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Ulupono/Enovation Model/pbr_scenario/"/>
    </mc:Choice>
  </mc:AlternateContent>
  <xr:revisionPtr revIDLastSave="0" documentId="13_ncr:1_{30EFACC7-9245-B94C-BC40-803C4C0144BD}" xr6:coauthVersionLast="45" xr6:coauthVersionMax="45" xr10:uidLastSave="{00000000-0000-0000-0000-000000000000}"/>
  <bookViews>
    <workbookView xWindow="0" yWindow="460" windowWidth="28800" windowHeight="16880" activeTab="2" xr2:uid="{E1D09B8E-E49B-41A9-9277-0F26D9E08CDB}"/>
  </bookViews>
  <sheets>
    <sheet name="Instructions" sheetId="2" r:id="rId1"/>
    <sheet name="Ulupono #2" sheetId="1" r:id="rId2"/>
    <sheet name="annual_details_by_tech" sheetId="4" r:id="rId3"/>
  </sheets>
  <externalReferences>
    <externalReference r:id="rId4"/>
    <externalReference r:id="rId5"/>
    <externalReference r:id="rId6"/>
  </externalReferences>
  <definedNames>
    <definedName name="_Fill" hidden="1">#REF!</definedName>
    <definedName name="_xlnm._FilterDatabase" localSheetId="2" hidden="1">annual_details_by_tech!$A$1:$AI$1183</definedName>
    <definedName name="_Order1" hidden="1">255</definedName>
    <definedName name="_Order2" hidden="1">255</definedName>
    <definedName name="_Table1_In1" hidden="1">#REF!</definedName>
    <definedName name="_Table1_Out" hidden="1">#REF!</definedName>
    <definedName name="a" hidden="1">{#N/A,#N/A,FALSE,"All 292 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b" hidden="1">{#N/A,#N/A,FALSE,"All 292 ";#N/A,#N/A,FALSE,"292 Calc";#N/A,#N/A,FALSE,"GSH-6 Calc";#N/A,#N/A,FALSE,"GSH-6A Calc";#N/A,#N/A,FALSE,"057 Calc";#N/A,#N/A,FALSE,"099 Misc. Unmetered"}</definedName>
    <definedName name="CIQWBGuid" hidden="1">"6c38b395-3cf8-4a2e-896a-d45c766cc64f"</definedName>
    <definedName name="FuelRegion">'[1]Fuel &amp; Electricity'!$B$9:$B$211</definedName>
    <definedName name="FuelScenario">'[1]Fuel &amp; Electricity'!$D$9:$D$211</definedName>
    <definedName name="FuelType">'[1]Fuel &amp; Electricity'!$C$9:$C$211</definedName>
    <definedName name="gIsBlank" hidden="1">ISBLANK(gIsRef)</definedName>
    <definedName name="gIsError" hidden="1">ISERROR(gIsRef)</definedName>
    <definedName name="gIsNumber" hidden="1">ISNUMBER(gIsRef)</definedName>
    <definedName name="gIsPreviousSheet" hidden="1">PrevShtCellValue(gIsRef)&lt;&gt;gIsRef</definedName>
    <definedName name="gIsRef" hidden="1">INDIRECT("rc",FALSE)</definedName>
    <definedName name="gIsText" hidden="1">ISTEXT(gIsRef)</definedName>
    <definedName name="gordy" hidden="1">{#N/A,#N/A,FALSE,"Econ_Study";#N/A,#N/A,FALSE,"Base_Elec";#N/A,#N/A,FALSE,"Cogen_Elec";#N/A,#N/A,FALSE,"SRC_Elec";#N/A,#N/A,FALSE,"PT4_Smry WP2";#N/A,#N/A,FALSE,"Hist_smry WP1";#N/A,#N/A,FALSE,"Trn_Arnd WP4";#N/A,#N/A,FALSE,"Tests"}</definedName>
    <definedName name="gordy2" hidden="1">{"Option A",#N/A,FALSE,"ELI2B"}</definedName>
    <definedName name="gordy3" hidden="1">{"Option B",#N/A,FALSE,"ELI2B"}</definedName>
    <definedName name="gordy4" hidden="1">{"Option A",#N/A,FALSE,"ELI2B";"Option B",#N/A,FALSE,"ELI2B";"Options Summary",#N/A,FALSE,"ELI2B"}</definedName>
    <definedName name="gordy5" hidden="1">{#N/A,#N/A,FALSE,"Summary";#N/A,#N/A,FALSE,"Option A";#N/A,#N/A,FALSE,"Option B";#N/A,#N/A,FALSE,"O&amp;M and Growth"}</definedName>
    <definedName name="IncentiveRegion">'[1]Market Revenue'!$H$24:$H$40</definedName>
    <definedName name="InstallCost">'[1]Technology &amp; Use Case'!$G$71:$Q$82</definedName>
    <definedName name="InstallCostScenario">'[1]Technology &amp; Use Case'!$D$71:$D$82</definedName>
    <definedName name="InstallCostUseCase">'[1]Technology &amp; Use Case'!$E$71:$E$82</definedName>
    <definedName name="InstallCostYr">'[1]Technology &amp; Use Case'!$G$70:$Q$70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CCOUNT_CHANGE" hidden="1">"c1449"</definedName>
    <definedName name="IQ_ACCOUNTING_FFIEC" hidden="1">"c13054"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BACKGROUND" hidden="1">"c2101"</definedName>
    <definedName name="IQ_BOARD_MEMBER_ID" hidden="1">"c13756"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COMBINATIONS_FFIEC" hidden="1">"c12967"</definedName>
    <definedName name="IQ_BUSINESS_DESCRIPTION" hidden="1">"c322"</definedName>
    <definedName name="IQ_BV_OVER_SHARES" hidden="1">"c1349"</definedName>
    <definedName name="IQ_BV_SHARE" hidden="1">"c100"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P" hidden="1">"c8888"</definedName>
    <definedName name="IQ_CASH_OPER_AP_ABS" hidden="1">"c8907"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GS" hidden="1">"c175"</definedName>
    <definedName name="IQ_COLLATERAL_TYPE" hidden="1">"c8954"</definedName>
    <definedName name="IQ_COLLECTION_DOMESTIC_FDIC" hidden="1">"c6387"</definedName>
    <definedName name="IQ_COMBINED_RATIO" hidden="1">"c176"</definedName>
    <definedName name="IQ_COMM_IND_LOANS_TOT_LOANS_FFIEC" hidden="1">"c13874"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RECOV_FFIEC" hidden="1">"c13200"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"c13596"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ES" hidden="1">"c1356"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IC" hidden="1">"c13834"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CO_FFIEC" hidden="1">"c13032"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XCL_SBC" hidden="1">"c3081"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P" hidden="1">"c8880"</definedName>
    <definedName name="IQ_EPS_AP_ABS" hidden="1">"c8899"</definedName>
    <definedName name="IQ_EPS_NAME_AP" hidden="1">"c8918"</definedName>
    <definedName name="IQ_EPS_NAME_AP_ABS" hidden="1">"c8937"</definedName>
    <definedName name="IQ_EPS_NORM" hidden="1">"c1902"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WITHOUT_FAIR_VALUES_FFIEC" hidden="1">"c12846"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FAIR_VALUE_MORT_SERVICING_ASSETS_FFIEC" hidden="1">"c12956"</definedName>
    <definedName name="IQ_EST_NEXT_EARNINGS_DATE" hidden="1">"c13591"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FDIC" hidden="1">"c6427"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FUNDS_SOLD" hidden="1">"c2256"</definedName>
    <definedName name="IQ_FEES_COMMISSIONS_BROKERAGE_FFIEC" hidden="1">"c13005"</definedName>
    <definedName name="IQ_FFO" hidden="1">"c1574"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UNDATION_OVER_TOTAL" hidden="1">"c13769"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 hidden="1">"c13493"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SECURED_RE_DOM_FFIEC" hidden="1">"c12977"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ANGIBLES_NET" hidden="1">"c1407"</definedName>
    <definedName name="IQ_INTEREST_BEARING_BALANCES_FDIC" hidden="1">"c6371"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 hidden="1">"c13483"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IDENTIAL_LOANS_FDIC" hidden="1">"c6311"</definedName>
    <definedName name="IQ_MUNICIPAL_INVEST_SECURITIES_FFIEC" hidden="1">"c13459"</definedName>
    <definedName name="IQ_NAMES_REVISION_DATE_" hidden="1">41850.7434606481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FUNDS_PURCHASED_ASSETS_TOT_FFIEC" hidden="1">"c13448"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MARGIN" hidden="1">"c794"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LOANS" hidden="1">"c796"</definedName>
    <definedName name="IQ_NON_CASH" hidden="1">"c1399"</definedName>
    <definedName name="IQ_NON_CASH_ITEMS" hidden="1">"c797"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FIEC" hidden="1">"c12862"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RIVATIVES_BENEFICIARY_FFIEC" hidden="1">"c13122"</definedName>
    <definedName name="IQ_OTHER_DERIVATIVES_GUARANTOR_FFIEC" hidden="1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FIEC" hidden="1">"c12826"</definedName>
    <definedName name="IQ_OTHER_TRADING_ASSETS_TOTAL_FFIEC" hidden="1">"c12937"</definedName>
    <definedName name="IQ_OTHER_TRADING_LIABILITIES_FFIEC" hidden="1">"c12860"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NORMALIZED" hidden="1">"c2207"</definedName>
    <definedName name="IQ_PE_RATIO" hidden="1">"c1610"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INSURED_FDIC" hidden="1">"c6374"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ID" hidden="1">"c13755"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ROVISION_LL_FFIEC" hidden="1">"c13019"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REV" hidden="1">"c1101"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NAME_AP" hidden="1">"c8911"</definedName>
    <definedName name="IQ_REV_NAME_AP_ABS" hidden="1">"c8930"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BEFORE_LL_FFIEC" hidden="1">"c13018"</definedName>
    <definedName name="IQ_REVISION_DATE_" hidden="1">39202.4485416667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ISK_ADJ_BANK_ASSETS" hidden="1">"c2670"</definedName>
    <definedName name="IQ_RISK_WEIGHTED_ASSETS_FDIC" hidden="1">"c6370"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 hidden="1">"c12867"</definedName>
    <definedName name="IQ_SUB_NOTES_PAYABLE_UNCONSOLIDATED_TRUSTS_FFIEC" hidden="1">"c12868"</definedName>
    <definedName name="IQ_SUPPLIES_FFIEC" hidden="1">"c13050"</definedName>
    <definedName name="IQ_SURPLUS_FDIC" hidden="1">"c6351"</definedName>
    <definedName name="IQ_SURPLUS_FFIEC" hidden="1">"c12877"</definedName>
    <definedName name="IQ_SVA" hidden="1">"c1214"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DIC" hidden="1">"c6339"</definedName>
    <definedName name="IQ_TOTAL_ASSETS_FFIEC" hidden="1">"c12849"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EPOSITS_FFIEC" hidden="1">"c13623"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DIC" hidden="1">"c6348"</definedName>
    <definedName name="IQ_TOTAL_LIABILITIES_FFIEC" hidden="1">"c12873"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"c13642"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"c13640"</definedName>
    <definedName name="IQ_TR_TERM_FEE_PCT" hidden="1">"c13641"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ACTION_ACCOUNTS_FDIC" hidden="1">"c6544"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blank" hidden="1">ISBLANK(gIsRef)</definedName>
    <definedName name="MktPriceProduct">'[1]Market Revenue'!$D$53:$D$205</definedName>
    <definedName name="MktPriceRegion">'[1]Market Revenue'!$C$53:$C$205</definedName>
    <definedName name="MktRevGrowthProd">'[1]Market Revenue'!$E$212:$E$721</definedName>
    <definedName name="MktRevGrowthRegion">'[1]Market Revenue'!$D$212:$D$721</definedName>
    <definedName name="MktRevGrowthScenario">'[1]Market Revenue'!$C$212:$C$721</definedName>
    <definedName name="MktRevRegion">'[1]Market Revenue'!$E$728:$E$1390</definedName>
    <definedName name="MktRevScenario">'[1]Market Revenue'!$C$728:$C$1390</definedName>
    <definedName name="MktRevUseCase">'[1]Market Revenue'!$D$728:$D$1390</definedName>
    <definedName name="OpProfile">'[1]Technology &amp; Use Case'!$F$11:$I$17</definedName>
    <definedName name="OpProfileRow">'[1]Technology &amp; Use Case'!$E$11:$E$17</definedName>
    <definedName name="OpProfileUseCase">'[1]Technology &amp; Use Case'!$F$10:$I$10</definedName>
    <definedName name="Option">#REF!</definedName>
    <definedName name="PeakLoadRegion">'[1]Total Available Market'!$E$124:$E$393</definedName>
    <definedName name="PeakLoadScenario">'[1]Total Available Market'!$C$124:$C$393</definedName>
    <definedName name="PeakLoadSector">'[1]Total Available Market'!$D$124:$D$393</definedName>
    <definedName name="PeakLoadUnit">'[1]Total Available Market'!$G$124:$G$393</definedName>
    <definedName name="RateMaking">#REF!</definedName>
    <definedName name="RateMarking">#REF!</definedName>
    <definedName name="RateScenario">'[2]Financial Assumptions'!$B$9</definedName>
    <definedName name="RealScenario">'[2]Financial Assumptions'!$B$10</definedName>
    <definedName name="Regions">'[1]Market Revenue'!$C$24:$C$40</definedName>
    <definedName name="RevRegime">'[2]Financial Assumptions'!$B$12</definedName>
    <definedName name="ScenarioName">'[1]Market Revenue'!$E$24:$E$26</definedName>
    <definedName name="TDSpendItem">'[1]Total Available Market'!$F$486:$F$1022</definedName>
    <definedName name="TDSpendRegion">'[1]Total Available Market'!$D$486:$D$1022</definedName>
    <definedName name="TDSpendScenario">'[1]Total Available Market'!$C$486:$C$1022</definedName>
    <definedName name="TDSpendType">'[1]Total Available Market'!$E$486:$E$1022</definedName>
    <definedName name="TechAdoptionCurve">'[1]Market Size'!$H$119:$AK$122</definedName>
    <definedName name="TechAdoptionUseCase">'[1]Market Size'!$E$119:$E$122</definedName>
    <definedName name="TechAdoptionYr.">'[1]Market Size'!$H$90:$AK$90</definedName>
    <definedName name="tes" hidden="1">{"SUMMARY",#N/A,FALSE,"Fuel Adj.";"DETAIL",#N/A,FALSE,"Fuel Adj.";#N/A,#N/A,FALSE,"Base Fuel"}</definedName>
    <definedName name="test" hidden="1">{#N/A,#N/A,FALSE,"All 292 ";#N/A,#N/A,FALSE,"292 Calc";#N/A,#N/A,FALSE,"GSH-6 Calc";#N/A,#N/A,FALSE,"GSH-6A Calc";#N/A,#N/A,FALSE,"057 Calc";#N/A,#N/A,FALSE,"099 Misc. Unmetered"}</definedName>
    <definedName name="wrn.ALL._.GS292._.SHEETS." hidden="1">{#N/A,#N/A,FALSE,"All 292 ";#N/A,#N/A,FALSE,"292 Calc";#N/A,#N/A,FALSE,"GSH-6 Calc";#N/A,#N/A,FALSE,"GSH-6A Calc";#N/A,#N/A,FALSE,"057 Calc";#N/A,#N/A,FALSE,"099 Misc. Unmetered"}</definedName>
    <definedName name="wrn.ALL._.SHEETS." hidden="1">{"SUMMARY",#N/A,FALSE,"Fuel Adj.";"DETAIL",#N/A,FALSE,"Fuel Adj.";#N/A,#N/A,FALSE,"Base Fuel"}</definedName>
    <definedName name="wrn.ARKANSAS." hidden="1">{#N/A,#N/A,FALSE,"LOCAL.XLS"}</definedName>
    <definedName name="wrn.COS._.WPS." hidden="1">{#N/A,#N/A,FALSE,"Retail";#N/A,#N/A,FALSE,"Residential";#N/A,#N/A,FALSE,"All 292 ";#N/A,#N/A,FALSE,"TOU Calc - 009";#N/A,#N/A,FALSE,"Irrigation Calc - 085";#N/A,#N/A,FALSE,"Ice Plant Calc - 086";#N/A,#N/A,FALSE,"Municipal Pumping Calc - 053";#N/A,#N/A,FALSE,"SWH Calc - 061";#N/A,#N/A,FALSE,"GLP-11 Calc - 090";#N/A,#N/A,FALSE,"Fayette Calc. - 044";#N/A,#N/A,FALSE,"Intermediate GS Calc - 083";#N/A,#N/A,FALSE,"IGS Ind. ED Credits";#N/A,#N/A,FALSE,"Cotton Gins Calc - 087";#N/A,#N/A,FALSE,"HLF Calc. 183 &amp; 192";#N/A,#N/A,FALSE,"HLF Ind. ED Credits";#N/A,#N/A,FALSE,"LGS Calc - 092";#N/A,#N/A,FALSE,"LGS Ind. ED Credits";#N/A,#N/A,FALSE,"Oil Mills Calc - 088";#N/A,#N/A,FALSE,"State Inst. Calc - 091";#N/A,#N/A,FALSE,"ALGS Calc. - 093";#N/A,#N/A,FALSE,"ALGS Ind. ED Credits";#N/A,#N/A,FALSE,"All Lighting Rev."}</definedName>
    <definedName name="wrn.Filing." hidden="1">{#N/A,#N/A,FALSE,"Econ_Study";#N/A,#N/A,FALSE,"Base_Elec";#N/A,#N/A,FALSE,"Cogen_Elec";#N/A,#N/A,FALSE,"SRC_Elec";#N/A,#N/A,FALSE,"PT4_Smry WP2";#N/A,#N/A,FALSE,"Hist_smry WP1";#N/A,#N/A,FALSE,"Trn_Arnd WP4";#N/A,#N/A,FALSE,"Tests"}</definedName>
    <definedName name="wrn.LOUISIANA." hidden="1">{#N/A,#N/A,FALSE,"LOCAL.XLS"}</definedName>
    <definedName name="wrn.OPT._.A." hidden="1">{"Option A",#N/A,FALSE,"ELI2B"}</definedName>
    <definedName name="wrn.OPT._.B." hidden="1">{"Option B",#N/A,FALSE,"ELI2B"}</definedName>
    <definedName name="wrn.Print_All." hidden="1">{#N/A,#N/A,FALSE,"Summary";#N/A,#N/A,FALSE,"Dev_AllFtr_LA";#N/A,#N/A,FALSE,"Dev_AllFtr_TX";#N/A,#N/A,FALSE,"Dev_AllFtr_Wheel";#N/A,#N/A,FALSE,"Input_Dev_Prod_AllFtr";#N/A,#N/A,FALSE,"Dev_A&amp;E_Prod_Alloc";#N/A,#N/A,FALSE,"Dev_A&amp;E_Trans_Alloc";#N/A,#N/A,FALSE,"Adj_mWh";#N/A,#N/A,FALSE,"CP";#N/A,#N/A,FALSE,"MDD";#N/A,#N/A,FALSE,"NCP";#N/A,#N/A,FALSE,"CP_AdjFtr";#N/A,#N/A,FALSE,"MDD_AdjFtr";#N/A,#N/A,FALSE,"NCP_AdjFtr";#N/A,#N/A,FALSE,"MDD-CP_Wthr_Ftr";#N/A,#N/A,FALSE,"MDD-CP_Cust_Ftr";#N/A,#N/A,FALSE,"LOSS FACT";#N/A,#N/A,FALSE,"LA CUST ALLOC";#N/A,#N/A,FALSE,"TX CUST ALLOC";#N/A,#N/A,FALSE,"Service_Alloc";#N/A,#N/A,FALSE,"LA-TX MTR ALLOC";#N/A,#N/A,FALSE,"LA AVG MTR COST";#N/A,#N/A,FALSE,"LA MTR COST";#N/A,#N/A,FALSE,"TX AVG MTR COST";#N/A,#N/A,FALSE,"TX MTR COST";#N/A,#N/A,FALSE,"CT &amp; PT COSTS";#N/A,#N/A,FALSE,"AVG. CUSTOMERS";#N/A,#N/A,FALSE,"Adj-AVG. CUSTOMERS";#N/A,#N/A,FALSE,"Yr End Adj-LA";#N/A,#N/A,FALSE,"Weather Adj-LA";#N/A,#N/A,FALSE,"Weather Factors-LA"}</definedName>
    <definedName name="wrn.Print._.All." hidden="1">{#N/A,#N/A,FALSE,"Wthr ADJ95";#N/A,#N/A,FALSE,"Res Min.";#N/A,#N/A,FALSE,"Res";#N/A,#N/A,FALSE,"MMA";#N/A,#N/A,FALSE,"SE";#N/A,#N/A,FALSE,"MMNR";#N/A,#N/A,FALSE,"LE";#N/A,#N/A,FALSE,"LE-HLF";#N/A,#N/A,FALSE,"EIS";#N/A,#N/A,FALSE,"LIS";#N/A,#N/A,FALSE,"HV";#N/A,#N/A,FALSE,"ODSL"}</definedName>
    <definedName name="wrn.Print._.Filing." hidden="1">{#N/A,#N/A,FALSE,"ALLOC FACTORS";#N/A,#N/A,FALSE,"KW @ PLANT";#N/A,#N/A,FALSE,"96 LOAD DATA";#N/A,#N/A,FALSE,"INTERRUPTIBLE DATA";#N/A,#N/A,FALSE,"LOSS FACTORS";#N/A,#N/A,FALSE,"MWH @ PLANT";#N/A,#N/A,FALSE,"METER READING ALLOCATOR";#N/A,#N/A,FALSE,"MTR READ WEIGHTING";#N/A,#N/A,FALSE,"TYPICAL MTR COST EXCLD CT &amp; PT";#N/A,#N/A,FALSE,"METER ALLOCATOR";#N/A,#N/A,FALSE,"METER COST";#N/A,#N/A,FALSE,"SERVICES ALLOCATOR";#N/A,#N/A,FALSE,"CUSTOMER ALLOCATOR"}</definedName>
    <definedName name="wrn.Print._.Workpapers." hidden="1">{#N/A,#N/A,FALSE,"Cover_Page";#N/A,#N/A,FALSE,"Summary";#N/A,#N/A,FALSE,"Dev_AllFtr_LA";#N/A,#N/A,FALSE,"Dev_AllFtr_TX";#N/A,#N/A,FALSE,"Dev_AllFtr_Wheel";#N/A,#N/A,FALSE,"Input_Dev_Prod_AllFtr";#N/A,#N/A,FALSE,"Adj_mWh";"12CP-Adjusted",#N/A,FALSE,"12CP";#N/A,#N/A,FALSE,"12CP_AdjFtr";"12CP-Unadjusted",#N/A,FALSE,"12CP";"MDD-Adjusted",#N/A,FALSE,"MDD";#N/A,#N/A,FALSE,"MDD_AdjFtr";"MDD-Unadjusted",#N/A,FALSE,"MDD";#N/A,#N/A,FALSE,"MDD-CP_WthrAdjFtr";#N/A,#N/A,FALSE,"YrEnd_CustAdjFtr";"NCP-Adjusted",#N/A,FALSE,"NCP";#N/A,#N/A,FALSE,"NCP_AdjFtr";"NCP-Unadjusted",#N/A,FALSE,"NCP";#N/A,#N/A,FALSE,"LOSS FACT";#N/A,#N/A,FALSE,"LA CUST ALLOC";#N/A,#N/A,FALSE,"TX CUST ALLOC";#N/A,#N/A,FALSE,"Service_Alloc";#N/A,#N/A,FALSE,"LA-TX MTR ALLOC";#N/A,#N/A,FALSE,"LA AVG MTR COST";#N/A,#N/A,FALSE,"LA MTR COST";#N/A,#N/A,FALSE,"TX AVG MTR COST";#N/A,#N/A,FALSE,"TX MTR COST";#N/A,#N/A,FALSE,"CT &amp; PT COSTS";#N/A,#N/A,FALSE,"AVG. CUSTOMERS"}</definedName>
    <definedName name="wrn.Proforma._.Revenue._.Dev.." hidden="1">{#N/A,#N/A,FALSE,"Summary";#N/A,#N/A,FALSE,"Res_21";#N/A,#N/A,FALSE,"Res_22";#N/A,#N/A,FALSE,"SGS_41";#N/A,#N/A,FALSE,"SGS_42";#N/A,#N/A,FALSE,"LGS_81";#N/A,#N/A,FALSE,"SMS_M7";#N/A,#N/A,FALSE,"LMS_84"}</definedName>
    <definedName name="wrn.summary." hidden="1">{#N/A,#N/A,FALSE,"AP&amp;L"}</definedName>
    <definedName name="wrn.SUMMARY._.GS292." hidden="1">{#N/A,#N/A,FALSE,"All 292 "}</definedName>
    <definedName name="wrn.Workpapers." hidden="1">{#N/A,#N/A,FALSE,"Summary";#N/A,#N/A,FALSE,"Option A";#N/A,#N/A,FALSE,"Option B";#N/A,#N/A,FALSE,"O&amp;M and Growth"}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92" i="4" l="1"/>
  <c r="H1192" i="4"/>
  <c r="I1192" i="4"/>
  <c r="J1192" i="4"/>
  <c r="K1192" i="4"/>
  <c r="L1192" i="4"/>
  <c r="M1192" i="4"/>
  <c r="N1192" i="4"/>
  <c r="O1192" i="4"/>
  <c r="P1192" i="4"/>
  <c r="Q1192" i="4"/>
  <c r="R1192" i="4"/>
  <c r="S1192" i="4"/>
  <c r="T1192" i="4"/>
  <c r="U1192" i="4"/>
  <c r="V1192" i="4"/>
  <c r="W1192" i="4"/>
  <c r="X1192" i="4"/>
  <c r="Y1192" i="4"/>
  <c r="Z1192" i="4"/>
  <c r="AA1192" i="4"/>
  <c r="AB1192" i="4"/>
  <c r="AC1192" i="4"/>
  <c r="AD1192" i="4"/>
  <c r="AE1192" i="4"/>
  <c r="AF1192" i="4"/>
  <c r="AG1192" i="4"/>
  <c r="AH1192" i="4"/>
  <c r="AI1192" i="4"/>
  <c r="G1193" i="4"/>
  <c r="H1193" i="4"/>
  <c r="I1193" i="4"/>
  <c r="J1193" i="4"/>
  <c r="K1193" i="4"/>
  <c r="L1193" i="4"/>
  <c r="M1193" i="4"/>
  <c r="N1193" i="4"/>
  <c r="O1193" i="4"/>
  <c r="P1193" i="4"/>
  <c r="Q1193" i="4"/>
  <c r="R1193" i="4"/>
  <c r="S1193" i="4"/>
  <c r="T1193" i="4"/>
  <c r="U1193" i="4"/>
  <c r="V1193" i="4"/>
  <c r="W1193" i="4"/>
  <c r="X1193" i="4"/>
  <c r="Y1193" i="4"/>
  <c r="Z1193" i="4"/>
  <c r="AA1193" i="4"/>
  <c r="AB1193" i="4"/>
  <c r="AC1193" i="4"/>
  <c r="AD1193" i="4"/>
  <c r="AE1193" i="4"/>
  <c r="AF1193" i="4"/>
  <c r="AG1193" i="4"/>
  <c r="AH1193" i="4"/>
  <c r="AI1193" i="4"/>
  <c r="F1193" i="4"/>
  <c r="F1192" i="4"/>
  <c r="C1193" i="4"/>
  <c r="C1192" i="4"/>
  <c r="G1185" i="4"/>
  <c r="H1185" i="4"/>
  <c r="I1185" i="4"/>
  <c r="J1185" i="4"/>
  <c r="K1185" i="4"/>
  <c r="L1185" i="4"/>
  <c r="M1185" i="4"/>
  <c r="N1185" i="4"/>
  <c r="O1185" i="4"/>
  <c r="P1185" i="4"/>
  <c r="Q1185" i="4"/>
  <c r="R1185" i="4"/>
  <c r="S1185" i="4"/>
  <c r="T1185" i="4"/>
  <c r="U1185" i="4"/>
  <c r="V1185" i="4"/>
  <c r="W1185" i="4"/>
  <c r="X1185" i="4"/>
  <c r="Y1185" i="4"/>
  <c r="Z1185" i="4"/>
  <c r="AA1185" i="4"/>
  <c r="AB1185" i="4"/>
  <c r="AC1185" i="4"/>
  <c r="AD1185" i="4"/>
  <c r="AE1185" i="4"/>
  <c r="AF1185" i="4"/>
  <c r="AG1185" i="4"/>
  <c r="AH1185" i="4"/>
  <c r="AI1185" i="4"/>
  <c r="G1186" i="4"/>
  <c r="H1186" i="4"/>
  <c r="I1186" i="4"/>
  <c r="J1186" i="4"/>
  <c r="K1186" i="4"/>
  <c r="L1186" i="4"/>
  <c r="M1186" i="4"/>
  <c r="N1186" i="4"/>
  <c r="O1186" i="4"/>
  <c r="P1186" i="4"/>
  <c r="Q1186" i="4"/>
  <c r="R1186" i="4"/>
  <c r="S1186" i="4"/>
  <c r="T1186" i="4"/>
  <c r="U1186" i="4"/>
  <c r="V1186" i="4"/>
  <c r="W1186" i="4"/>
  <c r="X1186" i="4"/>
  <c r="Y1186" i="4"/>
  <c r="Z1186" i="4"/>
  <c r="AA1186" i="4"/>
  <c r="AB1186" i="4"/>
  <c r="AC1186" i="4"/>
  <c r="AD1186" i="4"/>
  <c r="AE1186" i="4"/>
  <c r="AF1186" i="4"/>
  <c r="AG1186" i="4"/>
  <c r="AH1186" i="4"/>
  <c r="AI1186" i="4"/>
  <c r="G1187" i="4"/>
  <c r="H1187" i="4"/>
  <c r="I1187" i="4"/>
  <c r="J1187" i="4"/>
  <c r="K1187" i="4"/>
  <c r="L1187" i="4"/>
  <c r="M1187" i="4"/>
  <c r="N1187" i="4"/>
  <c r="O1187" i="4"/>
  <c r="P1187" i="4"/>
  <c r="Q1187" i="4"/>
  <c r="R1187" i="4"/>
  <c r="S1187" i="4"/>
  <c r="T1187" i="4"/>
  <c r="U1187" i="4"/>
  <c r="V1187" i="4"/>
  <c r="W1187" i="4"/>
  <c r="X1187" i="4"/>
  <c r="Y1187" i="4"/>
  <c r="Z1187" i="4"/>
  <c r="AA1187" i="4"/>
  <c r="AB1187" i="4"/>
  <c r="AC1187" i="4"/>
  <c r="AD1187" i="4"/>
  <c r="AE1187" i="4"/>
  <c r="AF1187" i="4"/>
  <c r="AG1187" i="4"/>
  <c r="AH1187" i="4"/>
  <c r="AI1187" i="4"/>
  <c r="G1188" i="4"/>
  <c r="H1188" i="4"/>
  <c r="I1188" i="4"/>
  <c r="J1188" i="4"/>
  <c r="K1188" i="4"/>
  <c r="L1188" i="4"/>
  <c r="M1188" i="4"/>
  <c r="N1188" i="4"/>
  <c r="O1188" i="4"/>
  <c r="P1188" i="4"/>
  <c r="Q1188" i="4"/>
  <c r="R1188" i="4"/>
  <c r="S1188" i="4"/>
  <c r="T1188" i="4"/>
  <c r="U1188" i="4"/>
  <c r="V1188" i="4"/>
  <c r="W1188" i="4"/>
  <c r="X1188" i="4"/>
  <c r="Y1188" i="4"/>
  <c r="Z1188" i="4"/>
  <c r="AA1188" i="4"/>
  <c r="AB1188" i="4"/>
  <c r="AC1188" i="4"/>
  <c r="AD1188" i="4"/>
  <c r="AE1188" i="4"/>
  <c r="AF1188" i="4"/>
  <c r="AG1188" i="4"/>
  <c r="AH1188" i="4"/>
  <c r="AI1188" i="4"/>
  <c r="G1189" i="4"/>
  <c r="H1189" i="4"/>
  <c r="I1189" i="4"/>
  <c r="J1189" i="4"/>
  <c r="K1189" i="4"/>
  <c r="L1189" i="4"/>
  <c r="M1189" i="4"/>
  <c r="N1189" i="4"/>
  <c r="O1189" i="4"/>
  <c r="P1189" i="4"/>
  <c r="Q1189" i="4"/>
  <c r="R1189" i="4"/>
  <c r="S1189" i="4"/>
  <c r="T1189" i="4"/>
  <c r="U1189" i="4"/>
  <c r="V1189" i="4"/>
  <c r="W1189" i="4"/>
  <c r="X1189" i="4"/>
  <c r="Y1189" i="4"/>
  <c r="Z1189" i="4"/>
  <c r="AA1189" i="4"/>
  <c r="AB1189" i="4"/>
  <c r="AC1189" i="4"/>
  <c r="AD1189" i="4"/>
  <c r="AE1189" i="4"/>
  <c r="AF1189" i="4"/>
  <c r="AG1189" i="4"/>
  <c r="AH1189" i="4"/>
  <c r="AI1189" i="4"/>
  <c r="G1190" i="4"/>
  <c r="H1190" i="4"/>
  <c r="I1190" i="4"/>
  <c r="J1190" i="4"/>
  <c r="K1190" i="4"/>
  <c r="L1190" i="4"/>
  <c r="M1190" i="4"/>
  <c r="N1190" i="4"/>
  <c r="O1190" i="4"/>
  <c r="P1190" i="4"/>
  <c r="Q1190" i="4"/>
  <c r="R1190" i="4"/>
  <c r="S1190" i="4"/>
  <c r="T1190" i="4"/>
  <c r="U1190" i="4"/>
  <c r="V1190" i="4"/>
  <c r="W1190" i="4"/>
  <c r="X1190" i="4"/>
  <c r="Y1190" i="4"/>
  <c r="Z1190" i="4"/>
  <c r="AA1190" i="4"/>
  <c r="AB1190" i="4"/>
  <c r="AC1190" i="4"/>
  <c r="AD1190" i="4"/>
  <c r="AE1190" i="4"/>
  <c r="AF1190" i="4"/>
  <c r="AG1190" i="4"/>
  <c r="AH1190" i="4"/>
  <c r="AI1190" i="4"/>
  <c r="F1186" i="4"/>
  <c r="F1187" i="4"/>
  <c r="F1188" i="4"/>
  <c r="F1189" i="4"/>
  <c r="F1190" i="4"/>
  <c r="F1185" i="4"/>
  <c r="C1186" i="4"/>
  <c r="C1187" i="4"/>
  <c r="C1188" i="4"/>
  <c r="C1189" i="4"/>
  <c r="C1190" i="4"/>
  <c r="C1185" i="4"/>
  <c r="K80" i="1" l="1" a="1"/>
  <c r="K80" i="1" s="1"/>
  <c r="L80" i="1" a="1"/>
  <c r="L80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AC80" i="1" a="1"/>
  <c r="AC80" i="1" s="1"/>
  <c r="AD80" i="1" a="1"/>
  <c r="AD80" i="1" s="1"/>
  <c r="AE80" i="1" a="1"/>
  <c r="AE80" i="1" s="1"/>
  <c r="AF80" i="1" a="1"/>
  <c r="AF80" i="1" s="1"/>
  <c r="AG80" i="1" a="1"/>
  <c r="AG80" i="1" s="1"/>
  <c r="AH80" i="1" a="1"/>
  <c r="AH80" i="1" s="1"/>
  <c r="AI80" i="1" a="1"/>
  <c r="AI80" i="1" s="1"/>
  <c r="J80" i="1" a="1"/>
  <c r="J80" i="1" s="1"/>
  <c r="K79" i="1" a="1"/>
  <c r="K79" i="1" s="1"/>
  <c r="L79" i="1" a="1"/>
  <c r="L79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 s="1"/>
  <c r="AC79" i="1" a="1"/>
  <c r="AC79" i="1" s="1"/>
  <c r="AD79" i="1" a="1"/>
  <c r="AD79" i="1" s="1"/>
  <c r="AE79" i="1" a="1"/>
  <c r="AE79" i="1" s="1"/>
  <c r="AF79" i="1" a="1"/>
  <c r="AF79" i="1" s="1"/>
  <c r="AG79" i="1" a="1"/>
  <c r="AG79" i="1" s="1"/>
  <c r="AH79" i="1" a="1"/>
  <c r="AH79" i="1" s="1"/>
  <c r="AI79" i="1" a="1"/>
  <c r="AI79" i="1" s="1"/>
  <c r="J79" i="1" a="1"/>
  <c r="J79" i="1" s="1"/>
  <c r="U73" i="1" l="1"/>
  <c r="M73" i="1"/>
  <c r="AE73" i="1"/>
  <c r="W73" i="1"/>
  <c r="O73" i="1"/>
  <c r="AD73" i="1"/>
  <c r="V73" i="1"/>
  <c r="AC73" i="1"/>
  <c r="S73" i="1"/>
  <c r="K73" i="1"/>
  <c r="J73" i="1"/>
  <c r="T73" i="1"/>
  <c r="AG73" i="1"/>
  <c r="Y73" i="1"/>
  <c r="Q73" i="1"/>
  <c r="AB73" i="1"/>
  <c r="AF73" i="1"/>
  <c r="X73" i="1"/>
  <c r="P73" i="1"/>
  <c r="N73" i="1"/>
  <c r="L73" i="1"/>
  <c r="AI73" i="1"/>
  <c r="AA73" i="1"/>
  <c r="AH73" i="1"/>
  <c r="Z73" i="1"/>
  <c r="R7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J93" i="1"/>
  <c r="AC46" i="1"/>
  <c r="AD46" i="1"/>
  <c r="AE46" i="1"/>
  <c r="AF46" i="1"/>
  <c r="AG46" i="1"/>
  <c r="AH46" i="1"/>
  <c r="AI46" i="1"/>
  <c r="AC51" i="1"/>
  <c r="AD51" i="1"/>
  <c r="AE51" i="1"/>
  <c r="AF51" i="1"/>
  <c r="AG51" i="1"/>
  <c r="AH51" i="1"/>
  <c r="AI51" i="1"/>
  <c r="AC59" i="1"/>
  <c r="AD59" i="1"/>
  <c r="AE59" i="1"/>
  <c r="AF59" i="1"/>
  <c r="AG59" i="1"/>
  <c r="AH59" i="1"/>
  <c r="AI59" i="1"/>
  <c r="AC70" i="1"/>
  <c r="AD70" i="1"/>
  <c r="AE70" i="1"/>
  <c r="AF70" i="1"/>
  <c r="AG70" i="1"/>
  <c r="AH70" i="1"/>
  <c r="AI70" i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 s="1"/>
  <c r="AI71" i="1" a="1"/>
  <c r="AI71" i="1" s="1"/>
  <c r="AC72" i="1" a="1"/>
  <c r="AC72" i="1" s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I72" i="1" a="1"/>
  <c r="AI72" i="1" s="1"/>
  <c r="AC88" i="1"/>
  <c r="AD88" i="1"/>
  <c r="AE88" i="1"/>
  <c r="AF88" i="1"/>
  <c r="AG88" i="1"/>
  <c r="AH88" i="1"/>
  <c r="AI88" i="1"/>
  <c r="AC89" i="1" a="1"/>
  <c r="AC89" i="1" s="1"/>
  <c r="AD89" i="1" a="1"/>
  <c r="AD89" i="1" s="1"/>
  <c r="AE89" i="1" a="1"/>
  <c r="AE89" i="1" s="1"/>
  <c r="AF89" i="1" a="1"/>
  <c r="AF89" i="1" s="1"/>
  <c r="AG89" i="1" a="1"/>
  <c r="AG89" i="1" s="1"/>
  <c r="AH89" i="1" a="1"/>
  <c r="AH89" i="1" s="1"/>
  <c r="AI89" i="1" a="1"/>
  <c r="AI89" i="1" s="1"/>
  <c r="AC90" i="1"/>
  <c r="AD90" i="1"/>
  <c r="AE90" i="1"/>
  <c r="AF90" i="1"/>
  <c r="AG90" i="1"/>
  <c r="AH90" i="1"/>
  <c r="AI90" i="1"/>
  <c r="AC91" i="1"/>
  <c r="AD91" i="1"/>
  <c r="AE91" i="1"/>
  <c r="AF91" i="1"/>
  <c r="AG91" i="1"/>
  <c r="AH91" i="1"/>
  <c r="AI91" i="1"/>
  <c r="AC92" i="1"/>
  <c r="AD92" i="1"/>
  <c r="AE92" i="1"/>
  <c r="AF92" i="1"/>
  <c r="AG92" i="1"/>
  <c r="AH92" i="1"/>
  <c r="AH84" i="1" s="1"/>
  <c r="AI92" i="1"/>
  <c r="AC100" i="1"/>
  <c r="AD100" i="1"/>
  <c r="AE100" i="1"/>
  <c r="AF100" i="1"/>
  <c r="AG100" i="1"/>
  <c r="AH100" i="1"/>
  <c r="AI100" i="1"/>
  <c r="AC101" i="1"/>
  <c r="AD101" i="1"/>
  <c r="AE101" i="1"/>
  <c r="AF101" i="1"/>
  <c r="AG101" i="1"/>
  <c r="AH101" i="1"/>
  <c r="AI101" i="1"/>
  <c r="AC102" i="1"/>
  <c r="AD102" i="1"/>
  <c r="AE102" i="1"/>
  <c r="AF102" i="1"/>
  <c r="AG102" i="1"/>
  <c r="AH102" i="1"/>
  <c r="AI102" i="1"/>
  <c r="AC103" i="1"/>
  <c r="AD103" i="1"/>
  <c r="AE103" i="1"/>
  <c r="AF103" i="1"/>
  <c r="AG103" i="1"/>
  <c r="AH103" i="1"/>
  <c r="AI103" i="1"/>
  <c r="AC104" i="1"/>
  <c r="AD104" i="1"/>
  <c r="AE104" i="1"/>
  <c r="AF104" i="1"/>
  <c r="AG104" i="1"/>
  <c r="AH104" i="1"/>
  <c r="AI104" i="1"/>
  <c r="AC105" i="1"/>
  <c r="AD105" i="1"/>
  <c r="AE105" i="1"/>
  <c r="AF105" i="1"/>
  <c r="AG105" i="1"/>
  <c r="AH105" i="1"/>
  <c r="AI105" i="1"/>
  <c r="AH94" i="1" l="1"/>
  <c r="AH95" i="1" s="1"/>
  <c r="AG84" i="1"/>
  <c r="AG85" i="1" s="1"/>
  <c r="AF84" i="1"/>
  <c r="AF85" i="1" s="1"/>
  <c r="AE84" i="1"/>
  <c r="AE94" i="1" s="1"/>
  <c r="AE95" i="1" s="1"/>
  <c r="AD84" i="1"/>
  <c r="AD85" i="1" s="1"/>
  <c r="AC84" i="1"/>
  <c r="AC85" i="1" s="1"/>
  <c r="AI84" i="1"/>
  <c r="AI85" i="1" s="1"/>
  <c r="AH85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D10" i="1"/>
  <c r="F10" i="1"/>
  <c r="AE85" i="1" l="1"/>
  <c r="AG94" i="1"/>
  <c r="AG95" i="1" s="1"/>
  <c r="AC94" i="1"/>
  <c r="AC95" i="1" s="1"/>
  <c r="AI94" i="1"/>
  <c r="AI95" i="1" s="1"/>
  <c r="AF94" i="1"/>
  <c r="AF95" i="1" s="1"/>
  <c r="AD94" i="1"/>
  <c r="AD95" i="1" s="1"/>
  <c r="AH25" i="1"/>
  <c r="AI25" i="1"/>
  <c r="AC25" i="1"/>
  <c r="AD25" i="1"/>
  <c r="AG25" i="1"/>
  <c r="AE25" i="1"/>
  <c r="AF25" i="1"/>
  <c r="AB32" i="1"/>
  <c r="AG32" i="1"/>
  <c r="AH32" i="1"/>
  <c r="AI32" i="1"/>
  <c r="AC32" i="1"/>
  <c r="AF32" i="1"/>
  <c r="AD32" i="1"/>
  <c r="AE32" i="1"/>
  <c r="W39" i="1"/>
  <c r="AF39" i="1"/>
  <c r="AG39" i="1"/>
  <c r="AE39" i="1"/>
  <c r="AH39" i="1"/>
  <c r="AI39" i="1"/>
  <c r="AC39" i="1"/>
  <c r="AD39" i="1"/>
  <c r="W15" i="1"/>
  <c r="AF15" i="1"/>
  <c r="AG15" i="1"/>
  <c r="AH15" i="1"/>
  <c r="AI15" i="1"/>
  <c r="AE15" i="1"/>
  <c r="AC15" i="1"/>
  <c r="AD15" i="1"/>
  <c r="R38" i="1"/>
  <c r="AE38" i="1"/>
  <c r="AF38" i="1"/>
  <c r="AG38" i="1"/>
  <c r="AH38" i="1"/>
  <c r="AI38" i="1"/>
  <c r="AD38" i="1"/>
  <c r="AC38" i="1"/>
  <c r="Z30" i="1"/>
  <c r="AE30" i="1"/>
  <c r="AF30" i="1"/>
  <c r="AG30" i="1"/>
  <c r="AH30" i="1"/>
  <c r="AI30" i="1"/>
  <c r="AD30" i="1"/>
  <c r="AC30" i="1"/>
  <c r="Z22" i="1"/>
  <c r="AE22" i="1"/>
  <c r="AF22" i="1"/>
  <c r="AG22" i="1"/>
  <c r="AH22" i="1"/>
  <c r="AI22" i="1"/>
  <c r="AD22" i="1"/>
  <c r="AC22" i="1"/>
  <c r="R14" i="1"/>
  <c r="AE14" i="1"/>
  <c r="AF14" i="1"/>
  <c r="AG14" i="1"/>
  <c r="AH14" i="1"/>
  <c r="AI14" i="1"/>
  <c r="AD14" i="1"/>
  <c r="AC14" i="1"/>
  <c r="AH33" i="1"/>
  <c r="AI33" i="1"/>
  <c r="AG33" i="1"/>
  <c r="AC33" i="1"/>
  <c r="AD33" i="1"/>
  <c r="AE33" i="1"/>
  <c r="AF33" i="1"/>
  <c r="T24" i="1"/>
  <c r="AG24" i="1"/>
  <c r="AH24" i="1"/>
  <c r="AI24" i="1"/>
  <c r="AC24" i="1"/>
  <c r="AF24" i="1"/>
  <c r="AD24" i="1"/>
  <c r="AE24" i="1"/>
  <c r="W31" i="1"/>
  <c r="AF31" i="1"/>
  <c r="AG31" i="1"/>
  <c r="AE31" i="1"/>
  <c r="AH31" i="1"/>
  <c r="AI31" i="1"/>
  <c r="AC31" i="1"/>
  <c r="AD31" i="1"/>
  <c r="M45" i="1"/>
  <c r="AD45" i="1"/>
  <c r="AE45" i="1"/>
  <c r="AF45" i="1"/>
  <c r="AG45" i="1"/>
  <c r="AH45" i="1"/>
  <c r="AI45" i="1"/>
  <c r="AC45" i="1"/>
  <c r="U29" i="1"/>
  <c r="AD29" i="1"/>
  <c r="AE29" i="1"/>
  <c r="AC29" i="1"/>
  <c r="AF29" i="1"/>
  <c r="AG29" i="1"/>
  <c r="AH29" i="1"/>
  <c r="AI29" i="1"/>
  <c r="T13" i="1"/>
  <c r="AD13" i="1"/>
  <c r="AE13" i="1"/>
  <c r="AF13" i="1"/>
  <c r="AG13" i="1"/>
  <c r="AH13" i="1"/>
  <c r="AC13" i="1"/>
  <c r="AI13" i="1"/>
  <c r="P44" i="1"/>
  <c r="AC44" i="1"/>
  <c r="AD44" i="1"/>
  <c r="AE44" i="1"/>
  <c r="AF44" i="1"/>
  <c r="AG44" i="1"/>
  <c r="AH44" i="1"/>
  <c r="AI44" i="1"/>
  <c r="AC28" i="1"/>
  <c r="AD28" i="1"/>
  <c r="AE28" i="1"/>
  <c r="AF28" i="1"/>
  <c r="AG28" i="1"/>
  <c r="AH28" i="1"/>
  <c r="AI28" i="1"/>
  <c r="AA12" i="1"/>
  <c r="AC12" i="1"/>
  <c r="AD12" i="1"/>
  <c r="AE12" i="1"/>
  <c r="AF12" i="1"/>
  <c r="AG12" i="1"/>
  <c r="AH12" i="1"/>
  <c r="AI12" i="1"/>
  <c r="AH41" i="1"/>
  <c r="AI41" i="1"/>
  <c r="AC41" i="1"/>
  <c r="AD41" i="1"/>
  <c r="AE41" i="1"/>
  <c r="AG41" i="1"/>
  <c r="AF41" i="1"/>
  <c r="AH17" i="1"/>
  <c r="AI17" i="1"/>
  <c r="AC17" i="1"/>
  <c r="AD17" i="1"/>
  <c r="AG17" i="1"/>
  <c r="AE17" i="1"/>
  <c r="AF17" i="1"/>
  <c r="AB40" i="1"/>
  <c r="AG40" i="1"/>
  <c r="AH40" i="1"/>
  <c r="AI40" i="1"/>
  <c r="AC40" i="1"/>
  <c r="AF40" i="1"/>
  <c r="AD40" i="1"/>
  <c r="AE40" i="1"/>
  <c r="K16" i="1"/>
  <c r="AG16" i="1"/>
  <c r="AH16" i="1"/>
  <c r="AI16" i="1"/>
  <c r="AC16" i="1"/>
  <c r="AF16" i="1"/>
  <c r="AD16" i="1"/>
  <c r="AE16" i="1"/>
  <c r="U10" i="1"/>
  <c r="AI10" i="1"/>
  <c r="AC10" i="1"/>
  <c r="AD10" i="1"/>
  <c r="AE10" i="1"/>
  <c r="AH10" i="1"/>
  <c r="AF10" i="1"/>
  <c r="AG10" i="1"/>
  <c r="W23" i="1"/>
  <c r="AF23" i="1"/>
  <c r="AG23" i="1"/>
  <c r="AH23" i="1"/>
  <c r="AI23" i="1"/>
  <c r="AE23" i="1"/>
  <c r="AC23" i="1"/>
  <c r="AD23" i="1"/>
  <c r="U37" i="1"/>
  <c r="AD37" i="1"/>
  <c r="AE37" i="1"/>
  <c r="AC37" i="1"/>
  <c r="AF37" i="1"/>
  <c r="AG37" i="1"/>
  <c r="AH37" i="1"/>
  <c r="AI37" i="1"/>
  <c r="U21" i="1"/>
  <c r="AD21" i="1"/>
  <c r="AE21" i="1"/>
  <c r="AF21" i="1"/>
  <c r="AG21" i="1"/>
  <c r="AH21" i="1"/>
  <c r="AC21" i="1"/>
  <c r="AI21" i="1"/>
  <c r="X36" i="1"/>
  <c r="AC36" i="1"/>
  <c r="AD36" i="1"/>
  <c r="AE36" i="1"/>
  <c r="AF36" i="1"/>
  <c r="AG36" i="1"/>
  <c r="AH36" i="1"/>
  <c r="AI36" i="1"/>
  <c r="X20" i="1"/>
  <c r="AC20" i="1"/>
  <c r="AD20" i="1"/>
  <c r="AE20" i="1"/>
  <c r="AF20" i="1"/>
  <c r="AG20" i="1"/>
  <c r="AH20" i="1"/>
  <c r="AI20" i="1"/>
  <c r="AC43" i="1"/>
  <c r="AD43" i="1"/>
  <c r="AE43" i="1"/>
  <c r="AF43" i="1"/>
  <c r="AI43" i="1"/>
  <c r="AG43" i="1"/>
  <c r="AH43" i="1"/>
  <c r="AA35" i="1"/>
  <c r="AC35" i="1"/>
  <c r="AD35" i="1"/>
  <c r="AE35" i="1"/>
  <c r="AF35" i="1"/>
  <c r="AG35" i="1"/>
  <c r="AI35" i="1"/>
  <c r="AH35" i="1"/>
  <c r="AC27" i="1"/>
  <c r="AD27" i="1"/>
  <c r="AE27" i="1"/>
  <c r="AF27" i="1"/>
  <c r="AI27" i="1"/>
  <c r="AG27" i="1"/>
  <c r="AH27" i="1"/>
  <c r="AA19" i="1"/>
  <c r="AC19" i="1"/>
  <c r="AI19" i="1"/>
  <c r="AD19" i="1"/>
  <c r="AE19" i="1"/>
  <c r="AF19" i="1"/>
  <c r="AG19" i="1"/>
  <c r="AH19" i="1"/>
  <c r="N11" i="1"/>
  <c r="AC11" i="1"/>
  <c r="AD11" i="1"/>
  <c r="AE11" i="1"/>
  <c r="AF11" i="1"/>
  <c r="AI11" i="1"/>
  <c r="AG11" i="1"/>
  <c r="AH11" i="1"/>
  <c r="AI42" i="1"/>
  <c r="AH42" i="1"/>
  <c r="AC42" i="1"/>
  <c r="AD42" i="1"/>
  <c r="AE42" i="1"/>
  <c r="AF42" i="1"/>
  <c r="AG42" i="1"/>
  <c r="AI34" i="1"/>
  <c r="AC34" i="1"/>
  <c r="AD34" i="1"/>
  <c r="AE34" i="1"/>
  <c r="AH34" i="1"/>
  <c r="AF34" i="1"/>
  <c r="AG34" i="1"/>
  <c r="AI26" i="1"/>
  <c r="AH26" i="1"/>
  <c r="AC26" i="1"/>
  <c r="AD26" i="1"/>
  <c r="AE26" i="1"/>
  <c r="AF26" i="1"/>
  <c r="AG26" i="1"/>
  <c r="AI18" i="1"/>
  <c r="AC18" i="1"/>
  <c r="AD18" i="1"/>
  <c r="AE18" i="1"/>
  <c r="AH18" i="1"/>
  <c r="AF18" i="1"/>
  <c r="AG18" i="1"/>
  <c r="K10" i="1"/>
  <c r="V42" i="1"/>
  <c r="Y33" i="1"/>
  <c r="Q17" i="1"/>
  <c r="K19" i="1"/>
  <c r="K11" i="1"/>
  <c r="S19" i="1"/>
  <c r="Y25" i="1"/>
  <c r="AA16" i="1"/>
  <c r="K12" i="1"/>
  <c r="M29" i="1"/>
  <c r="O23" i="1"/>
  <c r="O15" i="1"/>
  <c r="O12" i="1"/>
  <c r="T32" i="1"/>
  <c r="AA43" i="1"/>
  <c r="M13" i="1"/>
  <c r="V26" i="1"/>
  <c r="N15" i="1"/>
  <c r="O39" i="1"/>
  <c r="T16" i="1"/>
  <c r="Z14" i="1"/>
  <c r="R22" i="1"/>
  <c r="N26" i="1"/>
  <c r="P36" i="1"/>
  <c r="K43" i="1"/>
  <c r="J30" i="1"/>
  <c r="Q33" i="1"/>
  <c r="L40" i="1"/>
  <c r="S43" i="1"/>
  <c r="W36" i="1"/>
  <c r="O36" i="1"/>
  <c r="V36" i="1"/>
  <c r="N36" i="1"/>
  <c r="U36" i="1"/>
  <c r="M36" i="1"/>
  <c r="AB36" i="1"/>
  <c r="T36" i="1"/>
  <c r="L36" i="1"/>
  <c r="AA36" i="1"/>
  <c r="S36" i="1"/>
  <c r="K36" i="1"/>
  <c r="Z36" i="1"/>
  <c r="R36" i="1"/>
  <c r="J36" i="1"/>
  <c r="Y36" i="1"/>
  <c r="Q36" i="1"/>
  <c r="L10" i="1"/>
  <c r="AB16" i="1"/>
  <c r="Z35" i="1"/>
  <c r="R35" i="1"/>
  <c r="J35" i="1"/>
  <c r="Y35" i="1"/>
  <c r="Q35" i="1"/>
  <c r="X35" i="1"/>
  <c r="P35" i="1"/>
  <c r="W35" i="1"/>
  <c r="O35" i="1"/>
  <c r="V35" i="1"/>
  <c r="N35" i="1"/>
  <c r="U35" i="1"/>
  <c r="M35" i="1"/>
  <c r="AB35" i="1"/>
  <c r="T35" i="1"/>
  <c r="L35" i="1"/>
  <c r="Z27" i="1"/>
  <c r="R27" i="1"/>
  <c r="J27" i="1"/>
  <c r="Y27" i="1"/>
  <c r="Q27" i="1"/>
  <c r="X27" i="1"/>
  <c r="P27" i="1"/>
  <c r="W27" i="1"/>
  <c r="O27" i="1"/>
  <c r="V27" i="1"/>
  <c r="N27" i="1"/>
  <c r="U27" i="1"/>
  <c r="M27" i="1"/>
  <c r="AB27" i="1"/>
  <c r="T27" i="1"/>
  <c r="L27" i="1"/>
  <c r="Z19" i="1"/>
  <c r="R19" i="1"/>
  <c r="J19" i="1"/>
  <c r="Y19" i="1"/>
  <c r="Q19" i="1"/>
  <c r="X19" i="1"/>
  <c r="P19" i="1"/>
  <c r="W19" i="1"/>
  <c r="O19" i="1"/>
  <c r="V19" i="1"/>
  <c r="N19" i="1"/>
  <c r="U19" i="1"/>
  <c r="M19" i="1"/>
  <c r="AB19" i="1"/>
  <c r="T19" i="1"/>
  <c r="L19" i="1"/>
  <c r="Y11" i="1"/>
  <c r="Q11" i="1"/>
  <c r="X11" i="1"/>
  <c r="P11" i="1"/>
  <c r="W11" i="1"/>
  <c r="O11" i="1"/>
  <c r="U11" i="1"/>
  <c r="M11" i="1"/>
  <c r="AB11" i="1"/>
  <c r="T11" i="1"/>
  <c r="L11" i="1"/>
  <c r="M10" i="1"/>
  <c r="R11" i="1"/>
  <c r="S12" i="1"/>
  <c r="AB13" i="1"/>
  <c r="V15" i="1"/>
  <c r="P17" i="1"/>
  <c r="P20" i="1"/>
  <c r="K27" i="1"/>
  <c r="R30" i="1"/>
  <c r="M37" i="1"/>
  <c r="T40" i="1"/>
  <c r="W28" i="1"/>
  <c r="O28" i="1"/>
  <c r="V28" i="1"/>
  <c r="N28" i="1"/>
  <c r="U28" i="1"/>
  <c r="M28" i="1"/>
  <c r="AB28" i="1"/>
  <c r="T28" i="1"/>
  <c r="L28" i="1"/>
  <c r="AA28" i="1"/>
  <c r="S28" i="1"/>
  <c r="K28" i="1"/>
  <c r="Z28" i="1"/>
  <c r="R28" i="1"/>
  <c r="J28" i="1"/>
  <c r="Y28" i="1"/>
  <c r="Q28" i="1"/>
  <c r="U42" i="1"/>
  <c r="M42" i="1"/>
  <c r="AB42" i="1"/>
  <c r="T42" i="1"/>
  <c r="L42" i="1"/>
  <c r="AA42" i="1"/>
  <c r="S42" i="1"/>
  <c r="K42" i="1"/>
  <c r="Z42" i="1"/>
  <c r="R42" i="1"/>
  <c r="J42" i="1"/>
  <c r="Y42" i="1"/>
  <c r="Q42" i="1"/>
  <c r="X42" i="1"/>
  <c r="P42" i="1"/>
  <c r="W42" i="1"/>
  <c r="O42" i="1"/>
  <c r="U34" i="1"/>
  <c r="M34" i="1"/>
  <c r="AB34" i="1"/>
  <c r="T34" i="1"/>
  <c r="L34" i="1"/>
  <c r="AA34" i="1"/>
  <c r="S34" i="1"/>
  <c r="K34" i="1"/>
  <c r="Z34" i="1"/>
  <c r="R34" i="1"/>
  <c r="J34" i="1"/>
  <c r="Y34" i="1"/>
  <c r="Q34" i="1"/>
  <c r="X34" i="1"/>
  <c r="P34" i="1"/>
  <c r="W34" i="1"/>
  <c r="O34" i="1"/>
  <c r="U26" i="1"/>
  <c r="M26" i="1"/>
  <c r="AB26" i="1"/>
  <c r="T26" i="1"/>
  <c r="L26" i="1"/>
  <c r="AA26" i="1"/>
  <c r="S26" i="1"/>
  <c r="K26" i="1"/>
  <c r="Z26" i="1"/>
  <c r="R26" i="1"/>
  <c r="J26" i="1"/>
  <c r="Y26" i="1"/>
  <c r="Q26" i="1"/>
  <c r="X26" i="1"/>
  <c r="P26" i="1"/>
  <c r="W26" i="1"/>
  <c r="O26" i="1"/>
  <c r="U18" i="1"/>
  <c r="M18" i="1"/>
  <c r="AB18" i="1"/>
  <c r="T18" i="1"/>
  <c r="L18" i="1"/>
  <c r="AA18" i="1"/>
  <c r="S18" i="1"/>
  <c r="K18" i="1"/>
  <c r="Z18" i="1"/>
  <c r="R18" i="1"/>
  <c r="J18" i="1"/>
  <c r="Y18" i="1"/>
  <c r="Q18" i="1"/>
  <c r="X18" i="1"/>
  <c r="P18" i="1"/>
  <c r="W18" i="1"/>
  <c r="O18" i="1"/>
  <c r="P10" i="1"/>
  <c r="S11" i="1"/>
  <c r="W12" i="1"/>
  <c r="J14" i="1"/>
  <c r="L24" i="1"/>
  <c r="S27" i="1"/>
  <c r="N34" i="1"/>
  <c r="W44" i="1"/>
  <c r="O44" i="1"/>
  <c r="V44" i="1"/>
  <c r="N44" i="1"/>
  <c r="U44" i="1"/>
  <c r="M44" i="1"/>
  <c r="AB44" i="1"/>
  <c r="T44" i="1"/>
  <c r="L44" i="1"/>
  <c r="AA44" i="1"/>
  <c r="S44" i="1"/>
  <c r="K44" i="1"/>
  <c r="Z44" i="1"/>
  <c r="R44" i="1"/>
  <c r="J44" i="1"/>
  <c r="Y44" i="1"/>
  <c r="Q44" i="1"/>
  <c r="W20" i="1"/>
  <c r="O20" i="1"/>
  <c r="V20" i="1"/>
  <c r="N20" i="1"/>
  <c r="U20" i="1"/>
  <c r="M20" i="1"/>
  <c r="AB20" i="1"/>
  <c r="T20" i="1"/>
  <c r="L20" i="1"/>
  <c r="AA20" i="1"/>
  <c r="S20" i="1"/>
  <c r="K20" i="1"/>
  <c r="Z20" i="1"/>
  <c r="R20" i="1"/>
  <c r="J20" i="1"/>
  <c r="Y20" i="1"/>
  <c r="Q20" i="1"/>
  <c r="P12" i="1"/>
  <c r="Z43" i="1"/>
  <c r="R43" i="1"/>
  <c r="J43" i="1"/>
  <c r="Y43" i="1"/>
  <c r="Q43" i="1"/>
  <c r="X43" i="1"/>
  <c r="P43" i="1"/>
  <c r="W43" i="1"/>
  <c r="O43" i="1"/>
  <c r="V43" i="1"/>
  <c r="N43" i="1"/>
  <c r="U43" i="1"/>
  <c r="M43" i="1"/>
  <c r="AB43" i="1"/>
  <c r="T43" i="1"/>
  <c r="L43" i="1"/>
  <c r="X41" i="1"/>
  <c r="P41" i="1"/>
  <c r="W41" i="1"/>
  <c r="O41" i="1"/>
  <c r="V41" i="1"/>
  <c r="N41" i="1"/>
  <c r="U41" i="1"/>
  <c r="M41" i="1"/>
  <c r="AB41" i="1"/>
  <c r="T41" i="1"/>
  <c r="L41" i="1"/>
  <c r="AA41" i="1"/>
  <c r="S41" i="1"/>
  <c r="K41" i="1"/>
  <c r="Z41" i="1"/>
  <c r="R41" i="1"/>
  <c r="J41" i="1"/>
  <c r="X33" i="1"/>
  <c r="P33" i="1"/>
  <c r="W33" i="1"/>
  <c r="O33" i="1"/>
  <c r="V33" i="1"/>
  <c r="N33" i="1"/>
  <c r="U33" i="1"/>
  <c r="M33" i="1"/>
  <c r="AB33" i="1"/>
  <c r="T33" i="1"/>
  <c r="L33" i="1"/>
  <c r="AA33" i="1"/>
  <c r="S33" i="1"/>
  <c r="K33" i="1"/>
  <c r="Z33" i="1"/>
  <c r="R33" i="1"/>
  <c r="J33" i="1"/>
  <c r="X25" i="1"/>
  <c r="P25" i="1"/>
  <c r="W25" i="1"/>
  <c r="O25" i="1"/>
  <c r="V25" i="1"/>
  <c r="N25" i="1"/>
  <c r="U25" i="1"/>
  <c r="M25" i="1"/>
  <c r="AB25" i="1"/>
  <c r="T25" i="1"/>
  <c r="L25" i="1"/>
  <c r="AA25" i="1"/>
  <c r="S25" i="1"/>
  <c r="K25" i="1"/>
  <c r="Z25" i="1"/>
  <c r="R25" i="1"/>
  <c r="J25" i="1"/>
  <c r="X17" i="1"/>
  <c r="W17" i="1"/>
  <c r="O17" i="1"/>
  <c r="V17" i="1"/>
  <c r="N17" i="1"/>
  <c r="U17" i="1"/>
  <c r="M17" i="1"/>
  <c r="AB17" i="1"/>
  <c r="T17" i="1"/>
  <c r="L17" i="1"/>
  <c r="AA17" i="1"/>
  <c r="S17" i="1"/>
  <c r="K17" i="1"/>
  <c r="Z17" i="1"/>
  <c r="R17" i="1"/>
  <c r="J17" i="1"/>
  <c r="T10" i="1"/>
  <c r="V11" i="1"/>
  <c r="X12" i="1"/>
  <c r="Q14" i="1"/>
  <c r="Y17" i="1"/>
  <c r="M21" i="1"/>
  <c r="AA27" i="1"/>
  <c r="O31" i="1"/>
  <c r="V34" i="1"/>
  <c r="J38" i="1"/>
  <c r="Q41" i="1"/>
  <c r="X44" i="1"/>
  <c r="AA40" i="1"/>
  <c r="S40" i="1"/>
  <c r="K40" i="1"/>
  <c r="Z40" i="1"/>
  <c r="R40" i="1"/>
  <c r="J40" i="1"/>
  <c r="Y40" i="1"/>
  <c r="Q40" i="1"/>
  <c r="X40" i="1"/>
  <c r="P40" i="1"/>
  <c r="W40" i="1"/>
  <c r="O40" i="1"/>
  <c r="V40" i="1"/>
  <c r="N40" i="1"/>
  <c r="U40" i="1"/>
  <c r="M40" i="1"/>
  <c r="AA32" i="1"/>
  <c r="S32" i="1"/>
  <c r="K32" i="1"/>
  <c r="Z32" i="1"/>
  <c r="R32" i="1"/>
  <c r="J32" i="1"/>
  <c r="Y32" i="1"/>
  <c r="Q32" i="1"/>
  <c r="X32" i="1"/>
  <c r="P32" i="1"/>
  <c r="W32" i="1"/>
  <c r="O32" i="1"/>
  <c r="V32" i="1"/>
  <c r="N32" i="1"/>
  <c r="U32" i="1"/>
  <c r="M32" i="1"/>
  <c r="AA24" i="1"/>
  <c r="S24" i="1"/>
  <c r="K24" i="1"/>
  <c r="Z24" i="1"/>
  <c r="R24" i="1"/>
  <c r="J24" i="1"/>
  <c r="Y24" i="1"/>
  <c r="Q24" i="1"/>
  <c r="X24" i="1"/>
  <c r="P24" i="1"/>
  <c r="W24" i="1"/>
  <c r="O24" i="1"/>
  <c r="V24" i="1"/>
  <c r="N24" i="1"/>
  <c r="U24" i="1"/>
  <c r="M24" i="1"/>
  <c r="Z16" i="1"/>
  <c r="R16" i="1"/>
  <c r="J16" i="1"/>
  <c r="Y16" i="1"/>
  <c r="Q16" i="1"/>
  <c r="X16" i="1"/>
  <c r="P16" i="1"/>
  <c r="W16" i="1"/>
  <c r="O16" i="1"/>
  <c r="V16" i="1"/>
  <c r="N16" i="1"/>
  <c r="U16" i="1"/>
  <c r="M16" i="1"/>
  <c r="Z11" i="1"/>
  <c r="L16" i="1"/>
  <c r="N18" i="1"/>
  <c r="AB24" i="1"/>
  <c r="P28" i="1"/>
  <c r="K35" i="1"/>
  <c r="Y41" i="1"/>
  <c r="Y38" i="1"/>
  <c r="Q38" i="1"/>
  <c r="X38" i="1"/>
  <c r="P38" i="1"/>
  <c r="W38" i="1"/>
  <c r="O38" i="1"/>
  <c r="V38" i="1"/>
  <c r="N38" i="1"/>
  <c r="U38" i="1"/>
  <c r="M38" i="1"/>
  <c r="AB38" i="1"/>
  <c r="T38" i="1"/>
  <c r="L38" i="1"/>
  <c r="AA38" i="1"/>
  <c r="S38" i="1"/>
  <c r="K38" i="1"/>
  <c r="Y30" i="1"/>
  <c r="Q30" i="1"/>
  <c r="X30" i="1"/>
  <c r="P30" i="1"/>
  <c r="W30" i="1"/>
  <c r="O30" i="1"/>
  <c r="V30" i="1"/>
  <c r="N30" i="1"/>
  <c r="U30" i="1"/>
  <c r="M30" i="1"/>
  <c r="AB30" i="1"/>
  <c r="T30" i="1"/>
  <c r="L30" i="1"/>
  <c r="AA30" i="1"/>
  <c r="S30" i="1"/>
  <c r="K30" i="1"/>
  <c r="Y22" i="1"/>
  <c r="Q22" i="1"/>
  <c r="X22" i="1"/>
  <c r="P22" i="1"/>
  <c r="W22" i="1"/>
  <c r="O22" i="1"/>
  <c r="V22" i="1"/>
  <c r="N22" i="1"/>
  <c r="U22" i="1"/>
  <c r="M22" i="1"/>
  <c r="AB22" i="1"/>
  <c r="T22" i="1"/>
  <c r="L22" i="1"/>
  <c r="AA22" i="1"/>
  <c r="S22" i="1"/>
  <c r="K22" i="1"/>
  <c r="X14" i="1"/>
  <c r="P14" i="1"/>
  <c r="W14" i="1"/>
  <c r="O14" i="1"/>
  <c r="V14" i="1"/>
  <c r="N14" i="1"/>
  <c r="U14" i="1"/>
  <c r="M14" i="1"/>
  <c r="AB14" i="1"/>
  <c r="T14" i="1"/>
  <c r="L14" i="1"/>
  <c r="AA14" i="1"/>
  <c r="S14" i="1"/>
  <c r="K14" i="1"/>
  <c r="J10" i="1"/>
  <c r="AB10" i="1"/>
  <c r="AB45" i="1"/>
  <c r="T45" i="1"/>
  <c r="L45" i="1"/>
  <c r="AA45" i="1"/>
  <c r="S45" i="1"/>
  <c r="K45" i="1"/>
  <c r="Z45" i="1"/>
  <c r="R45" i="1"/>
  <c r="J45" i="1"/>
  <c r="Y45" i="1"/>
  <c r="Q45" i="1"/>
  <c r="X45" i="1"/>
  <c r="P45" i="1"/>
  <c r="W45" i="1"/>
  <c r="O45" i="1"/>
  <c r="V45" i="1"/>
  <c r="N45" i="1"/>
  <c r="AB37" i="1"/>
  <c r="T37" i="1"/>
  <c r="L37" i="1"/>
  <c r="AA37" i="1"/>
  <c r="S37" i="1"/>
  <c r="K37" i="1"/>
  <c r="Z37" i="1"/>
  <c r="R37" i="1"/>
  <c r="J37" i="1"/>
  <c r="Y37" i="1"/>
  <c r="Q37" i="1"/>
  <c r="X37" i="1"/>
  <c r="P37" i="1"/>
  <c r="W37" i="1"/>
  <c r="O37" i="1"/>
  <c r="V37" i="1"/>
  <c r="N37" i="1"/>
  <c r="AB29" i="1"/>
  <c r="T29" i="1"/>
  <c r="L29" i="1"/>
  <c r="AA29" i="1"/>
  <c r="S29" i="1"/>
  <c r="K29" i="1"/>
  <c r="Z29" i="1"/>
  <c r="R29" i="1"/>
  <c r="J29" i="1"/>
  <c r="Y29" i="1"/>
  <c r="Q29" i="1"/>
  <c r="X29" i="1"/>
  <c r="P29" i="1"/>
  <c r="W29" i="1"/>
  <c r="O29" i="1"/>
  <c r="V29" i="1"/>
  <c r="N29" i="1"/>
  <c r="AB21" i="1"/>
  <c r="T21" i="1"/>
  <c r="L21" i="1"/>
  <c r="AA21" i="1"/>
  <c r="S21" i="1"/>
  <c r="K21" i="1"/>
  <c r="Z21" i="1"/>
  <c r="R21" i="1"/>
  <c r="J21" i="1"/>
  <c r="Y21" i="1"/>
  <c r="Q21" i="1"/>
  <c r="X21" i="1"/>
  <c r="P21" i="1"/>
  <c r="W21" i="1"/>
  <c r="O21" i="1"/>
  <c r="V21" i="1"/>
  <c r="N21" i="1"/>
  <c r="AA13" i="1"/>
  <c r="S13" i="1"/>
  <c r="K13" i="1"/>
  <c r="Z13" i="1"/>
  <c r="R13" i="1"/>
  <c r="J13" i="1"/>
  <c r="Y13" i="1"/>
  <c r="Q13" i="1"/>
  <c r="X13" i="1"/>
  <c r="P13" i="1"/>
  <c r="W13" i="1"/>
  <c r="O13" i="1"/>
  <c r="V13" i="1"/>
  <c r="N13" i="1"/>
  <c r="V12" i="1"/>
  <c r="N12" i="1"/>
  <c r="U12" i="1"/>
  <c r="M12" i="1"/>
  <c r="AB12" i="1"/>
  <c r="T12" i="1"/>
  <c r="L12" i="1"/>
  <c r="Z12" i="1"/>
  <c r="R12" i="1"/>
  <c r="J12" i="1"/>
  <c r="Y12" i="1"/>
  <c r="Q12" i="1"/>
  <c r="U13" i="1"/>
  <c r="AA10" i="1"/>
  <c r="S10" i="1"/>
  <c r="Z10" i="1"/>
  <c r="R10" i="1"/>
  <c r="Y10" i="1"/>
  <c r="Q10" i="1"/>
  <c r="W10" i="1"/>
  <c r="O10" i="1"/>
  <c r="V10" i="1"/>
  <c r="N10" i="1"/>
  <c r="V39" i="1"/>
  <c r="N39" i="1"/>
  <c r="U39" i="1"/>
  <c r="M39" i="1"/>
  <c r="AB39" i="1"/>
  <c r="T39" i="1"/>
  <c r="L39" i="1"/>
  <c r="AA39" i="1"/>
  <c r="S39" i="1"/>
  <c r="K39" i="1"/>
  <c r="Z39" i="1"/>
  <c r="R39" i="1"/>
  <c r="J39" i="1"/>
  <c r="Y39" i="1"/>
  <c r="Q39" i="1"/>
  <c r="X39" i="1"/>
  <c r="P39" i="1"/>
  <c r="V31" i="1"/>
  <c r="N31" i="1"/>
  <c r="U31" i="1"/>
  <c r="M31" i="1"/>
  <c r="AB31" i="1"/>
  <c r="T31" i="1"/>
  <c r="L31" i="1"/>
  <c r="AA31" i="1"/>
  <c r="S31" i="1"/>
  <c r="K31" i="1"/>
  <c r="Z31" i="1"/>
  <c r="R31" i="1"/>
  <c r="J31" i="1"/>
  <c r="Y31" i="1"/>
  <c r="Q31" i="1"/>
  <c r="X31" i="1"/>
  <c r="P31" i="1"/>
  <c r="V23" i="1"/>
  <c r="N23" i="1"/>
  <c r="U23" i="1"/>
  <c r="M23" i="1"/>
  <c r="AB23" i="1"/>
  <c r="T23" i="1"/>
  <c r="L23" i="1"/>
  <c r="AA23" i="1"/>
  <c r="S23" i="1"/>
  <c r="K23" i="1"/>
  <c r="Z23" i="1"/>
  <c r="R23" i="1"/>
  <c r="J23" i="1"/>
  <c r="Y23" i="1"/>
  <c r="Q23" i="1"/>
  <c r="X23" i="1"/>
  <c r="P23" i="1"/>
  <c r="U15" i="1"/>
  <c r="M15" i="1"/>
  <c r="AB15" i="1"/>
  <c r="T15" i="1"/>
  <c r="L15" i="1"/>
  <c r="AA15" i="1"/>
  <c r="S15" i="1"/>
  <c r="K15" i="1"/>
  <c r="Z15" i="1"/>
  <c r="R15" i="1"/>
  <c r="J15" i="1"/>
  <c r="Y15" i="1"/>
  <c r="Q15" i="1"/>
  <c r="X15" i="1"/>
  <c r="P15" i="1"/>
  <c r="J11" i="1"/>
  <c r="X10" i="1"/>
  <c r="AA11" i="1"/>
  <c r="L13" i="1"/>
  <c r="Y14" i="1"/>
  <c r="S16" i="1"/>
  <c r="V18" i="1"/>
  <c r="J22" i="1"/>
  <c r="Q25" i="1"/>
  <c r="X28" i="1"/>
  <c r="L32" i="1"/>
  <c r="S35" i="1"/>
  <c r="Z38" i="1"/>
  <c r="N42" i="1"/>
  <c r="U45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E9" i="1" l="1"/>
  <c r="AE67" i="1" s="1"/>
  <c r="AD9" i="1"/>
  <c r="AD67" i="1" s="1"/>
  <c r="AC9" i="1"/>
  <c r="AC67" i="1" s="1"/>
  <c r="AI9" i="1"/>
  <c r="AI67" i="1" s="1"/>
  <c r="AG9" i="1"/>
  <c r="AG67" i="1" s="1"/>
  <c r="AF9" i="1"/>
  <c r="AF67" i="1" s="1"/>
  <c r="AH9" i="1"/>
  <c r="AH67" i="1" s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K89" i="1" a="1"/>
  <c r="K89" i="1" s="1"/>
  <c r="L89" i="1" a="1"/>
  <c r="L89" i="1" s="1"/>
  <c r="M89" i="1" a="1"/>
  <c r="M89" i="1" s="1"/>
  <c r="N89" i="1" a="1"/>
  <c r="N89" i="1" s="1"/>
  <c r="O89" i="1" a="1"/>
  <c r="O89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K92" i="1"/>
  <c r="L92" i="1"/>
  <c r="M92" i="1"/>
  <c r="N92" i="1"/>
  <c r="O92" i="1"/>
  <c r="P92" i="1"/>
  <c r="Q92" i="1"/>
  <c r="R92" i="1"/>
  <c r="R84" i="1" s="1"/>
  <c r="R85" i="1" s="1"/>
  <c r="S92" i="1"/>
  <c r="T92" i="1"/>
  <c r="U92" i="1"/>
  <c r="V92" i="1"/>
  <c r="W92" i="1"/>
  <c r="X92" i="1"/>
  <c r="Y92" i="1"/>
  <c r="Z92" i="1"/>
  <c r="Z84" i="1" s="1"/>
  <c r="Z85" i="1" s="1"/>
  <c r="AA92" i="1"/>
  <c r="AB92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J105" i="1"/>
  <c r="J104" i="1"/>
  <c r="J103" i="1"/>
  <c r="J102" i="1"/>
  <c r="J101" i="1"/>
  <c r="J100" i="1"/>
  <c r="J92" i="1"/>
  <c r="J84" i="1" s="1"/>
  <c r="J85" i="1" s="1"/>
  <c r="J89" i="1" a="1"/>
  <c r="J89" i="1" s="1"/>
  <c r="J88" i="1"/>
  <c r="Z94" i="1" l="1"/>
  <c r="Z95" i="1" s="1"/>
  <c r="R94" i="1"/>
  <c r="R95" i="1" s="1"/>
  <c r="U84" i="1"/>
  <c r="U85" i="1" s="1"/>
  <c r="M84" i="1"/>
  <c r="M85" i="1" s="1"/>
  <c r="AB84" i="1"/>
  <c r="AB85" i="1" s="1"/>
  <c r="L84" i="1"/>
  <c r="L85" i="1" s="1"/>
  <c r="AA84" i="1"/>
  <c r="AA85" i="1" s="1"/>
  <c r="S84" i="1"/>
  <c r="S85" i="1" s="1"/>
  <c r="K84" i="1"/>
  <c r="K85" i="1" s="1"/>
  <c r="T84" i="1"/>
  <c r="T85" i="1" s="1"/>
  <c r="J94" i="1"/>
  <c r="J95" i="1" s="1"/>
  <c r="Y84" i="1"/>
  <c r="Y85" i="1" s="1"/>
  <c r="Q84" i="1"/>
  <c r="Q85" i="1" s="1"/>
  <c r="X84" i="1"/>
  <c r="X85" i="1" s="1"/>
  <c r="P84" i="1"/>
  <c r="P85" i="1" s="1"/>
  <c r="W84" i="1"/>
  <c r="W85" i="1" s="1"/>
  <c r="O84" i="1"/>
  <c r="O85" i="1" s="1"/>
  <c r="V84" i="1"/>
  <c r="V85" i="1" s="1"/>
  <c r="N84" i="1"/>
  <c r="N85" i="1" s="1"/>
  <c r="O71" i="1" a="1"/>
  <c r="O71" i="1" s="1"/>
  <c r="L94" i="1" l="1"/>
  <c r="L95" i="1" s="1"/>
  <c r="AB94" i="1"/>
  <c r="AB95" i="1" s="1"/>
  <c r="M94" i="1"/>
  <c r="M95" i="1" s="1"/>
  <c r="U94" i="1"/>
  <c r="U95" i="1" s="1"/>
  <c r="X94" i="1"/>
  <c r="X95" i="1" s="1"/>
  <c r="P94" i="1"/>
  <c r="P95" i="1" s="1"/>
  <c r="K94" i="1"/>
  <c r="K95" i="1" s="1"/>
  <c r="T94" i="1"/>
  <c r="T95" i="1" s="1"/>
  <c r="O94" i="1"/>
  <c r="O95" i="1" s="1"/>
  <c r="S94" i="1"/>
  <c r="S95" i="1" s="1"/>
  <c r="W94" i="1"/>
  <c r="W95" i="1" s="1"/>
  <c r="AA94" i="1"/>
  <c r="AA95" i="1" s="1"/>
  <c r="N94" i="1"/>
  <c r="N95" i="1" s="1"/>
  <c r="V94" i="1"/>
  <c r="V95" i="1" s="1"/>
  <c r="Q94" i="1"/>
  <c r="Q95" i="1" s="1"/>
  <c r="Y94" i="1"/>
  <c r="Y95" i="1" s="1"/>
  <c r="K71" i="1" a="1"/>
  <c r="K71" i="1" s="1"/>
  <c r="L71" i="1" a="1"/>
  <c r="L71" i="1" s="1"/>
  <c r="M71" i="1" a="1"/>
  <c r="M71" i="1" s="1"/>
  <c r="N71" i="1" a="1"/>
  <c r="N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B72" i="1" a="1"/>
  <c r="AB72" i="1" s="1"/>
  <c r="J71" i="1" a="1"/>
  <c r="J71" i="1" s="1"/>
  <c r="J72" i="1" l="1" a="1"/>
  <c r="J72" i="1" s="1"/>
  <c r="R72" i="1" a="1"/>
  <c r="R72" i="1" s="1"/>
  <c r="Y72" i="1" a="1"/>
  <c r="Y72" i="1" s="1"/>
  <c r="Q72" i="1" a="1"/>
  <c r="Q72" i="1" s="1"/>
  <c r="AA72" i="1" a="1"/>
  <c r="AA72" i="1" s="1"/>
  <c r="J91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J70" i="1"/>
  <c r="P72" i="1" l="1" a="1"/>
  <c r="P72" i="1" s="1"/>
  <c r="Z72" i="1" a="1"/>
  <c r="Z72" i="1" s="1"/>
  <c r="M72" i="1" a="1"/>
  <c r="M72" i="1" s="1"/>
  <c r="U72" i="1" a="1"/>
  <c r="U72" i="1" s="1"/>
  <c r="X72" i="1" a="1"/>
  <c r="X72" i="1" s="1"/>
  <c r="K72" i="1" a="1"/>
  <c r="K72" i="1" s="1"/>
  <c r="S72" i="1" a="1"/>
  <c r="S72" i="1" s="1"/>
  <c r="N72" i="1" a="1"/>
  <c r="N72" i="1" s="1"/>
  <c r="V72" i="1" a="1"/>
  <c r="V72" i="1" s="1"/>
  <c r="L72" i="1" a="1"/>
  <c r="L72" i="1" s="1"/>
  <c r="O72" i="1" a="1"/>
  <c r="O72" i="1" s="1"/>
  <c r="T72" i="1" a="1"/>
  <c r="T72" i="1" s="1"/>
  <c r="W72" i="1" a="1"/>
  <c r="W72" i="1" s="1"/>
  <c r="J69" i="1" l="1"/>
  <c r="H67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I9" i="1"/>
  <c r="J8" i="1"/>
  <c r="K8" i="1" l="1"/>
  <c r="J99" i="1"/>
  <c r="K69" i="1"/>
  <c r="J78" i="1" a="1"/>
  <c r="J78" i="1" s="1"/>
  <c r="J9" i="1"/>
  <c r="J67" i="1" s="1"/>
  <c r="AB9" i="1"/>
  <c r="AB67" i="1" s="1"/>
  <c r="T9" i="1"/>
  <c r="T67" i="1" s="1"/>
  <c r="L9" i="1"/>
  <c r="L67" i="1" s="1"/>
  <c r="W9" i="1"/>
  <c r="W67" i="1" s="1"/>
  <c r="P9" i="1"/>
  <c r="P67" i="1" s="1"/>
  <c r="Z9" i="1"/>
  <c r="Z67" i="1" s="1"/>
  <c r="R9" i="1"/>
  <c r="R67" i="1" s="1"/>
  <c r="X9" i="1"/>
  <c r="X67" i="1" s="1"/>
  <c r="S9" i="1"/>
  <c r="S67" i="1" s="1"/>
  <c r="K9" i="1"/>
  <c r="K67" i="1" s="1"/>
  <c r="M9" i="1"/>
  <c r="M67" i="1" s="1"/>
  <c r="V9" i="1"/>
  <c r="V67" i="1" s="1"/>
  <c r="N9" i="1"/>
  <c r="N67" i="1" s="1"/>
  <c r="O9" i="1"/>
  <c r="O67" i="1" s="1"/>
  <c r="Q9" i="1"/>
  <c r="Q67" i="1" s="1"/>
  <c r="U9" i="1"/>
  <c r="U67" i="1" s="1"/>
  <c r="Y9" i="1"/>
  <c r="Y67" i="1" s="1"/>
  <c r="AA9" i="1"/>
  <c r="AA67" i="1" s="1"/>
  <c r="I67" i="1"/>
  <c r="L69" i="1" l="1"/>
  <c r="K78" i="1" a="1"/>
  <c r="K78" i="1" s="1"/>
  <c r="L8" i="1"/>
  <c r="K99" i="1"/>
  <c r="M8" i="1" l="1"/>
  <c r="L99" i="1"/>
  <c r="M69" i="1"/>
  <c r="L78" i="1" a="1"/>
  <c r="L78" i="1" s="1"/>
  <c r="N69" i="1" l="1"/>
  <c r="M78" i="1" a="1"/>
  <c r="M78" i="1" s="1"/>
  <c r="N8" i="1"/>
  <c r="M99" i="1"/>
  <c r="O8" i="1" l="1"/>
  <c r="N99" i="1"/>
  <c r="O69" i="1"/>
  <c r="N78" i="1" a="1"/>
  <c r="N78" i="1" s="1"/>
  <c r="P69" i="1" l="1"/>
  <c r="O78" i="1" a="1"/>
  <c r="O78" i="1" s="1"/>
  <c r="P8" i="1"/>
  <c r="O99" i="1"/>
  <c r="Q8" i="1" l="1"/>
  <c r="P99" i="1"/>
  <c r="Q69" i="1"/>
  <c r="P78" i="1" a="1"/>
  <c r="P78" i="1" s="1"/>
  <c r="R69" i="1" l="1"/>
  <c r="Q78" i="1" a="1"/>
  <c r="Q78" i="1" s="1"/>
  <c r="R8" i="1"/>
  <c r="Q99" i="1"/>
  <c r="S8" i="1" l="1"/>
  <c r="R99" i="1"/>
  <c r="S69" i="1"/>
  <c r="R78" i="1" a="1"/>
  <c r="R78" i="1" s="1"/>
  <c r="T69" i="1" l="1"/>
  <c r="S78" i="1" a="1"/>
  <c r="S78" i="1" s="1"/>
  <c r="T8" i="1"/>
  <c r="S99" i="1"/>
  <c r="U8" i="1" l="1"/>
  <c r="T99" i="1"/>
  <c r="U69" i="1"/>
  <c r="T78" i="1" a="1"/>
  <c r="T78" i="1" s="1"/>
  <c r="V69" i="1" l="1"/>
  <c r="U78" i="1" a="1"/>
  <c r="U78" i="1" s="1"/>
  <c r="V8" i="1"/>
  <c r="U99" i="1"/>
  <c r="W8" i="1" l="1"/>
  <c r="V99" i="1"/>
  <c r="W69" i="1"/>
  <c r="V78" i="1" a="1"/>
  <c r="V78" i="1" s="1"/>
  <c r="X8" i="1" l="1"/>
  <c r="W99" i="1"/>
  <c r="X69" i="1"/>
  <c r="W78" i="1" a="1"/>
  <c r="W78" i="1" s="1"/>
  <c r="Y69" i="1" l="1"/>
  <c r="X78" i="1" a="1"/>
  <c r="X78" i="1" s="1"/>
  <c r="Y8" i="1"/>
  <c r="X99" i="1"/>
  <c r="Z8" i="1" l="1"/>
  <c r="Y99" i="1"/>
  <c r="Z69" i="1"/>
  <c r="Y78" i="1" a="1"/>
  <c r="Y78" i="1" s="1"/>
  <c r="AA69" i="1" l="1"/>
  <c r="Z78" i="1" a="1"/>
  <c r="Z78" i="1" s="1"/>
  <c r="AA8" i="1"/>
  <c r="Z99" i="1"/>
  <c r="AB69" i="1" l="1"/>
  <c r="AA78" i="1" a="1"/>
  <c r="AA78" i="1" s="1"/>
  <c r="AB8" i="1"/>
  <c r="AA99" i="1"/>
  <c r="AC8" i="1" l="1"/>
  <c r="AB99" i="1"/>
  <c r="AC69" i="1"/>
  <c r="AB78" i="1" a="1"/>
  <c r="AB78" i="1" s="1"/>
  <c r="AC78" i="1" l="1" a="1"/>
  <c r="AC78" i="1" s="1"/>
  <c r="AD69" i="1"/>
  <c r="AC99" i="1"/>
  <c r="AD8" i="1"/>
  <c r="AD99" i="1" l="1"/>
  <c r="AE8" i="1"/>
  <c r="AE69" i="1"/>
  <c r="AD78" i="1" a="1"/>
  <c r="AD78" i="1" s="1"/>
  <c r="AF69" i="1" l="1"/>
  <c r="AE78" i="1" a="1"/>
  <c r="AE78" i="1" s="1"/>
  <c r="AF8" i="1"/>
  <c r="AE99" i="1"/>
  <c r="AG8" i="1" l="1"/>
  <c r="AF99" i="1"/>
  <c r="AF78" i="1" a="1"/>
  <c r="AF78" i="1" s="1"/>
  <c r="AG69" i="1"/>
  <c r="AG78" i="1" l="1" a="1"/>
  <c r="AG78" i="1" s="1"/>
  <c r="AH69" i="1"/>
  <c r="AG99" i="1"/>
  <c r="AH8" i="1"/>
  <c r="AH99" i="1" l="1"/>
  <c r="AI8" i="1"/>
  <c r="AI99" i="1" s="1"/>
  <c r="AH78" i="1" a="1"/>
  <c r="AH78" i="1" s="1"/>
  <c r="AI69" i="1"/>
  <c r="AI78" i="1" s="1" a="1"/>
  <c r="AI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 Fripp</author>
  </authors>
  <commentList>
    <comment ref="F73" authorId="0" shapeId="0" xr:uid="{79599332-F79D-3442-A762-BC0353E479DC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J73" authorId="0" shapeId="0" xr:uid="{C4464F87-BA6F-1641-ADB7-03AFF9832976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F79" authorId="0" shapeId="0" xr:uid="{7FF212D5-A378-2541-A179-CCF0078297D4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J79" authorId="0" shapeId="0" xr:uid="{399303AB-DE0F-E047-9A5D-625FC4640758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F90" authorId="0" shapeId="0" xr:uid="{0110E693-7FE3-4B4C-9D91-78EF1611B028}">
      <text>
        <r>
          <rPr>
            <sz val="10"/>
            <color rgb="FF000000"/>
            <rFont val="Tahoma"/>
            <family val="2"/>
          </rPr>
          <t>This is net of losses in distributed storage.</t>
        </r>
      </text>
    </comment>
    <comment ref="F91" authorId="0" shapeId="0" xr:uid="{F126F14E-1428-4444-BF90-CFF79A5B1E96}">
      <text>
        <r>
          <rPr>
            <sz val="10"/>
            <color rgb="FF000000"/>
            <rFont val="Tahoma"/>
            <family val="2"/>
          </rPr>
          <t>This includes both distributed PV and distributed batteries; we assume distributed batteries have a power rating equal to 0.25x their kWh rating.</t>
        </r>
      </text>
    </comment>
    <comment ref="F100" authorId="0" shapeId="0" xr:uid="{166E0555-6CCF-A44B-96A1-45FDA856073E}">
      <text>
        <r>
          <rPr>
            <sz val="10"/>
            <color rgb="FF000000"/>
            <rFont val="Tahoma"/>
            <family val="2"/>
          </rPr>
          <t xml:space="preserve">None of these categories include storage losses; this makes it easy to calculate RPS compliance as (renewable production) / (all production) without worrying about losses.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<sst xmlns="http://schemas.openxmlformats.org/spreadsheetml/2006/main" count="3619" uniqueCount="119">
  <si>
    <t>Enovation Partners</t>
  </si>
  <si>
    <t>PROPERTY OF ULUPONO INITIATIVE LLC - UNAUTHORIZED COPYING, SHARING OR DISTRIBUTION STRICTLY PROHIBITED</t>
  </si>
  <si>
    <t>$'000</t>
  </si>
  <si>
    <t>Scenario Name</t>
  </si>
  <si>
    <t>MPIR</t>
  </si>
  <si>
    <t>MAJOR PROJECT</t>
  </si>
  <si>
    <t>PROJECT</t>
  </si>
  <si>
    <t>Generation and Energy Storage</t>
  </si>
  <si>
    <t>ERP / IT Systems</t>
  </si>
  <si>
    <t>Distribution Capital</t>
  </si>
  <si>
    <t>Transmission Capital</t>
  </si>
  <si>
    <t>Total</t>
  </si>
  <si>
    <t>Fuel Expense ($'000)</t>
  </si>
  <si>
    <t>Generation O&amp;M ($'000)</t>
  </si>
  <si>
    <t>Transmission O&amp;M ($'000)</t>
  </si>
  <si>
    <t>Distribution O&amp;M ($'000)</t>
  </si>
  <si>
    <t>G&amp;A Expense ($'000)</t>
  </si>
  <si>
    <t>Net Load (GWh)</t>
  </si>
  <si>
    <t>Customer Count</t>
  </si>
  <si>
    <t>Average Residential Use (kWh/month)</t>
  </si>
  <si>
    <t>Distributed Generation (GWh)</t>
  </si>
  <si>
    <t>Distributed Generation Capacity (MW)</t>
  </si>
  <si>
    <t>Scenario Assumptions Instructions</t>
  </si>
  <si>
    <t xml:space="preserve">Scenario Assumptions </t>
  </si>
  <si>
    <t xml:space="preserve">If you require more rows for individual projects, please email Erin Sowerby at erin.sowerby@rolandberger.com </t>
  </si>
  <si>
    <t>Operating Cost Inputs</t>
  </si>
  <si>
    <t>Fill in all sections for Capital Costs, Operating Costs and Operational Assumptions</t>
  </si>
  <si>
    <t>Operational Inputs</t>
  </si>
  <si>
    <t>Do not add or delete rows or columns</t>
  </si>
  <si>
    <t>Provide the name of the scenario in cell C5</t>
  </si>
  <si>
    <t>Regulatory Innovation Simulation Tool</t>
  </si>
  <si>
    <t>Change only cells with a blue font</t>
  </si>
  <si>
    <t>In Column B, identify capital projects that are eligible for MPIR</t>
  </si>
  <si>
    <t>In Column C, identify capital projects that are major projects, defined as multi-year projects where capital will go to CWIP until the last year of capex</t>
  </si>
  <si>
    <t>In Column D, identify the month in service for MPIR projects</t>
  </si>
  <si>
    <t>Capital Expenditures Assumptions</t>
  </si>
  <si>
    <t>General Instructions</t>
  </si>
  <si>
    <t>MPIR Non-Capital Costs ($'000)</t>
  </si>
  <si>
    <t>plant by plant capacity available goes here (MW avail)</t>
  </si>
  <si>
    <t>PPA costs not needed per project, just show capacity each year</t>
  </si>
  <si>
    <t>gross_load</t>
  </si>
  <si>
    <t>system</t>
  </si>
  <si>
    <t>co2_emissions</t>
  </si>
  <si>
    <t>variable_om</t>
  </si>
  <si>
    <t>distributed</t>
  </si>
  <si>
    <t>total_output</t>
  </si>
  <si>
    <t>storage_load</t>
  </si>
  <si>
    <t>renewable_output</t>
  </si>
  <si>
    <t>non_renewable_output</t>
  </si>
  <si>
    <t>fuel_cost</t>
  </si>
  <si>
    <t>fixed_om</t>
  </si>
  <si>
    <t>capital_outlay</t>
  </si>
  <si>
    <t>capacity_retired</t>
  </si>
  <si>
    <t>capacity_in_place</t>
  </si>
  <si>
    <t>capacity_added</t>
  </si>
  <si>
    <t>amortized_cost</t>
  </si>
  <si>
    <t>PPA</t>
  </si>
  <si>
    <t>storage_net_load</t>
  </si>
  <si>
    <t>ppa_cost</t>
  </si>
  <si>
    <t>HECO</t>
  </si>
  <si>
    <t>variable</t>
  </si>
  <si>
    <t>owner</t>
  </si>
  <si>
    <t>SlopedDistPV</t>
  </si>
  <si>
    <t>FlatDistPV</t>
  </si>
  <si>
    <t>DistBattery</t>
  </si>
  <si>
    <t>OnshoreWind</t>
  </si>
  <si>
    <t>OffshoreWind</t>
  </si>
  <si>
    <t>Kalaeloa_CC3</t>
  </si>
  <si>
    <t>Kalaeloa_CC2</t>
  </si>
  <si>
    <t>Kalaeloa_CC1</t>
  </si>
  <si>
    <t>H-Power</t>
  </si>
  <si>
    <t>CentralTrackingPV</t>
  </si>
  <si>
    <t>Battery_Bulk</t>
  </si>
  <si>
    <t>AES</t>
  </si>
  <si>
    <t>PumpedHydro</t>
  </si>
  <si>
    <t>Waiau_9</t>
  </si>
  <si>
    <t>Waiau_8</t>
  </si>
  <si>
    <t>Waiau_7</t>
  </si>
  <si>
    <t>Waiau_6</t>
  </si>
  <si>
    <t>Waiau_10</t>
  </si>
  <si>
    <t>Kahe_6</t>
  </si>
  <si>
    <t>Kahe_5</t>
  </si>
  <si>
    <t>Kahe_4</t>
  </si>
  <si>
    <t>Kahe_3</t>
  </si>
  <si>
    <t>Kahe_2</t>
  </si>
  <si>
    <t>Kahe_1</t>
  </si>
  <si>
    <t>IC_Schofield</t>
  </si>
  <si>
    <t>CIP_CT</t>
  </si>
  <si>
    <t>Airport_DSG</t>
  </si>
  <si>
    <t>gen_tech</t>
  </si>
  <si>
    <t>Utility-owned renewable production</t>
  </si>
  <si>
    <t>Utility-owned non-renewable production</t>
  </si>
  <si>
    <t>PPA renewable production</t>
  </si>
  <si>
    <t>PPA non-renewable production</t>
  </si>
  <si>
    <t>distributed renewable production</t>
  </si>
  <si>
    <t>distributed non-renewable production</t>
  </si>
  <si>
    <t>gen_vintage</t>
  </si>
  <si>
    <t>gen_is_intermittent</t>
  </si>
  <si>
    <t>ev_load</t>
  </si>
  <si>
    <t>Electric Vehicle Load (GWh)</t>
  </si>
  <si>
    <t>Purchased Power Expense - Firm ($'000)</t>
  </si>
  <si>
    <t>Purchased Power Expense - Intermittent ($'000)</t>
  </si>
  <si>
    <t>First-Year Purchased Power Expense ($'000)</t>
  </si>
  <si>
    <t>Utility-Scale Renewable Generation (GWh)</t>
  </si>
  <si>
    <t>YEAR IN SERVICE</t>
  </si>
  <si>
    <t>Utility-Scale Storage Losses (GWh)</t>
  </si>
  <si>
    <t>Gross Load (GWh)</t>
  </si>
  <si>
    <t>CO2 Emissions (1000 metric tons)</t>
  </si>
  <si>
    <t>EV CO2 emissions (1000 metric tons)</t>
  </si>
  <si>
    <t>Emission Intensity (1000 metric tons CO2/GWh)</t>
  </si>
  <si>
    <t>Generation Fixed O&amp;M ($'000)</t>
  </si>
  <si>
    <t>Generation Variable O&amp;M ($'000)</t>
  </si>
  <si>
    <t>Ulupono #2</t>
  </si>
  <si>
    <t>Hawaii_Cogen</t>
  </si>
  <si>
    <t>Tesoro_Hawaii</t>
  </si>
  <si>
    <t>Waiau_3</t>
  </si>
  <si>
    <t>Waiau_4</t>
  </si>
  <si>
    <t>Waiau_5</t>
  </si>
  <si>
    <t>cap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</si>
</sst>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00_);\(#,##0.000\)"/>
    <numFmt numFmtId="166" formatCode="0.0%"/>
  </numFmts>
  <fonts count="13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4" fillId="0" borderId="0" xfId="2" applyFont="1"/>
    <xf numFmtId="0" fontId="5" fillId="0" borderId="0" xfId="2" applyFont="1"/>
    <xf numFmtId="0" fontId="6" fillId="0" borderId="1" xfId="2" applyFont="1" applyBorder="1"/>
    <xf numFmtId="0" fontId="4" fillId="0" borderId="0" xfId="2" applyFont="1" applyFill="1"/>
    <xf numFmtId="0" fontId="7" fillId="0" borderId="0" xfId="2" applyFont="1"/>
    <xf numFmtId="0" fontId="7" fillId="0" borderId="1" xfId="2" applyFont="1" applyBorder="1"/>
    <xf numFmtId="0" fontId="7" fillId="0" borderId="1" xfId="2" applyFont="1" applyFill="1" applyBorder="1"/>
    <xf numFmtId="164" fontId="7" fillId="0" borderId="1" xfId="1" applyNumberFormat="1" applyFont="1" applyBorder="1"/>
    <xf numFmtId="0" fontId="8" fillId="0" borderId="0" xfId="2" applyFont="1"/>
    <xf numFmtId="0" fontId="9" fillId="0" borderId="0" xfId="2" applyFont="1"/>
    <xf numFmtId="0" fontId="7" fillId="0" borderId="0" xfId="2" applyFont="1" applyFill="1"/>
    <xf numFmtId="164" fontId="7" fillId="0" borderId="0" xfId="1" applyNumberFormat="1" applyFont="1"/>
    <xf numFmtId="37" fontId="7" fillId="0" borderId="1" xfId="2" applyNumberFormat="1" applyFont="1" applyBorder="1"/>
    <xf numFmtId="164" fontId="8" fillId="0" borderId="0" xfId="1" applyNumberFormat="1" applyFont="1"/>
    <xf numFmtId="164" fontId="7" fillId="0" borderId="0" xfId="1" applyNumberFormat="1" applyFont="1" applyBorder="1"/>
    <xf numFmtId="0" fontId="10" fillId="0" borderId="0" xfId="2" applyFont="1"/>
    <xf numFmtId="0" fontId="3" fillId="0" borderId="0" xfId="2" applyFont="1"/>
    <xf numFmtId="37" fontId="3" fillId="0" borderId="0" xfId="2" applyNumberFormat="1" applyFont="1"/>
    <xf numFmtId="0" fontId="3" fillId="0" borderId="0" xfId="2" applyFont="1" applyAlignment="1">
      <alignment horizontal="center" vertical="center"/>
    </xf>
    <xf numFmtId="0" fontId="3" fillId="0" borderId="0" xfId="3" applyFont="1"/>
    <xf numFmtId="0" fontId="3" fillId="0" borderId="0" xfId="0" applyFont="1"/>
    <xf numFmtId="0" fontId="4" fillId="0" borderId="0" xfId="0" applyFont="1"/>
    <xf numFmtId="0" fontId="3" fillId="0" borderId="0" xfId="2" applyFont="1" applyFill="1"/>
    <xf numFmtId="0" fontId="3" fillId="0" borderId="2" xfId="2" applyFont="1" applyBorder="1" applyAlignment="1">
      <alignment horizontal="center"/>
    </xf>
    <xf numFmtId="0" fontId="3" fillId="2" borderId="3" xfId="2" applyFont="1" applyFill="1" applyBorder="1"/>
    <xf numFmtId="0" fontId="3" fillId="0" borderId="4" xfId="2" applyFont="1" applyBorder="1"/>
    <xf numFmtId="164" fontId="3" fillId="2" borderId="3" xfId="1" applyNumberFormat="1" applyFont="1" applyFill="1" applyBorder="1"/>
    <xf numFmtId="164" fontId="3" fillId="0" borderId="4" xfId="1" applyNumberFormat="1" applyFont="1" applyBorder="1"/>
    <xf numFmtId="164" fontId="3" fillId="0" borderId="0" xfId="1" applyNumberFormat="1" applyFont="1"/>
    <xf numFmtId="0" fontId="3" fillId="0" borderId="0" xfId="1" applyNumberFormat="1" applyFont="1"/>
    <xf numFmtId="0" fontId="7" fillId="3" borderId="1" xfId="2" applyFont="1" applyFill="1" applyBorder="1"/>
    <xf numFmtId="164" fontId="7" fillId="3" borderId="1" xfId="1" applyNumberFormat="1" applyFont="1" applyFill="1" applyBorder="1"/>
    <xf numFmtId="37" fontId="7" fillId="3" borderId="1" xfId="2" applyNumberFormat="1" applyFont="1" applyFill="1" applyBorder="1"/>
    <xf numFmtId="3" fontId="0" fillId="0" borderId="0" xfId="0" applyNumberFormat="1"/>
    <xf numFmtId="165" fontId="7" fillId="3" borderId="1" xfId="1" applyNumberFormat="1" applyFont="1" applyFill="1" applyBorder="1"/>
    <xf numFmtId="11" fontId="0" fillId="0" borderId="0" xfId="0" applyNumberFormat="1"/>
    <xf numFmtId="166" fontId="0" fillId="0" borderId="0" xfId="0" applyNumberFormat="1"/>
  </cellXfs>
  <cellStyles count="5">
    <cellStyle name="Comma" xfId="1" builtinId="3"/>
    <cellStyle name="Normal" xfId="0" builtinId="0"/>
    <cellStyle name="Normal 2" xfId="2" xr:uid="{1DDD3C68-CD72-4C7F-8665-B36BD5589209}"/>
    <cellStyle name="Normal 3" xfId="3" xr:uid="{4B7163EB-8EBA-46D6-88A7-7E0CC3E3F0B9}"/>
    <cellStyle name="Normal 4" xfId="4" xr:uid="{8BE25777-8EFA-1A41-A145-05224F0FE186}"/>
  </cellStyles>
  <dxfs count="0"/>
  <tableStyles count="0" defaultTableStyle="TableStyleMedium2" defaultPivotStyle="PivotStyleLight16"/>
  <colors>
    <mruColors>
      <color rgb="FFE3E3E3"/>
      <color rgb="FF000000"/>
      <color rgb="FF837755"/>
      <color rgb="FF007F3A"/>
      <color rgb="FF7F0000"/>
      <color rgb="FF00BF56"/>
      <color rgb="FFFF0000"/>
      <color rgb="FFC00000"/>
      <color rgb="FF00FF7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Oahu Energy Sources by Year</a:t>
            </a:r>
          </a:p>
        </c:rich>
      </c:tx>
      <c:layout>
        <c:manualLayout>
          <c:xMode val="edge"/>
          <c:yMode val="edge"/>
          <c:x val="0.30137871325164683"/>
          <c:y val="5.865580749071609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582256282552655E-2"/>
          <c:y val="9.1467324290998769E-2"/>
          <c:w val="0.64877302658759139"/>
          <c:h val="0.7569950581084885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'Ulupono #2'!$F$101</c:f>
              <c:strCache>
                <c:ptCount val="1"/>
                <c:pt idx="0">
                  <c:v>Utility-owned non-renewable production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#2'!$J$101:$AB$101</c:f>
              <c:numCache>
                <c:formatCode>_(* #,##0_);_(* \(#,##0\);_(* "-"??_);_(@_)</c:formatCode>
                <c:ptCount val="19"/>
                <c:pt idx="0">
                  <c:v>2926.8555998922411</c:v>
                </c:pt>
                <c:pt idx="1">
                  <c:v>2897.5609035333314</c:v>
                </c:pt>
                <c:pt idx="2">
                  <c:v>2741.5655733397139</c:v>
                </c:pt>
                <c:pt idx="3">
                  <c:v>2966.0871231258038</c:v>
                </c:pt>
                <c:pt idx="4">
                  <c:v>2506.2358290533871</c:v>
                </c:pt>
                <c:pt idx="5">
                  <c:v>2065.090108440435</c:v>
                </c:pt>
                <c:pt idx="6">
                  <c:v>1544.1166106736525</c:v>
                </c:pt>
                <c:pt idx="7">
                  <c:v>1118.17979764489</c:v>
                </c:pt>
                <c:pt idx="8">
                  <c:v>741.80616117591774</c:v>
                </c:pt>
                <c:pt idx="9">
                  <c:v>447.1642654934621</c:v>
                </c:pt>
                <c:pt idx="10">
                  <c:v>205.27139128581342</c:v>
                </c:pt>
                <c:pt idx="11">
                  <c:v>195.70835626759938</c:v>
                </c:pt>
                <c:pt idx="12">
                  <c:v>194.1782151765986</c:v>
                </c:pt>
                <c:pt idx="13">
                  <c:v>179.3945217347806</c:v>
                </c:pt>
                <c:pt idx="14">
                  <c:v>157.1119694841617</c:v>
                </c:pt>
                <c:pt idx="15">
                  <c:v>160.78237520492721</c:v>
                </c:pt>
                <c:pt idx="16">
                  <c:v>168.71025411164248</c:v>
                </c:pt>
                <c:pt idx="17">
                  <c:v>156.0792852800239</c:v>
                </c:pt>
                <c:pt idx="18">
                  <c:v>161.21904317734572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3-8748-BF09-D0933C3254A3}"/>
            </c:ext>
          </c:extLst>
        </c:ser>
        <c:ser>
          <c:idx val="3"/>
          <c:order val="1"/>
          <c:tx>
            <c:strRef>
              <c:f>'Ulupono #2'!$F$103</c:f>
              <c:strCache>
                <c:ptCount val="1"/>
                <c:pt idx="0">
                  <c:v>PPA non-renewable production</c:v>
                </c:pt>
              </c:strCache>
            </c:strRef>
          </c:tx>
          <c:spPr>
            <a:solidFill>
              <a:srgbClr val="837755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#2'!$J$103:$AB$103</c:f>
              <c:numCache>
                <c:formatCode>_(* #,##0_);_(* \(#,##0\);_(* "-"??_);_(@_)</c:formatCode>
                <c:ptCount val="19"/>
                <c:pt idx="0">
                  <c:v>2613.8614316060216</c:v>
                </c:pt>
                <c:pt idx="1">
                  <c:v>2617.1764444940336</c:v>
                </c:pt>
                <c:pt idx="2">
                  <c:v>2672.0256023600978</c:v>
                </c:pt>
                <c:pt idx="3">
                  <c:v>2068.3039999999992</c:v>
                </c:pt>
                <c:pt idx="4">
                  <c:v>2068.3039999999992</c:v>
                </c:pt>
                <c:pt idx="5">
                  <c:v>2068.3039999999992</c:v>
                </c:pt>
                <c:pt idx="6">
                  <c:v>2043.3365783071929</c:v>
                </c:pt>
                <c:pt idx="7">
                  <c:v>1927.3188872120461</c:v>
                </c:pt>
                <c:pt idx="8">
                  <c:v>1882.2304356170202</c:v>
                </c:pt>
                <c:pt idx="9">
                  <c:v>1759.022011671412</c:v>
                </c:pt>
                <c:pt idx="10">
                  <c:v>1388.1251394392179</c:v>
                </c:pt>
                <c:pt idx="11">
                  <c:v>1360.3161902063196</c:v>
                </c:pt>
                <c:pt idx="12">
                  <c:v>1373.4621748826298</c:v>
                </c:pt>
                <c:pt idx="13">
                  <c:v>1373.8594112036301</c:v>
                </c:pt>
                <c:pt idx="14">
                  <c:v>1406.8572973739151</c:v>
                </c:pt>
                <c:pt idx="15">
                  <c:v>1409.3169582915075</c:v>
                </c:pt>
                <c:pt idx="16">
                  <c:v>1394.5633266012953</c:v>
                </c:pt>
                <c:pt idx="17">
                  <c:v>1365.3534469701262</c:v>
                </c:pt>
                <c:pt idx="18">
                  <c:v>1343.5761599584785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33-8748-BF09-D0933C3254A3}"/>
            </c:ext>
          </c:extLst>
        </c:ser>
        <c:ser>
          <c:idx val="5"/>
          <c:order val="2"/>
          <c:tx>
            <c:strRef>
              <c:f>'Ulupono #2'!$F$105</c:f>
              <c:strCache>
                <c:ptCount val="1"/>
                <c:pt idx="0">
                  <c:v>distributed non-renewable production</c:v>
                </c:pt>
              </c:strCache>
            </c:strRef>
          </c:tx>
          <c:spPr>
            <a:solidFill>
              <a:srgbClr val="E3E3E3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#2'!$J$105:$AB$105</c:f>
              <c:numCache>
                <c:formatCode>_(* #,##0_);_(* \(#,##0\);_(* "-"??_);_(@_)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33-8748-BF09-D0933C3254A3}"/>
            </c:ext>
          </c:extLst>
        </c:ser>
        <c:ser>
          <c:idx val="0"/>
          <c:order val="3"/>
          <c:tx>
            <c:strRef>
              <c:f>'Ulupono #2'!$F$100</c:f>
              <c:strCache>
                <c:ptCount val="1"/>
                <c:pt idx="0">
                  <c:v>Utility-owned renewable production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#2'!$J$100:$AB$100</c:f>
              <c:numCache>
                <c:formatCode>_(* #,##0_);_(* \(#,##0\);_(* "-"??_);_(@_)</c:formatCode>
                <c:ptCount val="19"/>
                <c:pt idx="0">
                  <c:v>-6.6144823990644503E-12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0.73480820673868907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1.3911181721596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3-8748-BF09-D0933C3254A3}"/>
            </c:ext>
          </c:extLst>
        </c:ser>
        <c:ser>
          <c:idx val="2"/>
          <c:order val="4"/>
          <c:tx>
            <c:strRef>
              <c:f>'Ulupono #2'!$F$102</c:f>
              <c:strCache>
                <c:ptCount val="1"/>
                <c:pt idx="0">
                  <c:v>PPA renewable production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#2'!$J$102:$AB$102</c:f>
              <c:numCache>
                <c:formatCode>_(* #,##0_);_(* \(#,##0\);_(* "-"??_);_(@_)</c:formatCode>
                <c:ptCount val="19"/>
                <c:pt idx="0">
                  <c:v>1454.4959833612866</c:v>
                </c:pt>
                <c:pt idx="1">
                  <c:v>1394.0909537386071</c:v>
                </c:pt>
                <c:pt idx="2">
                  <c:v>1411.3036559681004</c:v>
                </c:pt>
                <c:pt idx="3">
                  <c:v>1720.1851248912653</c:v>
                </c:pt>
                <c:pt idx="4">
                  <c:v>2132.3074430174311</c:v>
                </c:pt>
                <c:pt idx="5">
                  <c:v>2487.1598457549285</c:v>
                </c:pt>
                <c:pt idx="6">
                  <c:v>2975.7370579730546</c:v>
                </c:pt>
                <c:pt idx="7">
                  <c:v>3466.8208943803766</c:v>
                </c:pt>
                <c:pt idx="8">
                  <c:v>3889.3048842939875</c:v>
                </c:pt>
                <c:pt idx="9">
                  <c:v>4294.0906557998796</c:v>
                </c:pt>
                <c:pt idx="10">
                  <c:v>4798.3153678375702</c:v>
                </c:pt>
                <c:pt idx="11">
                  <c:v>4811.4094782451666</c:v>
                </c:pt>
                <c:pt idx="12">
                  <c:v>4853.0235419584978</c:v>
                </c:pt>
                <c:pt idx="13">
                  <c:v>4848.818772332982</c:v>
                </c:pt>
                <c:pt idx="14">
                  <c:v>4879.7725080672299</c:v>
                </c:pt>
                <c:pt idx="15">
                  <c:v>4926.788199882044</c:v>
                </c:pt>
                <c:pt idx="16">
                  <c:v>5015.7497924889103</c:v>
                </c:pt>
                <c:pt idx="17">
                  <c:v>5059.3433157688396</c:v>
                </c:pt>
                <c:pt idx="18">
                  <c:v>5134.9241324754094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3-8748-BF09-D0933C3254A3}"/>
            </c:ext>
          </c:extLst>
        </c:ser>
        <c:ser>
          <c:idx val="4"/>
          <c:order val="5"/>
          <c:tx>
            <c:strRef>
              <c:f>'Ulupono #2'!$F$104</c:f>
              <c:strCache>
                <c:ptCount val="1"/>
                <c:pt idx="0">
                  <c:v>distributed renewable production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#2'!$J$104:$AB$104</c:f>
              <c:numCache>
                <c:formatCode>_(* #,##0_);_(* \(#,##0\);_(* "-"??_);_(@_)</c:formatCode>
                <c:ptCount val="19"/>
                <c:pt idx="0">
                  <c:v>920.09703013796502</c:v>
                </c:pt>
                <c:pt idx="1">
                  <c:v>969.36790970168011</c:v>
                </c:pt>
                <c:pt idx="2">
                  <c:v>1007.4939867887005</c:v>
                </c:pt>
                <c:pt idx="3">
                  <c:v>1039.4975184551693</c:v>
                </c:pt>
                <c:pt idx="4">
                  <c:v>1078.0443431413003</c:v>
                </c:pt>
                <c:pt idx="5">
                  <c:v>1118.65316498979</c:v>
                </c:pt>
                <c:pt idx="6">
                  <c:v>1161.8766326328168</c:v>
                </c:pt>
                <c:pt idx="7">
                  <c:v>1193.8499745861527</c:v>
                </c:pt>
                <c:pt idx="8">
                  <c:v>1192.8247308538407</c:v>
                </c:pt>
                <c:pt idx="9">
                  <c:v>1150.9714279900086</c:v>
                </c:pt>
                <c:pt idx="10">
                  <c:v>1200.9681829879978</c:v>
                </c:pt>
                <c:pt idx="11">
                  <c:v>1236.1166854630642</c:v>
                </c:pt>
                <c:pt idx="12">
                  <c:v>1275.2781975424941</c:v>
                </c:pt>
                <c:pt idx="13">
                  <c:v>1345.830409668132</c:v>
                </c:pt>
                <c:pt idx="14">
                  <c:v>1389.0485798414118</c:v>
                </c:pt>
                <c:pt idx="15">
                  <c:v>1417.2840224592242</c:v>
                </c:pt>
                <c:pt idx="16">
                  <c:v>1444.8730363835864</c:v>
                </c:pt>
                <c:pt idx="17">
                  <c:v>1511.5678644260727</c:v>
                </c:pt>
                <c:pt idx="18">
                  <c:v>1552.568875817941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33-8748-BF09-D0933C32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8412688"/>
        <c:axId val="88481440"/>
      </c:barChart>
      <c:catAx>
        <c:axId val="8841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1440"/>
        <c:crosses val="autoZero"/>
        <c:auto val="1"/>
        <c:lblAlgn val="ctr"/>
        <c:lblOffset val="100"/>
        <c:noMultiLvlLbl val="0"/>
      </c:catAx>
      <c:valAx>
        <c:axId val="884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28838209102247"/>
          <c:y val="0.1665314581025493"/>
          <c:w val="0.20821502577726553"/>
          <c:h val="0.697951457469805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22930</xdr:colOff>
      <xdr:row>106</xdr:row>
      <xdr:rowOff>171096</xdr:rowOff>
    </xdr:from>
    <xdr:to>
      <xdr:col>16</xdr:col>
      <xdr:colOff>737306</xdr:colOff>
      <xdr:row>128</xdr:row>
      <xdr:rowOff>155221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7AD7F1-C4EE-3249-9C5D-7E4498666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ovationpartners.sharepoint.com/ep/Delivery/Delivery/Solar%20Turbines/ST001/Solar%20Turbines_Energy%20Storage%20Forecast%2020170831_vF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709972/Documents/Ulupono/Model%20WIP/1155486_1_2019.10.25_v2_PBR%20RIST%20Model%20(Pre-Final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ias/Library/Containers/com.microsoft.Excel/Data/Documents/C:\Users\M709972\Documents\Ulupono\Model%20WIP\1155486_1_2019.10.25_v2_PBR%20RIST%20Model%20(Pre-Fin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"/>
      <sheetName val="Charts"/>
      <sheetName val="Forecast_Wholesale"/>
      <sheetName val="Forecast_Renewables Integration"/>
      <sheetName val="Forecast_T&amp;D"/>
      <sheetName val="Forecast_C&amp;I Demand Mgmt."/>
      <sheetName val="Assumptions&gt;&gt;"/>
      <sheetName val="Market Size"/>
      <sheetName val="Total Available Market"/>
      <sheetName val="Market Revenue"/>
      <sheetName val="Technology &amp; Use Case"/>
      <sheetName val="Country Inputs&gt;&gt;"/>
      <sheetName val="Data Input_UK"/>
      <sheetName val="Data Input_Australia"/>
      <sheetName val="Data Input_Germany"/>
      <sheetName val="Pro Formas&gt;&gt;"/>
      <sheetName val="T&amp;D"/>
      <sheetName val="Renewables Integration"/>
      <sheetName val="C&amp;I Demand Mgmt."/>
      <sheetName val="Wholesale"/>
      <sheetName val="Data&gt;&gt;"/>
      <sheetName val="Installed Base-Pipeline"/>
      <sheetName val="Fuel &amp; Electricity"/>
      <sheetName val="Tarif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0">
          <cell r="H90">
            <v>1</v>
          </cell>
          <cell r="I90">
            <v>2</v>
          </cell>
          <cell r="J90">
            <v>3</v>
          </cell>
          <cell r="K90">
            <v>4</v>
          </cell>
          <cell r="L90">
            <v>5</v>
          </cell>
          <cell r="M90">
            <v>6</v>
          </cell>
          <cell r="N90">
            <v>7</v>
          </cell>
          <cell r="O90">
            <v>8</v>
          </cell>
          <cell r="P90">
            <v>9</v>
          </cell>
          <cell r="Q90">
            <v>10</v>
          </cell>
          <cell r="R90">
            <v>11</v>
          </cell>
          <cell r="S90">
            <v>12</v>
          </cell>
          <cell r="T90">
            <v>13</v>
          </cell>
          <cell r="U90">
            <v>14</v>
          </cell>
          <cell r="V90">
            <v>15</v>
          </cell>
          <cell r="W90">
            <v>16</v>
          </cell>
          <cell r="X90">
            <v>17</v>
          </cell>
          <cell r="Y90">
            <v>18</v>
          </cell>
          <cell r="Z90">
            <v>19</v>
          </cell>
          <cell r="AA90">
            <v>20</v>
          </cell>
          <cell r="AB90">
            <v>21</v>
          </cell>
          <cell r="AC90">
            <v>22</v>
          </cell>
          <cell r="AD90">
            <v>23</v>
          </cell>
          <cell r="AE90">
            <v>24</v>
          </cell>
          <cell r="AF90">
            <v>25</v>
          </cell>
          <cell r="AG90">
            <v>26</v>
          </cell>
          <cell r="AH90">
            <v>27</v>
          </cell>
          <cell r="AI90">
            <v>28</v>
          </cell>
          <cell r="AJ90">
            <v>29</v>
          </cell>
          <cell r="AK90">
            <v>30</v>
          </cell>
        </row>
        <row r="119">
          <cell r="E119" t="str">
            <v>C&amp;I Demand Mgmt.</v>
          </cell>
          <cell r="H119">
            <v>4.5105998759886655E-2</v>
          </cell>
          <cell r="I119">
            <v>0.10818288466181715</v>
          </cell>
          <cell r="J119">
            <v>0.18939090044862514</v>
          </cell>
          <cell r="K119">
            <v>0.28571428571428575</v>
          </cell>
          <cell r="L119">
            <v>0.39099131515943186</v>
          </cell>
          <cell r="M119">
            <v>0.49729362048943343</v>
          </cell>
          <cell r="N119">
            <v>0.59708288193943015</v>
          </cell>
          <cell r="O119">
            <v>0.68500221152755236</v>
          </cell>
          <cell r="P119">
            <v>0.75853043525963104</v>
          </cell>
          <cell r="Q119">
            <v>0.81757447619364365</v>
          </cell>
          <cell r="R119">
            <v>0.86357552347183375</v>
          </cell>
          <cell r="S119">
            <v>0.89865070972393979</v>
          </cell>
          <cell r="T119">
            <v>0.92500406808270252</v>
          </cell>
          <cell r="U119">
            <v>0.94461518826510371</v>
          </cell>
          <cell r="V119">
            <v>0.95912352302657899</v>
          </cell>
          <cell r="W119">
            <v>0.9698221247320612</v>
          </cell>
          <cell r="X119">
            <v>0.97770026283051781</v>
          </cell>
          <cell r="Y119">
            <v>0.98350047721855449</v>
          </cell>
          <cell r="Z119">
            <v>0.98777357479197925</v>
          </cell>
          <cell r="AA119">
            <v>0.99092528515568623</v>
          </cell>
          <cell r="AB119">
            <v>0.99325333433720042</v>
          </cell>
          <cell r="AC119">
            <v>0.99497582590653166</v>
          </cell>
          <cell r="AD119">
            <v>0.99625249004815353</v>
          </cell>
          <cell r="AE119">
            <v>0.99720038194956495</v>
          </cell>
          <cell r="AF119">
            <v>0.99790538924372041</v>
          </cell>
          <cell r="AG119">
            <v>0.99843063161977252</v>
          </cell>
          <cell r="AH119">
            <v>0.99882258024906045</v>
          </cell>
          <cell r="AI119">
            <v>0.99911551437285973</v>
          </cell>
          <cell r="AJ119">
            <v>0.99933476898680462</v>
          </cell>
          <cell r="AK119">
            <v>0.99949910462425395</v>
          </cell>
        </row>
        <row r="120">
          <cell r="E120" t="str">
            <v>Peaker Replacement</v>
          </cell>
          <cell r="H120">
            <v>2.9576516377766593E-2</v>
          </cell>
          <cell r="I120">
            <v>7.0113852883184058E-2</v>
          </cell>
          <cell r="J120">
            <v>0.12196937232490973</v>
          </cell>
          <cell r="K120">
            <v>0.18387879453411046</v>
          </cell>
          <cell r="L120">
            <v>0.2529395040647972</v>
          </cell>
          <cell r="M120">
            <v>0.32526512790340362</v>
          </cell>
          <cell r="N120">
            <v>0.39703066485852756</v>
          </cell>
          <cell r="O120">
            <v>0.46534397502792224</v>
          </cell>
          <cell r="P120">
            <v>0.52856528551655246</v>
          </cell>
          <cell r="Q120">
            <v>0.58611786029304347</v>
          </cell>
          <cell r="R120">
            <v>0.63807871072525857</v>
          </cell>
          <cell r="S120">
            <v>0.68480537314661261</v>
          </cell>
          <cell r="T120">
            <v>0.72670571858933863</v>
          </cell>
          <cell r="U120">
            <v>0.76414288674617459</v>
          </cell>
          <cell r="V120">
            <v>0.79742377710178469</v>
          </cell>
          <cell r="W120">
            <v>0.82682195824787352</v>
          </cell>
          <cell r="X120">
            <v>0.85260415349122542</v>
          </cell>
          <cell r="Y120">
            <v>0.8750469233875644</v>
          </cell>
          <cell r="Z120">
            <v>0.89444140815160611</v>
          </cell>
          <cell r="AA120">
            <v>0.9110892297370552</v>
          </cell>
          <cell r="AB120">
            <v>0.92529389441086396</v>
          </cell>
          <cell r="AC120">
            <v>0.93735128590568983</v>
          </cell>
          <cell r="AD120">
            <v>0.94754148085771372</v>
          </cell>
          <cell r="AE120">
            <v>0.95612288177482108</v>
          </cell>
          <cell r="AF120">
            <v>0.96332880851393665</v>
          </cell>
          <cell r="AG120">
            <v>0.96936621968275305</v>
          </cell>
          <cell r="AH120">
            <v>0.97441605169281442</v>
          </cell>
          <cell r="AI120">
            <v>0.97863465343684208</v>
          </cell>
          <cell r="AJ120">
            <v>0.98215587046770936</v>
          </cell>
          <cell r="AK120">
            <v>0.9850934369364488</v>
          </cell>
        </row>
        <row r="121">
          <cell r="E121" t="str">
            <v>T&amp;D</v>
          </cell>
          <cell r="H121">
            <v>2.9576516377766593E-2</v>
          </cell>
          <cell r="I121">
            <v>7.0113852883184058E-2</v>
          </cell>
          <cell r="J121">
            <v>0.12196937232490973</v>
          </cell>
          <cell r="K121">
            <v>0.18387879453411046</v>
          </cell>
          <cell r="L121">
            <v>0.2529395040647972</v>
          </cell>
          <cell r="M121">
            <v>0.32526512790340362</v>
          </cell>
          <cell r="N121">
            <v>0.39703066485852756</v>
          </cell>
          <cell r="O121">
            <v>0.46534397502792224</v>
          </cell>
          <cell r="P121">
            <v>0.52856528551655246</v>
          </cell>
          <cell r="Q121">
            <v>0.58611786029304347</v>
          </cell>
          <cell r="R121">
            <v>0.63807871072525857</v>
          </cell>
          <cell r="S121">
            <v>0.68480537314661261</v>
          </cell>
          <cell r="T121">
            <v>0.72670571858933863</v>
          </cell>
          <cell r="U121">
            <v>0.76414288674617459</v>
          </cell>
          <cell r="V121">
            <v>0.79742377710178469</v>
          </cell>
          <cell r="W121">
            <v>0.82682195824787352</v>
          </cell>
          <cell r="X121">
            <v>0.85260415349122542</v>
          </cell>
          <cell r="Y121">
            <v>0.8750469233875644</v>
          </cell>
          <cell r="Z121">
            <v>0.89444140815160611</v>
          </cell>
          <cell r="AA121">
            <v>0.9110892297370552</v>
          </cell>
          <cell r="AB121">
            <v>0.92529389441086396</v>
          </cell>
          <cell r="AC121">
            <v>0.93735128590568983</v>
          </cell>
          <cell r="AD121">
            <v>0.94754148085771372</v>
          </cell>
          <cell r="AE121">
            <v>0.95612288177482108</v>
          </cell>
          <cell r="AF121">
            <v>0.96332880851393665</v>
          </cell>
          <cell r="AG121">
            <v>0.96936621968275305</v>
          </cell>
          <cell r="AH121">
            <v>0.97441605169281442</v>
          </cell>
          <cell r="AI121">
            <v>0.97863465343684208</v>
          </cell>
          <cell r="AJ121">
            <v>0.98215587046770936</v>
          </cell>
          <cell r="AK121">
            <v>0.9850934369364488</v>
          </cell>
        </row>
        <row r="122">
          <cell r="E122" t="str">
            <v>Renewables Integration</v>
          </cell>
          <cell r="H122">
            <v>2.9576516377766593E-2</v>
          </cell>
          <cell r="I122">
            <v>7.0113852883184058E-2</v>
          </cell>
          <cell r="J122">
            <v>0.12196937232490973</v>
          </cell>
          <cell r="K122">
            <v>0.18387879453411046</v>
          </cell>
          <cell r="L122">
            <v>0.2529395040647972</v>
          </cell>
          <cell r="M122">
            <v>0.32526512790340362</v>
          </cell>
          <cell r="N122">
            <v>0.39703066485852756</v>
          </cell>
          <cell r="O122">
            <v>0.46534397502792224</v>
          </cell>
          <cell r="P122">
            <v>0.52856528551655246</v>
          </cell>
          <cell r="Q122">
            <v>0.58611786029304347</v>
          </cell>
          <cell r="R122">
            <v>0.63807871072525857</v>
          </cell>
          <cell r="S122">
            <v>0.68480537314661261</v>
          </cell>
          <cell r="T122">
            <v>0.72670571858933863</v>
          </cell>
          <cell r="U122">
            <v>0.76414288674617459</v>
          </cell>
          <cell r="V122">
            <v>0.79742377710178469</v>
          </cell>
          <cell r="W122">
            <v>0.82682195824787352</v>
          </cell>
          <cell r="X122">
            <v>0.85260415349122542</v>
          </cell>
          <cell r="Y122">
            <v>0.8750469233875644</v>
          </cell>
          <cell r="Z122">
            <v>0.89444140815160611</v>
          </cell>
          <cell r="AA122">
            <v>0.9110892297370552</v>
          </cell>
          <cell r="AB122">
            <v>0.92529389441086396</v>
          </cell>
          <cell r="AC122">
            <v>0.93735128590568983</v>
          </cell>
          <cell r="AD122">
            <v>0.94754148085771372</v>
          </cell>
          <cell r="AE122">
            <v>0.95612288177482108</v>
          </cell>
          <cell r="AF122">
            <v>0.96332880851393665</v>
          </cell>
          <cell r="AG122">
            <v>0.96936621968275305</v>
          </cell>
          <cell r="AH122">
            <v>0.97441605169281442</v>
          </cell>
          <cell r="AI122">
            <v>0.97863465343684208</v>
          </cell>
          <cell r="AJ122">
            <v>0.98215587046770936</v>
          </cell>
          <cell r="AK122">
            <v>0.9850934369364488</v>
          </cell>
        </row>
      </sheetData>
      <sheetData sheetId="9">
        <row r="124">
          <cell r="C124" t="str">
            <v>High</v>
          </cell>
          <cell r="D124" t="str">
            <v>Commercial</v>
          </cell>
          <cell r="E124" t="str">
            <v>CAISO</v>
          </cell>
          <cell r="G124" t="str">
            <v>TWh</v>
          </cell>
        </row>
        <row r="125">
          <cell r="C125" t="str">
            <v>High</v>
          </cell>
          <cell r="D125" t="str">
            <v>Commercial</v>
          </cell>
          <cell r="E125" t="str">
            <v>ERCOT</v>
          </cell>
          <cell r="G125" t="str">
            <v>TWh</v>
          </cell>
        </row>
        <row r="126">
          <cell r="C126" t="str">
            <v>High</v>
          </cell>
          <cell r="D126" t="str">
            <v>Commercial</v>
          </cell>
          <cell r="E126" t="str">
            <v>ISONE</v>
          </cell>
          <cell r="G126" t="str">
            <v>TWh</v>
          </cell>
        </row>
        <row r="127">
          <cell r="C127" t="str">
            <v>High</v>
          </cell>
          <cell r="D127" t="str">
            <v>Commercial</v>
          </cell>
          <cell r="E127" t="str">
            <v>MISO</v>
          </cell>
          <cell r="G127" t="str">
            <v>TWh</v>
          </cell>
        </row>
        <row r="128">
          <cell r="C128" t="str">
            <v>High</v>
          </cell>
          <cell r="D128" t="str">
            <v>Commercial</v>
          </cell>
          <cell r="E128" t="str">
            <v>NYISO</v>
          </cell>
          <cell r="G128" t="str">
            <v>TWh</v>
          </cell>
        </row>
        <row r="129">
          <cell r="C129" t="str">
            <v>High</v>
          </cell>
          <cell r="D129" t="str">
            <v>Commercial</v>
          </cell>
          <cell r="E129" t="str">
            <v>PJM</v>
          </cell>
          <cell r="G129" t="str">
            <v>TWh</v>
          </cell>
        </row>
        <row r="130">
          <cell r="C130" t="str">
            <v>High</v>
          </cell>
          <cell r="D130" t="str">
            <v>Commercial</v>
          </cell>
          <cell r="E130" t="str">
            <v>SOUTHEAST</v>
          </cell>
          <cell r="G130" t="str">
            <v>TWh</v>
          </cell>
        </row>
        <row r="131">
          <cell r="C131" t="str">
            <v>High</v>
          </cell>
          <cell r="D131" t="str">
            <v>Commercial</v>
          </cell>
          <cell r="E131" t="str">
            <v>SPP</v>
          </cell>
          <cell r="G131" t="str">
            <v>TWh</v>
          </cell>
        </row>
        <row r="132">
          <cell r="C132" t="str">
            <v>High</v>
          </cell>
          <cell r="D132" t="str">
            <v>Commercial</v>
          </cell>
          <cell r="E132" t="str">
            <v>WECC (Non-CA)</v>
          </cell>
          <cell r="G132" t="str">
            <v>TWh</v>
          </cell>
        </row>
        <row r="133">
          <cell r="C133" t="str">
            <v>High</v>
          </cell>
          <cell r="D133" t="str">
            <v>Industrial</v>
          </cell>
          <cell r="E133" t="str">
            <v>CAISO</v>
          </cell>
          <cell r="G133" t="str">
            <v>TWh</v>
          </cell>
        </row>
        <row r="134">
          <cell r="C134" t="str">
            <v>High</v>
          </cell>
          <cell r="D134" t="str">
            <v>Industrial</v>
          </cell>
          <cell r="E134" t="str">
            <v>ERCOT</v>
          </cell>
          <cell r="G134" t="str">
            <v>TWh</v>
          </cell>
        </row>
        <row r="135">
          <cell r="C135" t="str">
            <v>High</v>
          </cell>
          <cell r="D135" t="str">
            <v>Industrial</v>
          </cell>
          <cell r="E135" t="str">
            <v>ISONE</v>
          </cell>
          <cell r="G135" t="str">
            <v>TWh</v>
          </cell>
        </row>
        <row r="136">
          <cell r="C136" t="str">
            <v>High</v>
          </cell>
          <cell r="D136" t="str">
            <v>Industrial</v>
          </cell>
          <cell r="E136" t="str">
            <v>MISO</v>
          </cell>
          <cell r="G136" t="str">
            <v>TWh</v>
          </cell>
        </row>
        <row r="137">
          <cell r="C137" t="str">
            <v>High</v>
          </cell>
          <cell r="D137" t="str">
            <v>Industrial</v>
          </cell>
          <cell r="E137" t="str">
            <v>NYISO</v>
          </cell>
          <cell r="G137" t="str">
            <v>TWh</v>
          </cell>
        </row>
        <row r="138">
          <cell r="C138" t="str">
            <v>High</v>
          </cell>
          <cell r="D138" t="str">
            <v>Industrial</v>
          </cell>
          <cell r="E138" t="str">
            <v>PJM</v>
          </cell>
          <cell r="G138" t="str">
            <v>TWh</v>
          </cell>
        </row>
        <row r="139">
          <cell r="C139" t="str">
            <v>High</v>
          </cell>
          <cell r="D139" t="str">
            <v>Industrial</v>
          </cell>
          <cell r="E139" t="str">
            <v>SOUTHEAST</v>
          </cell>
          <cell r="G139" t="str">
            <v>TWh</v>
          </cell>
        </row>
        <row r="140">
          <cell r="C140" t="str">
            <v>High</v>
          </cell>
          <cell r="D140" t="str">
            <v>Industrial</v>
          </cell>
          <cell r="E140" t="str">
            <v>SPP</v>
          </cell>
          <cell r="G140" t="str">
            <v>TWh</v>
          </cell>
        </row>
        <row r="141">
          <cell r="C141" t="str">
            <v>High</v>
          </cell>
          <cell r="D141" t="str">
            <v>Industrial</v>
          </cell>
          <cell r="E141" t="str">
            <v>WECC (Non-CA)</v>
          </cell>
          <cell r="G141" t="str">
            <v>TWh</v>
          </cell>
        </row>
        <row r="142">
          <cell r="C142" t="str">
            <v>High</v>
          </cell>
          <cell r="D142" t="str">
            <v>Residential</v>
          </cell>
          <cell r="E142" t="str">
            <v>CAISO</v>
          </cell>
          <cell r="G142" t="str">
            <v>TWh</v>
          </cell>
        </row>
        <row r="143">
          <cell r="C143" t="str">
            <v>High</v>
          </cell>
          <cell r="D143" t="str">
            <v>Residential</v>
          </cell>
          <cell r="E143" t="str">
            <v>ERCOT</v>
          </cell>
          <cell r="G143" t="str">
            <v>TWh</v>
          </cell>
        </row>
        <row r="144">
          <cell r="C144" t="str">
            <v>High</v>
          </cell>
          <cell r="D144" t="str">
            <v>Residential</v>
          </cell>
          <cell r="E144" t="str">
            <v>ISONE</v>
          </cell>
          <cell r="G144" t="str">
            <v>TWh</v>
          </cell>
        </row>
        <row r="145">
          <cell r="C145" t="str">
            <v>High</v>
          </cell>
          <cell r="D145" t="str">
            <v>Residential</v>
          </cell>
          <cell r="E145" t="str">
            <v>MISO</v>
          </cell>
          <cell r="G145" t="str">
            <v>TWh</v>
          </cell>
        </row>
        <row r="146">
          <cell r="C146" t="str">
            <v>High</v>
          </cell>
          <cell r="D146" t="str">
            <v>Residential</v>
          </cell>
          <cell r="E146" t="str">
            <v>NYISO</v>
          </cell>
          <cell r="G146" t="str">
            <v>TWh</v>
          </cell>
        </row>
        <row r="147">
          <cell r="C147" t="str">
            <v>High</v>
          </cell>
          <cell r="D147" t="str">
            <v>Residential</v>
          </cell>
          <cell r="E147" t="str">
            <v>PJM</v>
          </cell>
          <cell r="G147" t="str">
            <v>TWh</v>
          </cell>
        </row>
        <row r="148">
          <cell r="C148" t="str">
            <v>High</v>
          </cell>
          <cell r="D148" t="str">
            <v>Residential</v>
          </cell>
          <cell r="E148" t="str">
            <v>SOUTHEAST</v>
          </cell>
          <cell r="G148" t="str">
            <v>TWh</v>
          </cell>
        </row>
        <row r="149">
          <cell r="C149" t="str">
            <v>High</v>
          </cell>
          <cell r="D149" t="str">
            <v>Residential</v>
          </cell>
          <cell r="E149" t="str">
            <v>SPP</v>
          </cell>
          <cell r="G149" t="str">
            <v>TWh</v>
          </cell>
        </row>
        <row r="150">
          <cell r="C150" t="str">
            <v>High</v>
          </cell>
          <cell r="D150" t="str">
            <v>Residential</v>
          </cell>
          <cell r="E150" t="str">
            <v>WECC (Non-CA)</v>
          </cell>
          <cell r="G150" t="str">
            <v>TWh</v>
          </cell>
        </row>
        <row r="151">
          <cell r="C151" t="str">
            <v>High</v>
          </cell>
          <cell r="D151" t="str">
            <v>Total</v>
          </cell>
          <cell r="E151" t="str">
            <v>CAISO</v>
          </cell>
          <cell r="G151" t="str">
            <v>TWh</v>
          </cell>
        </row>
        <row r="152">
          <cell r="C152" t="str">
            <v>High</v>
          </cell>
          <cell r="D152" t="str">
            <v>Total</v>
          </cell>
          <cell r="E152" t="str">
            <v>ERCOT</v>
          </cell>
          <cell r="G152" t="str">
            <v>TWh</v>
          </cell>
        </row>
        <row r="153">
          <cell r="C153" t="str">
            <v>High</v>
          </cell>
          <cell r="D153" t="str">
            <v>Total</v>
          </cell>
          <cell r="E153" t="str">
            <v>ISONE</v>
          </cell>
          <cell r="G153" t="str">
            <v>TWh</v>
          </cell>
        </row>
        <row r="154">
          <cell r="C154" t="str">
            <v>High</v>
          </cell>
          <cell r="D154" t="str">
            <v>Total</v>
          </cell>
          <cell r="E154" t="str">
            <v>MISO</v>
          </cell>
          <cell r="G154" t="str">
            <v>TWh</v>
          </cell>
        </row>
        <row r="155">
          <cell r="C155" t="str">
            <v>High</v>
          </cell>
          <cell r="D155" t="str">
            <v>Total</v>
          </cell>
          <cell r="E155" t="str">
            <v>NYISO</v>
          </cell>
          <cell r="G155" t="str">
            <v>TWh</v>
          </cell>
        </row>
        <row r="156">
          <cell r="C156" t="str">
            <v>High</v>
          </cell>
          <cell r="D156" t="str">
            <v>Total</v>
          </cell>
          <cell r="E156" t="str">
            <v>PJM</v>
          </cell>
          <cell r="G156" t="str">
            <v>TWh</v>
          </cell>
        </row>
        <row r="157">
          <cell r="C157" t="str">
            <v>High</v>
          </cell>
          <cell r="D157" t="str">
            <v>Total</v>
          </cell>
          <cell r="E157" t="str">
            <v>SOUTHEAST</v>
          </cell>
          <cell r="G157" t="str">
            <v>TWh</v>
          </cell>
        </row>
        <row r="158">
          <cell r="C158" t="str">
            <v>High</v>
          </cell>
          <cell r="D158" t="str">
            <v>Total</v>
          </cell>
          <cell r="E158" t="str">
            <v>SPP</v>
          </cell>
          <cell r="G158" t="str">
            <v>TWh</v>
          </cell>
        </row>
        <row r="159">
          <cell r="C159" t="str">
            <v>High</v>
          </cell>
          <cell r="D159" t="str">
            <v>Total</v>
          </cell>
          <cell r="E159" t="str">
            <v>WECC (Non-CA)</v>
          </cell>
          <cell r="G159" t="str">
            <v>TWh</v>
          </cell>
        </row>
        <row r="160">
          <cell r="C160" t="str">
            <v>High</v>
          </cell>
          <cell r="D160" t="str">
            <v>Transportation</v>
          </cell>
          <cell r="E160" t="str">
            <v>CAISO</v>
          </cell>
          <cell r="G160" t="str">
            <v>TWh</v>
          </cell>
        </row>
        <row r="161">
          <cell r="C161" t="str">
            <v>High</v>
          </cell>
          <cell r="D161" t="str">
            <v>Transportation</v>
          </cell>
          <cell r="E161" t="str">
            <v>ERCOT</v>
          </cell>
          <cell r="G161" t="str">
            <v>TWh</v>
          </cell>
        </row>
        <row r="162">
          <cell r="C162" t="str">
            <v>High</v>
          </cell>
          <cell r="D162" t="str">
            <v>Transportation</v>
          </cell>
          <cell r="E162" t="str">
            <v>ISONE</v>
          </cell>
          <cell r="G162" t="str">
            <v>TWh</v>
          </cell>
        </row>
        <row r="163">
          <cell r="C163" t="str">
            <v>High</v>
          </cell>
          <cell r="D163" t="str">
            <v>Transportation</v>
          </cell>
          <cell r="E163" t="str">
            <v>MISO</v>
          </cell>
          <cell r="G163" t="str">
            <v>TWh</v>
          </cell>
        </row>
        <row r="164">
          <cell r="C164" t="str">
            <v>High</v>
          </cell>
          <cell r="D164" t="str">
            <v>Transportation</v>
          </cell>
          <cell r="E164" t="str">
            <v>NYISO</v>
          </cell>
          <cell r="G164" t="str">
            <v>TWh</v>
          </cell>
        </row>
        <row r="165">
          <cell r="C165" t="str">
            <v>High</v>
          </cell>
          <cell r="D165" t="str">
            <v>Transportation</v>
          </cell>
          <cell r="E165" t="str">
            <v>PJM</v>
          </cell>
          <cell r="G165" t="str">
            <v>TWh</v>
          </cell>
        </row>
        <row r="166">
          <cell r="C166" t="str">
            <v>High</v>
          </cell>
          <cell r="D166" t="str">
            <v>Transportation</v>
          </cell>
          <cell r="E166" t="str">
            <v>SOUTHEAST</v>
          </cell>
          <cell r="G166" t="str">
            <v>TWh</v>
          </cell>
        </row>
        <row r="167">
          <cell r="C167" t="str">
            <v>High</v>
          </cell>
          <cell r="D167" t="str">
            <v>Transportation</v>
          </cell>
          <cell r="E167" t="str">
            <v>SPP</v>
          </cell>
          <cell r="G167" t="str">
            <v>TWh</v>
          </cell>
        </row>
        <row r="168">
          <cell r="C168" t="str">
            <v>High</v>
          </cell>
          <cell r="D168" t="str">
            <v>Transportation</v>
          </cell>
          <cell r="E168" t="str">
            <v>WECC (Non-CA)</v>
          </cell>
          <cell r="G168" t="str">
            <v>TWh</v>
          </cell>
        </row>
        <row r="169">
          <cell r="C169" t="str">
            <v>Low</v>
          </cell>
          <cell r="D169" t="str">
            <v>Commercial</v>
          </cell>
          <cell r="E169" t="str">
            <v>CAISO</v>
          </cell>
          <cell r="G169" t="str">
            <v>TWh</v>
          </cell>
        </row>
        <row r="170">
          <cell r="C170" t="str">
            <v>Low</v>
          </cell>
          <cell r="D170" t="str">
            <v>Commercial</v>
          </cell>
          <cell r="E170" t="str">
            <v>ERCOT</v>
          </cell>
          <cell r="G170" t="str">
            <v>TWh</v>
          </cell>
        </row>
        <row r="171">
          <cell r="C171" t="str">
            <v>Low</v>
          </cell>
          <cell r="D171" t="str">
            <v>Commercial</v>
          </cell>
          <cell r="E171" t="str">
            <v>ISONE</v>
          </cell>
          <cell r="G171" t="str">
            <v>TWh</v>
          </cell>
        </row>
        <row r="172">
          <cell r="C172" t="str">
            <v>Low</v>
          </cell>
          <cell r="D172" t="str">
            <v>Commercial</v>
          </cell>
          <cell r="E172" t="str">
            <v>MISO</v>
          </cell>
          <cell r="G172" t="str">
            <v>TWh</v>
          </cell>
        </row>
        <row r="173">
          <cell r="C173" t="str">
            <v>Low</v>
          </cell>
          <cell r="D173" t="str">
            <v>Commercial</v>
          </cell>
          <cell r="E173" t="str">
            <v>NYISO</v>
          </cell>
          <cell r="G173" t="str">
            <v>TWh</v>
          </cell>
        </row>
        <row r="174">
          <cell r="C174" t="str">
            <v>Low</v>
          </cell>
          <cell r="D174" t="str">
            <v>Commercial</v>
          </cell>
          <cell r="E174" t="str">
            <v>PJM</v>
          </cell>
          <cell r="G174" t="str">
            <v>TWh</v>
          </cell>
        </row>
        <row r="175">
          <cell r="C175" t="str">
            <v>Low</v>
          </cell>
          <cell r="D175" t="str">
            <v>Commercial</v>
          </cell>
          <cell r="E175" t="str">
            <v>SOUTHEAST</v>
          </cell>
          <cell r="G175" t="str">
            <v>TWh</v>
          </cell>
        </row>
        <row r="176">
          <cell r="C176" t="str">
            <v>Low</v>
          </cell>
          <cell r="D176" t="str">
            <v>Commercial</v>
          </cell>
          <cell r="E176" t="str">
            <v>SPP</v>
          </cell>
          <cell r="G176" t="str">
            <v>TWh</v>
          </cell>
        </row>
        <row r="177">
          <cell r="C177" t="str">
            <v>Low</v>
          </cell>
          <cell r="D177" t="str">
            <v>Commercial</v>
          </cell>
          <cell r="E177" t="str">
            <v>WECC (Non-CA)</v>
          </cell>
          <cell r="G177" t="str">
            <v>TWh</v>
          </cell>
        </row>
        <row r="178">
          <cell r="C178" t="str">
            <v>Low</v>
          </cell>
          <cell r="D178" t="str">
            <v>Industrial</v>
          </cell>
          <cell r="E178" t="str">
            <v>CAISO</v>
          </cell>
          <cell r="G178" t="str">
            <v>TWh</v>
          </cell>
        </row>
        <row r="179">
          <cell r="C179" t="str">
            <v>Low</v>
          </cell>
          <cell r="D179" t="str">
            <v>Industrial</v>
          </cell>
          <cell r="E179" t="str">
            <v>ERCOT</v>
          </cell>
          <cell r="G179" t="str">
            <v>TWh</v>
          </cell>
        </row>
        <row r="180">
          <cell r="C180" t="str">
            <v>Low</v>
          </cell>
          <cell r="D180" t="str">
            <v>Industrial</v>
          </cell>
          <cell r="E180" t="str">
            <v>ISONE</v>
          </cell>
          <cell r="G180" t="str">
            <v>TWh</v>
          </cell>
        </row>
        <row r="181">
          <cell r="C181" t="str">
            <v>Low</v>
          </cell>
          <cell r="D181" t="str">
            <v>Industrial</v>
          </cell>
          <cell r="E181" t="str">
            <v>MISO</v>
          </cell>
          <cell r="G181" t="str">
            <v>TWh</v>
          </cell>
        </row>
        <row r="182">
          <cell r="C182" t="str">
            <v>Low</v>
          </cell>
          <cell r="D182" t="str">
            <v>Industrial</v>
          </cell>
          <cell r="E182" t="str">
            <v>NYISO</v>
          </cell>
          <cell r="G182" t="str">
            <v>TWh</v>
          </cell>
        </row>
        <row r="183">
          <cell r="C183" t="str">
            <v>Low</v>
          </cell>
          <cell r="D183" t="str">
            <v>Industrial</v>
          </cell>
          <cell r="E183" t="str">
            <v>PJM</v>
          </cell>
          <cell r="G183" t="str">
            <v>TWh</v>
          </cell>
        </row>
        <row r="184">
          <cell r="C184" t="str">
            <v>Low</v>
          </cell>
          <cell r="D184" t="str">
            <v>Industrial</v>
          </cell>
          <cell r="E184" t="str">
            <v>SOUTHEAST</v>
          </cell>
          <cell r="G184" t="str">
            <v>TWh</v>
          </cell>
        </row>
        <row r="185">
          <cell r="C185" t="str">
            <v>Low</v>
          </cell>
          <cell r="D185" t="str">
            <v>Industrial</v>
          </cell>
          <cell r="E185" t="str">
            <v>SPP</v>
          </cell>
          <cell r="G185" t="str">
            <v>TWh</v>
          </cell>
        </row>
        <row r="186">
          <cell r="C186" t="str">
            <v>Low</v>
          </cell>
          <cell r="D186" t="str">
            <v>Industrial</v>
          </cell>
          <cell r="E186" t="str">
            <v>WECC (Non-CA)</v>
          </cell>
          <cell r="G186" t="str">
            <v>TWh</v>
          </cell>
        </row>
        <row r="187">
          <cell r="C187" t="str">
            <v>Low</v>
          </cell>
          <cell r="D187" t="str">
            <v>Residential</v>
          </cell>
          <cell r="E187" t="str">
            <v>CAISO</v>
          </cell>
          <cell r="G187" t="str">
            <v>TWh</v>
          </cell>
        </row>
        <row r="188">
          <cell r="C188" t="str">
            <v>Low</v>
          </cell>
          <cell r="D188" t="str">
            <v>Residential</v>
          </cell>
          <cell r="E188" t="str">
            <v>ERCOT</v>
          </cell>
          <cell r="G188" t="str">
            <v>TWh</v>
          </cell>
        </row>
        <row r="189">
          <cell r="C189" t="str">
            <v>Low</v>
          </cell>
          <cell r="D189" t="str">
            <v>Residential</v>
          </cell>
          <cell r="E189" t="str">
            <v>ISONE</v>
          </cell>
          <cell r="G189" t="str">
            <v>TWh</v>
          </cell>
        </row>
        <row r="190">
          <cell r="C190" t="str">
            <v>Low</v>
          </cell>
          <cell r="D190" t="str">
            <v>Residential</v>
          </cell>
          <cell r="E190" t="str">
            <v>MISO</v>
          </cell>
          <cell r="G190" t="str">
            <v>TWh</v>
          </cell>
        </row>
        <row r="191">
          <cell r="C191" t="str">
            <v>Low</v>
          </cell>
          <cell r="D191" t="str">
            <v>Residential</v>
          </cell>
          <cell r="E191" t="str">
            <v>NYISO</v>
          </cell>
          <cell r="G191" t="str">
            <v>TWh</v>
          </cell>
        </row>
        <row r="192">
          <cell r="C192" t="str">
            <v>Low</v>
          </cell>
          <cell r="D192" t="str">
            <v>Residential</v>
          </cell>
          <cell r="E192" t="str">
            <v>PJM</v>
          </cell>
          <cell r="G192" t="str">
            <v>TWh</v>
          </cell>
        </row>
        <row r="193">
          <cell r="C193" t="str">
            <v>Low</v>
          </cell>
          <cell r="D193" t="str">
            <v>Residential</v>
          </cell>
          <cell r="E193" t="str">
            <v>SOUTHEAST</v>
          </cell>
          <cell r="G193" t="str">
            <v>TWh</v>
          </cell>
        </row>
        <row r="194">
          <cell r="C194" t="str">
            <v>Low</v>
          </cell>
          <cell r="D194" t="str">
            <v>Residential</v>
          </cell>
          <cell r="E194" t="str">
            <v>SPP</v>
          </cell>
          <cell r="G194" t="str">
            <v>TWh</v>
          </cell>
        </row>
        <row r="195">
          <cell r="C195" t="str">
            <v>Low</v>
          </cell>
          <cell r="D195" t="str">
            <v>Residential</v>
          </cell>
          <cell r="E195" t="str">
            <v>WECC (Non-CA)</v>
          </cell>
          <cell r="G195" t="str">
            <v>TWh</v>
          </cell>
        </row>
        <row r="196">
          <cell r="C196" t="str">
            <v>Low</v>
          </cell>
          <cell r="D196" t="str">
            <v>Total</v>
          </cell>
          <cell r="E196" t="str">
            <v>CAISO</v>
          </cell>
          <cell r="G196" t="str">
            <v>TWh</v>
          </cell>
        </row>
        <row r="197">
          <cell r="C197" t="str">
            <v>Low</v>
          </cell>
          <cell r="D197" t="str">
            <v>Total</v>
          </cell>
          <cell r="E197" t="str">
            <v>ERCOT</v>
          </cell>
          <cell r="G197" t="str">
            <v>TWh</v>
          </cell>
        </row>
        <row r="198">
          <cell r="C198" t="str">
            <v>Low</v>
          </cell>
          <cell r="D198" t="str">
            <v>Total</v>
          </cell>
          <cell r="E198" t="str">
            <v>ISONE</v>
          </cell>
          <cell r="G198" t="str">
            <v>TWh</v>
          </cell>
        </row>
        <row r="199">
          <cell r="C199" t="str">
            <v>Low</v>
          </cell>
          <cell r="D199" t="str">
            <v>Total</v>
          </cell>
          <cell r="E199" t="str">
            <v>MISO</v>
          </cell>
          <cell r="G199" t="str">
            <v>TWh</v>
          </cell>
        </row>
        <row r="200">
          <cell r="C200" t="str">
            <v>Low</v>
          </cell>
          <cell r="D200" t="str">
            <v>Total</v>
          </cell>
          <cell r="E200" t="str">
            <v>NYISO</v>
          </cell>
          <cell r="G200" t="str">
            <v>TWh</v>
          </cell>
        </row>
        <row r="201">
          <cell r="C201" t="str">
            <v>Low</v>
          </cell>
          <cell r="D201" t="str">
            <v>Total</v>
          </cell>
          <cell r="E201" t="str">
            <v>PJM</v>
          </cell>
          <cell r="G201" t="str">
            <v>TWh</v>
          </cell>
        </row>
        <row r="202">
          <cell r="C202" t="str">
            <v>Low</v>
          </cell>
          <cell r="D202" t="str">
            <v>Total</v>
          </cell>
          <cell r="E202" t="str">
            <v>SOUTHEAST</v>
          </cell>
          <cell r="G202" t="str">
            <v>TWh</v>
          </cell>
        </row>
        <row r="203">
          <cell r="C203" t="str">
            <v>Low</v>
          </cell>
          <cell r="D203" t="str">
            <v>Total</v>
          </cell>
          <cell r="E203" t="str">
            <v>SPP</v>
          </cell>
          <cell r="G203" t="str">
            <v>TWh</v>
          </cell>
        </row>
        <row r="204">
          <cell r="C204" t="str">
            <v>Low</v>
          </cell>
          <cell r="D204" t="str">
            <v>Total</v>
          </cell>
          <cell r="E204" t="str">
            <v>WECC (Non-CA)</v>
          </cell>
          <cell r="G204" t="str">
            <v>TWh</v>
          </cell>
        </row>
        <row r="205">
          <cell r="C205" t="str">
            <v>Low</v>
          </cell>
          <cell r="D205" t="str">
            <v>Transportation</v>
          </cell>
          <cell r="E205" t="str">
            <v>CAISO</v>
          </cell>
          <cell r="G205" t="str">
            <v>TWh</v>
          </cell>
        </row>
        <row r="206">
          <cell r="C206" t="str">
            <v>Low</v>
          </cell>
          <cell r="D206" t="str">
            <v>Transportation</v>
          </cell>
          <cell r="E206" t="str">
            <v>ERCOT</v>
          </cell>
          <cell r="G206" t="str">
            <v>TWh</v>
          </cell>
        </row>
        <row r="207">
          <cell r="C207" t="str">
            <v>Low</v>
          </cell>
          <cell r="D207" t="str">
            <v>Transportation</v>
          </cell>
          <cell r="E207" t="str">
            <v>ISONE</v>
          </cell>
          <cell r="G207" t="str">
            <v>TWh</v>
          </cell>
        </row>
        <row r="208">
          <cell r="C208" t="str">
            <v>Low</v>
          </cell>
          <cell r="D208" t="str">
            <v>Transportation</v>
          </cell>
          <cell r="E208" t="str">
            <v>MISO</v>
          </cell>
          <cell r="G208" t="str">
            <v>TWh</v>
          </cell>
        </row>
        <row r="209">
          <cell r="C209" t="str">
            <v>Low</v>
          </cell>
          <cell r="D209" t="str">
            <v>Transportation</v>
          </cell>
          <cell r="E209" t="str">
            <v>NYISO</v>
          </cell>
          <cell r="G209" t="str">
            <v>TWh</v>
          </cell>
        </row>
        <row r="210">
          <cell r="C210" t="str">
            <v>Low</v>
          </cell>
          <cell r="D210" t="str">
            <v>Transportation</v>
          </cell>
          <cell r="E210" t="str">
            <v>PJM</v>
          </cell>
          <cell r="G210" t="str">
            <v>TWh</v>
          </cell>
        </row>
        <row r="211">
          <cell r="C211" t="str">
            <v>Low</v>
          </cell>
          <cell r="D211" t="str">
            <v>Transportation</v>
          </cell>
          <cell r="E211" t="str">
            <v>SOUTHEAST</v>
          </cell>
          <cell r="G211" t="str">
            <v>TWh</v>
          </cell>
        </row>
        <row r="212">
          <cell r="C212" t="str">
            <v>Low</v>
          </cell>
          <cell r="D212" t="str">
            <v>Transportation</v>
          </cell>
          <cell r="E212" t="str">
            <v>SPP</v>
          </cell>
          <cell r="G212" t="str">
            <v>TWh</v>
          </cell>
        </row>
        <row r="213">
          <cell r="C213" t="str">
            <v>Low</v>
          </cell>
          <cell r="D213" t="str">
            <v>Transportation</v>
          </cell>
          <cell r="E213" t="str">
            <v>WECC (Non-CA)</v>
          </cell>
          <cell r="G213" t="str">
            <v>TWh</v>
          </cell>
        </row>
        <row r="214">
          <cell r="C214" t="str">
            <v>Base</v>
          </cell>
          <cell r="D214" t="str">
            <v>Commercial</v>
          </cell>
          <cell r="E214" t="str">
            <v>CAISO</v>
          </cell>
          <cell r="G214" t="str">
            <v>TWh</v>
          </cell>
        </row>
        <row r="215">
          <cell r="C215" t="str">
            <v>Base</v>
          </cell>
          <cell r="D215" t="str">
            <v>Commercial</v>
          </cell>
          <cell r="E215" t="str">
            <v>ERCOT</v>
          </cell>
          <cell r="G215" t="str">
            <v>TWh</v>
          </cell>
        </row>
        <row r="216">
          <cell r="C216" t="str">
            <v>Base</v>
          </cell>
          <cell r="D216" t="str">
            <v>Commercial</v>
          </cell>
          <cell r="E216" t="str">
            <v>ISONE</v>
          </cell>
          <cell r="G216" t="str">
            <v>TWh</v>
          </cell>
        </row>
        <row r="217">
          <cell r="C217" t="str">
            <v>Base</v>
          </cell>
          <cell r="D217" t="str">
            <v>Commercial</v>
          </cell>
          <cell r="E217" t="str">
            <v>MISO</v>
          </cell>
          <cell r="G217" t="str">
            <v>TWh</v>
          </cell>
        </row>
        <row r="218">
          <cell r="C218" t="str">
            <v>Base</v>
          </cell>
          <cell r="D218" t="str">
            <v>Commercial</v>
          </cell>
          <cell r="E218" t="str">
            <v>NYISO</v>
          </cell>
          <cell r="G218" t="str">
            <v>TWh</v>
          </cell>
        </row>
        <row r="219">
          <cell r="C219" t="str">
            <v>Base</v>
          </cell>
          <cell r="D219" t="str">
            <v>Commercial</v>
          </cell>
          <cell r="E219" t="str">
            <v>PJM</v>
          </cell>
          <cell r="G219" t="str">
            <v>TWh</v>
          </cell>
        </row>
        <row r="220">
          <cell r="C220" t="str">
            <v>Base</v>
          </cell>
          <cell r="D220" t="str">
            <v>Commercial</v>
          </cell>
          <cell r="E220" t="str">
            <v>SOUTHEAST</v>
          </cell>
          <cell r="G220" t="str">
            <v>TWh</v>
          </cell>
        </row>
        <row r="221">
          <cell r="C221" t="str">
            <v>Base</v>
          </cell>
          <cell r="D221" t="str">
            <v>Commercial</v>
          </cell>
          <cell r="E221" t="str">
            <v>SPP</v>
          </cell>
          <cell r="G221" t="str">
            <v>TWh</v>
          </cell>
        </row>
        <row r="222">
          <cell r="C222" t="str">
            <v>Base</v>
          </cell>
          <cell r="D222" t="str">
            <v>Commercial</v>
          </cell>
          <cell r="E222" t="str">
            <v>WECC (Non-CA)</v>
          </cell>
          <cell r="G222" t="str">
            <v>TWh</v>
          </cell>
        </row>
        <row r="223">
          <cell r="C223" t="str">
            <v>Base</v>
          </cell>
          <cell r="D223" t="str">
            <v>Industrial</v>
          </cell>
          <cell r="E223" t="str">
            <v>CAISO</v>
          </cell>
          <cell r="G223" t="str">
            <v>TWh</v>
          </cell>
        </row>
        <row r="224">
          <cell r="C224" t="str">
            <v>Base</v>
          </cell>
          <cell r="D224" t="str">
            <v>Industrial</v>
          </cell>
          <cell r="E224" t="str">
            <v>ERCOT</v>
          </cell>
          <cell r="G224" t="str">
            <v>TWh</v>
          </cell>
        </row>
        <row r="225">
          <cell r="C225" t="str">
            <v>Base</v>
          </cell>
          <cell r="D225" t="str">
            <v>Industrial</v>
          </cell>
          <cell r="E225" t="str">
            <v>ISONE</v>
          </cell>
          <cell r="G225" t="str">
            <v>TWh</v>
          </cell>
        </row>
        <row r="226">
          <cell r="C226" t="str">
            <v>Base</v>
          </cell>
          <cell r="D226" t="str">
            <v>Industrial</v>
          </cell>
          <cell r="E226" t="str">
            <v>MISO</v>
          </cell>
          <cell r="G226" t="str">
            <v>TWh</v>
          </cell>
        </row>
        <row r="227">
          <cell r="C227" t="str">
            <v>Base</v>
          </cell>
          <cell r="D227" t="str">
            <v>Industrial</v>
          </cell>
          <cell r="E227" t="str">
            <v>NYISO</v>
          </cell>
          <cell r="G227" t="str">
            <v>TWh</v>
          </cell>
        </row>
        <row r="228">
          <cell r="C228" t="str">
            <v>Base</v>
          </cell>
          <cell r="D228" t="str">
            <v>Industrial</v>
          </cell>
          <cell r="E228" t="str">
            <v>PJM</v>
          </cell>
          <cell r="G228" t="str">
            <v>TWh</v>
          </cell>
        </row>
        <row r="229">
          <cell r="C229" t="str">
            <v>Base</v>
          </cell>
          <cell r="D229" t="str">
            <v>Industrial</v>
          </cell>
          <cell r="E229" t="str">
            <v>SOUTHEAST</v>
          </cell>
          <cell r="G229" t="str">
            <v>TWh</v>
          </cell>
        </row>
        <row r="230">
          <cell r="C230" t="str">
            <v>Base</v>
          </cell>
          <cell r="D230" t="str">
            <v>Industrial</v>
          </cell>
          <cell r="E230" t="str">
            <v>SPP</v>
          </cell>
          <cell r="G230" t="str">
            <v>TWh</v>
          </cell>
        </row>
        <row r="231">
          <cell r="C231" t="str">
            <v>Base</v>
          </cell>
          <cell r="D231" t="str">
            <v>Industrial</v>
          </cell>
          <cell r="E231" t="str">
            <v>WECC (Non-CA)</v>
          </cell>
          <cell r="G231" t="str">
            <v>TWh</v>
          </cell>
        </row>
        <row r="232">
          <cell r="C232" t="str">
            <v>Base</v>
          </cell>
          <cell r="D232" t="str">
            <v>Residential</v>
          </cell>
          <cell r="E232" t="str">
            <v>CAISO</v>
          </cell>
          <cell r="G232" t="str">
            <v>TWh</v>
          </cell>
        </row>
        <row r="233">
          <cell r="C233" t="str">
            <v>Base</v>
          </cell>
          <cell r="D233" t="str">
            <v>Residential</v>
          </cell>
          <cell r="E233" t="str">
            <v>ERCOT</v>
          </cell>
          <cell r="G233" t="str">
            <v>TWh</v>
          </cell>
        </row>
        <row r="234">
          <cell r="C234" t="str">
            <v>Base</v>
          </cell>
          <cell r="D234" t="str">
            <v>Residential</v>
          </cell>
          <cell r="E234" t="str">
            <v>ISONE</v>
          </cell>
          <cell r="G234" t="str">
            <v>TWh</v>
          </cell>
        </row>
        <row r="235">
          <cell r="C235" t="str">
            <v>Base</v>
          </cell>
          <cell r="D235" t="str">
            <v>Residential</v>
          </cell>
          <cell r="E235" t="str">
            <v>MISO</v>
          </cell>
          <cell r="G235" t="str">
            <v>TWh</v>
          </cell>
        </row>
        <row r="236">
          <cell r="C236" t="str">
            <v>Base</v>
          </cell>
          <cell r="D236" t="str">
            <v>Residential</v>
          </cell>
          <cell r="E236" t="str">
            <v>NYISO</v>
          </cell>
          <cell r="G236" t="str">
            <v>TWh</v>
          </cell>
        </row>
        <row r="237">
          <cell r="C237" t="str">
            <v>Base</v>
          </cell>
          <cell r="D237" t="str">
            <v>Residential</v>
          </cell>
          <cell r="E237" t="str">
            <v>PJM</v>
          </cell>
          <cell r="G237" t="str">
            <v>TWh</v>
          </cell>
        </row>
        <row r="238">
          <cell r="C238" t="str">
            <v>Base</v>
          </cell>
          <cell r="D238" t="str">
            <v>Residential</v>
          </cell>
          <cell r="E238" t="str">
            <v>SOUTHEAST</v>
          </cell>
          <cell r="G238" t="str">
            <v>TWh</v>
          </cell>
        </row>
        <row r="239">
          <cell r="C239" t="str">
            <v>Base</v>
          </cell>
          <cell r="D239" t="str">
            <v>Residential</v>
          </cell>
          <cell r="E239" t="str">
            <v>SPP</v>
          </cell>
          <cell r="G239" t="str">
            <v>TWh</v>
          </cell>
        </row>
        <row r="240">
          <cell r="C240" t="str">
            <v>Base</v>
          </cell>
          <cell r="D240" t="str">
            <v>Residential</v>
          </cell>
          <cell r="E240" t="str">
            <v>WECC (Non-CA)</v>
          </cell>
          <cell r="G240" t="str">
            <v>TWh</v>
          </cell>
        </row>
        <row r="241">
          <cell r="C241" t="str">
            <v>Base</v>
          </cell>
          <cell r="D241" t="str">
            <v>Total</v>
          </cell>
          <cell r="E241" t="str">
            <v>CAISO</v>
          </cell>
          <cell r="G241" t="str">
            <v>TWh</v>
          </cell>
        </row>
        <row r="242">
          <cell r="C242" t="str">
            <v>Base</v>
          </cell>
          <cell r="D242" t="str">
            <v>Total</v>
          </cell>
          <cell r="E242" t="str">
            <v>ERCOT</v>
          </cell>
          <cell r="G242" t="str">
            <v>TWh</v>
          </cell>
        </row>
        <row r="243">
          <cell r="C243" t="str">
            <v>Base</v>
          </cell>
          <cell r="D243" t="str">
            <v>Total</v>
          </cell>
          <cell r="E243" t="str">
            <v>ISONE</v>
          </cell>
          <cell r="G243" t="str">
            <v>TWh</v>
          </cell>
        </row>
        <row r="244">
          <cell r="C244" t="str">
            <v>Base</v>
          </cell>
          <cell r="D244" t="str">
            <v>Total</v>
          </cell>
          <cell r="E244" t="str">
            <v>MISO</v>
          </cell>
          <cell r="G244" t="str">
            <v>TWh</v>
          </cell>
        </row>
        <row r="245">
          <cell r="C245" t="str">
            <v>Base</v>
          </cell>
          <cell r="D245" t="str">
            <v>Total</v>
          </cell>
          <cell r="E245" t="str">
            <v>NYISO</v>
          </cell>
          <cell r="G245" t="str">
            <v>TWh</v>
          </cell>
        </row>
        <row r="246">
          <cell r="C246" t="str">
            <v>Base</v>
          </cell>
          <cell r="D246" t="str">
            <v>Total</v>
          </cell>
          <cell r="E246" t="str">
            <v>PJM</v>
          </cell>
          <cell r="G246" t="str">
            <v>TWh</v>
          </cell>
        </row>
        <row r="247">
          <cell r="C247" t="str">
            <v>Base</v>
          </cell>
          <cell r="D247" t="str">
            <v>Total</v>
          </cell>
          <cell r="E247" t="str">
            <v>SOUTHEAST</v>
          </cell>
          <cell r="G247" t="str">
            <v>TWh</v>
          </cell>
        </row>
        <row r="248">
          <cell r="C248" t="str">
            <v>Base</v>
          </cell>
          <cell r="D248" t="str">
            <v>Total</v>
          </cell>
          <cell r="E248" t="str">
            <v>SPP</v>
          </cell>
          <cell r="G248" t="str">
            <v>TWh</v>
          </cell>
        </row>
        <row r="249">
          <cell r="C249" t="str">
            <v>Base</v>
          </cell>
          <cell r="D249" t="str">
            <v>Total</v>
          </cell>
          <cell r="E249" t="str">
            <v>WECC (Non-CA)</v>
          </cell>
          <cell r="G249" t="str">
            <v>TWh</v>
          </cell>
        </row>
        <row r="250">
          <cell r="C250" t="str">
            <v>Base</v>
          </cell>
          <cell r="D250" t="str">
            <v>Transportation</v>
          </cell>
          <cell r="E250" t="str">
            <v>CAISO</v>
          </cell>
          <cell r="G250" t="str">
            <v>TWh</v>
          </cell>
        </row>
        <row r="251">
          <cell r="C251" t="str">
            <v>Base</v>
          </cell>
          <cell r="D251" t="str">
            <v>Transportation</v>
          </cell>
          <cell r="E251" t="str">
            <v>ERCOT</v>
          </cell>
          <cell r="G251" t="str">
            <v>TWh</v>
          </cell>
        </row>
        <row r="252">
          <cell r="C252" t="str">
            <v>Base</v>
          </cell>
          <cell r="D252" t="str">
            <v>Transportation</v>
          </cell>
          <cell r="E252" t="str">
            <v>ISONE</v>
          </cell>
          <cell r="G252" t="str">
            <v>TWh</v>
          </cell>
        </row>
        <row r="253">
          <cell r="C253" t="str">
            <v>Base</v>
          </cell>
          <cell r="D253" t="str">
            <v>Transportation</v>
          </cell>
          <cell r="E253" t="str">
            <v>MISO</v>
          </cell>
          <cell r="G253" t="str">
            <v>TWh</v>
          </cell>
        </row>
        <row r="254">
          <cell r="C254" t="str">
            <v>Base</v>
          </cell>
          <cell r="D254" t="str">
            <v>Transportation</v>
          </cell>
          <cell r="E254" t="str">
            <v>NYISO</v>
          </cell>
          <cell r="G254" t="str">
            <v>TWh</v>
          </cell>
        </row>
        <row r="255">
          <cell r="C255" t="str">
            <v>Base</v>
          </cell>
          <cell r="D255" t="str">
            <v>Transportation</v>
          </cell>
          <cell r="E255" t="str">
            <v>PJM</v>
          </cell>
          <cell r="G255" t="str">
            <v>TWh</v>
          </cell>
        </row>
        <row r="256">
          <cell r="C256" t="str">
            <v>Base</v>
          </cell>
          <cell r="D256" t="str">
            <v>Transportation</v>
          </cell>
          <cell r="E256" t="str">
            <v>SOUTHEAST</v>
          </cell>
          <cell r="G256" t="str">
            <v>TWh</v>
          </cell>
        </row>
        <row r="257">
          <cell r="C257" t="str">
            <v>Base</v>
          </cell>
          <cell r="D257" t="str">
            <v>Transportation</v>
          </cell>
          <cell r="E257" t="str">
            <v>SPP</v>
          </cell>
          <cell r="G257" t="str">
            <v>TWh</v>
          </cell>
        </row>
        <row r="258">
          <cell r="C258" t="str">
            <v>Base</v>
          </cell>
          <cell r="D258" t="str">
            <v>Transportation</v>
          </cell>
          <cell r="E258" t="str">
            <v>WECC (Non-CA)</v>
          </cell>
          <cell r="G258" t="str">
            <v>TWh</v>
          </cell>
        </row>
        <row r="259">
          <cell r="C259" t="str">
            <v>High</v>
          </cell>
          <cell r="D259" t="str">
            <v>Commercial</v>
          </cell>
          <cell r="E259" t="str">
            <v>CAISO</v>
          </cell>
          <cell r="G259" t="str">
            <v>MW</v>
          </cell>
        </row>
        <row r="260">
          <cell r="C260" t="str">
            <v>High</v>
          </cell>
          <cell r="D260" t="str">
            <v>Commercial</v>
          </cell>
          <cell r="E260" t="str">
            <v>ERCOT</v>
          </cell>
          <cell r="G260" t="str">
            <v>MW</v>
          </cell>
        </row>
        <row r="261">
          <cell r="C261" t="str">
            <v>High</v>
          </cell>
          <cell r="D261" t="str">
            <v>Commercial</v>
          </cell>
          <cell r="E261" t="str">
            <v>ISONE</v>
          </cell>
          <cell r="G261" t="str">
            <v>MW</v>
          </cell>
        </row>
        <row r="262">
          <cell r="C262" t="str">
            <v>High</v>
          </cell>
          <cell r="D262" t="str">
            <v>Commercial</v>
          </cell>
          <cell r="E262" t="str">
            <v>MISO</v>
          </cell>
          <cell r="G262" t="str">
            <v>MW</v>
          </cell>
        </row>
        <row r="263">
          <cell r="C263" t="str">
            <v>High</v>
          </cell>
          <cell r="D263" t="str">
            <v>Commercial</v>
          </cell>
          <cell r="E263" t="str">
            <v>NYISO</v>
          </cell>
          <cell r="G263" t="str">
            <v>MW</v>
          </cell>
        </row>
        <row r="264">
          <cell r="C264" t="str">
            <v>High</v>
          </cell>
          <cell r="D264" t="str">
            <v>Commercial</v>
          </cell>
          <cell r="E264" t="str">
            <v>PJM</v>
          </cell>
          <cell r="G264" t="str">
            <v>MW</v>
          </cell>
        </row>
        <row r="265">
          <cell r="C265" t="str">
            <v>High</v>
          </cell>
          <cell r="D265" t="str">
            <v>Commercial</v>
          </cell>
          <cell r="E265" t="str">
            <v>SOUTHEAST</v>
          </cell>
          <cell r="G265" t="str">
            <v>MW</v>
          </cell>
        </row>
        <row r="266">
          <cell r="C266" t="str">
            <v>High</v>
          </cell>
          <cell r="D266" t="str">
            <v>Commercial</v>
          </cell>
          <cell r="E266" t="str">
            <v>SPP</v>
          </cell>
          <cell r="G266" t="str">
            <v>MW</v>
          </cell>
        </row>
        <row r="267">
          <cell r="C267" t="str">
            <v>High</v>
          </cell>
          <cell r="D267" t="str">
            <v>Commercial</v>
          </cell>
          <cell r="E267" t="str">
            <v>WECC (Non-CA)</v>
          </cell>
          <cell r="G267" t="str">
            <v>MW</v>
          </cell>
        </row>
        <row r="268">
          <cell r="C268" t="str">
            <v>High</v>
          </cell>
          <cell r="D268" t="str">
            <v>Industrial</v>
          </cell>
          <cell r="E268" t="str">
            <v>CAISO</v>
          </cell>
          <cell r="G268" t="str">
            <v>MW</v>
          </cell>
        </row>
        <row r="269">
          <cell r="C269" t="str">
            <v>High</v>
          </cell>
          <cell r="D269" t="str">
            <v>Industrial</v>
          </cell>
          <cell r="E269" t="str">
            <v>ERCOT</v>
          </cell>
          <cell r="G269" t="str">
            <v>MW</v>
          </cell>
        </row>
        <row r="270">
          <cell r="C270" t="str">
            <v>High</v>
          </cell>
          <cell r="D270" t="str">
            <v>Industrial</v>
          </cell>
          <cell r="E270" t="str">
            <v>ISONE</v>
          </cell>
          <cell r="G270" t="str">
            <v>MW</v>
          </cell>
        </row>
        <row r="271">
          <cell r="C271" t="str">
            <v>High</v>
          </cell>
          <cell r="D271" t="str">
            <v>Industrial</v>
          </cell>
          <cell r="E271" t="str">
            <v>MISO</v>
          </cell>
          <cell r="G271" t="str">
            <v>MW</v>
          </cell>
        </row>
        <row r="272">
          <cell r="C272" t="str">
            <v>High</v>
          </cell>
          <cell r="D272" t="str">
            <v>Industrial</v>
          </cell>
          <cell r="E272" t="str">
            <v>NYISO</v>
          </cell>
          <cell r="G272" t="str">
            <v>MW</v>
          </cell>
        </row>
        <row r="273">
          <cell r="C273" t="str">
            <v>High</v>
          </cell>
          <cell r="D273" t="str">
            <v>Industrial</v>
          </cell>
          <cell r="E273" t="str">
            <v>PJM</v>
          </cell>
          <cell r="G273" t="str">
            <v>MW</v>
          </cell>
        </row>
        <row r="274">
          <cell r="C274" t="str">
            <v>High</v>
          </cell>
          <cell r="D274" t="str">
            <v>Industrial</v>
          </cell>
          <cell r="E274" t="str">
            <v>SOUTHEAST</v>
          </cell>
          <cell r="G274" t="str">
            <v>MW</v>
          </cell>
        </row>
        <row r="275">
          <cell r="C275" t="str">
            <v>High</v>
          </cell>
          <cell r="D275" t="str">
            <v>Industrial</v>
          </cell>
          <cell r="E275" t="str">
            <v>SPP</v>
          </cell>
          <cell r="G275" t="str">
            <v>MW</v>
          </cell>
        </row>
        <row r="276">
          <cell r="C276" t="str">
            <v>High</v>
          </cell>
          <cell r="D276" t="str">
            <v>Industrial</v>
          </cell>
          <cell r="E276" t="str">
            <v>WECC (Non-CA)</v>
          </cell>
          <cell r="G276" t="str">
            <v>MW</v>
          </cell>
        </row>
        <row r="277">
          <cell r="C277" t="str">
            <v>High</v>
          </cell>
          <cell r="D277" t="str">
            <v>Residential</v>
          </cell>
          <cell r="E277" t="str">
            <v>CAISO</v>
          </cell>
          <cell r="G277" t="str">
            <v>MW</v>
          </cell>
        </row>
        <row r="278">
          <cell r="C278" t="str">
            <v>High</v>
          </cell>
          <cell r="D278" t="str">
            <v>Residential</v>
          </cell>
          <cell r="E278" t="str">
            <v>ERCOT</v>
          </cell>
          <cell r="G278" t="str">
            <v>MW</v>
          </cell>
        </row>
        <row r="279">
          <cell r="C279" t="str">
            <v>High</v>
          </cell>
          <cell r="D279" t="str">
            <v>Residential</v>
          </cell>
          <cell r="E279" t="str">
            <v>ISONE</v>
          </cell>
          <cell r="G279" t="str">
            <v>MW</v>
          </cell>
        </row>
        <row r="280">
          <cell r="C280" t="str">
            <v>High</v>
          </cell>
          <cell r="D280" t="str">
            <v>Residential</v>
          </cell>
          <cell r="E280" t="str">
            <v>MISO</v>
          </cell>
          <cell r="G280" t="str">
            <v>MW</v>
          </cell>
        </row>
        <row r="281">
          <cell r="C281" t="str">
            <v>High</v>
          </cell>
          <cell r="D281" t="str">
            <v>Residential</v>
          </cell>
          <cell r="E281" t="str">
            <v>NYISO</v>
          </cell>
          <cell r="G281" t="str">
            <v>MW</v>
          </cell>
        </row>
        <row r="282">
          <cell r="C282" t="str">
            <v>High</v>
          </cell>
          <cell r="D282" t="str">
            <v>Residential</v>
          </cell>
          <cell r="E282" t="str">
            <v>PJM</v>
          </cell>
          <cell r="G282" t="str">
            <v>MW</v>
          </cell>
        </row>
        <row r="283">
          <cell r="C283" t="str">
            <v>High</v>
          </cell>
          <cell r="D283" t="str">
            <v>Residential</v>
          </cell>
          <cell r="E283" t="str">
            <v>SOUTHEAST</v>
          </cell>
          <cell r="G283" t="str">
            <v>MW</v>
          </cell>
        </row>
        <row r="284">
          <cell r="C284" t="str">
            <v>High</v>
          </cell>
          <cell r="D284" t="str">
            <v>Residential</v>
          </cell>
          <cell r="E284" t="str">
            <v>SPP</v>
          </cell>
          <cell r="G284" t="str">
            <v>MW</v>
          </cell>
        </row>
        <row r="285">
          <cell r="C285" t="str">
            <v>High</v>
          </cell>
          <cell r="D285" t="str">
            <v>Residential</v>
          </cell>
          <cell r="E285" t="str">
            <v>WECC (Non-CA)</v>
          </cell>
          <cell r="G285" t="str">
            <v>MW</v>
          </cell>
        </row>
        <row r="286">
          <cell r="C286" t="str">
            <v>High</v>
          </cell>
          <cell r="D286" t="str">
            <v>Total</v>
          </cell>
          <cell r="E286" t="str">
            <v>CAISO</v>
          </cell>
          <cell r="G286" t="str">
            <v>MW</v>
          </cell>
        </row>
        <row r="287">
          <cell r="C287" t="str">
            <v>High</v>
          </cell>
          <cell r="D287" t="str">
            <v>Total</v>
          </cell>
          <cell r="E287" t="str">
            <v>ERCOT</v>
          </cell>
          <cell r="G287" t="str">
            <v>MW</v>
          </cell>
        </row>
        <row r="288">
          <cell r="C288" t="str">
            <v>High</v>
          </cell>
          <cell r="D288" t="str">
            <v>Total</v>
          </cell>
          <cell r="E288" t="str">
            <v>ISONE</v>
          </cell>
          <cell r="G288" t="str">
            <v>MW</v>
          </cell>
        </row>
        <row r="289">
          <cell r="C289" t="str">
            <v>High</v>
          </cell>
          <cell r="D289" t="str">
            <v>Total</v>
          </cell>
          <cell r="E289" t="str">
            <v>MISO</v>
          </cell>
          <cell r="G289" t="str">
            <v>MW</v>
          </cell>
        </row>
        <row r="290">
          <cell r="C290" t="str">
            <v>High</v>
          </cell>
          <cell r="D290" t="str">
            <v>Total</v>
          </cell>
          <cell r="E290" t="str">
            <v>NYISO</v>
          </cell>
          <cell r="G290" t="str">
            <v>MW</v>
          </cell>
        </row>
        <row r="291">
          <cell r="C291" t="str">
            <v>High</v>
          </cell>
          <cell r="D291" t="str">
            <v>Total</v>
          </cell>
          <cell r="E291" t="str">
            <v>PJM</v>
          </cell>
          <cell r="G291" t="str">
            <v>MW</v>
          </cell>
        </row>
        <row r="292">
          <cell r="C292" t="str">
            <v>High</v>
          </cell>
          <cell r="D292" t="str">
            <v>Total</v>
          </cell>
          <cell r="E292" t="str">
            <v>SOUTHEAST</v>
          </cell>
          <cell r="G292" t="str">
            <v>MW</v>
          </cell>
        </row>
        <row r="293">
          <cell r="C293" t="str">
            <v>High</v>
          </cell>
          <cell r="D293" t="str">
            <v>Total</v>
          </cell>
          <cell r="E293" t="str">
            <v>SPP</v>
          </cell>
          <cell r="G293" t="str">
            <v>MW</v>
          </cell>
        </row>
        <row r="294">
          <cell r="C294" t="str">
            <v>High</v>
          </cell>
          <cell r="D294" t="str">
            <v>Total</v>
          </cell>
          <cell r="E294" t="str">
            <v>WECC (Non-CA)</v>
          </cell>
          <cell r="G294" t="str">
            <v>MW</v>
          </cell>
        </row>
        <row r="295">
          <cell r="C295" t="str">
            <v>High</v>
          </cell>
          <cell r="D295" t="str">
            <v>Transportation</v>
          </cell>
          <cell r="E295" t="str">
            <v>CAISO</v>
          </cell>
          <cell r="G295" t="str">
            <v>MW</v>
          </cell>
        </row>
        <row r="296">
          <cell r="C296" t="str">
            <v>High</v>
          </cell>
          <cell r="D296" t="str">
            <v>Transportation</v>
          </cell>
          <cell r="E296" t="str">
            <v>ERCOT</v>
          </cell>
          <cell r="G296" t="str">
            <v>MW</v>
          </cell>
        </row>
        <row r="297">
          <cell r="C297" t="str">
            <v>High</v>
          </cell>
          <cell r="D297" t="str">
            <v>Transportation</v>
          </cell>
          <cell r="E297" t="str">
            <v>ISONE</v>
          </cell>
          <cell r="G297" t="str">
            <v>MW</v>
          </cell>
        </row>
        <row r="298">
          <cell r="C298" t="str">
            <v>High</v>
          </cell>
          <cell r="D298" t="str">
            <v>Transportation</v>
          </cell>
          <cell r="E298" t="str">
            <v>MISO</v>
          </cell>
          <cell r="G298" t="str">
            <v>MW</v>
          </cell>
        </row>
        <row r="299">
          <cell r="C299" t="str">
            <v>High</v>
          </cell>
          <cell r="D299" t="str">
            <v>Transportation</v>
          </cell>
          <cell r="E299" t="str">
            <v>NYISO</v>
          </cell>
          <cell r="G299" t="str">
            <v>MW</v>
          </cell>
        </row>
        <row r="300">
          <cell r="C300" t="str">
            <v>High</v>
          </cell>
          <cell r="D300" t="str">
            <v>Transportation</v>
          </cell>
          <cell r="E300" t="str">
            <v>PJM</v>
          </cell>
          <cell r="G300" t="str">
            <v>MW</v>
          </cell>
        </row>
        <row r="301">
          <cell r="C301" t="str">
            <v>High</v>
          </cell>
          <cell r="D301" t="str">
            <v>Transportation</v>
          </cell>
          <cell r="E301" t="str">
            <v>SOUTHEAST</v>
          </cell>
          <cell r="G301" t="str">
            <v>MW</v>
          </cell>
        </row>
        <row r="302">
          <cell r="C302" t="str">
            <v>High</v>
          </cell>
          <cell r="D302" t="str">
            <v>Transportation</v>
          </cell>
          <cell r="E302" t="str">
            <v>SPP</v>
          </cell>
          <cell r="G302" t="str">
            <v>MW</v>
          </cell>
        </row>
        <row r="303">
          <cell r="C303" t="str">
            <v>High</v>
          </cell>
          <cell r="D303" t="str">
            <v>Transportation</v>
          </cell>
          <cell r="E303" t="str">
            <v>WECC (Non-CA)</v>
          </cell>
          <cell r="G303" t="str">
            <v>MW</v>
          </cell>
        </row>
        <row r="304">
          <cell r="C304" t="str">
            <v>Low</v>
          </cell>
          <cell r="D304" t="str">
            <v>Commercial</v>
          </cell>
          <cell r="E304" t="str">
            <v>CAISO</v>
          </cell>
          <cell r="G304" t="str">
            <v>MW</v>
          </cell>
        </row>
        <row r="305">
          <cell r="C305" t="str">
            <v>Low</v>
          </cell>
          <cell r="D305" t="str">
            <v>Commercial</v>
          </cell>
          <cell r="E305" t="str">
            <v>ERCOT</v>
          </cell>
          <cell r="G305" t="str">
            <v>MW</v>
          </cell>
        </row>
        <row r="306">
          <cell r="C306" t="str">
            <v>Low</v>
          </cell>
          <cell r="D306" t="str">
            <v>Commercial</v>
          </cell>
          <cell r="E306" t="str">
            <v>ISONE</v>
          </cell>
          <cell r="G306" t="str">
            <v>MW</v>
          </cell>
        </row>
        <row r="307">
          <cell r="C307" t="str">
            <v>Low</v>
          </cell>
          <cell r="D307" t="str">
            <v>Commercial</v>
          </cell>
          <cell r="E307" t="str">
            <v>MISO</v>
          </cell>
          <cell r="G307" t="str">
            <v>MW</v>
          </cell>
        </row>
        <row r="308">
          <cell r="C308" t="str">
            <v>Low</v>
          </cell>
          <cell r="D308" t="str">
            <v>Commercial</v>
          </cell>
          <cell r="E308" t="str">
            <v>NYISO</v>
          </cell>
          <cell r="G308" t="str">
            <v>MW</v>
          </cell>
        </row>
        <row r="309">
          <cell r="C309" t="str">
            <v>Low</v>
          </cell>
          <cell r="D309" t="str">
            <v>Commercial</v>
          </cell>
          <cell r="E309" t="str">
            <v>PJM</v>
          </cell>
          <cell r="G309" t="str">
            <v>MW</v>
          </cell>
        </row>
        <row r="310">
          <cell r="C310" t="str">
            <v>Low</v>
          </cell>
          <cell r="D310" t="str">
            <v>Commercial</v>
          </cell>
          <cell r="E310" t="str">
            <v>SOUTHEAST</v>
          </cell>
          <cell r="G310" t="str">
            <v>MW</v>
          </cell>
        </row>
        <row r="311">
          <cell r="C311" t="str">
            <v>Low</v>
          </cell>
          <cell r="D311" t="str">
            <v>Commercial</v>
          </cell>
          <cell r="E311" t="str">
            <v>SPP</v>
          </cell>
          <cell r="G311" t="str">
            <v>MW</v>
          </cell>
        </row>
        <row r="312">
          <cell r="C312" t="str">
            <v>Low</v>
          </cell>
          <cell r="D312" t="str">
            <v>Commercial</v>
          </cell>
          <cell r="E312" t="str">
            <v>WECC (Non-CA)</v>
          </cell>
          <cell r="G312" t="str">
            <v>MW</v>
          </cell>
        </row>
        <row r="313">
          <cell r="C313" t="str">
            <v>Low</v>
          </cell>
          <cell r="D313" t="str">
            <v>Industrial</v>
          </cell>
          <cell r="E313" t="str">
            <v>CAISO</v>
          </cell>
          <cell r="G313" t="str">
            <v>MW</v>
          </cell>
        </row>
        <row r="314">
          <cell r="C314" t="str">
            <v>Low</v>
          </cell>
          <cell r="D314" t="str">
            <v>Industrial</v>
          </cell>
          <cell r="E314" t="str">
            <v>ERCOT</v>
          </cell>
          <cell r="G314" t="str">
            <v>MW</v>
          </cell>
        </row>
        <row r="315">
          <cell r="C315" t="str">
            <v>Low</v>
          </cell>
          <cell r="D315" t="str">
            <v>Industrial</v>
          </cell>
          <cell r="E315" t="str">
            <v>ISONE</v>
          </cell>
          <cell r="G315" t="str">
            <v>MW</v>
          </cell>
        </row>
        <row r="316">
          <cell r="C316" t="str">
            <v>Low</v>
          </cell>
          <cell r="D316" t="str">
            <v>Industrial</v>
          </cell>
          <cell r="E316" t="str">
            <v>MISO</v>
          </cell>
          <cell r="G316" t="str">
            <v>MW</v>
          </cell>
        </row>
        <row r="317">
          <cell r="C317" t="str">
            <v>Low</v>
          </cell>
          <cell r="D317" t="str">
            <v>Industrial</v>
          </cell>
          <cell r="E317" t="str">
            <v>NYISO</v>
          </cell>
          <cell r="G317" t="str">
            <v>MW</v>
          </cell>
        </row>
        <row r="318">
          <cell r="C318" t="str">
            <v>Low</v>
          </cell>
          <cell r="D318" t="str">
            <v>Industrial</v>
          </cell>
          <cell r="E318" t="str">
            <v>PJM</v>
          </cell>
          <cell r="G318" t="str">
            <v>MW</v>
          </cell>
        </row>
        <row r="319">
          <cell r="C319" t="str">
            <v>Low</v>
          </cell>
          <cell r="D319" t="str">
            <v>Industrial</v>
          </cell>
          <cell r="E319" t="str">
            <v>SOUTHEAST</v>
          </cell>
          <cell r="G319" t="str">
            <v>MW</v>
          </cell>
        </row>
        <row r="320">
          <cell r="C320" t="str">
            <v>Low</v>
          </cell>
          <cell r="D320" t="str">
            <v>Industrial</v>
          </cell>
          <cell r="E320" t="str">
            <v>SPP</v>
          </cell>
          <cell r="G320" t="str">
            <v>MW</v>
          </cell>
        </row>
        <row r="321">
          <cell r="C321" t="str">
            <v>Low</v>
          </cell>
          <cell r="D321" t="str">
            <v>Industrial</v>
          </cell>
          <cell r="E321" t="str">
            <v>WECC (Non-CA)</v>
          </cell>
          <cell r="G321" t="str">
            <v>MW</v>
          </cell>
        </row>
        <row r="322">
          <cell r="C322" t="str">
            <v>Low</v>
          </cell>
          <cell r="D322" t="str">
            <v>Residential</v>
          </cell>
          <cell r="E322" t="str">
            <v>CAISO</v>
          </cell>
          <cell r="G322" t="str">
            <v>MW</v>
          </cell>
        </row>
        <row r="323">
          <cell r="C323" t="str">
            <v>Low</v>
          </cell>
          <cell r="D323" t="str">
            <v>Residential</v>
          </cell>
          <cell r="E323" t="str">
            <v>ERCOT</v>
          </cell>
          <cell r="G323" t="str">
            <v>MW</v>
          </cell>
        </row>
        <row r="324">
          <cell r="C324" t="str">
            <v>Low</v>
          </cell>
          <cell r="D324" t="str">
            <v>Residential</v>
          </cell>
          <cell r="E324" t="str">
            <v>ISONE</v>
          </cell>
          <cell r="G324" t="str">
            <v>MW</v>
          </cell>
        </row>
        <row r="325">
          <cell r="C325" t="str">
            <v>Low</v>
          </cell>
          <cell r="D325" t="str">
            <v>Residential</v>
          </cell>
          <cell r="E325" t="str">
            <v>MISO</v>
          </cell>
          <cell r="G325" t="str">
            <v>MW</v>
          </cell>
        </row>
        <row r="326">
          <cell r="C326" t="str">
            <v>Low</v>
          </cell>
          <cell r="D326" t="str">
            <v>Residential</v>
          </cell>
          <cell r="E326" t="str">
            <v>NYISO</v>
          </cell>
          <cell r="G326" t="str">
            <v>MW</v>
          </cell>
        </row>
        <row r="327">
          <cell r="C327" t="str">
            <v>Low</v>
          </cell>
          <cell r="D327" t="str">
            <v>Residential</v>
          </cell>
          <cell r="E327" t="str">
            <v>PJM</v>
          </cell>
          <cell r="G327" t="str">
            <v>MW</v>
          </cell>
        </row>
        <row r="328">
          <cell r="C328" t="str">
            <v>Low</v>
          </cell>
          <cell r="D328" t="str">
            <v>Residential</v>
          </cell>
          <cell r="E328" t="str">
            <v>SOUTHEAST</v>
          </cell>
          <cell r="G328" t="str">
            <v>MW</v>
          </cell>
        </row>
        <row r="329">
          <cell r="C329" t="str">
            <v>Low</v>
          </cell>
          <cell r="D329" t="str">
            <v>Residential</v>
          </cell>
          <cell r="E329" t="str">
            <v>SPP</v>
          </cell>
          <cell r="G329" t="str">
            <v>MW</v>
          </cell>
        </row>
        <row r="330">
          <cell r="C330" t="str">
            <v>Low</v>
          </cell>
          <cell r="D330" t="str">
            <v>Residential</v>
          </cell>
          <cell r="E330" t="str">
            <v>WECC (Non-CA)</v>
          </cell>
          <cell r="G330" t="str">
            <v>MW</v>
          </cell>
        </row>
        <row r="331">
          <cell r="C331" t="str">
            <v>Low</v>
          </cell>
          <cell r="D331" t="str">
            <v>Total</v>
          </cell>
          <cell r="E331" t="str">
            <v>CAISO</v>
          </cell>
          <cell r="G331" t="str">
            <v>MW</v>
          </cell>
        </row>
        <row r="332">
          <cell r="C332" t="str">
            <v>Low</v>
          </cell>
          <cell r="D332" t="str">
            <v>Total</v>
          </cell>
          <cell r="E332" t="str">
            <v>ERCOT</v>
          </cell>
          <cell r="G332" t="str">
            <v>MW</v>
          </cell>
        </row>
        <row r="333">
          <cell r="C333" t="str">
            <v>Low</v>
          </cell>
          <cell r="D333" t="str">
            <v>Total</v>
          </cell>
          <cell r="E333" t="str">
            <v>ISONE</v>
          </cell>
          <cell r="G333" t="str">
            <v>MW</v>
          </cell>
        </row>
        <row r="334">
          <cell r="C334" t="str">
            <v>Low</v>
          </cell>
          <cell r="D334" t="str">
            <v>Total</v>
          </cell>
          <cell r="E334" t="str">
            <v>MISO</v>
          </cell>
          <cell r="G334" t="str">
            <v>MW</v>
          </cell>
        </row>
        <row r="335">
          <cell r="C335" t="str">
            <v>Low</v>
          </cell>
          <cell r="D335" t="str">
            <v>Total</v>
          </cell>
          <cell r="E335" t="str">
            <v>NYISO</v>
          </cell>
          <cell r="G335" t="str">
            <v>MW</v>
          </cell>
        </row>
        <row r="336">
          <cell r="C336" t="str">
            <v>Low</v>
          </cell>
          <cell r="D336" t="str">
            <v>Total</v>
          </cell>
          <cell r="E336" t="str">
            <v>PJM</v>
          </cell>
          <cell r="G336" t="str">
            <v>MW</v>
          </cell>
        </row>
        <row r="337">
          <cell r="C337" t="str">
            <v>Low</v>
          </cell>
          <cell r="D337" t="str">
            <v>Total</v>
          </cell>
          <cell r="E337" t="str">
            <v>SOUTHEAST</v>
          </cell>
          <cell r="G337" t="str">
            <v>MW</v>
          </cell>
        </row>
        <row r="338">
          <cell r="C338" t="str">
            <v>Low</v>
          </cell>
          <cell r="D338" t="str">
            <v>Total</v>
          </cell>
          <cell r="E338" t="str">
            <v>SPP</v>
          </cell>
          <cell r="G338" t="str">
            <v>MW</v>
          </cell>
        </row>
        <row r="339">
          <cell r="C339" t="str">
            <v>Low</v>
          </cell>
          <cell r="D339" t="str">
            <v>Total</v>
          </cell>
          <cell r="E339" t="str">
            <v>WECC (Non-CA)</v>
          </cell>
          <cell r="G339" t="str">
            <v>MW</v>
          </cell>
        </row>
        <row r="340">
          <cell r="C340" t="str">
            <v>Low</v>
          </cell>
          <cell r="D340" t="str">
            <v>Transportation</v>
          </cell>
          <cell r="E340" t="str">
            <v>CAISO</v>
          </cell>
          <cell r="G340" t="str">
            <v>MW</v>
          </cell>
        </row>
        <row r="341">
          <cell r="C341" t="str">
            <v>Low</v>
          </cell>
          <cell r="D341" t="str">
            <v>Transportation</v>
          </cell>
          <cell r="E341" t="str">
            <v>ERCOT</v>
          </cell>
          <cell r="G341" t="str">
            <v>MW</v>
          </cell>
        </row>
        <row r="342">
          <cell r="C342" t="str">
            <v>Low</v>
          </cell>
          <cell r="D342" t="str">
            <v>Transportation</v>
          </cell>
          <cell r="E342" t="str">
            <v>ISONE</v>
          </cell>
          <cell r="G342" t="str">
            <v>MW</v>
          </cell>
        </row>
        <row r="343">
          <cell r="C343" t="str">
            <v>Low</v>
          </cell>
          <cell r="D343" t="str">
            <v>Transportation</v>
          </cell>
          <cell r="E343" t="str">
            <v>MISO</v>
          </cell>
          <cell r="G343" t="str">
            <v>MW</v>
          </cell>
        </row>
        <row r="344">
          <cell r="C344" t="str">
            <v>Low</v>
          </cell>
          <cell r="D344" t="str">
            <v>Transportation</v>
          </cell>
          <cell r="E344" t="str">
            <v>NYISO</v>
          </cell>
          <cell r="G344" t="str">
            <v>MW</v>
          </cell>
        </row>
        <row r="345">
          <cell r="C345" t="str">
            <v>Low</v>
          </cell>
          <cell r="D345" t="str">
            <v>Transportation</v>
          </cell>
          <cell r="E345" t="str">
            <v>PJM</v>
          </cell>
          <cell r="G345" t="str">
            <v>MW</v>
          </cell>
        </row>
        <row r="346">
          <cell r="C346" t="str">
            <v>Low</v>
          </cell>
          <cell r="D346" t="str">
            <v>Transportation</v>
          </cell>
          <cell r="E346" t="str">
            <v>SOUTHEAST</v>
          </cell>
          <cell r="G346" t="str">
            <v>MW</v>
          </cell>
        </row>
        <row r="347">
          <cell r="C347" t="str">
            <v>Low</v>
          </cell>
          <cell r="D347" t="str">
            <v>Transportation</v>
          </cell>
          <cell r="E347" t="str">
            <v>SPP</v>
          </cell>
          <cell r="G347" t="str">
            <v>MW</v>
          </cell>
        </row>
        <row r="348">
          <cell r="C348" t="str">
            <v>Low</v>
          </cell>
          <cell r="D348" t="str">
            <v>Transportation</v>
          </cell>
          <cell r="E348" t="str">
            <v>WECC (Non-CA)</v>
          </cell>
          <cell r="G348" t="str">
            <v>MW</v>
          </cell>
        </row>
        <row r="349">
          <cell r="C349" t="str">
            <v>Base</v>
          </cell>
          <cell r="D349" t="str">
            <v>Commercial</v>
          </cell>
          <cell r="E349" t="str">
            <v>CAISO</v>
          </cell>
          <cell r="G349" t="str">
            <v>MW</v>
          </cell>
        </row>
        <row r="350">
          <cell r="C350" t="str">
            <v>Base</v>
          </cell>
          <cell r="D350" t="str">
            <v>Commercial</v>
          </cell>
          <cell r="E350" t="str">
            <v>ERCOT</v>
          </cell>
          <cell r="G350" t="str">
            <v>MW</v>
          </cell>
        </row>
        <row r="351">
          <cell r="C351" t="str">
            <v>Base</v>
          </cell>
          <cell r="D351" t="str">
            <v>Commercial</v>
          </cell>
          <cell r="E351" t="str">
            <v>ISONE</v>
          </cell>
          <cell r="G351" t="str">
            <v>MW</v>
          </cell>
        </row>
        <row r="352">
          <cell r="C352" t="str">
            <v>Base</v>
          </cell>
          <cell r="D352" t="str">
            <v>Commercial</v>
          </cell>
          <cell r="E352" t="str">
            <v>MISO</v>
          </cell>
          <cell r="G352" t="str">
            <v>MW</v>
          </cell>
        </row>
        <row r="353">
          <cell r="C353" t="str">
            <v>Base</v>
          </cell>
          <cell r="D353" t="str">
            <v>Commercial</v>
          </cell>
          <cell r="E353" t="str">
            <v>NYISO</v>
          </cell>
          <cell r="G353" t="str">
            <v>MW</v>
          </cell>
        </row>
        <row r="354">
          <cell r="C354" t="str">
            <v>Base</v>
          </cell>
          <cell r="D354" t="str">
            <v>Commercial</v>
          </cell>
          <cell r="E354" t="str">
            <v>PJM</v>
          </cell>
          <cell r="G354" t="str">
            <v>MW</v>
          </cell>
        </row>
        <row r="355">
          <cell r="C355" t="str">
            <v>Base</v>
          </cell>
          <cell r="D355" t="str">
            <v>Commercial</v>
          </cell>
          <cell r="E355" t="str">
            <v>SOUTHEAST</v>
          </cell>
          <cell r="G355" t="str">
            <v>MW</v>
          </cell>
        </row>
        <row r="356">
          <cell r="C356" t="str">
            <v>Base</v>
          </cell>
          <cell r="D356" t="str">
            <v>Commercial</v>
          </cell>
          <cell r="E356" t="str">
            <v>SPP</v>
          </cell>
          <cell r="G356" t="str">
            <v>MW</v>
          </cell>
        </row>
        <row r="357">
          <cell r="C357" t="str">
            <v>Base</v>
          </cell>
          <cell r="D357" t="str">
            <v>Commercial</v>
          </cell>
          <cell r="E357" t="str">
            <v>WECC (Non-CA)</v>
          </cell>
          <cell r="G357" t="str">
            <v>MW</v>
          </cell>
        </row>
        <row r="358">
          <cell r="C358" t="str">
            <v>Base</v>
          </cell>
          <cell r="D358" t="str">
            <v>Industrial</v>
          </cell>
          <cell r="E358" t="str">
            <v>CAISO</v>
          </cell>
          <cell r="G358" t="str">
            <v>MW</v>
          </cell>
        </row>
        <row r="359">
          <cell r="C359" t="str">
            <v>Base</v>
          </cell>
          <cell r="D359" t="str">
            <v>Industrial</v>
          </cell>
          <cell r="E359" t="str">
            <v>ERCOT</v>
          </cell>
          <cell r="G359" t="str">
            <v>MW</v>
          </cell>
        </row>
        <row r="360">
          <cell r="C360" t="str">
            <v>Base</v>
          </cell>
          <cell r="D360" t="str">
            <v>Industrial</v>
          </cell>
          <cell r="E360" t="str">
            <v>ISONE</v>
          </cell>
          <cell r="G360" t="str">
            <v>MW</v>
          </cell>
        </row>
        <row r="361">
          <cell r="C361" t="str">
            <v>Base</v>
          </cell>
          <cell r="D361" t="str">
            <v>Industrial</v>
          </cell>
          <cell r="E361" t="str">
            <v>MISO</v>
          </cell>
          <cell r="G361" t="str">
            <v>MW</v>
          </cell>
        </row>
        <row r="362">
          <cell r="C362" t="str">
            <v>Base</v>
          </cell>
          <cell r="D362" t="str">
            <v>Industrial</v>
          </cell>
          <cell r="E362" t="str">
            <v>NYISO</v>
          </cell>
          <cell r="G362" t="str">
            <v>MW</v>
          </cell>
        </row>
        <row r="363">
          <cell r="C363" t="str">
            <v>Base</v>
          </cell>
          <cell r="D363" t="str">
            <v>Industrial</v>
          </cell>
          <cell r="E363" t="str">
            <v>PJM</v>
          </cell>
          <cell r="G363" t="str">
            <v>MW</v>
          </cell>
        </row>
        <row r="364">
          <cell r="C364" t="str">
            <v>Base</v>
          </cell>
          <cell r="D364" t="str">
            <v>Industrial</v>
          </cell>
          <cell r="E364" t="str">
            <v>SOUTHEAST</v>
          </cell>
          <cell r="G364" t="str">
            <v>MW</v>
          </cell>
        </row>
        <row r="365">
          <cell r="C365" t="str">
            <v>Base</v>
          </cell>
          <cell r="D365" t="str">
            <v>Industrial</v>
          </cell>
          <cell r="E365" t="str">
            <v>SPP</v>
          </cell>
          <cell r="G365" t="str">
            <v>MW</v>
          </cell>
        </row>
        <row r="366">
          <cell r="C366" t="str">
            <v>Base</v>
          </cell>
          <cell r="D366" t="str">
            <v>Industrial</v>
          </cell>
          <cell r="E366" t="str">
            <v>WECC (Non-CA)</v>
          </cell>
          <cell r="G366" t="str">
            <v>MW</v>
          </cell>
        </row>
        <row r="367">
          <cell r="C367" t="str">
            <v>Base</v>
          </cell>
          <cell r="D367" t="str">
            <v>Residential</v>
          </cell>
          <cell r="E367" t="str">
            <v>CAISO</v>
          </cell>
          <cell r="G367" t="str">
            <v>MW</v>
          </cell>
        </row>
        <row r="368">
          <cell r="C368" t="str">
            <v>Base</v>
          </cell>
          <cell r="D368" t="str">
            <v>Residential</v>
          </cell>
          <cell r="E368" t="str">
            <v>ERCOT</v>
          </cell>
          <cell r="G368" t="str">
            <v>MW</v>
          </cell>
        </row>
        <row r="369">
          <cell r="C369" t="str">
            <v>Base</v>
          </cell>
          <cell r="D369" t="str">
            <v>Residential</v>
          </cell>
          <cell r="E369" t="str">
            <v>ISONE</v>
          </cell>
          <cell r="G369" t="str">
            <v>MW</v>
          </cell>
        </row>
        <row r="370">
          <cell r="C370" t="str">
            <v>Base</v>
          </cell>
          <cell r="D370" t="str">
            <v>Residential</v>
          </cell>
          <cell r="E370" t="str">
            <v>MISO</v>
          </cell>
          <cell r="G370" t="str">
            <v>MW</v>
          </cell>
        </row>
        <row r="371">
          <cell r="C371" t="str">
            <v>Base</v>
          </cell>
          <cell r="D371" t="str">
            <v>Residential</v>
          </cell>
          <cell r="E371" t="str">
            <v>NYISO</v>
          </cell>
          <cell r="G371" t="str">
            <v>MW</v>
          </cell>
        </row>
        <row r="372">
          <cell r="C372" t="str">
            <v>Base</v>
          </cell>
          <cell r="D372" t="str">
            <v>Residential</v>
          </cell>
          <cell r="E372" t="str">
            <v>PJM</v>
          </cell>
          <cell r="G372" t="str">
            <v>MW</v>
          </cell>
        </row>
        <row r="373">
          <cell r="C373" t="str">
            <v>Base</v>
          </cell>
          <cell r="D373" t="str">
            <v>Residential</v>
          </cell>
          <cell r="E373" t="str">
            <v>SOUTHEAST</v>
          </cell>
          <cell r="G373" t="str">
            <v>MW</v>
          </cell>
        </row>
        <row r="374">
          <cell r="C374" t="str">
            <v>Base</v>
          </cell>
          <cell r="D374" t="str">
            <v>Residential</v>
          </cell>
          <cell r="E374" t="str">
            <v>SPP</v>
          </cell>
          <cell r="G374" t="str">
            <v>MW</v>
          </cell>
        </row>
        <row r="375">
          <cell r="C375" t="str">
            <v>Base</v>
          </cell>
          <cell r="D375" t="str">
            <v>Residential</v>
          </cell>
          <cell r="E375" t="str">
            <v>WECC (Non-CA)</v>
          </cell>
          <cell r="G375" t="str">
            <v>MW</v>
          </cell>
        </row>
        <row r="376">
          <cell r="C376" t="str">
            <v>Base</v>
          </cell>
          <cell r="D376" t="str">
            <v>Total</v>
          </cell>
          <cell r="E376" t="str">
            <v>CAISO</v>
          </cell>
          <cell r="G376" t="str">
            <v>MW</v>
          </cell>
        </row>
        <row r="377">
          <cell r="C377" t="str">
            <v>Base</v>
          </cell>
          <cell r="D377" t="str">
            <v>Total</v>
          </cell>
          <cell r="E377" t="str">
            <v>ERCOT</v>
          </cell>
          <cell r="G377" t="str">
            <v>MW</v>
          </cell>
        </row>
        <row r="378">
          <cell r="C378" t="str">
            <v>Base</v>
          </cell>
          <cell r="D378" t="str">
            <v>Total</v>
          </cell>
          <cell r="E378" t="str">
            <v>ISONE</v>
          </cell>
          <cell r="G378" t="str">
            <v>MW</v>
          </cell>
        </row>
        <row r="379">
          <cell r="C379" t="str">
            <v>Base</v>
          </cell>
          <cell r="D379" t="str">
            <v>Total</v>
          </cell>
          <cell r="E379" t="str">
            <v>MISO</v>
          </cell>
          <cell r="G379" t="str">
            <v>MW</v>
          </cell>
        </row>
        <row r="380">
          <cell r="C380" t="str">
            <v>Base</v>
          </cell>
          <cell r="D380" t="str">
            <v>Total</v>
          </cell>
          <cell r="E380" t="str">
            <v>NYISO</v>
          </cell>
          <cell r="G380" t="str">
            <v>MW</v>
          </cell>
        </row>
        <row r="381">
          <cell r="C381" t="str">
            <v>Base</v>
          </cell>
          <cell r="D381" t="str">
            <v>Total</v>
          </cell>
          <cell r="E381" t="str">
            <v>PJM</v>
          </cell>
          <cell r="G381" t="str">
            <v>MW</v>
          </cell>
        </row>
        <row r="382">
          <cell r="C382" t="str">
            <v>Base</v>
          </cell>
          <cell r="D382" t="str">
            <v>Total</v>
          </cell>
          <cell r="E382" t="str">
            <v>SOUTHEAST</v>
          </cell>
          <cell r="G382" t="str">
            <v>MW</v>
          </cell>
        </row>
        <row r="383">
          <cell r="C383" t="str">
            <v>Base</v>
          </cell>
          <cell r="D383" t="str">
            <v>Total</v>
          </cell>
          <cell r="E383" t="str">
            <v>SPP</v>
          </cell>
          <cell r="G383" t="str">
            <v>MW</v>
          </cell>
        </row>
        <row r="384">
          <cell r="C384" t="str">
            <v>Base</v>
          </cell>
          <cell r="D384" t="str">
            <v>Total</v>
          </cell>
          <cell r="E384" t="str">
            <v>WECC (Non-CA)</v>
          </cell>
          <cell r="G384" t="str">
            <v>MW</v>
          </cell>
        </row>
        <row r="385">
          <cell r="C385" t="str">
            <v>Base</v>
          </cell>
          <cell r="D385" t="str">
            <v>Transportation</v>
          </cell>
          <cell r="E385" t="str">
            <v>CAISO</v>
          </cell>
          <cell r="G385" t="str">
            <v>MW</v>
          </cell>
        </row>
        <row r="386">
          <cell r="C386" t="str">
            <v>Base</v>
          </cell>
          <cell r="D386" t="str">
            <v>Transportation</v>
          </cell>
          <cell r="E386" t="str">
            <v>ERCOT</v>
          </cell>
          <cell r="G386" t="str">
            <v>MW</v>
          </cell>
        </row>
        <row r="387">
          <cell r="C387" t="str">
            <v>Base</v>
          </cell>
          <cell r="D387" t="str">
            <v>Transportation</v>
          </cell>
          <cell r="E387" t="str">
            <v>ISONE</v>
          </cell>
          <cell r="G387" t="str">
            <v>MW</v>
          </cell>
        </row>
        <row r="388">
          <cell r="C388" t="str">
            <v>Base</v>
          </cell>
          <cell r="D388" t="str">
            <v>Transportation</v>
          </cell>
          <cell r="E388" t="str">
            <v>MISO</v>
          </cell>
          <cell r="G388" t="str">
            <v>MW</v>
          </cell>
        </row>
        <row r="389">
          <cell r="C389" t="str">
            <v>Base</v>
          </cell>
          <cell r="D389" t="str">
            <v>Transportation</v>
          </cell>
          <cell r="E389" t="str">
            <v>NYISO</v>
          </cell>
          <cell r="G389" t="str">
            <v>MW</v>
          </cell>
        </row>
        <row r="390">
          <cell r="C390" t="str">
            <v>Base</v>
          </cell>
          <cell r="D390" t="str">
            <v>Transportation</v>
          </cell>
          <cell r="E390" t="str">
            <v>PJM</v>
          </cell>
          <cell r="G390" t="str">
            <v>MW</v>
          </cell>
        </row>
        <row r="391">
          <cell r="C391" t="str">
            <v>Base</v>
          </cell>
          <cell r="D391" t="str">
            <v>Transportation</v>
          </cell>
          <cell r="E391" t="str">
            <v>SOUTHEAST</v>
          </cell>
          <cell r="G391" t="str">
            <v>MW</v>
          </cell>
        </row>
        <row r="392">
          <cell r="C392" t="str">
            <v>Base</v>
          </cell>
          <cell r="D392" t="str">
            <v>Transportation</v>
          </cell>
          <cell r="E392" t="str">
            <v>SPP</v>
          </cell>
          <cell r="G392" t="str">
            <v>MW</v>
          </cell>
        </row>
        <row r="393">
          <cell r="C393" t="str">
            <v>Base</v>
          </cell>
          <cell r="D393" t="str">
            <v>Transportation</v>
          </cell>
          <cell r="E393" t="str">
            <v>WECC (Non-CA)</v>
          </cell>
          <cell r="G393" t="str">
            <v>MW</v>
          </cell>
        </row>
        <row r="486">
          <cell r="C486" t="str">
            <v>Base</v>
          </cell>
          <cell r="D486" t="str">
            <v>Australia</v>
          </cell>
          <cell r="E486" t="str">
            <v>Distribution: Line Transformers: Add_x000D_</v>
          </cell>
          <cell r="F486" t="str">
            <v>Additions</v>
          </cell>
        </row>
        <row r="487">
          <cell r="C487" t="str">
            <v>High</v>
          </cell>
          <cell r="D487" t="str">
            <v>Australia</v>
          </cell>
          <cell r="E487" t="str">
            <v>Distribution: Line Transformers: Add_x000D_</v>
          </cell>
          <cell r="F487" t="str">
            <v>Additions</v>
          </cell>
        </row>
        <row r="488">
          <cell r="C488" t="str">
            <v>Low</v>
          </cell>
          <cell r="D488" t="str">
            <v>Australia</v>
          </cell>
          <cell r="E488" t="str">
            <v>Distribution: Line Transformers: Add_x000D_</v>
          </cell>
          <cell r="F488" t="str">
            <v>Additions</v>
          </cell>
        </row>
        <row r="489">
          <cell r="C489" t="str">
            <v>Base</v>
          </cell>
          <cell r="D489" t="str">
            <v>Australia</v>
          </cell>
          <cell r="E489" t="str">
            <v>Distribution: Station Equipment: Add_x000D_</v>
          </cell>
          <cell r="F489" t="str">
            <v>Additions</v>
          </cell>
        </row>
        <row r="490">
          <cell r="C490" t="str">
            <v>High</v>
          </cell>
          <cell r="D490" t="str">
            <v>Australia</v>
          </cell>
          <cell r="E490" t="str">
            <v>Distribution: Station Equipment: Add_x000D_</v>
          </cell>
          <cell r="F490" t="str">
            <v>Additions</v>
          </cell>
        </row>
        <row r="491">
          <cell r="C491" t="str">
            <v>Low</v>
          </cell>
          <cell r="D491" t="str">
            <v>Australia</v>
          </cell>
          <cell r="E491" t="str">
            <v>Distribution: Station Equipment: Add_x000D_</v>
          </cell>
          <cell r="F491" t="str">
            <v>Additions</v>
          </cell>
        </row>
        <row r="492">
          <cell r="C492" t="str">
            <v>Base</v>
          </cell>
          <cell r="D492" t="str">
            <v>Australia</v>
          </cell>
          <cell r="E492" t="str">
            <v>Distribution: Storage Battery Equipment: Add_x000D_</v>
          </cell>
          <cell r="F492" t="str">
            <v>Additions</v>
          </cell>
        </row>
        <row r="493">
          <cell r="C493" t="str">
            <v>High</v>
          </cell>
          <cell r="D493" t="str">
            <v>Australia</v>
          </cell>
          <cell r="E493" t="str">
            <v>Distribution: Storage Battery Equipment: Add_x000D_</v>
          </cell>
          <cell r="F493" t="str">
            <v>Additions</v>
          </cell>
        </row>
        <row r="494">
          <cell r="C494" t="str">
            <v>Low</v>
          </cell>
          <cell r="D494" t="str">
            <v>Australia</v>
          </cell>
          <cell r="E494" t="str">
            <v>Distribution: Storage Battery Equipment: Add_x000D_</v>
          </cell>
          <cell r="F494" t="str">
            <v>Additions</v>
          </cell>
        </row>
        <row r="495">
          <cell r="C495" t="str">
            <v>Base</v>
          </cell>
          <cell r="D495" t="str">
            <v>Australia</v>
          </cell>
          <cell r="E495" t="str">
            <v>Transmission: Station Equipment: Add_x000D_</v>
          </cell>
          <cell r="F495" t="str">
            <v>Additions</v>
          </cell>
        </row>
        <row r="496">
          <cell r="C496" t="str">
            <v>High</v>
          </cell>
          <cell r="D496" t="str">
            <v>Australia</v>
          </cell>
          <cell r="E496" t="str">
            <v>Transmission: Station Equipment: Add_x000D_</v>
          </cell>
          <cell r="F496" t="str">
            <v>Additions</v>
          </cell>
        </row>
        <row r="497">
          <cell r="C497" t="str">
            <v>Low</v>
          </cell>
          <cell r="D497" t="str">
            <v>Australia</v>
          </cell>
          <cell r="E497" t="str">
            <v>Transmission: Station Equipment: Add_x000D_</v>
          </cell>
          <cell r="F497" t="str">
            <v>Additions</v>
          </cell>
        </row>
        <row r="498">
          <cell r="C498" t="str">
            <v>Base</v>
          </cell>
          <cell r="D498" t="str">
            <v>CAISO</v>
          </cell>
          <cell r="E498" t="str">
            <v>Distribution: Line Transformers: Add_x000D_</v>
          </cell>
          <cell r="F498" t="str">
            <v>Additions</v>
          </cell>
        </row>
        <row r="499">
          <cell r="C499" t="str">
            <v>Low</v>
          </cell>
          <cell r="D499" t="str">
            <v>CAISO</v>
          </cell>
          <cell r="E499" t="str">
            <v>Distribution: Line Transformers: Add_x000D_</v>
          </cell>
          <cell r="F499" t="str">
            <v>Additions</v>
          </cell>
        </row>
        <row r="500">
          <cell r="C500" t="str">
            <v>High</v>
          </cell>
          <cell r="D500" t="str">
            <v>CAISO</v>
          </cell>
          <cell r="E500" t="str">
            <v>Distribution: Line Transformers: Add_x000D_</v>
          </cell>
          <cell r="F500" t="str">
            <v>Additions</v>
          </cell>
        </row>
        <row r="501">
          <cell r="C501" t="str">
            <v>Base</v>
          </cell>
          <cell r="D501" t="str">
            <v>CAISO</v>
          </cell>
          <cell r="E501" t="str">
            <v>Distribution: Station Equipment: Add_x000D_</v>
          </cell>
          <cell r="F501" t="str">
            <v>Additions</v>
          </cell>
        </row>
        <row r="502">
          <cell r="C502" t="str">
            <v>Low</v>
          </cell>
          <cell r="D502" t="str">
            <v>CAISO</v>
          </cell>
          <cell r="E502" t="str">
            <v>Distribution: Station Equipment: Add_x000D_</v>
          </cell>
          <cell r="F502" t="str">
            <v>Additions</v>
          </cell>
        </row>
        <row r="503">
          <cell r="C503" t="str">
            <v>High</v>
          </cell>
          <cell r="D503" t="str">
            <v>CAISO</v>
          </cell>
          <cell r="E503" t="str">
            <v>Distribution: Station Equipment: Add_x000D_</v>
          </cell>
          <cell r="F503" t="str">
            <v>Additions</v>
          </cell>
        </row>
        <row r="504">
          <cell r="C504" t="str">
            <v>Base</v>
          </cell>
          <cell r="D504" t="str">
            <v>CAISO</v>
          </cell>
          <cell r="E504" t="str">
            <v>Distribution: Storage Battery Equipment: Add_x000D_</v>
          </cell>
          <cell r="F504" t="str">
            <v>Additions</v>
          </cell>
        </row>
        <row r="505">
          <cell r="C505" t="str">
            <v>Low</v>
          </cell>
          <cell r="D505" t="str">
            <v>CAISO</v>
          </cell>
          <cell r="E505" t="str">
            <v>Distribution: Storage Battery Equipment: Add_x000D_</v>
          </cell>
          <cell r="F505" t="str">
            <v>Additions</v>
          </cell>
        </row>
        <row r="506">
          <cell r="C506" t="str">
            <v>High</v>
          </cell>
          <cell r="D506" t="str">
            <v>CAISO</v>
          </cell>
          <cell r="E506" t="str">
            <v>Distribution: Storage Battery Equipment: Add_x000D_</v>
          </cell>
          <cell r="F506" t="str">
            <v>Additions</v>
          </cell>
        </row>
        <row r="507">
          <cell r="C507" t="str">
            <v>Base</v>
          </cell>
          <cell r="D507" t="str">
            <v>CAISO</v>
          </cell>
          <cell r="E507" t="str">
            <v>Transmission: Station Equipment: Add_x000D_</v>
          </cell>
          <cell r="F507" t="str">
            <v>Additions</v>
          </cell>
        </row>
        <row r="508">
          <cell r="C508" t="str">
            <v>High</v>
          </cell>
          <cell r="D508" t="str">
            <v>CAISO</v>
          </cell>
          <cell r="E508" t="str">
            <v>Transmission: Station Equipment: Add_x000D_</v>
          </cell>
          <cell r="F508" t="str">
            <v>Additions</v>
          </cell>
        </row>
        <row r="509">
          <cell r="C509" t="str">
            <v>Low</v>
          </cell>
          <cell r="D509" t="str">
            <v>CAISO</v>
          </cell>
          <cell r="E509" t="str">
            <v>Transmission: Station Equipment: Add_x000D_</v>
          </cell>
          <cell r="F509" t="str">
            <v>Additions</v>
          </cell>
        </row>
        <row r="510">
          <cell r="C510" t="str">
            <v>Base</v>
          </cell>
          <cell r="D510" t="str">
            <v>ERCOT</v>
          </cell>
          <cell r="E510" t="str">
            <v>Distribution: Line Transformers: Add_x000D_</v>
          </cell>
          <cell r="F510" t="str">
            <v>Additions</v>
          </cell>
        </row>
        <row r="511">
          <cell r="C511" t="str">
            <v>Low</v>
          </cell>
          <cell r="D511" t="str">
            <v>ERCOT</v>
          </cell>
          <cell r="E511" t="str">
            <v>Distribution: Line Transformers: Add_x000D_</v>
          </cell>
          <cell r="F511" t="str">
            <v>Additions</v>
          </cell>
        </row>
        <row r="512">
          <cell r="C512" t="str">
            <v>Base</v>
          </cell>
          <cell r="D512" t="str">
            <v>ERCOT</v>
          </cell>
          <cell r="E512" t="str">
            <v>Distribution: Station Equipment: Add_x000D_</v>
          </cell>
          <cell r="F512" t="str">
            <v>Additions</v>
          </cell>
        </row>
        <row r="513">
          <cell r="C513" t="str">
            <v>Low</v>
          </cell>
          <cell r="D513" t="str">
            <v>ERCOT</v>
          </cell>
          <cell r="E513" t="str">
            <v>Distribution: Station Equipment: Add_x000D_</v>
          </cell>
          <cell r="F513" t="str">
            <v>Additions</v>
          </cell>
        </row>
        <row r="514">
          <cell r="C514" t="str">
            <v>Base</v>
          </cell>
          <cell r="D514" t="str">
            <v>Country A</v>
          </cell>
          <cell r="E514" t="str">
            <v>Distribution: Line Transformers: Add_x000D_</v>
          </cell>
          <cell r="F514" t="str">
            <v>Additions</v>
          </cell>
        </row>
        <row r="515">
          <cell r="C515" t="str">
            <v>High</v>
          </cell>
          <cell r="D515" t="str">
            <v>Country A</v>
          </cell>
          <cell r="E515" t="str">
            <v>Distribution: Line Transformers: Add_x000D_</v>
          </cell>
          <cell r="F515" t="str">
            <v>Additions</v>
          </cell>
        </row>
        <row r="516">
          <cell r="C516" t="str">
            <v>Low</v>
          </cell>
          <cell r="D516" t="str">
            <v>Country A</v>
          </cell>
          <cell r="E516" t="str">
            <v>Distribution: Line Transformers: Add_x000D_</v>
          </cell>
          <cell r="F516" t="str">
            <v>Additions</v>
          </cell>
        </row>
        <row r="517">
          <cell r="C517" t="str">
            <v>Base</v>
          </cell>
          <cell r="D517" t="str">
            <v>Country A</v>
          </cell>
          <cell r="E517" t="str">
            <v>Distribution: Station Equipment: Add_x000D_</v>
          </cell>
          <cell r="F517" t="str">
            <v>Additions</v>
          </cell>
        </row>
        <row r="518">
          <cell r="C518" t="str">
            <v>High</v>
          </cell>
          <cell r="D518" t="str">
            <v>Country A</v>
          </cell>
          <cell r="E518" t="str">
            <v>Distribution: Station Equipment: Add_x000D_</v>
          </cell>
          <cell r="F518" t="str">
            <v>Additions</v>
          </cell>
        </row>
        <row r="519">
          <cell r="C519" t="str">
            <v>Low</v>
          </cell>
          <cell r="D519" t="str">
            <v>Country A</v>
          </cell>
          <cell r="E519" t="str">
            <v>Distribution: Station Equipment: Add_x000D_</v>
          </cell>
          <cell r="F519" t="str">
            <v>Additions</v>
          </cell>
        </row>
        <row r="520">
          <cell r="C520" t="str">
            <v>Base</v>
          </cell>
          <cell r="D520" t="str">
            <v>Country A</v>
          </cell>
          <cell r="E520" t="str">
            <v>Distribution: Storage Battery Equipment: Add_x000D_</v>
          </cell>
          <cell r="F520" t="str">
            <v>Additions</v>
          </cell>
        </row>
        <row r="521">
          <cell r="C521" t="str">
            <v>High</v>
          </cell>
          <cell r="D521" t="str">
            <v>Country A</v>
          </cell>
          <cell r="E521" t="str">
            <v>Distribution: Storage Battery Equipment: Add_x000D_</v>
          </cell>
          <cell r="F521" t="str">
            <v>Additions</v>
          </cell>
        </row>
        <row r="522">
          <cell r="C522" t="str">
            <v>Low</v>
          </cell>
          <cell r="D522" t="str">
            <v>Country A</v>
          </cell>
          <cell r="E522" t="str">
            <v>Distribution: Storage Battery Equipment: Add_x000D_</v>
          </cell>
          <cell r="F522" t="str">
            <v>Additions</v>
          </cell>
        </row>
        <row r="523">
          <cell r="C523" t="str">
            <v>Base</v>
          </cell>
          <cell r="D523" t="str">
            <v>Country A</v>
          </cell>
          <cell r="E523" t="str">
            <v>Transmission: Station Equipment: Add_x000D_</v>
          </cell>
          <cell r="F523" t="str">
            <v>Additions</v>
          </cell>
        </row>
        <row r="524">
          <cell r="C524" t="str">
            <v>High</v>
          </cell>
          <cell r="D524" t="str">
            <v>Country A</v>
          </cell>
          <cell r="E524" t="str">
            <v>Transmission: Station Equipment: Add_x000D_</v>
          </cell>
          <cell r="F524" t="str">
            <v>Additions</v>
          </cell>
        </row>
        <row r="525">
          <cell r="C525" t="str">
            <v>Low</v>
          </cell>
          <cell r="D525" t="str">
            <v>Country A</v>
          </cell>
          <cell r="E525" t="str">
            <v>Transmission: Station Equipment: Add_x000D_</v>
          </cell>
          <cell r="F525" t="str">
            <v>Additions</v>
          </cell>
        </row>
        <row r="526">
          <cell r="C526" t="str">
            <v>Base</v>
          </cell>
          <cell r="D526" t="str">
            <v>Country B</v>
          </cell>
          <cell r="E526" t="str">
            <v>Distribution: Line Transformers: Add_x000D_</v>
          </cell>
          <cell r="F526" t="str">
            <v>Additions</v>
          </cell>
        </row>
        <row r="527">
          <cell r="C527" t="str">
            <v>High</v>
          </cell>
          <cell r="D527" t="str">
            <v>Country B</v>
          </cell>
          <cell r="E527" t="str">
            <v>Distribution: Line Transformers: Add_x000D_</v>
          </cell>
          <cell r="F527" t="str">
            <v>Additions</v>
          </cell>
        </row>
        <row r="528">
          <cell r="C528" t="str">
            <v>Low</v>
          </cell>
          <cell r="D528" t="str">
            <v>Country B</v>
          </cell>
          <cell r="E528" t="str">
            <v>Distribution: Line Transformers: Add_x000D_</v>
          </cell>
          <cell r="F528" t="str">
            <v>Additions</v>
          </cell>
        </row>
        <row r="529">
          <cell r="C529" t="str">
            <v>Base</v>
          </cell>
          <cell r="D529" t="str">
            <v>Country B</v>
          </cell>
          <cell r="E529" t="str">
            <v>Distribution: Station Equipment: Add_x000D_</v>
          </cell>
          <cell r="F529" t="str">
            <v>Additions</v>
          </cell>
        </row>
        <row r="530">
          <cell r="C530" t="str">
            <v>High</v>
          </cell>
          <cell r="D530" t="str">
            <v>Country B</v>
          </cell>
          <cell r="E530" t="str">
            <v>Distribution: Station Equipment: Add_x000D_</v>
          </cell>
          <cell r="F530" t="str">
            <v>Additions</v>
          </cell>
        </row>
        <row r="531">
          <cell r="C531" t="str">
            <v>Low</v>
          </cell>
          <cell r="D531" t="str">
            <v>Country B</v>
          </cell>
          <cell r="E531" t="str">
            <v>Distribution: Station Equipment: Add_x000D_</v>
          </cell>
          <cell r="F531" t="str">
            <v>Additions</v>
          </cell>
        </row>
        <row r="532">
          <cell r="C532" t="str">
            <v>Base</v>
          </cell>
          <cell r="D532" t="str">
            <v>Country B</v>
          </cell>
          <cell r="E532" t="str">
            <v>Distribution: Storage Battery Equipment: Add_x000D_</v>
          </cell>
          <cell r="F532" t="str">
            <v>Additions</v>
          </cell>
        </row>
        <row r="533">
          <cell r="C533" t="str">
            <v>High</v>
          </cell>
          <cell r="D533" t="str">
            <v>Country B</v>
          </cell>
          <cell r="E533" t="str">
            <v>Distribution: Storage Battery Equipment: Add_x000D_</v>
          </cell>
          <cell r="F533" t="str">
            <v>Additions</v>
          </cell>
        </row>
        <row r="534">
          <cell r="C534" t="str">
            <v>Low</v>
          </cell>
          <cell r="D534" t="str">
            <v>Country B</v>
          </cell>
          <cell r="E534" t="str">
            <v>Distribution: Storage Battery Equipment: Add_x000D_</v>
          </cell>
          <cell r="F534" t="str">
            <v>Additions</v>
          </cell>
        </row>
        <row r="535">
          <cell r="C535" t="str">
            <v>Base</v>
          </cell>
          <cell r="D535" t="str">
            <v>Country B</v>
          </cell>
          <cell r="E535" t="str">
            <v>Transmission: Station Equipment: Add_x000D_</v>
          </cell>
          <cell r="F535" t="str">
            <v>Additions</v>
          </cell>
        </row>
        <row r="536">
          <cell r="C536" t="str">
            <v>High</v>
          </cell>
          <cell r="D536" t="str">
            <v>Country B</v>
          </cell>
          <cell r="E536" t="str">
            <v>Transmission: Station Equipment: Add_x000D_</v>
          </cell>
          <cell r="F536" t="str">
            <v>Additions</v>
          </cell>
        </row>
        <row r="537">
          <cell r="C537" t="str">
            <v>Low</v>
          </cell>
          <cell r="D537" t="str">
            <v>Country B</v>
          </cell>
          <cell r="E537" t="str">
            <v>Transmission: Station Equipment: Add_x000D_</v>
          </cell>
          <cell r="F537" t="str">
            <v>Additions</v>
          </cell>
        </row>
        <row r="538">
          <cell r="C538" t="str">
            <v>Base</v>
          </cell>
          <cell r="D538" t="str">
            <v>Country C</v>
          </cell>
          <cell r="E538" t="str">
            <v>Distribution: Line Transformers: Add_x000D_</v>
          </cell>
          <cell r="F538" t="str">
            <v>Additions</v>
          </cell>
        </row>
        <row r="539">
          <cell r="C539" t="str">
            <v>High</v>
          </cell>
          <cell r="D539" t="str">
            <v>Country C</v>
          </cell>
          <cell r="E539" t="str">
            <v>Distribution: Line Transformers: Add_x000D_</v>
          </cell>
          <cell r="F539" t="str">
            <v>Additions</v>
          </cell>
        </row>
        <row r="540">
          <cell r="C540" t="str">
            <v>Low</v>
          </cell>
          <cell r="D540" t="str">
            <v>Country C</v>
          </cell>
          <cell r="E540" t="str">
            <v>Distribution: Line Transformers: Add_x000D_</v>
          </cell>
          <cell r="F540" t="str">
            <v>Additions</v>
          </cell>
        </row>
        <row r="541">
          <cell r="C541" t="str">
            <v>Base</v>
          </cell>
          <cell r="D541" t="str">
            <v>Country C</v>
          </cell>
          <cell r="E541" t="str">
            <v>Distribution: Station Equipment: Add_x000D_</v>
          </cell>
          <cell r="F541" t="str">
            <v>Additions</v>
          </cell>
        </row>
        <row r="542">
          <cell r="C542" t="str">
            <v>High</v>
          </cell>
          <cell r="D542" t="str">
            <v>Country C</v>
          </cell>
          <cell r="E542" t="str">
            <v>Distribution: Station Equipment: Add_x000D_</v>
          </cell>
          <cell r="F542" t="str">
            <v>Additions</v>
          </cell>
        </row>
        <row r="543">
          <cell r="C543" t="str">
            <v>Low</v>
          </cell>
          <cell r="D543" t="str">
            <v>Country C</v>
          </cell>
          <cell r="E543" t="str">
            <v>Distribution: Station Equipment: Add_x000D_</v>
          </cell>
          <cell r="F543" t="str">
            <v>Additions</v>
          </cell>
        </row>
        <row r="544">
          <cell r="C544" t="str">
            <v>Base</v>
          </cell>
          <cell r="D544" t="str">
            <v>Country C</v>
          </cell>
          <cell r="E544" t="str">
            <v>Distribution: Storage Battery Equipment: Add_x000D_</v>
          </cell>
          <cell r="F544" t="str">
            <v>Additions</v>
          </cell>
        </row>
        <row r="545">
          <cell r="C545" t="str">
            <v>High</v>
          </cell>
          <cell r="D545" t="str">
            <v>Country C</v>
          </cell>
          <cell r="E545" t="str">
            <v>Distribution: Storage Battery Equipment: Add_x000D_</v>
          </cell>
          <cell r="F545" t="str">
            <v>Additions</v>
          </cell>
        </row>
        <row r="546">
          <cell r="C546" t="str">
            <v>Low</v>
          </cell>
          <cell r="D546" t="str">
            <v>Country C</v>
          </cell>
          <cell r="E546" t="str">
            <v>Distribution: Storage Battery Equipment: Add_x000D_</v>
          </cell>
          <cell r="F546" t="str">
            <v>Additions</v>
          </cell>
        </row>
        <row r="547">
          <cell r="C547" t="str">
            <v>Base</v>
          </cell>
          <cell r="D547" t="str">
            <v>Country C</v>
          </cell>
          <cell r="E547" t="str">
            <v>Transmission: Station Equipment: Add_x000D_</v>
          </cell>
          <cell r="F547" t="str">
            <v>Additions</v>
          </cell>
        </row>
        <row r="548">
          <cell r="C548" t="str">
            <v>High</v>
          </cell>
          <cell r="D548" t="str">
            <v>Country C</v>
          </cell>
          <cell r="E548" t="str">
            <v>Transmission: Station Equipment: Add_x000D_</v>
          </cell>
          <cell r="F548" t="str">
            <v>Additions</v>
          </cell>
        </row>
        <row r="549">
          <cell r="C549" t="str">
            <v>Low</v>
          </cell>
          <cell r="D549" t="str">
            <v>Country C</v>
          </cell>
          <cell r="E549" t="str">
            <v>Transmission: Station Equipment: Add_x000D_</v>
          </cell>
          <cell r="F549" t="str">
            <v>Additions</v>
          </cell>
        </row>
        <row r="550">
          <cell r="C550" t="str">
            <v>Base</v>
          </cell>
          <cell r="D550" t="str">
            <v>Country D</v>
          </cell>
          <cell r="E550" t="str">
            <v>Distribution: Line Transformers: Add_x000D_</v>
          </cell>
          <cell r="F550" t="str">
            <v>Additions</v>
          </cell>
        </row>
        <row r="551">
          <cell r="C551" t="str">
            <v>High</v>
          </cell>
          <cell r="D551" t="str">
            <v>Country D</v>
          </cell>
          <cell r="E551" t="str">
            <v>Distribution: Line Transformers: Add_x000D_</v>
          </cell>
          <cell r="F551" t="str">
            <v>Additions</v>
          </cell>
        </row>
        <row r="552">
          <cell r="C552" t="str">
            <v>Low</v>
          </cell>
          <cell r="D552" t="str">
            <v>Country D</v>
          </cell>
          <cell r="E552" t="str">
            <v>Distribution: Line Transformers: Add_x000D_</v>
          </cell>
          <cell r="F552" t="str">
            <v>Additions</v>
          </cell>
        </row>
        <row r="553">
          <cell r="C553" t="str">
            <v>Base</v>
          </cell>
          <cell r="D553" t="str">
            <v>Country D</v>
          </cell>
          <cell r="E553" t="str">
            <v>Distribution: Station Equipment: Add_x000D_</v>
          </cell>
          <cell r="F553" t="str">
            <v>Additions</v>
          </cell>
        </row>
        <row r="554">
          <cell r="C554" t="str">
            <v>High</v>
          </cell>
          <cell r="D554" t="str">
            <v>Country D</v>
          </cell>
          <cell r="E554" t="str">
            <v>Distribution: Station Equipment: Add_x000D_</v>
          </cell>
          <cell r="F554" t="str">
            <v>Additions</v>
          </cell>
        </row>
        <row r="555">
          <cell r="C555" t="str">
            <v>Low</v>
          </cell>
          <cell r="D555" t="str">
            <v>Country D</v>
          </cell>
          <cell r="E555" t="str">
            <v>Distribution: Station Equipment: Add_x000D_</v>
          </cell>
          <cell r="F555" t="str">
            <v>Additions</v>
          </cell>
        </row>
        <row r="556">
          <cell r="C556" t="str">
            <v>Base</v>
          </cell>
          <cell r="D556" t="str">
            <v>Country D</v>
          </cell>
          <cell r="E556" t="str">
            <v>Distribution: Storage Battery Equipment: Add_x000D_</v>
          </cell>
          <cell r="F556" t="str">
            <v>Additions</v>
          </cell>
        </row>
        <row r="557">
          <cell r="C557" t="str">
            <v>High</v>
          </cell>
          <cell r="D557" t="str">
            <v>Country D</v>
          </cell>
          <cell r="E557" t="str">
            <v>Distribution: Storage Battery Equipment: Add_x000D_</v>
          </cell>
          <cell r="F557" t="str">
            <v>Additions</v>
          </cell>
        </row>
        <row r="558">
          <cell r="C558" t="str">
            <v>Low</v>
          </cell>
          <cell r="D558" t="str">
            <v>Country D</v>
          </cell>
          <cell r="E558" t="str">
            <v>Distribution: Storage Battery Equipment: Add_x000D_</v>
          </cell>
          <cell r="F558" t="str">
            <v>Additions</v>
          </cell>
        </row>
        <row r="559">
          <cell r="C559" t="str">
            <v>Base</v>
          </cell>
          <cell r="D559" t="str">
            <v>Country D</v>
          </cell>
          <cell r="E559" t="str">
            <v>Transmission: Station Equipment: Add_x000D_</v>
          </cell>
          <cell r="F559" t="str">
            <v>Additions</v>
          </cell>
        </row>
        <row r="560">
          <cell r="C560" t="str">
            <v>High</v>
          </cell>
          <cell r="D560" t="str">
            <v>Country D</v>
          </cell>
          <cell r="E560" t="str">
            <v>Transmission: Station Equipment: Add_x000D_</v>
          </cell>
          <cell r="F560" t="str">
            <v>Additions</v>
          </cell>
        </row>
        <row r="561">
          <cell r="C561" t="str">
            <v>Low</v>
          </cell>
          <cell r="D561" t="str">
            <v>Country D</v>
          </cell>
          <cell r="E561" t="str">
            <v>Transmission: Station Equipment: Add_x000D_</v>
          </cell>
          <cell r="F561" t="str">
            <v>Additions</v>
          </cell>
        </row>
        <row r="562">
          <cell r="C562" t="str">
            <v>Base</v>
          </cell>
          <cell r="D562" t="str">
            <v>ERCOT</v>
          </cell>
          <cell r="E562" t="str">
            <v>Distribution: Storage Battery Equipment: Add_x000D_</v>
          </cell>
          <cell r="F562" t="str">
            <v>Additions</v>
          </cell>
        </row>
        <row r="563">
          <cell r="C563" t="str">
            <v>Low</v>
          </cell>
          <cell r="D563" t="str">
            <v>ERCOT</v>
          </cell>
          <cell r="E563" t="str">
            <v>Distribution: Storage Battery Equipment: Add_x000D_</v>
          </cell>
          <cell r="F563" t="str">
            <v>Additions</v>
          </cell>
        </row>
        <row r="564">
          <cell r="C564" t="str">
            <v>Base</v>
          </cell>
          <cell r="D564" t="str">
            <v>ERCOT</v>
          </cell>
          <cell r="E564" t="str">
            <v>Transmission: Station Equipment: Add_x000D_</v>
          </cell>
          <cell r="F564" t="str">
            <v>Additions</v>
          </cell>
        </row>
        <row r="565">
          <cell r="C565" t="str">
            <v>High</v>
          </cell>
          <cell r="D565" t="str">
            <v>ERCOT</v>
          </cell>
          <cell r="E565" t="str">
            <v>Transmission: Station Equipment: Add_x000D_</v>
          </cell>
          <cell r="F565" t="str">
            <v>Additions</v>
          </cell>
        </row>
        <row r="566">
          <cell r="C566" t="str">
            <v>Low</v>
          </cell>
          <cell r="D566" t="str">
            <v>ERCOT</v>
          </cell>
          <cell r="E566" t="str">
            <v>Transmission: Station Equipment: Add_x000D_</v>
          </cell>
          <cell r="F566" t="str">
            <v>Additions</v>
          </cell>
        </row>
        <row r="567">
          <cell r="C567" t="str">
            <v>Base</v>
          </cell>
          <cell r="D567" t="str">
            <v>SPP</v>
          </cell>
          <cell r="E567" t="str">
            <v>Total Distribution Plant: Add_x000D_</v>
          </cell>
          <cell r="F567" t="str">
            <v>Additions</v>
          </cell>
        </row>
        <row r="568">
          <cell r="C568" t="str">
            <v>Base</v>
          </cell>
          <cell r="D568" t="str">
            <v>SPP</v>
          </cell>
          <cell r="E568" t="str">
            <v>Total Transmission Plant: Add_x000D_</v>
          </cell>
          <cell r="F568" t="str">
            <v>Additions</v>
          </cell>
        </row>
        <row r="569">
          <cell r="C569" t="str">
            <v>Base</v>
          </cell>
          <cell r="D569" t="str">
            <v>WECC (Non-CA)</v>
          </cell>
          <cell r="E569" t="str">
            <v>Total Distribution Plant: Add_x000D_</v>
          </cell>
          <cell r="F569" t="str">
            <v>Additions</v>
          </cell>
        </row>
        <row r="570">
          <cell r="C570" t="str">
            <v>Base</v>
          </cell>
          <cell r="D570" t="str">
            <v>WECC (Non-CA)</v>
          </cell>
          <cell r="E570" t="str">
            <v>Total Transmission Plant: Add_x000D_</v>
          </cell>
          <cell r="F570" t="str">
            <v>Additions</v>
          </cell>
        </row>
        <row r="571">
          <cell r="C571" t="str">
            <v>Low</v>
          </cell>
          <cell r="D571" t="str">
            <v>CAISO</v>
          </cell>
          <cell r="E571" t="str">
            <v>Total Distribution Plant: Add_x000D_</v>
          </cell>
          <cell r="F571" t="str">
            <v>Additions</v>
          </cell>
        </row>
        <row r="572">
          <cell r="C572" t="str">
            <v>Low</v>
          </cell>
          <cell r="D572" t="str">
            <v>CAISO</v>
          </cell>
          <cell r="E572" t="str">
            <v>Total Transmission Plant: Add_x000D_</v>
          </cell>
          <cell r="F572" t="str">
            <v>Additions</v>
          </cell>
        </row>
        <row r="573">
          <cell r="C573" t="str">
            <v>Low</v>
          </cell>
          <cell r="D573" t="str">
            <v>ERCOT</v>
          </cell>
          <cell r="E573" t="str">
            <v>Total Distribution Plant: Add_x000D_</v>
          </cell>
          <cell r="F573" t="str">
            <v>Additions</v>
          </cell>
        </row>
        <row r="574">
          <cell r="C574" t="str">
            <v>Low</v>
          </cell>
          <cell r="D574" t="str">
            <v>ERCOT</v>
          </cell>
          <cell r="E574" t="str">
            <v>Total Transmission Plant: Add_x000D_</v>
          </cell>
          <cell r="F574" t="str">
            <v>Additions</v>
          </cell>
        </row>
        <row r="575">
          <cell r="C575" t="str">
            <v>Base</v>
          </cell>
          <cell r="D575" t="str">
            <v>Germany</v>
          </cell>
          <cell r="E575" t="str">
            <v>Distribution: Line Transformers: Add_x000D_</v>
          </cell>
          <cell r="F575" t="str">
            <v>Additions</v>
          </cell>
        </row>
        <row r="576">
          <cell r="C576" t="str">
            <v>High</v>
          </cell>
          <cell r="D576" t="str">
            <v>Germany</v>
          </cell>
          <cell r="E576" t="str">
            <v>Distribution: Line Transformers: Add_x000D_</v>
          </cell>
          <cell r="F576" t="str">
            <v>Additions</v>
          </cell>
        </row>
        <row r="577">
          <cell r="C577" t="str">
            <v>Low</v>
          </cell>
          <cell r="D577" t="str">
            <v>Germany</v>
          </cell>
          <cell r="E577" t="str">
            <v>Distribution: Line Transformers: Add_x000D_</v>
          </cell>
          <cell r="F577" t="str">
            <v>Additions</v>
          </cell>
        </row>
        <row r="578">
          <cell r="C578" t="str">
            <v>Low</v>
          </cell>
          <cell r="D578" t="str">
            <v>ISONE</v>
          </cell>
          <cell r="E578" t="str">
            <v>Total Distribution Plant: Add_x000D_</v>
          </cell>
          <cell r="F578" t="str">
            <v>Additions</v>
          </cell>
        </row>
        <row r="579">
          <cell r="C579" t="str">
            <v>Low</v>
          </cell>
          <cell r="D579" t="str">
            <v>ISONE</v>
          </cell>
          <cell r="E579" t="str">
            <v>Total Transmission Plant: Add_x000D_</v>
          </cell>
          <cell r="F579" t="str">
            <v>Additions</v>
          </cell>
        </row>
        <row r="580">
          <cell r="C580" t="str">
            <v>Low</v>
          </cell>
          <cell r="D580" t="str">
            <v>MISO</v>
          </cell>
          <cell r="E580" t="str">
            <v>Total Distribution Plant: Add_x000D_</v>
          </cell>
          <cell r="F580" t="str">
            <v>Additions</v>
          </cell>
        </row>
        <row r="581">
          <cell r="C581" t="str">
            <v>Low</v>
          </cell>
          <cell r="D581" t="str">
            <v>MISO</v>
          </cell>
          <cell r="E581" t="str">
            <v>Total Transmission Plant: Add_x000D_</v>
          </cell>
          <cell r="F581" t="str">
            <v>Additions</v>
          </cell>
        </row>
        <row r="582">
          <cell r="C582" t="str">
            <v>Base</v>
          </cell>
          <cell r="D582" t="str">
            <v>Germany</v>
          </cell>
          <cell r="E582" t="str">
            <v>Distribution: Station Equipment: Add_x000D_</v>
          </cell>
          <cell r="F582" t="str">
            <v>Additions</v>
          </cell>
        </row>
        <row r="583">
          <cell r="C583" t="str">
            <v>Base</v>
          </cell>
          <cell r="D583" t="str">
            <v>UK</v>
          </cell>
          <cell r="E583" t="str">
            <v>Total Distribution Plant: Add_x000D_</v>
          </cell>
          <cell r="F583" t="str">
            <v>Additions</v>
          </cell>
        </row>
        <row r="584">
          <cell r="C584" t="str">
            <v>Base</v>
          </cell>
          <cell r="D584" t="str">
            <v>UK</v>
          </cell>
          <cell r="E584" t="str">
            <v>Total Transmission Plant: Add_x000D_</v>
          </cell>
          <cell r="F584" t="str">
            <v>Additions</v>
          </cell>
        </row>
        <row r="585">
          <cell r="C585" t="str">
            <v>High</v>
          </cell>
          <cell r="D585" t="str">
            <v>Germany</v>
          </cell>
          <cell r="E585" t="str">
            <v>Distribution: Station Equipment: Add_x000D_</v>
          </cell>
          <cell r="F585" t="str">
            <v>Additions</v>
          </cell>
        </row>
        <row r="586">
          <cell r="C586" t="str">
            <v>Base</v>
          </cell>
          <cell r="D586" t="str">
            <v>Australia</v>
          </cell>
          <cell r="E586" t="str">
            <v>Total Distribution Plant: Add_x000D_</v>
          </cell>
          <cell r="F586" t="str">
            <v>Additions</v>
          </cell>
        </row>
        <row r="587">
          <cell r="C587" t="str">
            <v>Base</v>
          </cell>
          <cell r="D587" t="str">
            <v>Australia</v>
          </cell>
          <cell r="E587" t="str">
            <v>Total Transmission Plant: Add_x000D_</v>
          </cell>
          <cell r="F587" t="str">
            <v>Additions</v>
          </cell>
        </row>
        <row r="588">
          <cell r="C588" t="str">
            <v>Low</v>
          </cell>
          <cell r="D588" t="str">
            <v>Germany</v>
          </cell>
          <cell r="E588" t="str">
            <v>Distribution: Station Equipment: Add_x000D_</v>
          </cell>
          <cell r="F588" t="str">
            <v>Additions</v>
          </cell>
        </row>
        <row r="589">
          <cell r="C589" t="str">
            <v>Base</v>
          </cell>
          <cell r="D589" t="str">
            <v>Germany</v>
          </cell>
          <cell r="E589" t="str">
            <v>Total Distribution Plant: Add_x000D_</v>
          </cell>
          <cell r="F589" t="str">
            <v>Additions</v>
          </cell>
        </row>
        <row r="590">
          <cell r="C590" t="str">
            <v>Base</v>
          </cell>
          <cell r="D590" t="str">
            <v>Germany</v>
          </cell>
          <cell r="E590" t="str">
            <v>Total Transmission Plant: Add_x000D_</v>
          </cell>
          <cell r="F590" t="str">
            <v>Additions</v>
          </cell>
        </row>
        <row r="591">
          <cell r="C591" t="str">
            <v>Base</v>
          </cell>
          <cell r="D591" t="str">
            <v>Japan</v>
          </cell>
          <cell r="E591" t="str">
            <v>Total Distribution Plant: Add_x000D_</v>
          </cell>
          <cell r="F591" t="str">
            <v>Additions</v>
          </cell>
        </row>
        <row r="592">
          <cell r="C592" t="str">
            <v>Base</v>
          </cell>
          <cell r="D592" t="str">
            <v>Japan</v>
          </cell>
          <cell r="E592" t="str">
            <v>Total Transmission Plant: Add_x000D_</v>
          </cell>
          <cell r="F592" t="str">
            <v>Additions</v>
          </cell>
        </row>
        <row r="593">
          <cell r="C593" t="str">
            <v>Base</v>
          </cell>
          <cell r="D593" t="str">
            <v>Germany</v>
          </cell>
          <cell r="E593" t="str">
            <v>Distribution: Storage Battery Equipment: Add_x000D_</v>
          </cell>
          <cell r="F593" t="str">
            <v>Additions</v>
          </cell>
        </row>
        <row r="594">
          <cell r="C594" t="str">
            <v>Base</v>
          </cell>
          <cell r="D594" t="str">
            <v>Country A</v>
          </cell>
          <cell r="E594" t="str">
            <v>Total Distribution Plant: Add_x000D_</v>
          </cell>
          <cell r="F594" t="str">
            <v>Additions</v>
          </cell>
        </row>
        <row r="595">
          <cell r="C595" t="str">
            <v>Base</v>
          </cell>
          <cell r="D595" t="str">
            <v>Country A</v>
          </cell>
          <cell r="E595" t="str">
            <v>Total Transmission Plant: Add_x000D_</v>
          </cell>
          <cell r="F595" t="str">
            <v>Additions</v>
          </cell>
        </row>
        <row r="596">
          <cell r="C596" t="str">
            <v>High</v>
          </cell>
          <cell r="D596" t="str">
            <v>Germany</v>
          </cell>
          <cell r="E596" t="str">
            <v>Distribution: Storage Battery Equipment: Add_x000D_</v>
          </cell>
          <cell r="F596" t="str">
            <v>Additions</v>
          </cell>
        </row>
        <row r="597">
          <cell r="C597" t="str">
            <v>Base</v>
          </cell>
          <cell r="D597" t="str">
            <v>Country B</v>
          </cell>
          <cell r="E597" t="str">
            <v>Total Distribution Plant: Add_x000D_</v>
          </cell>
          <cell r="F597" t="str">
            <v>Additions</v>
          </cell>
        </row>
        <row r="598">
          <cell r="C598" t="str">
            <v>Base</v>
          </cell>
          <cell r="D598" t="str">
            <v>Country B</v>
          </cell>
          <cell r="E598" t="str">
            <v>Total Transmission Plant: Add_x000D_</v>
          </cell>
          <cell r="F598" t="str">
            <v>Additions</v>
          </cell>
        </row>
        <row r="599">
          <cell r="C599" t="str">
            <v>Low</v>
          </cell>
          <cell r="D599" t="str">
            <v>Germany</v>
          </cell>
          <cell r="E599" t="str">
            <v>Distribution: Storage Battery Equipment: Add_x000D_</v>
          </cell>
          <cell r="F599" t="str">
            <v>Additions</v>
          </cell>
        </row>
        <row r="600">
          <cell r="C600" t="str">
            <v>Base</v>
          </cell>
          <cell r="D600" t="str">
            <v>Country C</v>
          </cell>
          <cell r="E600" t="str">
            <v>Total Distribution Plant: Add_x000D_</v>
          </cell>
          <cell r="F600" t="str">
            <v>Additions</v>
          </cell>
        </row>
        <row r="601">
          <cell r="C601" t="str">
            <v>Base</v>
          </cell>
          <cell r="D601" t="str">
            <v>Country C</v>
          </cell>
          <cell r="E601" t="str">
            <v>Total Transmission Plant: Add_x000D_</v>
          </cell>
          <cell r="F601" t="str">
            <v>Additions</v>
          </cell>
        </row>
        <row r="602">
          <cell r="C602" t="str">
            <v>Base</v>
          </cell>
          <cell r="D602" t="str">
            <v>Country D</v>
          </cell>
          <cell r="E602" t="str">
            <v>Total Distribution Plant: Add_x000D_</v>
          </cell>
          <cell r="F602" t="str">
            <v>Additions</v>
          </cell>
        </row>
        <row r="603">
          <cell r="C603" t="str">
            <v>Base</v>
          </cell>
          <cell r="D603" t="str">
            <v>Country D</v>
          </cell>
          <cell r="E603" t="str">
            <v>Total Transmission Plant: Add_x000D_</v>
          </cell>
          <cell r="F603" t="str">
            <v>Additions</v>
          </cell>
        </row>
        <row r="604">
          <cell r="C604" t="str">
            <v>Base</v>
          </cell>
          <cell r="D604" t="str">
            <v>Germany</v>
          </cell>
          <cell r="E604" t="str">
            <v>Transmission: Station Equipment: Add_x000D_</v>
          </cell>
          <cell r="F604" t="str">
            <v>Additions</v>
          </cell>
        </row>
        <row r="605">
          <cell r="C605" t="str">
            <v>Base</v>
          </cell>
          <cell r="D605" t="str">
            <v>ISONE</v>
          </cell>
          <cell r="E605" t="str">
            <v>Distribution: Line Transformers: Add_x000D_</v>
          </cell>
          <cell r="F605" t="str">
            <v>Additions</v>
          </cell>
        </row>
        <row r="606">
          <cell r="C606" t="str">
            <v>Low</v>
          </cell>
          <cell r="D606" t="str">
            <v>NYISO</v>
          </cell>
          <cell r="E606" t="str">
            <v>Total Distribution Plant: Add_x000D_</v>
          </cell>
          <cell r="F606" t="str">
            <v>Additions</v>
          </cell>
        </row>
        <row r="607">
          <cell r="C607" t="str">
            <v>High</v>
          </cell>
          <cell r="D607" t="str">
            <v>Germany</v>
          </cell>
          <cell r="E607" t="str">
            <v>Transmission: Station Equipment: Add_x000D_</v>
          </cell>
          <cell r="F607" t="str">
            <v>Additions</v>
          </cell>
        </row>
        <row r="608">
          <cell r="C608" t="str">
            <v>Low</v>
          </cell>
          <cell r="D608" t="str">
            <v>NYISO</v>
          </cell>
          <cell r="E608" t="str">
            <v>Total Transmission Plant: Add_x000D_</v>
          </cell>
          <cell r="F608" t="str">
            <v>Additions</v>
          </cell>
        </row>
        <row r="609">
          <cell r="C609" t="str">
            <v>Low</v>
          </cell>
          <cell r="D609" t="str">
            <v>ISONE</v>
          </cell>
          <cell r="E609" t="str">
            <v>Distribution: Line Transformers: Add_x000D_</v>
          </cell>
          <cell r="F609" t="str">
            <v>Additions</v>
          </cell>
        </row>
        <row r="610">
          <cell r="C610" t="str">
            <v>Low</v>
          </cell>
          <cell r="D610" t="str">
            <v>Germany</v>
          </cell>
          <cell r="E610" t="str">
            <v>Transmission: Station Equipment: Add_x000D_</v>
          </cell>
          <cell r="F610" t="str">
            <v>Additions</v>
          </cell>
        </row>
        <row r="611">
          <cell r="C611" t="str">
            <v>Low</v>
          </cell>
          <cell r="D611" t="str">
            <v>PJM</v>
          </cell>
          <cell r="E611" t="str">
            <v>Total Distribution Plant: Add_x000D_</v>
          </cell>
          <cell r="F611" t="str">
            <v>Additions</v>
          </cell>
        </row>
        <row r="612">
          <cell r="C612" t="str">
            <v>Low</v>
          </cell>
          <cell r="D612" t="str">
            <v>PJM</v>
          </cell>
          <cell r="E612" t="str">
            <v>Total Transmission Plant: Add_x000D_</v>
          </cell>
          <cell r="F612" t="str">
            <v>Additions</v>
          </cell>
        </row>
        <row r="613">
          <cell r="C613" t="str">
            <v>Low</v>
          </cell>
          <cell r="D613" t="str">
            <v>SOUTHEAST</v>
          </cell>
          <cell r="E613" t="str">
            <v>Total Distribution Plant: Add_x000D_</v>
          </cell>
          <cell r="F613" t="str">
            <v>Additions</v>
          </cell>
        </row>
        <row r="614">
          <cell r="C614" t="str">
            <v>Low</v>
          </cell>
          <cell r="D614" t="str">
            <v>SOUTHEAST</v>
          </cell>
          <cell r="E614" t="str">
            <v>Total Transmission Plant: Add_x000D_</v>
          </cell>
          <cell r="F614" t="str">
            <v>Additions</v>
          </cell>
        </row>
        <row r="615">
          <cell r="C615" t="str">
            <v>Base</v>
          </cell>
          <cell r="D615" t="str">
            <v>ISONE</v>
          </cell>
          <cell r="E615" t="str">
            <v>Distribution: Station Equipment: Add_x000D_</v>
          </cell>
          <cell r="F615" t="str">
            <v>Additions</v>
          </cell>
        </row>
        <row r="616">
          <cell r="C616" t="str">
            <v>Low</v>
          </cell>
          <cell r="D616" t="str">
            <v>SPP</v>
          </cell>
          <cell r="E616" t="str">
            <v>Total Distribution Plant: Add_x000D_</v>
          </cell>
          <cell r="F616" t="str">
            <v>Additions</v>
          </cell>
        </row>
        <row r="617">
          <cell r="C617" t="str">
            <v>Low</v>
          </cell>
          <cell r="D617" t="str">
            <v>SPP</v>
          </cell>
          <cell r="E617" t="str">
            <v>Total Transmission Plant: Add_x000D_</v>
          </cell>
          <cell r="F617" t="str">
            <v>Additions</v>
          </cell>
        </row>
        <row r="618">
          <cell r="C618" t="str">
            <v>Low</v>
          </cell>
          <cell r="D618" t="str">
            <v>ISONE</v>
          </cell>
          <cell r="E618" t="str">
            <v>Distribution: Station Equipment: Add_x000D_</v>
          </cell>
          <cell r="F618" t="str">
            <v>Additions</v>
          </cell>
        </row>
        <row r="619">
          <cell r="C619" t="str">
            <v>Low</v>
          </cell>
          <cell r="D619" t="str">
            <v>WECC (Non-CA)</v>
          </cell>
          <cell r="E619" t="str">
            <v>Total Distribution Plant: Add_x000D_</v>
          </cell>
          <cell r="F619" t="str">
            <v>Additions</v>
          </cell>
        </row>
        <row r="620">
          <cell r="C620" t="str">
            <v>Low</v>
          </cell>
          <cell r="D620" t="str">
            <v>WECC (Non-CA)</v>
          </cell>
          <cell r="E620" t="str">
            <v>Total Transmission Plant: Add_x000D_</v>
          </cell>
          <cell r="F620" t="str">
            <v>Additions</v>
          </cell>
        </row>
        <row r="621">
          <cell r="C621" t="str">
            <v>Base</v>
          </cell>
          <cell r="D621" t="str">
            <v>ISONE</v>
          </cell>
          <cell r="E621" t="str">
            <v>Distribution: Storage Battery Equipment: Add_x000D_</v>
          </cell>
          <cell r="F621" t="str">
            <v>Additions</v>
          </cell>
        </row>
        <row r="622">
          <cell r="C622" t="str">
            <v>Low</v>
          </cell>
          <cell r="D622" t="str">
            <v>ISONE</v>
          </cell>
          <cell r="E622" t="str">
            <v>Distribution: Storage Battery Equipment: Add_x000D_</v>
          </cell>
          <cell r="F622" t="str">
            <v>Additions</v>
          </cell>
        </row>
        <row r="623">
          <cell r="C623" t="str">
            <v>Base</v>
          </cell>
          <cell r="D623" t="str">
            <v>ISONE</v>
          </cell>
          <cell r="E623" t="str">
            <v>Transmission: Station Equipment: Add_x000D_</v>
          </cell>
          <cell r="F623" t="str">
            <v>Additions</v>
          </cell>
        </row>
        <row r="624">
          <cell r="C624" t="str">
            <v>High</v>
          </cell>
          <cell r="D624" t="str">
            <v>ISONE</v>
          </cell>
          <cell r="E624" t="str">
            <v>Transmission: Station Equipment: Add_x000D_</v>
          </cell>
          <cell r="F624" t="str">
            <v>Additions</v>
          </cell>
        </row>
        <row r="625">
          <cell r="C625" t="str">
            <v>Low</v>
          </cell>
          <cell r="D625" t="str">
            <v>ISONE</v>
          </cell>
          <cell r="E625" t="str">
            <v>Transmission: Station Equipment: Add_x000D_</v>
          </cell>
          <cell r="F625" t="str">
            <v>Additions</v>
          </cell>
        </row>
        <row r="626">
          <cell r="C626" t="str">
            <v>High</v>
          </cell>
          <cell r="D626" t="str">
            <v>CAISO</v>
          </cell>
          <cell r="E626" t="str">
            <v>Total Distribution Plant: Add_x000D_</v>
          </cell>
          <cell r="F626" t="str">
            <v>Additions</v>
          </cell>
        </row>
        <row r="627">
          <cell r="C627" t="str">
            <v>High</v>
          </cell>
          <cell r="D627" t="str">
            <v>CAISO</v>
          </cell>
          <cell r="E627" t="str">
            <v>Total Transmission Plant: Add_x000D_</v>
          </cell>
          <cell r="F627" t="str">
            <v>Additions</v>
          </cell>
        </row>
        <row r="628">
          <cell r="C628" t="str">
            <v>High</v>
          </cell>
          <cell r="D628" t="str">
            <v>ERCOT</v>
          </cell>
          <cell r="E628" t="str">
            <v>Total Distribution Plant: Add_x000D_</v>
          </cell>
          <cell r="F628" t="str">
            <v>Additions</v>
          </cell>
        </row>
        <row r="629">
          <cell r="C629" t="str">
            <v>High</v>
          </cell>
          <cell r="D629" t="str">
            <v>ERCOT</v>
          </cell>
          <cell r="E629" t="str">
            <v>Total Transmission Plant: Add_x000D_</v>
          </cell>
          <cell r="F629" t="str">
            <v>Additions</v>
          </cell>
        </row>
        <row r="630">
          <cell r="C630" t="str">
            <v>High</v>
          </cell>
          <cell r="D630" t="str">
            <v>ISONE</v>
          </cell>
          <cell r="E630" t="str">
            <v>Total Distribution Plant: Add_x000D_</v>
          </cell>
          <cell r="F630" t="str">
            <v>Additions</v>
          </cell>
        </row>
        <row r="631">
          <cell r="C631" t="str">
            <v>Low</v>
          </cell>
          <cell r="D631" t="str">
            <v>UK</v>
          </cell>
          <cell r="E631" t="str">
            <v>Total Distribution Plant: Add_x000D_</v>
          </cell>
          <cell r="F631" t="str">
            <v>Additions</v>
          </cell>
        </row>
        <row r="632">
          <cell r="C632" t="str">
            <v>Low</v>
          </cell>
          <cell r="D632" t="str">
            <v>UK</v>
          </cell>
          <cell r="E632" t="str">
            <v>Total Transmission Plant: Add_x000D_</v>
          </cell>
          <cell r="F632" t="str">
            <v>Additions</v>
          </cell>
        </row>
        <row r="633">
          <cell r="C633" t="str">
            <v>High</v>
          </cell>
          <cell r="D633" t="str">
            <v>ISONE</v>
          </cell>
          <cell r="E633" t="str">
            <v>Total Transmission Plant: Add_x000D_</v>
          </cell>
          <cell r="F633" t="str">
            <v>Additions</v>
          </cell>
        </row>
        <row r="634">
          <cell r="C634" t="str">
            <v>Low</v>
          </cell>
          <cell r="D634" t="str">
            <v>Australia</v>
          </cell>
          <cell r="E634" t="str">
            <v>Total Distribution Plant: Add_x000D_</v>
          </cell>
          <cell r="F634" t="str">
            <v>Additions</v>
          </cell>
        </row>
        <row r="635">
          <cell r="C635" t="str">
            <v>Low</v>
          </cell>
          <cell r="D635" t="str">
            <v>Australia</v>
          </cell>
          <cell r="E635" t="str">
            <v>Total Transmission Plant: Add_x000D_</v>
          </cell>
          <cell r="F635" t="str">
            <v>Additions</v>
          </cell>
        </row>
        <row r="636">
          <cell r="C636" t="str">
            <v>High</v>
          </cell>
          <cell r="D636" t="str">
            <v>MISO</v>
          </cell>
          <cell r="E636" t="str">
            <v>Total Distribution Plant: Add_x000D_</v>
          </cell>
          <cell r="F636" t="str">
            <v>Additions</v>
          </cell>
        </row>
        <row r="637">
          <cell r="C637" t="str">
            <v>Low</v>
          </cell>
          <cell r="D637" t="str">
            <v>Germany</v>
          </cell>
          <cell r="E637" t="str">
            <v>Total Distribution Plant: Add_x000D_</v>
          </cell>
          <cell r="F637" t="str">
            <v>Additions</v>
          </cell>
        </row>
        <row r="638">
          <cell r="C638" t="str">
            <v>Low</v>
          </cell>
          <cell r="D638" t="str">
            <v>Germany</v>
          </cell>
          <cell r="E638" t="str">
            <v>Total Transmission Plant: Add_x000D_</v>
          </cell>
          <cell r="F638" t="str">
            <v>Additions</v>
          </cell>
        </row>
        <row r="639">
          <cell r="C639" t="str">
            <v>High</v>
          </cell>
          <cell r="D639" t="str">
            <v>MISO</v>
          </cell>
          <cell r="E639" t="str">
            <v>Total Transmission Plant: Add_x000D_</v>
          </cell>
          <cell r="F639" t="str">
            <v>Additions</v>
          </cell>
        </row>
        <row r="640">
          <cell r="C640" t="str">
            <v>Low</v>
          </cell>
          <cell r="D640" t="str">
            <v>Japan</v>
          </cell>
          <cell r="E640" t="str">
            <v>Total Distribution Plant: Add_x000D_</v>
          </cell>
          <cell r="F640" t="str">
            <v>Additions</v>
          </cell>
        </row>
        <row r="641">
          <cell r="C641" t="str">
            <v>Low</v>
          </cell>
          <cell r="D641" t="str">
            <v>Japan</v>
          </cell>
          <cell r="E641" t="str">
            <v>Total Transmission Plant: Add_x000D_</v>
          </cell>
          <cell r="F641" t="str">
            <v>Additions</v>
          </cell>
        </row>
        <row r="642">
          <cell r="C642" t="str">
            <v>High</v>
          </cell>
          <cell r="D642" t="str">
            <v>NYISO</v>
          </cell>
          <cell r="E642" t="str">
            <v>Total Distribution Plant: Add_x000D_</v>
          </cell>
          <cell r="F642" t="str">
            <v>Additions</v>
          </cell>
        </row>
        <row r="643">
          <cell r="C643" t="str">
            <v>Low</v>
          </cell>
          <cell r="D643" t="str">
            <v>Country A</v>
          </cell>
          <cell r="E643" t="str">
            <v>Total Distribution Plant: Add_x000D_</v>
          </cell>
          <cell r="F643" t="str">
            <v>Additions</v>
          </cell>
        </row>
        <row r="644">
          <cell r="C644" t="str">
            <v>Low</v>
          </cell>
          <cell r="D644" t="str">
            <v>Country A</v>
          </cell>
          <cell r="E644" t="str">
            <v>Total Transmission Plant: Add_x000D_</v>
          </cell>
          <cell r="F644" t="str">
            <v>Additions</v>
          </cell>
        </row>
        <row r="645">
          <cell r="C645" t="str">
            <v>High</v>
          </cell>
          <cell r="D645" t="str">
            <v>NYISO</v>
          </cell>
          <cell r="E645" t="str">
            <v>Total Transmission Plant: Add_x000D_</v>
          </cell>
          <cell r="F645" t="str">
            <v>Additions</v>
          </cell>
        </row>
        <row r="646">
          <cell r="C646" t="str">
            <v>Low</v>
          </cell>
          <cell r="D646" t="str">
            <v>Country B</v>
          </cell>
          <cell r="E646" t="str">
            <v>Total Distribution Plant: Add_x000D_</v>
          </cell>
          <cell r="F646" t="str">
            <v>Additions</v>
          </cell>
        </row>
        <row r="647">
          <cell r="C647" t="str">
            <v>Low</v>
          </cell>
          <cell r="D647" t="str">
            <v>Country B</v>
          </cell>
          <cell r="E647" t="str">
            <v>Total Transmission Plant: Add_x000D_</v>
          </cell>
          <cell r="F647" t="str">
            <v>Additions</v>
          </cell>
        </row>
        <row r="648">
          <cell r="C648" t="str">
            <v>High</v>
          </cell>
          <cell r="D648" t="str">
            <v>PJM</v>
          </cell>
          <cell r="E648" t="str">
            <v>Total Distribution Plant: Add_x000D_</v>
          </cell>
          <cell r="F648" t="str">
            <v>Additions</v>
          </cell>
        </row>
        <row r="649">
          <cell r="C649" t="str">
            <v>Low</v>
          </cell>
          <cell r="D649" t="str">
            <v>Country C</v>
          </cell>
          <cell r="E649" t="str">
            <v>Total Distribution Plant: Add_x000D_</v>
          </cell>
          <cell r="F649" t="str">
            <v>Additions</v>
          </cell>
        </row>
        <row r="650">
          <cell r="C650" t="str">
            <v>Low</v>
          </cell>
          <cell r="D650" t="str">
            <v>Country C</v>
          </cell>
          <cell r="E650" t="str">
            <v>Total Transmission Plant: Add_x000D_</v>
          </cell>
          <cell r="F650" t="str">
            <v>Additions</v>
          </cell>
        </row>
        <row r="651">
          <cell r="C651" t="str">
            <v>High</v>
          </cell>
          <cell r="D651" t="str">
            <v>PJM</v>
          </cell>
          <cell r="E651" t="str">
            <v>Total Transmission Plant: Add_x000D_</v>
          </cell>
          <cell r="F651" t="str">
            <v>Additions</v>
          </cell>
        </row>
        <row r="652">
          <cell r="C652" t="str">
            <v>Low</v>
          </cell>
          <cell r="D652" t="str">
            <v>Country D</v>
          </cell>
          <cell r="E652" t="str">
            <v>Total Distribution Plant: Add_x000D_</v>
          </cell>
          <cell r="F652" t="str">
            <v>Additions</v>
          </cell>
        </row>
        <row r="653">
          <cell r="C653" t="str">
            <v>Low</v>
          </cell>
          <cell r="D653" t="str">
            <v>Country D</v>
          </cell>
          <cell r="E653" t="str">
            <v>Total Transmission Plant: Add_x000D_</v>
          </cell>
          <cell r="F653" t="str">
            <v>Additions</v>
          </cell>
        </row>
        <row r="654">
          <cell r="C654" t="str">
            <v>Base</v>
          </cell>
          <cell r="D654" t="str">
            <v>Japan</v>
          </cell>
          <cell r="E654" t="str">
            <v>Distribution: Line Transformers: Add_x000D_</v>
          </cell>
          <cell r="F654" t="str">
            <v>Additions</v>
          </cell>
        </row>
        <row r="655">
          <cell r="C655" t="str">
            <v>High</v>
          </cell>
          <cell r="D655" t="str">
            <v>SOUTHEAST</v>
          </cell>
          <cell r="E655" t="str">
            <v>Total Distribution Plant: Add_x000D_</v>
          </cell>
          <cell r="F655" t="str">
            <v>Additions</v>
          </cell>
        </row>
        <row r="656">
          <cell r="C656" t="str">
            <v>High</v>
          </cell>
          <cell r="D656" t="str">
            <v>SOUTHEAST</v>
          </cell>
          <cell r="E656" t="str">
            <v>Total Transmission Plant: Add_x000D_</v>
          </cell>
          <cell r="F656" t="str">
            <v>Additions</v>
          </cell>
        </row>
        <row r="657">
          <cell r="C657" t="str">
            <v>High</v>
          </cell>
          <cell r="D657" t="str">
            <v>Japan</v>
          </cell>
          <cell r="E657" t="str">
            <v>Distribution: Line Transformers: Add_x000D_</v>
          </cell>
          <cell r="F657" t="str">
            <v>Additions</v>
          </cell>
        </row>
        <row r="658">
          <cell r="C658" t="str">
            <v>High</v>
          </cell>
          <cell r="D658" t="str">
            <v>SPP</v>
          </cell>
          <cell r="E658" t="str">
            <v>Total Distribution Plant: Add_x000D_</v>
          </cell>
          <cell r="F658" t="str">
            <v>Additions</v>
          </cell>
        </row>
        <row r="659">
          <cell r="C659" t="str">
            <v>High</v>
          </cell>
          <cell r="D659" t="str">
            <v>SPP</v>
          </cell>
          <cell r="E659" t="str">
            <v>Total Transmission Plant: Add_x000D_</v>
          </cell>
          <cell r="F659" t="str">
            <v>Additions</v>
          </cell>
        </row>
        <row r="660">
          <cell r="C660" t="str">
            <v>Low</v>
          </cell>
          <cell r="D660" t="str">
            <v>Japan</v>
          </cell>
          <cell r="E660" t="str">
            <v>Distribution: Line Transformers: Add_x000D_</v>
          </cell>
          <cell r="F660" t="str">
            <v>Additions</v>
          </cell>
        </row>
        <row r="661">
          <cell r="C661" t="str">
            <v>High</v>
          </cell>
          <cell r="D661" t="str">
            <v>WECC (Non-CA)</v>
          </cell>
          <cell r="E661" t="str">
            <v>Total Distribution Plant: Add_x000D_</v>
          </cell>
          <cell r="F661" t="str">
            <v>Additions</v>
          </cell>
        </row>
        <row r="662">
          <cell r="C662" t="str">
            <v>High</v>
          </cell>
          <cell r="D662" t="str">
            <v>WECC (Non-CA)</v>
          </cell>
          <cell r="E662" t="str">
            <v>Total Transmission Plant: Add_x000D_</v>
          </cell>
          <cell r="F662" t="str">
            <v>Additions</v>
          </cell>
        </row>
        <row r="663">
          <cell r="C663" t="str">
            <v>Base</v>
          </cell>
          <cell r="D663" t="str">
            <v>MISO</v>
          </cell>
          <cell r="E663" t="str">
            <v>Distribution: Line Transformers: Add_x000D_</v>
          </cell>
          <cell r="F663" t="str">
            <v>Additions</v>
          </cell>
        </row>
        <row r="664">
          <cell r="C664" t="str">
            <v>Low</v>
          </cell>
          <cell r="D664" t="str">
            <v>MISO</v>
          </cell>
          <cell r="E664" t="str">
            <v>Distribution: Line Transformers: Add_x000D_</v>
          </cell>
          <cell r="F664" t="str">
            <v>Additions</v>
          </cell>
        </row>
        <row r="665">
          <cell r="C665" t="str">
            <v>Base</v>
          </cell>
          <cell r="D665" t="str">
            <v>Japan</v>
          </cell>
          <cell r="E665" t="str">
            <v>Distribution: Station Equipment: Add_x000D_</v>
          </cell>
          <cell r="F665" t="str">
            <v>Additions</v>
          </cell>
        </row>
        <row r="666">
          <cell r="C666" t="str">
            <v>Base</v>
          </cell>
          <cell r="D666" t="str">
            <v>MISO</v>
          </cell>
          <cell r="E666" t="str">
            <v>Distribution: Station Equipment: Add_x000D_</v>
          </cell>
          <cell r="F666" t="str">
            <v>Additions</v>
          </cell>
        </row>
        <row r="667">
          <cell r="C667" t="str">
            <v>Low</v>
          </cell>
          <cell r="D667" t="str">
            <v>MISO</v>
          </cell>
          <cell r="E667" t="str">
            <v>Distribution: Station Equipment: Add_x000D_</v>
          </cell>
          <cell r="F667" t="str">
            <v>Additions</v>
          </cell>
        </row>
        <row r="668">
          <cell r="C668" t="str">
            <v>High</v>
          </cell>
          <cell r="D668" t="str">
            <v>Japan</v>
          </cell>
          <cell r="E668" t="str">
            <v>Distribution: Station Equipment: Add_x000D_</v>
          </cell>
          <cell r="F668" t="str">
            <v>Additions</v>
          </cell>
        </row>
        <row r="669">
          <cell r="C669" t="str">
            <v>Base</v>
          </cell>
          <cell r="D669" t="str">
            <v>MISO</v>
          </cell>
          <cell r="E669" t="str">
            <v>Distribution: Storage Battery Equipment: Add_x000D_</v>
          </cell>
          <cell r="F669" t="str">
            <v>Additions</v>
          </cell>
        </row>
        <row r="670">
          <cell r="C670" t="str">
            <v>Low</v>
          </cell>
          <cell r="D670" t="str">
            <v>MISO</v>
          </cell>
          <cell r="E670" t="str">
            <v>Distribution: Storage Battery Equipment: Add_x000D_</v>
          </cell>
          <cell r="F670" t="str">
            <v>Additions</v>
          </cell>
        </row>
        <row r="671">
          <cell r="C671" t="str">
            <v>Low</v>
          </cell>
          <cell r="D671" t="str">
            <v>Japan</v>
          </cell>
          <cell r="E671" t="str">
            <v>Distribution: Station Equipment: Add_x000D_</v>
          </cell>
          <cell r="F671" t="str">
            <v>Additions</v>
          </cell>
        </row>
        <row r="672">
          <cell r="C672" t="str">
            <v>Base</v>
          </cell>
          <cell r="D672" t="str">
            <v>MISO</v>
          </cell>
          <cell r="E672" t="str">
            <v>Transmission: Station Equipment: Add_x000D_</v>
          </cell>
          <cell r="F672" t="str">
            <v>Additions</v>
          </cell>
        </row>
        <row r="673">
          <cell r="C673" t="str">
            <v>High</v>
          </cell>
          <cell r="D673" t="str">
            <v>MISO</v>
          </cell>
          <cell r="E673" t="str">
            <v>Transmission: Station Equipment: Add_x000D_</v>
          </cell>
          <cell r="F673" t="str">
            <v>Additions</v>
          </cell>
        </row>
        <row r="674">
          <cell r="C674" t="str">
            <v>Low</v>
          </cell>
          <cell r="D674" t="str">
            <v>MISO</v>
          </cell>
          <cell r="E674" t="str">
            <v>Transmission: Station Equipment: Add_x000D_</v>
          </cell>
          <cell r="F674" t="str">
            <v>Additions</v>
          </cell>
        </row>
        <row r="675">
          <cell r="C675" t="str">
            <v>Base</v>
          </cell>
          <cell r="D675" t="str">
            <v>NYISO</v>
          </cell>
          <cell r="E675" t="str">
            <v>Distribution: Line Transformers: Add_x000D_</v>
          </cell>
          <cell r="F675" t="str">
            <v>Additions</v>
          </cell>
        </row>
        <row r="676">
          <cell r="C676" t="str">
            <v>Base</v>
          </cell>
          <cell r="D676" t="str">
            <v>Japan</v>
          </cell>
          <cell r="E676" t="str">
            <v>Distribution: Storage Battery Equipment: Add_x000D_</v>
          </cell>
          <cell r="F676" t="str">
            <v>Additions</v>
          </cell>
        </row>
        <row r="677">
          <cell r="C677" t="str">
            <v>Low</v>
          </cell>
          <cell r="D677" t="str">
            <v>NYISO</v>
          </cell>
          <cell r="E677" t="str">
            <v>Distribution: Line Transformers: Add_x000D_</v>
          </cell>
          <cell r="F677" t="str">
            <v>Additions</v>
          </cell>
        </row>
        <row r="678">
          <cell r="C678" t="str">
            <v>Base</v>
          </cell>
          <cell r="D678" t="str">
            <v>NYISO</v>
          </cell>
          <cell r="E678" t="str">
            <v>Distribution: Station Equipment: Add_x000D_</v>
          </cell>
          <cell r="F678" t="str">
            <v>Additions</v>
          </cell>
        </row>
        <row r="679">
          <cell r="C679" t="str">
            <v>High</v>
          </cell>
          <cell r="D679" t="str">
            <v>Japan</v>
          </cell>
          <cell r="E679" t="str">
            <v>Distribution: Storage Battery Equipment: Add_x000D_</v>
          </cell>
          <cell r="F679" t="str">
            <v>Additions</v>
          </cell>
        </row>
        <row r="680">
          <cell r="C680" t="str">
            <v>High</v>
          </cell>
          <cell r="D680" t="str">
            <v>UK</v>
          </cell>
          <cell r="E680" t="str">
            <v>Total Distribution Plant: Add_x000D_</v>
          </cell>
          <cell r="F680" t="str">
            <v>Additions</v>
          </cell>
        </row>
        <row r="681">
          <cell r="C681" t="str">
            <v>High</v>
          </cell>
          <cell r="D681" t="str">
            <v>UK</v>
          </cell>
          <cell r="E681" t="str">
            <v>Total Transmission Plant: Add_x000D_</v>
          </cell>
          <cell r="F681" t="str">
            <v>Additions</v>
          </cell>
        </row>
        <row r="682">
          <cell r="C682" t="str">
            <v>Low</v>
          </cell>
          <cell r="D682" t="str">
            <v>Japan</v>
          </cell>
          <cell r="E682" t="str">
            <v>Distribution: Storage Battery Equipment: Add_x000D_</v>
          </cell>
          <cell r="F682" t="str">
            <v>Additions</v>
          </cell>
        </row>
        <row r="683">
          <cell r="C683" t="str">
            <v>High</v>
          </cell>
          <cell r="D683" t="str">
            <v>Australia</v>
          </cell>
          <cell r="E683" t="str">
            <v>Total Distribution Plant: Add_x000D_</v>
          </cell>
          <cell r="F683" t="str">
            <v>Additions</v>
          </cell>
        </row>
        <row r="684">
          <cell r="C684" t="str">
            <v>High</v>
          </cell>
          <cell r="D684" t="str">
            <v>Australia</v>
          </cell>
          <cell r="E684" t="str">
            <v>Total Transmission Plant: Add_x000D_</v>
          </cell>
          <cell r="F684" t="str">
            <v>Additions</v>
          </cell>
        </row>
        <row r="685">
          <cell r="C685" t="str">
            <v>High</v>
          </cell>
          <cell r="D685" t="str">
            <v>Germany</v>
          </cell>
          <cell r="E685" t="str">
            <v>Total Distribution Plant: Add_x000D_</v>
          </cell>
          <cell r="F685" t="str">
            <v>Additions</v>
          </cell>
        </row>
        <row r="686">
          <cell r="C686" t="str">
            <v>High</v>
          </cell>
          <cell r="D686" t="str">
            <v>Germany</v>
          </cell>
          <cell r="E686" t="str">
            <v>Total Transmission Plant: Add_x000D_</v>
          </cell>
          <cell r="F686" t="str">
            <v>Additions</v>
          </cell>
        </row>
        <row r="687">
          <cell r="C687" t="str">
            <v>Base</v>
          </cell>
          <cell r="D687" t="str">
            <v>Japan</v>
          </cell>
          <cell r="E687" t="str">
            <v>Transmission: Station Equipment: Add_x000D_</v>
          </cell>
          <cell r="F687" t="str">
            <v>Additions</v>
          </cell>
        </row>
        <row r="688">
          <cell r="C688" t="str">
            <v>High</v>
          </cell>
          <cell r="D688" t="str">
            <v>Japan</v>
          </cell>
          <cell r="E688" t="str">
            <v>Total Distribution Plant: Add_x000D_</v>
          </cell>
          <cell r="F688" t="str">
            <v>Additions</v>
          </cell>
        </row>
        <row r="689">
          <cell r="C689" t="str">
            <v>High</v>
          </cell>
          <cell r="D689" t="str">
            <v>Japan</v>
          </cell>
          <cell r="E689" t="str">
            <v>Total Transmission Plant: Add_x000D_</v>
          </cell>
          <cell r="F689" t="str">
            <v>Additions</v>
          </cell>
        </row>
        <row r="690">
          <cell r="C690" t="str">
            <v>High</v>
          </cell>
          <cell r="D690" t="str">
            <v>Japan</v>
          </cell>
          <cell r="E690" t="str">
            <v>Transmission: Station Equipment: Add_x000D_</v>
          </cell>
          <cell r="F690" t="str">
            <v>Additions</v>
          </cell>
        </row>
        <row r="691">
          <cell r="C691" t="str">
            <v>High</v>
          </cell>
          <cell r="D691" t="str">
            <v>Country A</v>
          </cell>
          <cell r="E691" t="str">
            <v>Total Distribution Plant: Add_x000D_</v>
          </cell>
          <cell r="F691" t="str">
            <v>Additions</v>
          </cell>
        </row>
        <row r="692">
          <cell r="C692" t="str">
            <v>High</v>
          </cell>
          <cell r="D692" t="str">
            <v>Country A</v>
          </cell>
          <cell r="E692" t="str">
            <v>Total Transmission Plant: Add_x000D_</v>
          </cell>
          <cell r="F692" t="str">
            <v>Additions</v>
          </cell>
        </row>
        <row r="693">
          <cell r="C693" t="str">
            <v>Low</v>
          </cell>
          <cell r="D693" t="str">
            <v>Japan</v>
          </cell>
          <cell r="E693" t="str">
            <v>Transmission: Station Equipment: Add_x000D_</v>
          </cell>
          <cell r="F693" t="str">
            <v>Additions</v>
          </cell>
        </row>
        <row r="694">
          <cell r="C694" t="str">
            <v>High</v>
          </cell>
          <cell r="D694" t="str">
            <v>Country B</v>
          </cell>
          <cell r="E694" t="str">
            <v>Total Distribution Plant: Add_x000D_</v>
          </cell>
          <cell r="F694" t="str">
            <v>Additions</v>
          </cell>
        </row>
        <row r="695">
          <cell r="C695" t="str">
            <v>High</v>
          </cell>
          <cell r="D695" t="str">
            <v>Country B</v>
          </cell>
          <cell r="E695" t="str">
            <v>Total Transmission Plant: Add_x000D_</v>
          </cell>
          <cell r="F695" t="str">
            <v>Additions</v>
          </cell>
        </row>
        <row r="696">
          <cell r="C696" t="str">
            <v>High</v>
          </cell>
          <cell r="D696" t="str">
            <v>Country C</v>
          </cell>
          <cell r="E696" t="str">
            <v>Total Distribution Plant: Add_x000D_</v>
          </cell>
          <cell r="F696" t="str">
            <v>Additions</v>
          </cell>
        </row>
        <row r="697">
          <cell r="C697" t="str">
            <v>High</v>
          </cell>
          <cell r="D697" t="str">
            <v>Country C</v>
          </cell>
          <cell r="E697" t="str">
            <v>Total Transmission Plant: Add_x000D_</v>
          </cell>
          <cell r="F697" t="str">
            <v>Additions</v>
          </cell>
        </row>
        <row r="698">
          <cell r="C698" t="str">
            <v>Low</v>
          </cell>
          <cell r="D698" t="str">
            <v>NYISO</v>
          </cell>
          <cell r="E698" t="str">
            <v>Distribution: Station Equipment: Add_x000D_</v>
          </cell>
          <cell r="F698" t="str">
            <v>Additions</v>
          </cell>
        </row>
        <row r="699">
          <cell r="C699" t="str">
            <v>High</v>
          </cell>
          <cell r="D699" t="str">
            <v>Country D</v>
          </cell>
          <cell r="E699" t="str">
            <v>Total Distribution Plant: Add_x000D_</v>
          </cell>
          <cell r="F699" t="str">
            <v>Additions</v>
          </cell>
        </row>
        <row r="700">
          <cell r="C700" t="str">
            <v>High</v>
          </cell>
          <cell r="D700" t="str">
            <v>Country D</v>
          </cell>
          <cell r="E700" t="str">
            <v>Total Transmission Plant: Add_x000D_</v>
          </cell>
          <cell r="F700" t="str">
            <v>Additions</v>
          </cell>
        </row>
        <row r="701">
          <cell r="C701" t="str">
            <v>Base</v>
          </cell>
          <cell r="D701" t="str">
            <v>NYISO</v>
          </cell>
          <cell r="E701" t="str">
            <v>Distribution: Storage Battery Equipment: Add_x000D_</v>
          </cell>
          <cell r="F701" t="str">
            <v>Additions</v>
          </cell>
        </row>
        <row r="702">
          <cell r="C702" t="str">
            <v>Low</v>
          </cell>
          <cell r="D702" t="str">
            <v>NYISO</v>
          </cell>
          <cell r="E702" t="str">
            <v>Distribution: Storage Battery Equipment: Add_x000D_</v>
          </cell>
          <cell r="F702" t="str">
            <v>Additions</v>
          </cell>
        </row>
        <row r="703">
          <cell r="C703" t="str">
            <v>Base</v>
          </cell>
          <cell r="D703" t="str">
            <v>NYISO</v>
          </cell>
          <cell r="E703" t="str">
            <v>Transmission: Station Equipment: Add_x000D_</v>
          </cell>
          <cell r="F703" t="str">
            <v>Additions</v>
          </cell>
        </row>
        <row r="704">
          <cell r="C704" t="str">
            <v>High</v>
          </cell>
          <cell r="D704" t="str">
            <v>NYISO</v>
          </cell>
          <cell r="E704" t="str">
            <v>Transmission: Station Equipment: Add_x000D_</v>
          </cell>
          <cell r="F704" t="str">
            <v>Additions</v>
          </cell>
        </row>
        <row r="705">
          <cell r="C705" t="str">
            <v>Low</v>
          </cell>
          <cell r="D705" t="str">
            <v>NYISO</v>
          </cell>
          <cell r="E705" t="str">
            <v>Transmission: Station Equipment: Add_x000D_</v>
          </cell>
          <cell r="F705" t="str">
            <v>Additions</v>
          </cell>
        </row>
        <row r="706">
          <cell r="C706" t="str">
            <v>Base</v>
          </cell>
          <cell r="D706" t="str">
            <v>PJM</v>
          </cell>
          <cell r="E706" t="str">
            <v>Distribution: Line Transformers: Add_x000D_</v>
          </cell>
          <cell r="F706" t="str">
            <v>Additions</v>
          </cell>
        </row>
        <row r="707">
          <cell r="C707" t="str">
            <v>Low</v>
          </cell>
          <cell r="D707" t="str">
            <v>PJM</v>
          </cell>
          <cell r="E707" t="str">
            <v>Distribution: Line Transformers: Add_x000D_</v>
          </cell>
          <cell r="F707" t="str">
            <v>Additions</v>
          </cell>
        </row>
        <row r="708">
          <cell r="C708" t="str">
            <v>Base</v>
          </cell>
          <cell r="D708" t="str">
            <v>PJM</v>
          </cell>
          <cell r="E708" t="str">
            <v>Distribution: Station Equipment: Add_x000D_</v>
          </cell>
          <cell r="F708" t="str">
            <v>Additions</v>
          </cell>
        </row>
        <row r="709">
          <cell r="C709" t="str">
            <v>Low</v>
          </cell>
          <cell r="D709" t="str">
            <v>PJM</v>
          </cell>
          <cell r="E709" t="str">
            <v>Distribution: Station Equipment: Add_x000D_</v>
          </cell>
          <cell r="F709" t="str">
            <v>Additions</v>
          </cell>
        </row>
        <row r="710">
          <cell r="C710" t="str">
            <v>Base</v>
          </cell>
          <cell r="D710" t="str">
            <v>PJM</v>
          </cell>
          <cell r="E710" t="str">
            <v>Distribution: Storage Battery Equipment: Add_x000D_</v>
          </cell>
          <cell r="F710" t="str">
            <v>Additions</v>
          </cell>
        </row>
        <row r="711">
          <cell r="C711" t="str">
            <v>Low</v>
          </cell>
          <cell r="D711" t="str">
            <v>PJM</v>
          </cell>
          <cell r="E711" t="str">
            <v>Distribution: Storage Battery Equipment: Add_x000D_</v>
          </cell>
          <cell r="F711" t="str">
            <v>Additions</v>
          </cell>
        </row>
        <row r="712">
          <cell r="C712" t="str">
            <v>Base</v>
          </cell>
          <cell r="D712" t="str">
            <v>PJM</v>
          </cell>
          <cell r="E712" t="str">
            <v>Transmission: Station Equipment: Add_x000D_</v>
          </cell>
          <cell r="F712" t="str">
            <v>Additions</v>
          </cell>
        </row>
        <row r="713">
          <cell r="C713" t="str">
            <v>High</v>
          </cell>
          <cell r="D713" t="str">
            <v>PJM</v>
          </cell>
          <cell r="E713" t="str">
            <v>Transmission: Station Equipment: Add_x000D_</v>
          </cell>
          <cell r="F713" t="str">
            <v>Additions</v>
          </cell>
        </row>
        <row r="714">
          <cell r="C714" t="str">
            <v>Low</v>
          </cell>
          <cell r="D714" t="str">
            <v>PJM</v>
          </cell>
          <cell r="E714" t="str">
            <v>Transmission: Station Equipment: Add_x000D_</v>
          </cell>
          <cell r="F714" t="str">
            <v>Additions</v>
          </cell>
        </row>
        <row r="715">
          <cell r="C715" t="str">
            <v>Base</v>
          </cell>
          <cell r="D715" t="str">
            <v>SOUTHEAST</v>
          </cell>
          <cell r="E715" t="str">
            <v>Distribution: Line Transformers: Add_x000D_</v>
          </cell>
          <cell r="F715" t="str">
            <v>Additions</v>
          </cell>
        </row>
        <row r="716">
          <cell r="C716" t="str">
            <v>High</v>
          </cell>
          <cell r="D716" t="str">
            <v>SOUTHEAST</v>
          </cell>
          <cell r="E716" t="str">
            <v>Distribution: Line Transformers: Add_x000D_</v>
          </cell>
          <cell r="F716" t="str">
            <v>Additions</v>
          </cell>
        </row>
        <row r="717">
          <cell r="C717" t="str">
            <v>Low</v>
          </cell>
          <cell r="D717" t="str">
            <v>SOUTHEAST</v>
          </cell>
          <cell r="E717" t="str">
            <v>Distribution: Line Transformers: Add_x000D_</v>
          </cell>
          <cell r="F717" t="str">
            <v>Additions</v>
          </cell>
        </row>
        <row r="718">
          <cell r="C718" t="str">
            <v>Base</v>
          </cell>
          <cell r="D718" t="str">
            <v>SOUTHEAST</v>
          </cell>
          <cell r="E718" t="str">
            <v>Distribution: Station Equipment: Add_x000D_</v>
          </cell>
          <cell r="F718" t="str">
            <v>Additions</v>
          </cell>
        </row>
        <row r="719">
          <cell r="C719" t="str">
            <v>Low</v>
          </cell>
          <cell r="D719" t="str">
            <v>SOUTHEAST</v>
          </cell>
          <cell r="E719" t="str">
            <v>Distribution: Station Equipment: Add_x000D_</v>
          </cell>
          <cell r="F719" t="str">
            <v>Additions</v>
          </cell>
        </row>
        <row r="720">
          <cell r="C720" t="str">
            <v>Base</v>
          </cell>
          <cell r="D720" t="str">
            <v>SOUTHEAST</v>
          </cell>
          <cell r="E720" t="str">
            <v>Distribution: Storage Battery Equipment: Add_x000D_</v>
          </cell>
          <cell r="F720" t="str">
            <v>Additions</v>
          </cell>
        </row>
        <row r="721">
          <cell r="C721" t="str">
            <v>High</v>
          </cell>
          <cell r="D721" t="str">
            <v>SOUTHEAST</v>
          </cell>
          <cell r="E721" t="str">
            <v>Distribution: Storage Battery Equipment: Add_x000D_</v>
          </cell>
          <cell r="F721" t="str">
            <v>Additions</v>
          </cell>
        </row>
        <row r="722">
          <cell r="C722" t="str">
            <v>Low</v>
          </cell>
          <cell r="D722" t="str">
            <v>SOUTHEAST</v>
          </cell>
          <cell r="E722" t="str">
            <v>Distribution: Storage Battery Equipment: Add_x000D_</v>
          </cell>
          <cell r="F722" t="str">
            <v>Additions</v>
          </cell>
        </row>
        <row r="723">
          <cell r="C723" t="str">
            <v>Base</v>
          </cell>
          <cell r="D723" t="str">
            <v>SOUTHEAST</v>
          </cell>
          <cell r="E723" t="str">
            <v>Transmission: Station Equipment: Add_x000D_</v>
          </cell>
          <cell r="F723" t="str">
            <v>Additions</v>
          </cell>
        </row>
        <row r="724">
          <cell r="C724" t="str">
            <v>High</v>
          </cell>
          <cell r="D724" t="str">
            <v>SOUTHEAST</v>
          </cell>
          <cell r="E724" t="str">
            <v>Transmission: Station Equipment: Add_x000D_</v>
          </cell>
          <cell r="F724" t="str">
            <v>Additions</v>
          </cell>
        </row>
        <row r="725">
          <cell r="C725" t="str">
            <v>Low</v>
          </cell>
          <cell r="D725" t="str">
            <v>SOUTHEAST</v>
          </cell>
          <cell r="E725" t="str">
            <v>Transmission: Station Equipment: Add_x000D_</v>
          </cell>
          <cell r="F725" t="str">
            <v>Additions</v>
          </cell>
        </row>
        <row r="726">
          <cell r="C726" t="str">
            <v>Base</v>
          </cell>
          <cell r="D726" t="str">
            <v>SPP</v>
          </cell>
          <cell r="E726" t="str">
            <v>Distribution: Line Transformers: Add_x000D_</v>
          </cell>
          <cell r="F726" t="str">
            <v>Additions</v>
          </cell>
        </row>
        <row r="727">
          <cell r="C727" t="str">
            <v>High</v>
          </cell>
          <cell r="D727" t="str">
            <v>SPP</v>
          </cell>
          <cell r="E727" t="str">
            <v>Distribution: Line Transformers: Add_x000D_</v>
          </cell>
          <cell r="F727" t="str">
            <v>Additions</v>
          </cell>
        </row>
        <row r="728">
          <cell r="C728" t="str">
            <v>Low</v>
          </cell>
          <cell r="D728" t="str">
            <v>SPP</v>
          </cell>
          <cell r="E728" t="str">
            <v>Distribution: Line Transformers: Add_x000D_</v>
          </cell>
          <cell r="F728" t="str">
            <v>Additions</v>
          </cell>
        </row>
        <row r="729">
          <cell r="C729" t="str">
            <v>Base</v>
          </cell>
          <cell r="D729" t="str">
            <v>SPP</v>
          </cell>
          <cell r="E729" t="str">
            <v>Distribution: Station Equipment: Add_x000D_</v>
          </cell>
          <cell r="F729" t="str">
            <v>Additions</v>
          </cell>
        </row>
        <row r="730">
          <cell r="C730" t="str">
            <v>High</v>
          </cell>
          <cell r="D730" t="str">
            <v>SPP</v>
          </cell>
          <cell r="E730" t="str">
            <v>Distribution: Station Equipment: Add_x000D_</v>
          </cell>
          <cell r="F730" t="str">
            <v>Additions</v>
          </cell>
        </row>
        <row r="731">
          <cell r="C731" t="str">
            <v>Low</v>
          </cell>
          <cell r="D731" t="str">
            <v>SPP</v>
          </cell>
          <cell r="E731" t="str">
            <v>Distribution: Station Equipment: Add_x000D_</v>
          </cell>
          <cell r="F731" t="str">
            <v>Additions</v>
          </cell>
        </row>
        <row r="732">
          <cell r="C732" t="str">
            <v>Base</v>
          </cell>
          <cell r="D732" t="str">
            <v>SPP</v>
          </cell>
          <cell r="E732" t="str">
            <v>Distribution: Storage Battery Equipment: Add_x000D_</v>
          </cell>
          <cell r="F732" t="str">
            <v>Additions</v>
          </cell>
        </row>
        <row r="733">
          <cell r="C733" t="str">
            <v>High</v>
          </cell>
          <cell r="D733" t="str">
            <v>SPP</v>
          </cell>
          <cell r="E733" t="str">
            <v>Distribution: Storage Battery Equipment: Add_x000D_</v>
          </cell>
          <cell r="F733" t="str">
            <v>Additions</v>
          </cell>
        </row>
        <row r="734">
          <cell r="C734" t="str">
            <v>Low</v>
          </cell>
          <cell r="D734" t="str">
            <v>SPP</v>
          </cell>
          <cell r="E734" t="str">
            <v>Distribution: Storage Battery Equipment: Add_x000D_</v>
          </cell>
          <cell r="F734" t="str">
            <v>Additions</v>
          </cell>
        </row>
        <row r="735">
          <cell r="C735" t="str">
            <v>Base</v>
          </cell>
          <cell r="D735" t="str">
            <v>SPP</v>
          </cell>
          <cell r="E735" t="str">
            <v>Transmission: Station Equipment: Add_x000D_</v>
          </cell>
          <cell r="F735" t="str">
            <v>Additions</v>
          </cell>
        </row>
        <row r="736">
          <cell r="C736" t="str">
            <v>High</v>
          </cell>
          <cell r="D736" t="str">
            <v>SPP</v>
          </cell>
          <cell r="E736" t="str">
            <v>Transmission: Station Equipment: Add_x000D_</v>
          </cell>
          <cell r="F736" t="str">
            <v>Additions</v>
          </cell>
        </row>
        <row r="737">
          <cell r="C737" t="str">
            <v>Low</v>
          </cell>
          <cell r="D737" t="str">
            <v>SPP</v>
          </cell>
          <cell r="E737" t="str">
            <v>Transmission: Station Equipment: Add_x000D_</v>
          </cell>
          <cell r="F737" t="str">
            <v>Additions</v>
          </cell>
        </row>
        <row r="738">
          <cell r="C738" t="str">
            <v>Base</v>
          </cell>
          <cell r="D738" t="str">
            <v>WECC (Non-CA)</v>
          </cell>
          <cell r="E738" t="str">
            <v>Distribution: Line Transformers: Add_x000D_</v>
          </cell>
          <cell r="F738" t="str">
            <v>Additions</v>
          </cell>
        </row>
        <row r="739">
          <cell r="C739" t="str">
            <v>High</v>
          </cell>
          <cell r="D739" t="str">
            <v>WECC (Non-CA)</v>
          </cell>
          <cell r="E739" t="str">
            <v>Distribution: Line Transformers: Add_x000D_</v>
          </cell>
          <cell r="F739" t="str">
            <v>Additions</v>
          </cell>
        </row>
        <row r="740">
          <cell r="C740" t="str">
            <v>Low</v>
          </cell>
          <cell r="D740" t="str">
            <v>WECC (Non-CA)</v>
          </cell>
          <cell r="E740" t="str">
            <v>Distribution: Line Transformers: Add_x000D_</v>
          </cell>
          <cell r="F740" t="str">
            <v>Additions</v>
          </cell>
        </row>
        <row r="741">
          <cell r="C741" t="str">
            <v>Base</v>
          </cell>
          <cell r="D741" t="str">
            <v>WECC (Non-CA)</v>
          </cell>
          <cell r="E741" t="str">
            <v>Distribution: Station Equipment: Add_x000D_</v>
          </cell>
          <cell r="F741" t="str">
            <v>Additions</v>
          </cell>
        </row>
        <row r="742">
          <cell r="C742" t="str">
            <v>High</v>
          </cell>
          <cell r="D742" t="str">
            <v>WECC (Non-CA)</v>
          </cell>
          <cell r="E742" t="str">
            <v>Distribution: Station Equipment: Add_x000D_</v>
          </cell>
          <cell r="F742" t="str">
            <v>Additions</v>
          </cell>
        </row>
        <row r="743">
          <cell r="C743" t="str">
            <v>Low</v>
          </cell>
          <cell r="D743" t="str">
            <v>WECC (Non-CA)</v>
          </cell>
          <cell r="E743" t="str">
            <v>Distribution: Station Equipment: Add_x000D_</v>
          </cell>
          <cell r="F743" t="str">
            <v>Additions</v>
          </cell>
        </row>
        <row r="744">
          <cell r="C744" t="str">
            <v>Base</v>
          </cell>
          <cell r="D744" t="str">
            <v>WECC (Non-CA)</v>
          </cell>
          <cell r="E744" t="str">
            <v>Distribution: Storage Battery Equipment: Add_x000D_</v>
          </cell>
          <cell r="F744" t="str">
            <v>Additions</v>
          </cell>
        </row>
        <row r="745">
          <cell r="C745" t="str">
            <v>High</v>
          </cell>
          <cell r="D745" t="str">
            <v>WECC (Non-CA)</v>
          </cell>
          <cell r="E745" t="str">
            <v>Distribution: Storage Battery Equipment: Add_x000D_</v>
          </cell>
          <cell r="F745" t="str">
            <v>Additions</v>
          </cell>
        </row>
        <row r="746">
          <cell r="C746" t="str">
            <v>Low</v>
          </cell>
          <cell r="D746" t="str">
            <v>WECC (Non-CA)</v>
          </cell>
          <cell r="E746" t="str">
            <v>Distribution: Storage Battery Equipment: Add_x000D_</v>
          </cell>
          <cell r="F746" t="str">
            <v>Additions</v>
          </cell>
        </row>
        <row r="747">
          <cell r="C747" t="str">
            <v>Base</v>
          </cell>
          <cell r="D747" t="str">
            <v>WECC (Non-CA)</v>
          </cell>
          <cell r="E747" t="str">
            <v>Transmission: Station Equipment: Add_x000D_</v>
          </cell>
          <cell r="F747" t="str">
            <v>Additions</v>
          </cell>
        </row>
        <row r="748">
          <cell r="C748" t="str">
            <v>High</v>
          </cell>
          <cell r="D748" t="str">
            <v>WECC (Non-CA)</v>
          </cell>
          <cell r="E748" t="str">
            <v>Transmission: Station Equipment: Add_x000D_</v>
          </cell>
          <cell r="F748" t="str">
            <v>Additions</v>
          </cell>
        </row>
        <row r="749">
          <cell r="C749" t="str">
            <v>Low</v>
          </cell>
          <cell r="D749" t="str">
            <v>WECC (Non-CA)</v>
          </cell>
          <cell r="E749" t="str">
            <v>Transmission: Station Equipment: Add_x000D_</v>
          </cell>
          <cell r="F749" t="str">
            <v>Additions</v>
          </cell>
        </row>
        <row r="750">
          <cell r="C750" t="str">
            <v>Base</v>
          </cell>
          <cell r="D750" t="str">
            <v>UK</v>
          </cell>
          <cell r="E750" t="str">
            <v>Distribution: Line Transformers: Add_x000D_</v>
          </cell>
          <cell r="F750" t="str">
            <v>Additions</v>
          </cell>
        </row>
        <row r="751">
          <cell r="C751" t="str">
            <v>High</v>
          </cell>
          <cell r="D751" t="str">
            <v>UK</v>
          </cell>
          <cell r="E751" t="str">
            <v>Distribution: Line Transformers: Add_x000D_</v>
          </cell>
          <cell r="F751" t="str">
            <v>Additions</v>
          </cell>
        </row>
        <row r="752">
          <cell r="C752" t="str">
            <v>Low</v>
          </cell>
          <cell r="D752" t="str">
            <v>UK</v>
          </cell>
          <cell r="E752" t="str">
            <v>Distribution: Line Transformers: Add_x000D_</v>
          </cell>
          <cell r="F752" t="str">
            <v>Additions</v>
          </cell>
        </row>
        <row r="753">
          <cell r="C753" t="str">
            <v>Base</v>
          </cell>
          <cell r="D753" t="str">
            <v>UK</v>
          </cell>
          <cell r="E753" t="str">
            <v>Distribution: Station Equipment: Add_x000D_</v>
          </cell>
          <cell r="F753" t="str">
            <v>Additions</v>
          </cell>
        </row>
        <row r="754">
          <cell r="C754" t="str">
            <v>High</v>
          </cell>
          <cell r="D754" t="str">
            <v>UK</v>
          </cell>
          <cell r="E754" t="str">
            <v>Distribution: Station Equipment: Add_x000D_</v>
          </cell>
          <cell r="F754" t="str">
            <v>Additions</v>
          </cell>
        </row>
        <row r="755">
          <cell r="C755" t="str">
            <v>Low</v>
          </cell>
          <cell r="D755" t="str">
            <v>UK</v>
          </cell>
          <cell r="E755" t="str">
            <v>Distribution: Station Equipment: Add_x000D_</v>
          </cell>
          <cell r="F755" t="str">
            <v>Additions</v>
          </cell>
        </row>
        <row r="756">
          <cell r="C756" t="str">
            <v>Base</v>
          </cell>
          <cell r="D756" t="str">
            <v>UK</v>
          </cell>
          <cell r="E756" t="str">
            <v>Distribution: Storage Battery Equipment: Add_x000D_</v>
          </cell>
          <cell r="F756" t="str">
            <v>Additions</v>
          </cell>
        </row>
        <row r="757">
          <cell r="C757" t="str">
            <v>High</v>
          </cell>
          <cell r="D757" t="str">
            <v>UK</v>
          </cell>
          <cell r="E757" t="str">
            <v>Distribution: Storage Battery Equipment: Add_x000D_</v>
          </cell>
          <cell r="F757" t="str">
            <v>Additions</v>
          </cell>
        </row>
        <row r="758">
          <cell r="C758" t="str">
            <v>Low</v>
          </cell>
          <cell r="D758" t="str">
            <v>UK</v>
          </cell>
          <cell r="E758" t="str">
            <v>Distribution: Storage Battery Equipment: Add_x000D_</v>
          </cell>
          <cell r="F758" t="str">
            <v>Additions</v>
          </cell>
        </row>
        <row r="759">
          <cell r="C759" t="str">
            <v>Base</v>
          </cell>
          <cell r="D759" t="str">
            <v>UK</v>
          </cell>
          <cell r="E759" t="str">
            <v>Transmission: Station Equipment: Add_x000D_</v>
          </cell>
          <cell r="F759" t="str">
            <v>Additions</v>
          </cell>
        </row>
        <row r="760">
          <cell r="C760" t="str">
            <v>High</v>
          </cell>
          <cell r="D760" t="str">
            <v>UK</v>
          </cell>
          <cell r="E760" t="str">
            <v>Transmission: Station Equipment: Add_x000D_</v>
          </cell>
          <cell r="F760" t="str">
            <v>Additions</v>
          </cell>
        </row>
        <row r="761">
          <cell r="C761" t="str">
            <v>Low</v>
          </cell>
          <cell r="D761" t="str">
            <v>UK</v>
          </cell>
          <cell r="E761" t="str">
            <v>Transmission: Station Equipment: Add_x000D_</v>
          </cell>
          <cell r="F761" t="str">
            <v>Additions</v>
          </cell>
        </row>
        <row r="762">
          <cell r="C762" t="str">
            <v>Low</v>
          </cell>
          <cell r="D762" t="str">
            <v>Australia</v>
          </cell>
          <cell r="E762" t="str">
            <v>Distribution: Line Transformers: EOY_x000D_</v>
          </cell>
          <cell r="F762" t="str">
            <v>EOY Balance</v>
          </cell>
        </row>
        <row r="763">
          <cell r="C763" t="str">
            <v>Low</v>
          </cell>
          <cell r="D763" t="str">
            <v>Australia</v>
          </cell>
          <cell r="E763" t="str">
            <v>Distribution: Station Equipment: EOY_x000D_</v>
          </cell>
          <cell r="F763" t="str">
            <v>EOY Balance</v>
          </cell>
        </row>
        <row r="764">
          <cell r="C764" t="str">
            <v>Low</v>
          </cell>
          <cell r="D764" t="str">
            <v>Australia</v>
          </cell>
          <cell r="E764" t="str">
            <v>Distribution: Storage Battery Equipment: EOY_x000D_</v>
          </cell>
          <cell r="F764" t="str">
            <v>EOY Balance</v>
          </cell>
        </row>
        <row r="765">
          <cell r="C765" t="str">
            <v>Low</v>
          </cell>
          <cell r="D765" t="str">
            <v>Australia</v>
          </cell>
          <cell r="E765" t="str">
            <v>Transmission: Station Equipment: EOY_x000D_</v>
          </cell>
          <cell r="F765" t="str">
            <v>EOY Balance</v>
          </cell>
        </row>
        <row r="766">
          <cell r="C766" t="str">
            <v>Low</v>
          </cell>
          <cell r="D766" t="str">
            <v>Country A</v>
          </cell>
          <cell r="E766" t="str">
            <v>Distribution: Line Transformers: EOY_x000D_</v>
          </cell>
          <cell r="F766" t="str">
            <v>EOY Balance</v>
          </cell>
        </row>
        <row r="767">
          <cell r="C767" t="str">
            <v>Low</v>
          </cell>
          <cell r="D767" t="str">
            <v>Country A</v>
          </cell>
          <cell r="E767" t="str">
            <v>Distribution: Station Equipment: EOY_x000D_</v>
          </cell>
          <cell r="F767" t="str">
            <v>EOY Balance</v>
          </cell>
        </row>
        <row r="768">
          <cell r="C768" t="str">
            <v>Low</v>
          </cell>
          <cell r="D768" t="str">
            <v>Country A</v>
          </cell>
          <cell r="E768" t="str">
            <v>Distribution: Storage Battery Equipment: EOY_x000D_</v>
          </cell>
          <cell r="F768" t="str">
            <v>EOY Balance</v>
          </cell>
        </row>
        <row r="769">
          <cell r="C769" t="str">
            <v>Low</v>
          </cell>
          <cell r="D769" t="str">
            <v>Country A</v>
          </cell>
          <cell r="E769" t="str">
            <v>Transmission: Station Equipment: EOY_x000D_</v>
          </cell>
          <cell r="F769" t="str">
            <v>EOY Balance</v>
          </cell>
        </row>
        <row r="770">
          <cell r="C770" t="str">
            <v>Low</v>
          </cell>
          <cell r="D770" t="str">
            <v>Country B</v>
          </cell>
          <cell r="E770" t="str">
            <v>Distribution: Line Transformers: EOY_x000D_</v>
          </cell>
          <cell r="F770" t="str">
            <v>EOY Balance</v>
          </cell>
        </row>
        <row r="771">
          <cell r="C771" t="str">
            <v>Low</v>
          </cell>
          <cell r="D771" t="str">
            <v>Country B</v>
          </cell>
          <cell r="E771" t="str">
            <v>Distribution: Station Equipment: EOY_x000D_</v>
          </cell>
          <cell r="F771" t="str">
            <v>EOY Balance</v>
          </cell>
        </row>
        <row r="772">
          <cell r="C772" t="str">
            <v>Low</v>
          </cell>
          <cell r="D772" t="str">
            <v>Country B</v>
          </cell>
          <cell r="E772" t="str">
            <v>Distribution: Storage Battery Equipment: EOY_x000D_</v>
          </cell>
          <cell r="F772" t="str">
            <v>EOY Balance</v>
          </cell>
        </row>
        <row r="773">
          <cell r="C773" t="str">
            <v>Low</v>
          </cell>
          <cell r="D773" t="str">
            <v>Country B</v>
          </cell>
          <cell r="E773" t="str">
            <v>Transmission: Station Equipment: EOY_x000D_</v>
          </cell>
          <cell r="F773" t="str">
            <v>EOY Balance</v>
          </cell>
        </row>
        <row r="774">
          <cell r="C774" t="str">
            <v>Low</v>
          </cell>
          <cell r="D774" t="str">
            <v>Country C</v>
          </cell>
          <cell r="E774" t="str">
            <v>Distribution: Line Transformers: EOY_x000D_</v>
          </cell>
          <cell r="F774" t="str">
            <v>EOY Balance</v>
          </cell>
        </row>
        <row r="775">
          <cell r="C775" t="str">
            <v>Low</v>
          </cell>
          <cell r="D775" t="str">
            <v>Country C</v>
          </cell>
          <cell r="E775" t="str">
            <v>Distribution: Station Equipment: EOY_x000D_</v>
          </cell>
          <cell r="F775" t="str">
            <v>EOY Balance</v>
          </cell>
        </row>
        <row r="776">
          <cell r="C776" t="str">
            <v>Low</v>
          </cell>
          <cell r="D776" t="str">
            <v>Country C</v>
          </cell>
          <cell r="E776" t="str">
            <v>Distribution: Storage Battery Equipment: EOY_x000D_</v>
          </cell>
          <cell r="F776" t="str">
            <v>EOY Balance</v>
          </cell>
        </row>
        <row r="777">
          <cell r="C777" t="str">
            <v>Low</v>
          </cell>
          <cell r="D777" t="str">
            <v>Country C</v>
          </cell>
          <cell r="E777" t="str">
            <v>Transmission: Station Equipment: EOY_x000D_</v>
          </cell>
          <cell r="F777" t="str">
            <v>EOY Balance</v>
          </cell>
        </row>
        <row r="778">
          <cell r="C778" t="str">
            <v>Low</v>
          </cell>
          <cell r="D778" t="str">
            <v>Country D</v>
          </cell>
          <cell r="E778" t="str">
            <v>Distribution: Line Transformers: EOY_x000D_</v>
          </cell>
          <cell r="F778" t="str">
            <v>EOY Balance</v>
          </cell>
        </row>
        <row r="779">
          <cell r="C779" t="str">
            <v>Low</v>
          </cell>
          <cell r="D779" t="str">
            <v>Country D</v>
          </cell>
          <cell r="E779" t="str">
            <v>Distribution: Station Equipment: EOY_x000D_</v>
          </cell>
          <cell r="F779" t="str">
            <v>EOY Balance</v>
          </cell>
        </row>
        <row r="780">
          <cell r="C780" t="str">
            <v>Low</v>
          </cell>
          <cell r="D780" t="str">
            <v>Country D</v>
          </cell>
          <cell r="E780" t="str">
            <v>Distribution: Storage Battery Equipment: EOY_x000D_</v>
          </cell>
          <cell r="F780" t="str">
            <v>EOY Balance</v>
          </cell>
        </row>
        <row r="781">
          <cell r="C781" t="str">
            <v>Low</v>
          </cell>
          <cell r="D781" t="str">
            <v>Country D</v>
          </cell>
          <cell r="E781" t="str">
            <v>Transmission: Station Equipment: EOY_x000D_</v>
          </cell>
          <cell r="F781" t="str">
            <v>EOY Balance</v>
          </cell>
        </row>
        <row r="782">
          <cell r="C782" t="str">
            <v>Low</v>
          </cell>
          <cell r="D782" t="str">
            <v>Germany</v>
          </cell>
          <cell r="E782" t="str">
            <v>Distribution: Line Transformers: EOY_x000D_</v>
          </cell>
          <cell r="F782" t="str">
            <v>EOY Balance</v>
          </cell>
        </row>
        <row r="783">
          <cell r="C783" t="str">
            <v>Low</v>
          </cell>
          <cell r="D783" t="str">
            <v>Germany</v>
          </cell>
          <cell r="E783" t="str">
            <v>Distribution: Station Equipment: EOY_x000D_</v>
          </cell>
          <cell r="F783" t="str">
            <v>EOY Balance</v>
          </cell>
        </row>
        <row r="784">
          <cell r="C784" t="str">
            <v>Low</v>
          </cell>
          <cell r="D784" t="str">
            <v>Germany</v>
          </cell>
          <cell r="E784" t="str">
            <v>Distribution: Storage Battery Equipment: EOY_x000D_</v>
          </cell>
          <cell r="F784" t="str">
            <v>EOY Balance</v>
          </cell>
        </row>
        <row r="785">
          <cell r="C785" t="str">
            <v>Low</v>
          </cell>
          <cell r="D785" t="str">
            <v>Germany</v>
          </cell>
          <cell r="E785" t="str">
            <v>Transmission: Station Equipment: EOY_x000D_</v>
          </cell>
          <cell r="F785" t="str">
            <v>EOY Balance</v>
          </cell>
        </row>
        <row r="786">
          <cell r="C786" t="str">
            <v>Low</v>
          </cell>
          <cell r="D786" t="str">
            <v>Japan</v>
          </cell>
          <cell r="E786" t="str">
            <v>Distribution: Line Transformers: EOY_x000D_</v>
          </cell>
          <cell r="F786" t="str">
            <v>EOY Balance</v>
          </cell>
        </row>
        <row r="787">
          <cell r="C787" t="str">
            <v>Low</v>
          </cell>
          <cell r="D787" t="str">
            <v>Japan</v>
          </cell>
          <cell r="E787" t="str">
            <v>Distribution: Station Equipment: EOY_x000D_</v>
          </cell>
          <cell r="F787" t="str">
            <v>EOY Balance</v>
          </cell>
        </row>
        <row r="788">
          <cell r="C788" t="str">
            <v>Low</v>
          </cell>
          <cell r="D788" t="str">
            <v>Japan</v>
          </cell>
          <cell r="E788" t="str">
            <v>Distribution: Storage Battery Equipment: EOY_x000D_</v>
          </cell>
          <cell r="F788" t="str">
            <v>EOY Balance</v>
          </cell>
        </row>
        <row r="789">
          <cell r="C789" t="str">
            <v>Low</v>
          </cell>
          <cell r="D789" t="str">
            <v>Japan</v>
          </cell>
          <cell r="E789" t="str">
            <v>Transmission: Station Equipment: EOY_x000D_</v>
          </cell>
          <cell r="F789" t="str">
            <v>EOY Balance</v>
          </cell>
        </row>
        <row r="790">
          <cell r="C790" t="str">
            <v>Low</v>
          </cell>
          <cell r="D790" t="str">
            <v>UK</v>
          </cell>
          <cell r="E790" t="str">
            <v>Total Distribution Plant: EOY_x000D_</v>
          </cell>
          <cell r="F790" t="str">
            <v>EOY Balance</v>
          </cell>
        </row>
        <row r="791">
          <cell r="C791" t="str">
            <v>Low</v>
          </cell>
          <cell r="D791" t="str">
            <v>CAISO</v>
          </cell>
          <cell r="E791" t="str">
            <v>Distribution: Station Equipment: EOY_x000D_</v>
          </cell>
          <cell r="F791" t="str">
            <v>EOY Balance</v>
          </cell>
        </row>
        <row r="792">
          <cell r="C792" t="str">
            <v>Low</v>
          </cell>
          <cell r="D792" t="str">
            <v>UK</v>
          </cell>
          <cell r="E792" t="str">
            <v>Distribution: Line Transformers: EOY_x000D_</v>
          </cell>
          <cell r="F792" t="str">
            <v>EOY Balance</v>
          </cell>
        </row>
        <row r="793">
          <cell r="C793" t="str">
            <v>Low</v>
          </cell>
          <cell r="D793" t="str">
            <v>UK</v>
          </cell>
          <cell r="E793" t="str">
            <v>Distribution: Station Equipment: EOY_x000D_</v>
          </cell>
          <cell r="F793" t="str">
            <v>EOY Balance</v>
          </cell>
        </row>
        <row r="794">
          <cell r="C794" t="str">
            <v>Low</v>
          </cell>
          <cell r="D794" t="str">
            <v>UK</v>
          </cell>
          <cell r="E794" t="str">
            <v>Distribution: Storage Battery Equipment: EOY_x000D_</v>
          </cell>
          <cell r="F794" t="str">
            <v>EOY Balance</v>
          </cell>
        </row>
        <row r="795">
          <cell r="C795" t="str">
            <v>Low</v>
          </cell>
          <cell r="D795" t="str">
            <v>UK</v>
          </cell>
          <cell r="E795" t="str">
            <v>Transmission: Station Equipment: EOY_x000D_</v>
          </cell>
          <cell r="F795" t="str">
            <v>EOY Balance</v>
          </cell>
        </row>
        <row r="796">
          <cell r="C796" t="str">
            <v>Low</v>
          </cell>
          <cell r="D796" t="str">
            <v>CAISO</v>
          </cell>
          <cell r="E796" t="str">
            <v>Distribution: Line Transformers: EOY_x000D_</v>
          </cell>
          <cell r="F796" t="str">
            <v>EOY_x000D_ Balance</v>
          </cell>
        </row>
        <row r="797">
          <cell r="C797" t="str">
            <v>Low</v>
          </cell>
          <cell r="D797" t="str">
            <v>CAISO</v>
          </cell>
          <cell r="E797" t="str">
            <v>Distribution: Storage Battery Equipment: EOY_x000D_</v>
          </cell>
          <cell r="F797" t="str">
            <v>EOY_x000D_ Balance</v>
          </cell>
        </row>
        <row r="798">
          <cell r="C798" t="str">
            <v>Low</v>
          </cell>
          <cell r="D798" t="str">
            <v>CAISO</v>
          </cell>
          <cell r="E798" t="str">
            <v>Transmission: Station Equipment: EOY_x000D_</v>
          </cell>
          <cell r="F798" t="str">
            <v>EOY_x000D_ Balance</v>
          </cell>
        </row>
        <row r="799">
          <cell r="C799" t="str">
            <v>Low</v>
          </cell>
          <cell r="D799" t="str">
            <v>ERCOT</v>
          </cell>
          <cell r="E799" t="str">
            <v>Distribution: Line Transformers: EOY_x000D_</v>
          </cell>
          <cell r="F799" t="str">
            <v>EOY_x000D_ Balance</v>
          </cell>
        </row>
        <row r="800">
          <cell r="C800" t="str">
            <v>Low</v>
          </cell>
          <cell r="D800" t="str">
            <v>ERCOT</v>
          </cell>
          <cell r="E800" t="str">
            <v>Distribution: Station Equipment: EOY_x000D_</v>
          </cell>
          <cell r="F800" t="str">
            <v>EOY_x000D_ Balance</v>
          </cell>
        </row>
        <row r="801">
          <cell r="C801" t="str">
            <v>Low</v>
          </cell>
          <cell r="D801" t="str">
            <v>ERCOT</v>
          </cell>
          <cell r="E801" t="str">
            <v>Distribution: Storage Battery Equipment: EOY_x000D_</v>
          </cell>
          <cell r="F801" t="str">
            <v>EOY_x000D_ Balance</v>
          </cell>
        </row>
        <row r="802">
          <cell r="C802" t="str">
            <v>Low</v>
          </cell>
          <cell r="D802" t="str">
            <v>ERCOT</v>
          </cell>
          <cell r="E802" t="str">
            <v>Transmission: Station Equipment: EOY_x000D_</v>
          </cell>
          <cell r="F802" t="str">
            <v>EOY_x000D_ Balance</v>
          </cell>
        </row>
        <row r="803">
          <cell r="C803" t="str">
            <v>Low</v>
          </cell>
          <cell r="D803" t="str">
            <v>ISONE</v>
          </cell>
          <cell r="E803" t="str">
            <v>Distribution: Line Transformers: EOY_x000D_</v>
          </cell>
          <cell r="F803" t="str">
            <v>EOY_x000D_ Balance</v>
          </cell>
        </row>
        <row r="804">
          <cell r="C804" t="str">
            <v>Low</v>
          </cell>
          <cell r="D804" t="str">
            <v>ISONE</v>
          </cell>
          <cell r="E804" t="str">
            <v>Distribution: Station Equipment: EOY_x000D_</v>
          </cell>
          <cell r="F804" t="str">
            <v>EOY_x000D_ Balance</v>
          </cell>
        </row>
        <row r="805">
          <cell r="C805" t="str">
            <v>Low</v>
          </cell>
          <cell r="D805" t="str">
            <v>ISONE</v>
          </cell>
          <cell r="E805" t="str">
            <v>Distribution: Storage Battery Equipment: EOY_x000D_</v>
          </cell>
          <cell r="F805" t="str">
            <v>EOY_x000D_ Balance</v>
          </cell>
        </row>
        <row r="806">
          <cell r="C806" t="str">
            <v>Low</v>
          </cell>
          <cell r="D806" t="str">
            <v>ISONE</v>
          </cell>
          <cell r="E806" t="str">
            <v>Transmission: Station Equipment: EOY_x000D_</v>
          </cell>
          <cell r="F806" t="str">
            <v>EOY_x000D_ Balance</v>
          </cell>
        </row>
        <row r="807">
          <cell r="C807" t="str">
            <v>Low</v>
          </cell>
          <cell r="D807" t="str">
            <v>CAISO</v>
          </cell>
          <cell r="E807" t="str">
            <v>Total Distribution Plant: EOY_x000D_</v>
          </cell>
          <cell r="F807" t="str">
            <v>EOY_x000D_ Balance</v>
          </cell>
        </row>
        <row r="808">
          <cell r="C808" t="str">
            <v>Low</v>
          </cell>
          <cell r="D808" t="str">
            <v>CAISO</v>
          </cell>
          <cell r="E808" t="str">
            <v>Total Transmission Plant: EOY_x000D_</v>
          </cell>
          <cell r="F808" t="str">
            <v>EOY_x000D_ Balance</v>
          </cell>
        </row>
        <row r="809">
          <cell r="C809" t="str">
            <v>Low</v>
          </cell>
          <cell r="D809" t="str">
            <v>ERCOT</v>
          </cell>
          <cell r="E809" t="str">
            <v>Total Distribution Plant: EOY_x000D_</v>
          </cell>
          <cell r="F809" t="str">
            <v>EOY_x000D_ Balance</v>
          </cell>
        </row>
        <row r="810">
          <cell r="C810" t="str">
            <v>Low</v>
          </cell>
          <cell r="D810" t="str">
            <v>ERCOT</v>
          </cell>
          <cell r="E810" t="str">
            <v>Total Transmission Plant: EOY_x000D_</v>
          </cell>
          <cell r="F810" t="str">
            <v>EOY_x000D_ Balance</v>
          </cell>
        </row>
        <row r="811">
          <cell r="C811" t="str">
            <v>Low</v>
          </cell>
          <cell r="D811" t="str">
            <v>ISONE</v>
          </cell>
          <cell r="E811" t="str">
            <v>Total Distribution Plant: EOY_x000D_</v>
          </cell>
          <cell r="F811" t="str">
            <v>EOY_x000D_ Balance</v>
          </cell>
        </row>
        <row r="812">
          <cell r="C812" t="str">
            <v>Low</v>
          </cell>
          <cell r="D812" t="str">
            <v>ISONE</v>
          </cell>
          <cell r="E812" t="str">
            <v>Total Transmission Plant: EOY_x000D_</v>
          </cell>
          <cell r="F812" t="str">
            <v>EOY_x000D_ Balance</v>
          </cell>
        </row>
        <row r="813">
          <cell r="C813" t="str">
            <v>Low</v>
          </cell>
          <cell r="D813" t="str">
            <v>MISO</v>
          </cell>
          <cell r="E813" t="str">
            <v>Total Distribution Plant: EOY_x000D_</v>
          </cell>
          <cell r="F813" t="str">
            <v>EOY_x000D_ Balance</v>
          </cell>
        </row>
        <row r="814">
          <cell r="C814" t="str">
            <v>Low</v>
          </cell>
          <cell r="D814" t="str">
            <v>MISO</v>
          </cell>
          <cell r="E814" t="str">
            <v>Total Transmission Plant: EOY_x000D_</v>
          </cell>
          <cell r="F814" t="str">
            <v>EOY_x000D_ Balance</v>
          </cell>
        </row>
        <row r="815">
          <cell r="C815" t="str">
            <v>Low</v>
          </cell>
          <cell r="D815" t="str">
            <v>NYISO</v>
          </cell>
          <cell r="E815" t="str">
            <v>Total Distribution Plant: EOY_x000D_</v>
          </cell>
          <cell r="F815" t="str">
            <v>EOY_x000D_ Balance</v>
          </cell>
        </row>
        <row r="816">
          <cell r="C816" t="str">
            <v>Low</v>
          </cell>
          <cell r="D816" t="str">
            <v>NYISO</v>
          </cell>
          <cell r="E816" t="str">
            <v>Total Transmission Plant: EOY_x000D_</v>
          </cell>
          <cell r="F816" t="str">
            <v>EOY_x000D_ Balance</v>
          </cell>
        </row>
        <row r="817">
          <cell r="C817" t="str">
            <v>Low</v>
          </cell>
          <cell r="D817" t="str">
            <v>PJM</v>
          </cell>
          <cell r="E817" t="str">
            <v>Total Distribution Plant: EOY_x000D_</v>
          </cell>
          <cell r="F817" t="str">
            <v>EOY_x000D_ Balance</v>
          </cell>
        </row>
        <row r="818">
          <cell r="C818" t="str">
            <v>Low</v>
          </cell>
          <cell r="D818" t="str">
            <v>PJM</v>
          </cell>
          <cell r="E818" t="str">
            <v>Total Transmission Plant: EOY_x000D_</v>
          </cell>
          <cell r="F818" t="str">
            <v>EOY_x000D_ Balance</v>
          </cell>
        </row>
        <row r="819">
          <cell r="C819" t="str">
            <v>Low</v>
          </cell>
          <cell r="D819" t="str">
            <v>SOUTHEAST</v>
          </cell>
          <cell r="E819" t="str">
            <v>Total Distribution Plant: EOY_x000D_</v>
          </cell>
          <cell r="F819" t="str">
            <v>EOY_x000D_ Balance</v>
          </cell>
        </row>
        <row r="820">
          <cell r="C820" t="str">
            <v>Low</v>
          </cell>
          <cell r="D820" t="str">
            <v>SOUTHEAST</v>
          </cell>
          <cell r="E820" t="str">
            <v>Total Transmission Plant: EOY_x000D_</v>
          </cell>
          <cell r="F820" t="str">
            <v>EOY_x000D_ Balance</v>
          </cell>
        </row>
        <row r="821">
          <cell r="C821" t="str">
            <v>Low</v>
          </cell>
          <cell r="D821" t="str">
            <v>SPP</v>
          </cell>
          <cell r="E821" t="str">
            <v>Total Distribution Plant: EOY_x000D_</v>
          </cell>
          <cell r="F821" t="str">
            <v>EOY_x000D_ Balance</v>
          </cell>
        </row>
        <row r="822">
          <cell r="C822" t="str">
            <v>Low</v>
          </cell>
          <cell r="D822" t="str">
            <v>SPP</v>
          </cell>
          <cell r="E822" t="str">
            <v>Total Transmission Plant: EOY_x000D_</v>
          </cell>
          <cell r="F822" t="str">
            <v>EOY_x000D_ Balance</v>
          </cell>
        </row>
        <row r="823">
          <cell r="C823" t="str">
            <v>Low</v>
          </cell>
          <cell r="D823" t="str">
            <v>WECC (Non-CA)</v>
          </cell>
          <cell r="E823" t="str">
            <v>Total Distribution Plant: EOY_x000D_</v>
          </cell>
          <cell r="F823" t="str">
            <v>EOY_x000D_ Balance</v>
          </cell>
        </row>
        <row r="824">
          <cell r="C824" t="str">
            <v>Low</v>
          </cell>
          <cell r="D824" t="str">
            <v>WECC (Non-CA)</v>
          </cell>
          <cell r="E824" t="str">
            <v>Total Transmission Plant: EOY_x000D_</v>
          </cell>
          <cell r="F824" t="str">
            <v>EOY_x000D_ Balance</v>
          </cell>
        </row>
        <row r="825">
          <cell r="C825" t="str">
            <v>Low</v>
          </cell>
          <cell r="D825" t="str">
            <v>MISO</v>
          </cell>
          <cell r="E825" t="str">
            <v>Distribution: Line Transformers: EOY_x000D_</v>
          </cell>
          <cell r="F825" t="str">
            <v>EOY_x000D_ Balance</v>
          </cell>
        </row>
        <row r="826">
          <cell r="C826" t="str">
            <v>Low</v>
          </cell>
          <cell r="D826" t="str">
            <v>MISO</v>
          </cell>
          <cell r="E826" t="str">
            <v>Distribution: Station Equipment: EOY_x000D_</v>
          </cell>
          <cell r="F826" t="str">
            <v>EOY_x000D_ Balance</v>
          </cell>
        </row>
        <row r="827">
          <cell r="C827" t="str">
            <v>Low</v>
          </cell>
          <cell r="D827" t="str">
            <v>MISO</v>
          </cell>
          <cell r="E827" t="str">
            <v>Distribution: Storage Battery Equipment: EOY_x000D_</v>
          </cell>
          <cell r="F827" t="str">
            <v>EOY_x000D_ Balance</v>
          </cell>
        </row>
        <row r="828">
          <cell r="C828" t="str">
            <v>Low</v>
          </cell>
          <cell r="D828" t="str">
            <v>MISO</v>
          </cell>
          <cell r="E828" t="str">
            <v>Transmission: Station Equipment: EOY_x000D_</v>
          </cell>
          <cell r="F828" t="str">
            <v>EOY_x000D_ Balance</v>
          </cell>
        </row>
        <row r="829">
          <cell r="C829" t="str">
            <v>Low</v>
          </cell>
          <cell r="D829" t="str">
            <v>NYISO</v>
          </cell>
          <cell r="E829" t="str">
            <v>Distribution: Line Transformers: EOY_x000D_</v>
          </cell>
          <cell r="F829" t="str">
            <v>EOY_x000D_ Balance</v>
          </cell>
        </row>
        <row r="830">
          <cell r="C830" t="str">
            <v>Low</v>
          </cell>
          <cell r="D830" t="str">
            <v>NYISO</v>
          </cell>
          <cell r="E830" t="str">
            <v>Distribution: Station Equipment: EOY_x000D_</v>
          </cell>
          <cell r="F830" t="str">
            <v>EOY_x000D_ Balance</v>
          </cell>
        </row>
        <row r="831">
          <cell r="C831" t="str">
            <v>Low</v>
          </cell>
          <cell r="D831" t="str">
            <v>NYISO</v>
          </cell>
          <cell r="E831" t="str">
            <v>Distribution: Storage Battery Equipment: EOY_x000D_</v>
          </cell>
          <cell r="F831" t="str">
            <v>EOY_x000D_ Balance</v>
          </cell>
        </row>
        <row r="832">
          <cell r="C832" t="str">
            <v>Low</v>
          </cell>
          <cell r="D832" t="str">
            <v>NYISO</v>
          </cell>
          <cell r="E832" t="str">
            <v>Transmission: Station Equipment: EOY_x000D_</v>
          </cell>
          <cell r="F832" t="str">
            <v>EOY_x000D_ Balance</v>
          </cell>
        </row>
        <row r="833">
          <cell r="C833" t="str">
            <v>Low</v>
          </cell>
          <cell r="D833" t="str">
            <v>PJM</v>
          </cell>
          <cell r="E833" t="str">
            <v>Distribution: Line Transformers: EOY_x000D_</v>
          </cell>
          <cell r="F833" t="str">
            <v>EOY_x000D_ Balance</v>
          </cell>
        </row>
        <row r="834">
          <cell r="C834" t="str">
            <v>Low</v>
          </cell>
          <cell r="D834" t="str">
            <v>PJM</v>
          </cell>
          <cell r="E834" t="str">
            <v>Distribution: Station Equipment: EOY_x000D_</v>
          </cell>
          <cell r="F834" t="str">
            <v>EOY_x000D_ Balance</v>
          </cell>
        </row>
        <row r="835">
          <cell r="C835" t="str">
            <v>Low</v>
          </cell>
          <cell r="D835" t="str">
            <v>PJM</v>
          </cell>
          <cell r="E835" t="str">
            <v>Distribution: Storage Battery Equipment: EOY_x000D_</v>
          </cell>
          <cell r="F835" t="str">
            <v>EOY_x000D_ Balance</v>
          </cell>
        </row>
        <row r="836">
          <cell r="C836" t="str">
            <v>Low</v>
          </cell>
          <cell r="D836" t="str">
            <v>PJM</v>
          </cell>
          <cell r="E836" t="str">
            <v>Transmission: Station Equipment: EOY_x000D_</v>
          </cell>
          <cell r="F836" t="str">
            <v>EOY_x000D_ Balance</v>
          </cell>
        </row>
        <row r="837">
          <cell r="C837" t="str">
            <v>Low</v>
          </cell>
          <cell r="D837" t="str">
            <v>SOUTHEAST</v>
          </cell>
          <cell r="E837" t="str">
            <v>Distribution: Line Transformers: EOY_x000D_</v>
          </cell>
          <cell r="F837" t="str">
            <v>EOY_x000D_ Balance</v>
          </cell>
        </row>
        <row r="838">
          <cell r="C838" t="str">
            <v>Low</v>
          </cell>
          <cell r="D838" t="str">
            <v>SOUTHEAST</v>
          </cell>
          <cell r="E838" t="str">
            <v>Distribution: Station Equipment: EOY_x000D_</v>
          </cell>
          <cell r="F838" t="str">
            <v>EOY_x000D_ Balance</v>
          </cell>
        </row>
        <row r="839">
          <cell r="C839" t="str">
            <v>Low</v>
          </cell>
          <cell r="D839" t="str">
            <v>SOUTHEAST</v>
          </cell>
          <cell r="E839" t="str">
            <v>Distribution: Storage Battery Equipment: EOY_x000D_</v>
          </cell>
          <cell r="F839" t="str">
            <v>EOY_x000D_ Balance</v>
          </cell>
        </row>
        <row r="840">
          <cell r="C840" t="str">
            <v>Low</v>
          </cell>
          <cell r="D840" t="str">
            <v>SOUTHEAST</v>
          </cell>
          <cell r="E840" t="str">
            <v>Transmission: Station Equipment: EOY_x000D_</v>
          </cell>
          <cell r="F840" t="str">
            <v>EOY_x000D_ Balance</v>
          </cell>
        </row>
        <row r="841">
          <cell r="C841" t="str">
            <v>Low</v>
          </cell>
          <cell r="D841" t="str">
            <v>SPP</v>
          </cell>
          <cell r="E841" t="str">
            <v>Distribution: Line Transformers: EOY_x000D_</v>
          </cell>
          <cell r="F841" t="str">
            <v>EOY_x000D_ Balance</v>
          </cell>
        </row>
        <row r="842">
          <cell r="C842" t="str">
            <v>Low</v>
          </cell>
          <cell r="D842" t="str">
            <v>SPP</v>
          </cell>
          <cell r="E842" t="str">
            <v>Distribution: Station Equipment: EOY_x000D_</v>
          </cell>
          <cell r="F842" t="str">
            <v>EOY_x000D_ Balance</v>
          </cell>
        </row>
        <row r="843">
          <cell r="C843" t="str">
            <v>Low</v>
          </cell>
          <cell r="D843" t="str">
            <v>SPP</v>
          </cell>
          <cell r="E843" t="str">
            <v>Distribution: Storage Battery Equipment: EOY_x000D_</v>
          </cell>
          <cell r="F843" t="str">
            <v>EOY_x000D_ Balance</v>
          </cell>
        </row>
        <row r="844">
          <cell r="C844" t="str">
            <v>Low</v>
          </cell>
          <cell r="D844" t="str">
            <v>SPP</v>
          </cell>
          <cell r="E844" t="str">
            <v>Transmission: Station Equipment: EOY_x000D_</v>
          </cell>
          <cell r="F844" t="str">
            <v>EOY_x000D_ Balance</v>
          </cell>
        </row>
        <row r="845">
          <cell r="C845" t="str">
            <v>Low</v>
          </cell>
          <cell r="D845" t="str">
            <v>WECC (Non-CA)</v>
          </cell>
          <cell r="E845" t="str">
            <v>Distribution: Line Transformers: EOY_x000D_</v>
          </cell>
          <cell r="F845" t="str">
            <v>EOY_x000D_ Balance</v>
          </cell>
        </row>
        <row r="846">
          <cell r="C846" t="str">
            <v>Low</v>
          </cell>
          <cell r="D846" t="str">
            <v>WECC (Non-CA)</v>
          </cell>
          <cell r="E846" t="str">
            <v>Distribution: Station Equipment: EOY_x000D_</v>
          </cell>
          <cell r="F846" t="str">
            <v>EOY_x000D_ Balance</v>
          </cell>
        </row>
        <row r="847">
          <cell r="C847" t="str">
            <v>Low</v>
          </cell>
          <cell r="D847" t="str">
            <v>WECC (Non-CA)</v>
          </cell>
          <cell r="E847" t="str">
            <v>Distribution: Storage Battery Equipment: EOY_x000D_</v>
          </cell>
          <cell r="F847" t="str">
            <v>EOY_x000D_ Balance</v>
          </cell>
        </row>
        <row r="848">
          <cell r="C848" t="str">
            <v>Low</v>
          </cell>
          <cell r="D848" t="str">
            <v>WECC (Non-CA)</v>
          </cell>
          <cell r="E848" t="str">
            <v>Transmission: Station Equipment: EOY_x000D_</v>
          </cell>
          <cell r="F848" t="str">
            <v>EOY_x000D_ Balance</v>
          </cell>
        </row>
        <row r="849">
          <cell r="C849" t="str">
            <v>High</v>
          </cell>
          <cell r="D849" t="str">
            <v>Australia</v>
          </cell>
          <cell r="E849" t="str">
            <v>Distribution: Line Transformers: EOY_x000D_</v>
          </cell>
          <cell r="F849" t="str">
            <v>EOY Balance</v>
          </cell>
        </row>
        <row r="850">
          <cell r="C850" t="str">
            <v>High</v>
          </cell>
          <cell r="D850" t="str">
            <v>Australia</v>
          </cell>
          <cell r="E850" t="str">
            <v>Distribution: Station Equipment: EOY_x000D_</v>
          </cell>
          <cell r="F850" t="str">
            <v>EOY Balance</v>
          </cell>
        </row>
        <row r="851">
          <cell r="C851" t="str">
            <v>High</v>
          </cell>
          <cell r="D851" t="str">
            <v>Australia</v>
          </cell>
          <cell r="E851" t="str">
            <v>Distribution: Storage Battery Equipment: EOY_x000D_</v>
          </cell>
          <cell r="F851" t="str">
            <v>EOY Balance</v>
          </cell>
        </row>
        <row r="852">
          <cell r="C852" t="str">
            <v>High</v>
          </cell>
          <cell r="D852" t="str">
            <v>Australia</v>
          </cell>
          <cell r="E852" t="str">
            <v>Transmission: Station Equipment: EOY_x000D_</v>
          </cell>
          <cell r="F852" t="str">
            <v>EOY Balance</v>
          </cell>
        </row>
        <row r="853">
          <cell r="C853" t="str">
            <v>High</v>
          </cell>
          <cell r="D853" t="str">
            <v>Country A</v>
          </cell>
          <cell r="E853" t="str">
            <v>Distribution: Line Transformers: EOY_x000D_</v>
          </cell>
          <cell r="F853" t="str">
            <v>EOY Balance</v>
          </cell>
        </row>
        <row r="854">
          <cell r="C854" t="str">
            <v>High</v>
          </cell>
          <cell r="D854" t="str">
            <v>Country A</v>
          </cell>
          <cell r="E854" t="str">
            <v>Distribution: Station Equipment: EOY_x000D_</v>
          </cell>
          <cell r="F854" t="str">
            <v>EOY Balance</v>
          </cell>
        </row>
        <row r="855">
          <cell r="C855" t="str">
            <v>High</v>
          </cell>
          <cell r="D855" t="str">
            <v>Country A</v>
          </cell>
          <cell r="E855" t="str">
            <v>Distribution: Storage Battery Equipment: EOY_x000D_</v>
          </cell>
          <cell r="F855" t="str">
            <v>EOY Balance</v>
          </cell>
        </row>
        <row r="856">
          <cell r="C856" t="str">
            <v>High</v>
          </cell>
          <cell r="D856" t="str">
            <v>Country A</v>
          </cell>
          <cell r="E856" t="str">
            <v>Transmission: Station Equipment: EOY_x000D_</v>
          </cell>
          <cell r="F856" t="str">
            <v>EOY Balance</v>
          </cell>
        </row>
        <row r="857">
          <cell r="C857" t="str">
            <v>High</v>
          </cell>
          <cell r="D857" t="str">
            <v>Country B</v>
          </cell>
          <cell r="E857" t="str">
            <v>Distribution: Line Transformers: EOY_x000D_</v>
          </cell>
          <cell r="F857" t="str">
            <v>EOY Balance</v>
          </cell>
        </row>
        <row r="858">
          <cell r="C858" t="str">
            <v>High</v>
          </cell>
          <cell r="D858" t="str">
            <v>Country B</v>
          </cell>
          <cell r="E858" t="str">
            <v>Distribution: Station Equipment: EOY_x000D_</v>
          </cell>
          <cell r="F858" t="str">
            <v>EOY Balance</v>
          </cell>
        </row>
        <row r="859">
          <cell r="C859" t="str">
            <v>High</v>
          </cell>
          <cell r="D859" t="str">
            <v>Country B</v>
          </cell>
          <cell r="E859" t="str">
            <v>Distribution: Storage Battery Equipment: EOY_x000D_</v>
          </cell>
          <cell r="F859" t="str">
            <v>EOY Balance</v>
          </cell>
        </row>
        <row r="860">
          <cell r="C860" t="str">
            <v>High</v>
          </cell>
          <cell r="D860" t="str">
            <v>Country B</v>
          </cell>
          <cell r="E860" t="str">
            <v>Transmission: Station Equipment: EOY_x000D_</v>
          </cell>
          <cell r="F860" t="str">
            <v>EOY Balance</v>
          </cell>
        </row>
        <row r="861">
          <cell r="C861" t="str">
            <v>High</v>
          </cell>
          <cell r="D861" t="str">
            <v>Country C</v>
          </cell>
          <cell r="E861" t="str">
            <v>Distribution: Line Transformers: EOY_x000D_</v>
          </cell>
          <cell r="F861" t="str">
            <v>EOY Balance</v>
          </cell>
        </row>
        <row r="862">
          <cell r="C862" t="str">
            <v>High</v>
          </cell>
          <cell r="D862" t="str">
            <v>Country C</v>
          </cell>
          <cell r="E862" t="str">
            <v>Distribution: Station Equipment: EOY_x000D_</v>
          </cell>
          <cell r="F862" t="str">
            <v>EOY Balance</v>
          </cell>
        </row>
        <row r="863">
          <cell r="C863" t="str">
            <v>High</v>
          </cell>
          <cell r="D863" t="str">
            <v>Country C</v>
          </cell>
          <cell r="E863" t="str">
            <v>Distribution: Storage Battery Equipment: EOY_x000D_</v>
          </cell>
          <cell r="F863" t="str">
            <v>EOY Balance</v>
          </cell>
        </row>
        <row r="864">
          <cell r="C864" t="str">
            <v>High</v>
          </cell>
          <cell r="D864" t="str">
            <v>Country C</v>
          </cell>
          <cell r="E864" t="str">
            <v>Transmission: Station Equipment: EOY_x000D_</v>
          </cell>
          <cell r="F864" t="str">
            <v>EOY Balance</v>
          </cell>
        </row>
        <row r="865">
          <cell r="C865" t="str">
            <v>High</v>
          </cell>
          <cell r="D865" t="str">
            <v>Country D</v>
          </cell>
          <cell r="E865" t="str">
            <v>Distribution: Line Transformers: EOY_x000D_</v>
          </cell>
          <cell r="F865" t="str">
            <v>EOY Balance</v>
          </cell>
        </row>
        <row r="866">
          <cell r="C866" t="str">
            <v>High</v>
          </cell>
          <cell r="D866" t="str">
            <v>Country D</v>
          </cell>
          <cell r="E866" t="str">
            <v>Distribution: Station Equipment: EOY_x000D_</v>
          </cell>
          <cell r="F866" t="str">
            <v>EOY Balance</v>
          </cell>
        </row>
        <row r="867">
          <cell r="C867" t="str">
            <v>High</v>
          </cell>
          <cell r="D867" t="str">
            <v>Country D</v>
          </cell>
          <cell r="E867" t="str">
            <v>Distribution: Storage Battery Equipment: EOY_x000D_</v>
          </cell>
          <cell r="F867" t="str">
            <v>EOY Balance</v>
          </cell>
        </row>
        <row r="868">
          <cell r="C868" t="str">
            <v>High</v>
          </cell>
          <cell r="D868" t="str">
            <v>Country D</v>
          </cell>
          <cell r="E868" t="str">
            <v>Transmission: Station Equipment: EOY_x000D_</v>
          </cell>
          <cell r="F868" t="str">
            <v>EOY Balance</v>
          </cell>
        </row>
        <row r="869">
          <cell r="C869" t="str">
            <v>High</v>
          </cell>
          <cell r="D869" t="str">
            <v>Germany</v>
          </cell>
          <cell r="E869" t="str">
            <v>Distribution: Line Transformers: EOY_x000D_</v>
          </cell>
          <cell r="F869" t="str">
            <v>EOY Balance</v>
          </cell>
        </row>
        <row r="870">
          <cell r="C870" t="str">
            <v>High</v>
          </cell>
          <cell r="D870" t="str">
            <v>Germany</v>
          </cell>
          <cell r="E870" t="str">
            <v>Distribution: Station Equipment: EOY_x000D_</v>
          </cell>
          <cell r="F870" t="str">
            <v>EOY Balance</v>
          </cell>
        </row>
        <row r="871">
          <cell r="C871" t="str">
            <v>High</v>
          </cell>
          <cell r="D871" t="str">
            <v>Germany</v>
          </cell>
          <cell r="E871" t="str">
            <v>Distribution: Storage Battery Equipment: EOY_x000D_</v>
          </cell>
          <cell r="F871" t="str">
            <v>EOY Balance</v>
          </cell>
        </row>
        <row r="872">
          <cell r="C872" t="str">
            <v>High</v>
          </cell>
          <cell r="D872" t="str">
            <v>Germany</v>
          </cell>
          <cell r="E872" t="str">
            <v>Transmission: Station Equipment: EOY_x000D_</v>
          </cell>
          <cell r="F872" t="str">
            <v>EOY Balance</v>
          </cell>
        </row>
        <row r="873">
          <cell r="C873" t="str">
            <v>High</v>
          </cell>
          <cell r="D873" t="str">
            <v>Japan</v>
          </cell>
          <cell r="E873" t="str">
            <v>Distribution: Line Transformers: EOY_x000D_</v>
          </cell>
          <cell r="F873" t="str">
            <v>EOY Balance</v>
          </cell>
        </row>
        <row r="874">
          <cell r="C874" t="str">
            <v>High</v>
          </cell>
          <cell r="D874" t="str">
            <v>Japan</v>
          </cell>
          <cell r="E874" t="str">
            <v>Distribution: Station Equipment: EOY_x000D_</v>
          </cell>
          <cell r="F874" t="str">
            <v>EOY Balance</v>
          </cell>
        </row>
        <row r="875">
          <cell r="C875" t="str">
            <v>High</v>
          </cell>
          <cell r="D875" t="str">
            <v>Japan</v>
          </cell>
          <cell r="E875" t="str">
            <v>Distribution: Storage Battery Equipment: EOY_x000D_</v>
          </cell>
          <cell r="F875" t="str">
            <v>EOY Balance</v>
          </cell>
        </row>
        <row r="876">
          <cell r="C876" t="str">
            <v>High</v>
          </cell>
          <cell r="D876" t="str">
            <v>Japan</v>
          </cell>
          <cell r="E876" t="str">
            <v>Transmission: Station Equipment: EOY_x000D_</v>
          </cell>
          <cell r="F876" t="str">
            <v>EOY Balance</v>
          </cell>
        </row>
        <row r="877">
          <cell r="C877" t="str">
            <v>High</v>
          </cell>
          <cell r="D877" t="str">
            <v>UK</v>
          </cell>
          <cell r="E877" t="str">
            <v>Total Distribution Plant: EOY_x000D_</v>
          </cell>
          <cell r="F877" t="str">
            <v>EOY Balance</v>
          </cell>
        </row>
        <row r="878">
          <cell r="C878" t="str">
            <v>High</v>
          </cell>
          <cell r="D878" t="str">
            <v>CAISO</v>
          </cell>
          <cell r="E878" t="str">
            <v>Distribution: Station Equipment: EOY_x000D_</v>
          </cell>
          <cell r="F878" t="str">
            <v>EOY Balance</v>
          </cell>
        </row>
        <row r="879">
          <cell r="C879" t="str">
            <v>High</v>
          </cell>
          <cell r="D879" t="str">
            <v>UK</v>
          </cell>
          <cell r="E879" t="str">
            <v>Distribution: Line Transformers: EOY_x000D_</v>
          </cell>
          <cell r="F879" t="str">
            <v>EOY Balance</v>
          </cell>
        </row>
        <row r="880">
          <cell r="C880" t="str">
            <v>High</v>
          </cell>
          <cell r="D880" t="str">
            <v>UK</v>
          </cell>
          <cell r="E880" t="str">
            <v>Distribution: Station Equipment: EOY_x000D_</v>
          </cell>
          <cell r="F880" t="str">
            <v>EOY Balance</v>
          </cell>
        </row>
        <row r="881">
          <cell r="C881" t="str">
            <v>High</v>
          </cell>
          <cell r="D881" t="str">
            <v>UK</v>
          </cell>
          <cell r="E881" t="str">
            <v>Distribution: Storage Battery Equipment: EOY_x000D_</v>
          </cell>
          <cell r="F881" t="str">
            <v>EOY Balance</v>
          </cell>
        </row>
        <row r="882">
          <cell r="C882" t="str">
            <v>High</v>
          </cell>
          <cell r="D882" t="str">
            <v>UK</v>
          </cell>
          <cell r="E882" t="str">
            <v>Transmission: Station Equipment: EOY_x000D_</v>
          </cell>
          <cell r="F882" t="str">
            <v>EOY Balance</v>
          </cell>
        </row>
        <row r="883">
          <cell r="C883" t="str">
            <v>High</v>
          </cell>
          <cell r="D883" t="str">
            <v>CAISO</v>
          </cell>
          <cell r="E883" t="str">
            <v>Distribution: Line Transformers: EOY_x000D_</v>
          </cell>
          <cell r="F883" t="str">
            <v>EOY_x000D_ Balance</v>
          </cell>
        </row>
        <row r="884">
          <cell r="C884" t="str">
            <v>High</v>
          </cell>
          <cell r="D884" t="str">
            <v>CAISO</v>
          </cell>
          <cell r="E884" t="str">
            <v>Distribution: Storage Battery Equipment: EOY_x000D_</v>
          </cell>
          <cell r="F884" t="str">
            <v>EOY_x000D_ Balance</v>
          </cell>
        </row>
        <row r="885">
          <cell r="C885" t="str">
            <v>High</v>
          </cell>
          <cell r="D885" t="str">
            <v>CAISO</v>
          </cell>
          <cell r="E885" t="str">
            <v>Transmission: Station Equipment: EOY_x000D_</v>
          </cell>
          <cell r="F885" t="str">
            <v>EOY_x000D_ Balance</v>
          </cell>
        </row>
        <row r="886">
          <cell r="C886" t="str">
            <v>High</v>
          </cell>
          <cell r="D886" t="str">
            <v>ERCOT</v>
          </cell>
          <cell r="E886" t="str">
            <v>Distribution: Line Transformers: EOY_x000D_</v>
          </cell>
          <cell r="F886" t="str">
            <v>EOY_x000D_ Balance</v>
          </cell>
        </row>
        <row r="887">
          <cell r="C887" t="str">
            <v>High</v>
          </cell>
          <cell r="D887" t="str">
            <v>ERCOT</v>
          </cell>
          <cell r="E887" t="str">
            <v>Distribution: Station Equipment: EOY_x000D_</v>
          </cell>
          <cell r="F887" t="str">
            <v>EOY_x000D_ Balance</v>
          </cell>
        </row>
        <row r="888">
          <cell r="C888" t="str">
            <v>High</v>
          </cell>
          <cell r="D888" t="str">
            <v>ERCOT</v>
          </cell>
          <cell r="E888" t="str">
            <v>Distribution: Storage Battery Equipment: EOY_x000D_</v>
          </cell>
          <cell r="F888" t="str">
            <v>EOY_x000D_ Balance</v>
          </cell>
        </row>
        <row r="889">
          <cell r="C889" t="str">
            <v>High</v>
          </cell>
          <cell r="D889" t="str">
            <v>ERCOT</v>
          </cell>
          <cell r="E889" t="str">
            <v>Transmission: Station Equipment: EOY_x000D_</v>
          </cell>
          <cell r="F889" t="str">
            <v>EOY_x000D_ Balance</v>
          </cell>
        </row>
        <row r="890">
          <cell r="C890" t="str">
            <v>High</v>
          </cell>
          <cell r="D890" t="str">
            <v>ISONE</v>
          </cell>
          <cell r="E890" t="str">
            <v>Distribution: Line Transformers: EOY_x000D_</v>
          </cell>
          <cell r="F890" t="str">
            <v>EOY_x000D_ Balance</v>
          </cell>
        </row>
        <row r="891">
          <cell r="C891" t="str">
            <v>High</v>
          </cell>
          <cell r="D891" t="str">
            <v>ISONE</v>
          </cell>
          <cell r="E891" t="str">
            <v>Distribution: Station Equipment: EOY_x000D_</v>
          </cell>
          <cell r="F891" t="str">
            <v>EOY_x000D_ Balance</v>
          </cell>
        </row>
        <row r="892">
          <cell r="C892" t="str">
            <v>High</v>
          </cell>
          <cell r="D892" t="str">
            <v>ISONE</v>
          </cell>
          <cell r="E892" t="str">
            <v>Distribution: Storage Battery Equipment: EOY_x000D_</v>
          </cell>
          <cell r="F892" t="str">
            <v>EOY_x000D_ Balance</v>
          </cell>
        </row>
        <row r="893">
          <cell r="C893" t="str">
            <v>High</v>
          </cell>
          <cell r="D893" t="str">
            <v>ISONE</v>
          </cell>
          <cell r="E893" t="str">
            <v>Transmission: Station Equipment: EOY_x000D_</v>
          </cell>
          <cell r="F893" t="str">
            <v>EOY_x000D_ Balance</v>
          </cell>
        </row>
        <row r="894">
          <cell r="C894" t="str">
            <v>High</v>
          </cell>
          <cell r="D894" t="str">
            <v>CAISO</v>
          </cell>
          <cell r="E894" t="str">
            <v>Total Distribution Plant: EOY_x000D_</v>
          </cell>
          <cell r="F894" t="str">
            <v>EOY_x000D_ Balance</v>
          </cell>
        </row>
        <row r="895">
          <cell r="C895" t="str">
            <v>High</v>
          </cell>
          <cell r="D895" t="str">
            <v>CAISO</v>
          </cell>
          <cell r="E895" t="str">
            <v>Total Transmission Plant: EOY_x000D_</v>
          </cell>
          <cell r="F895" t="str">
            <v>EOY_x000D_ Balance</v>
          </cell>
        </row>
        <row r="896">
          <cell r="C896" t="str">
            <v>High</v>
          </cell>
          <cell r="D896" t="str">
            <v>ERCOT</v>
          </cell>
          <cell r="E896" t="str">
            <v>Total Distribution Plant: EOY_x000D_</v>
          </cell>
          <cell r="F896" t="str">
            <v>EOY_x000D_ Balance</v>
          </cell>
        </row>
        <row r="897">
          <cell r="C897" t="str">
            <v>High</v>
          </cell>
          <cell r="D897" t="str">
            <v>ERCOT</v>
          </cell>
          <cell r="E897" t="str">
            <v>Total Transmission Plant: EOY_x000D_</v>
          </cell>
          <cell r="F897" t="str">
            <v>EOY_x000D_ Balance</v>
          </cell>
        </row>
        <row r="898">
          <cell r="C898" t="str">
            <v>High</v>
          </cell>
          <cell r="D898" t="str">
            <v>ISONE</v>
          </cell>
          <cell r="E898" t="str">
            <v>Total Distribution Plant: EOY_x000D_</v>
          </cell>
          <cell r="F898" t="str">
            <v>EOY_x000D_ Balance</v>
          </cell>
        </row>
        <row r="899">
          <cell r="C899" t="str">
            <v>High</v>
          </cell>
          <cell r="D899" t="str">
            <v>ISONE</v>
          </cell>
          <cell r="E899" t="str">
            <v>Total Transmission Plant: EOY_x000D_</v>
          </cell>
          <cell r="F899" t="str">
            <v>EOY_x000D_ Balance</v>
          </cell>
        </row>
        <row r="900">
          <cell r="C900" t="str">
            <v>High</v>
          </cell>
          <cell r="D900" t="str">
            <v>MISO</v>
          </cell>
          <cell r="E900" t="str">
            <v>Total Distribution Plant: EOY_x000D_</v>
          </cell>
          <cell r="F900" t="str">
            <v>EOY_x000D_ Balance</v>
          </cell>
        </row>
        <row r="901">
          <cell r="C901" t="str">
            <v>High</v>
          </cell>
          <cell r="D901" t="str">
            <v>MISO</v>
          </cell>
          <cell r="E901" t="str">
            <v>Total Transmission Plant: EOY_x000D_</v>
          </cell>
          <cell r="F901" t="str">
            <v>EOY_x000D_ Balance</v>
          </cell>
        </row>
        <row r="902">
          <cell r="C902" t="str">
            <v>High</v>
          </cell>
          <cell r="D902" t="str">
            <v>NYISO</v>
          </cell>
          <cell r="E902" t="str">
            <v>Total Distribution Plant: EOY_x000D_</v>
          </cell>
          <cell r="F902" t="str">
            <v>EOY_x000D_ Balance</v>
          </cell>
        </row>
        <row r="903">
          <cell r="C903" t="str">
            <v>High</v>
          </cell>
          <cell r="D903" t="str">
            <v>NYISO</v>
          </cell>
          <cell r="E903" t="str">
            <v>Total Transmission Plant: EOY_x000D_</v>
          </cell>
          <cell r="F903" t="str">
            <v>EOY_x000D_ Balance</v>
          </cell>
        </row>
        <row r="904">
          <cell r="C904" t="str">
            <v>High</v>
          </cell>
          <cell r="D904" t="str">
            <v>PJM</v>
          </cell>
          <cell r="E904" t="str">
            <v>Total Distribution Plant: EOY_x000D_</v>
          </cell>
          <cell r="F904" t="str">
            <v>EOY_x000D_ Balance</v>
          </cell>
        </row>
        <row r="905">
          <cell r="C905" t="str">
            <v>High</v>
          </cell>
          <cell r="D905" t="str">
            <v>PJM</v>
          </cell>
          <cell r="E905" t="str">
            <v>Total Transmission Plant: EOY_x000D_</v>
          </cell>
          <cell r="F905" t="str">
            <v>EOY_x000D_ Balance</v>
          </cell>
        </row>
        <row r="906">
          <cell r="C906" t="str">
            <v>High</v>
          </cell>
          <cell r="D906" t="str">
            <v>SOUTHEAST</v>
          </cell>
          <cell r="E906" t="str">
            <v>Total Distribution Plant: EOY_x000D_</v>
          </cell>
          <cell r="F906" t="str">
            <v>EOY_x000D_ Balance</v>
          </cell>
        </row>
        <row r="907">
          <cell r="C907" t="str">
            <v>High</v>
          </cell>
          <cell r="D907" t="str">
            <v>SOUTHEAST</v>
          </cell>
          <cell r="E907" t="str">
            <v>Total Transmission Plant: EOY_x000D_</v>
          </cell>
          <cell r="F907" t="str">
            <v>EOY_x000D_ Balance</v>
          </cell>
        </row>
        <row r="908">
          <cell r="C908" t="str">
            <v>High</v>
          </cell>
          <cell r="D908" t="str">
            <v>SPP</v>
          </cell>
          <cell r="E908" t="str">
            <v>Total Distribution Plant: EOY_x000D_</v>
          </cell>
          <cell r="F908" t="str">
            <v>EOY_x000D_ Balance</v>
          </cell>
        </row>
        <row r="909">
          <cell r="C909" t="str">
            <v>High</v>
          </cell>
          <cell r="D909" t="str">
            <v>SPP</v>
          </cell>
          <cell r="E909" t="str">
            <v>Total Transmission Plant: EOY_x000D_</v>
          </cell>
          <cell r="F909" t="str">
            <v>EOY_x000D_ Balance</v>
          </cell>
        </row>
        <row r="910">
          <cell r="C910" t="str">
            <v>High</v>
          </cell>
          <cell r="D910" t="str">
            <v>WECC (Non-CA)</v>
          </cell>
          <cell r="E910" t="str">
            <v>Total Distribution Plant: EOY_x000D_</v>
          </cell>
          <cell r="F910" t="str">
            <v>EOY_x000D_ Balance</v>
          </cell>
        </row>
        <row r="911">
          <cell r="C911" t="str">
            <v>High</v>
          </cell>
          <cell r="D911" t="str">
            <v>WECC (Non-CA)</v>
          </cell>
          <cell r="E911" t="str">
            <v>Total Transmission Plant: EOY_x000D_</v>
          </cell>
          <cell r="F911" t="str">
            <v>EOY_x000D_ Balance</v>
          </cell>
        </row>
        <row r="912">
          <cell r="C912" t="str">
            <v>High</v>
          </cell>
          <cell r="D912" t="str">
            <v>MISO</v>
          </cell>
          <cell r="E912" t="str">
            <v>Distribution: Line Transformers: EOY_x000D_</v>
          </cell>
          <cell r="F912" t="str">
            <v>EOY_x000D_ Balance</v>
          </cell>
        </row>
        <row r="913">
          <cell r="C913" t="str">
            <v>High</v>
          </cell>
          <cell r="D913" t="str">
            <v>MISO</v>
          </cell>
          <cell r="E913" t="str">
            <v>Distribution: Station Equipment: EOY_x000D_</v>
          </cell>
          <cell r="F913" t="str">
            <v>EOY_x000D_ Balance</v>
          </cell>
        </row>
        <row r="914">
          <cell r="C914" t="str">
            <v>High</v>
          </cell>
          <cell r="D914" t="str">
            <v>MISO</v>
          </cell>
          <cell r="E914" t="str">
            <v>Distribution: Storage Battery Equipment: EOY_x000D_</v>
          </cell>
          <cell r="F914" t="str">
            <v>EOY_x000D_ Balance</v>
          </cell>
        </row>
        <row r="915">
          <cell r="C915" t="str">
            <v>High</v>
          </cell>
          <cell r="D915" t="str">
            <v>MISO</v>
          </cell>
          <cell r="E915" t="str">
            <v>Transmission: Station Equipment: EOY_x000D_</v>
          </cell>
          <cell r="F915" t="str">
            <v>EOY_x000D_ Balance</v>
          </cell>
        </row>
        <row r="916">
          <cell r="C916" t="str">
            <v>High</v>
          </cell>
          <cell r="D916" t="str">
            <v>NYISO</v>
          </cell>
          <cell r="E916" t="str">
            <v>Distribution: Line Transformers: EOY_x000D_</v>
          </cell>
          <cell r="F916" t="str">
            <v>EOY_x000D_ Balance</v>
          </cell>
        </row>
        <row r="917">
          <cell r="C917" t="str">
            <v>High</v>
          </cell>
          <cell r="D917" t="str">
            <v>NYISO</v>
          </cell>
          <cell r="E917" t="str">
            <v>Distribution: Station Equipment: EOY_x000D_</v>
          </cell>
          <cell r="F917" t="str">
            <v>EOY_x000D_ Balance</v>
          </cell>
        </row>
        <row r="918">
          <cell r="C918" t="str">
            <v>High</v>
          </cell>
          <cell r="D918" t="str">
            <v>NYISO</v>
          </cell>
          <cell r="E918" t="str">
            <v>Distribution: Storage Battery Equipment: EOY_x000D_</v>
          </cell>
          <cell r="F918" t="str">
            <v>EOY_x000D_ Balance</v>
          </cell>
        </row>
        <row r="919">
          <cell r="C919" t="str">
            <v>High</v>
          </cell>
          <cell r="D919" t="str">
            <v>NYISO</v>
          </cell>
          <cell r="E919" t="str">
            <v>Transmission: Station Equipment: EOY_x000D_</v>
          </cell>
          <cell r="F919" t="str">
            <v>EOY_x000D_ Balance</v>
          </cell>
        </row>
        <row r="920">
          <cell r="C920" t="str">
            <v>High</v>
          </cell>
          <cell r="D920" t="str">
            <v>PJM</v>
          </cell>
          <cell r="E920" t="str">
            <v>Distribution: Line Transformers: EOY_x000D_</v>
          </cell>
          <cell r="F920" t="str">
            <v>EOY_x000D_ Balance</v>
          </cell>
        </row>
        <row r="921">
          <cell r="C921" t="str">
            <v>High</v>
          </cell>
          <cell r="D921" t="str">
            <v>PJM</v>
          </cell>
          <cell r="E921" t="str">
            <v>Distribution: Station Equipment: EOY_x000D_</v>
          </cell>
          <cell r="F921" t="str">
            <v>EOY_x000D_ Balance</v>
          </cell>
        </row>
        <row r="922">
          <cell r="C922" t="str">
            <v>High</v>
          </cell>
          <cell r="D922" t="str">
            <v>PJM</v>
          </cell>
          <cell r="E922" t="str">
            <v>Distribution: Storage Battery Equipment: EOY_x000D_</v>
          </cell>
          <cell r="F922" t="str">
            <v>EOY_x000D_ Balance</v>
          </cell>
        </row>
        <row r="923">
          <cell r="C923" t="str">
            <v>High</v>
          </cell>
          <cell r="D923" t="str">
            <v>PJM</v>
          </cell>
          <cell r="E923" t="str">
            <v>Transmission: Station Equipment: EOY_x000D_</v>
          </cell>
          <cell r="F923" t="str">
            <v>EOY_x000D_ Balance</v>
          </cell>
        </row>
        <row r="924">
          <cell r="C924" t="str">
            <v>High</v>
          </cell>
          <cell r="D924" t="str">
            <v>SOUTHEAST</v>
          </cell>
          <cell r="E924" t="str">
            <v>Distribution: Line Transformers: EOY_x000D_</v>
          </cell>
          <cell r="F924" t="str">
            <v>EOY_x000D_ Balance</v>
          </cell>
        </row>
        <row r="925">
          <cell r="C925" t="str">
            <v>High</v>
          </cell>
          <cell r="D925" t="str">
            <v>SOUTHEAST</v>
          </cell>
          <cell r="E925" t="str">
            <v>Distribution: Station Equipment: EOY_x000D_</v>
          </cell>
          <cell r="F925" t="str">
            <v>EOY_x000D_ Balance</v>
          </cell>
        </row>
        <row r="926">
          <cell r="C926" t="str">
            <v>High</v>
          </cell>
          <cell r="D926" t="str">
            <v>SOUTHEAST</v>
          </cell>
          <cell r="E926" t="str">
            <v>Distribution: Storage Battery Equipment: EOY_x000D_</v>
          </cell>
          <cell r="F926" t="str">
            <v>EOY_x000D_ Balance</v>
          </cell>
        </row>
        <row r="927">
          <cell r="C927" t="str">
            <v>High</v>
          </cell>
          <cell r="D927" t="str">
            <v>SOUTHEAST</v>
          </cell>
          <cell r="E927" t="str">
            <v>Transmission: Station Equipment: EOY_x000D_</v>
          </cell>
          <cell r="F927" t="str">
            <v>EOY_x000D_ Balance</v>
          </cell>
        </row>
        <row r="928">
          <cell r="C928" t="str">
            <v>High</v>
          </cell>
          <cell r="D928" t="str">
            <v>SPP</v>
          </cell>
          <cell r="E928" t="str">
            <v>Distribution: Line Transformers: EOY_x000D_</v>
          </cell>
          <cell r="F928" t="str">
            <v>EOY_x000D_ Balance</v>
          </cell>
        </row>
        <row r="929">
          <cell r="C929" t="str">
            <v>High</v>
          </cell>
          <cell r="D929" t="str">
            <v>SPP</v>
          </cell>
          <cell r="E929" t="str">
            <v>Distribution: Station Equipment: EOY_x000D_</v>
          </cell>
          <cell r="F929" t="str">
            <v>EOY_x000D_ Balance</v>
          </cell>
        </row>
        <row r="930">
          <cell r="C930" t="str">
            <v>High</v>
          </cell>
          <cell r="D930" t="str">
            <v>SPP</v>
          </cell>
          <cell r="E930" t="str">
            <v>Distribution: Storage Battery Equipment: EOY_x000D_</v>
          </cell>
          <cell r="F930" t="str">
            <v>EOY_x000D_ Balance</v>
          </cell>
        </row>
        <row r="931">
          <cell r="C931" t="str">
            <v>High</v>
          </cell>
          <cell r="D931" t="str">
            <v>SPP</v>
          </cell>
          <cell r="E931" t="str">
            <v>Transmission: Station Equipment: EOY_x000D_</v>
          </cell>
          <cell r="F931" t="str">
            <v>EOY_x000D_ Balance</v>
          </cell>
        </row>
        <row r="932">
          <cell r="C932" t="str">
            <v>High</v>
          </cell>
          <cell r="D932" t="str">
            <v>WECC (Non-CA)</v>
          </cell>
          <cell r="E932" t="str">
            <v>Distribution: Line Transformers: EOY_x000D_</v>
          </cell>
          <cell r="F932" t="str">
            <v>EOY_x000D_ Balance</v>
          </cell>
        </row>
        <row r="933">
          <cell r="C933" t="str">
            <v>High</v>
          </cell>
          <cell r="D933" t="str">
            <v>WECC (Non-CA)</v>
          </cell>
          <cell r="E933" t="str">
            <v>Distribution: Station Equipment: EOY_x000D_</v>
          </cell>
          <cell r="F933" t="str">
            <v>EOY_x000D_ Balance</v>
          </cell>
        </row>
        <row r="934">
          <cell r="C934" t="str">
            <v>High</v>
          </cell>
          <cell r="D934" t="str">
            <v>WECC (Non-CA)</v>
          </cell>
          <cell r="E934" t="str">
            <v>Distribution: Storage Battery Equipment: EOY_x000D_</v>
          </cell>
          <cell r="F934" t="str">
            <v>EOY_x000D_ Balance</v>
          </cell>
        </row>
        <row r="935">
          <cell r="C935" t="str">
            <v>High</v>
          </cell>
          <cell r="D935" t="str">
            <v>WECC (Non-CA)</v>
          </cell>
          <cell r="E935" t="str">
            <v>Transmission: Station Equipment: EOY_x000D_</v>
          </cell>
          <cell r="F935" t="str">
            <v>EOY_x000D_ Balance</v>
          </cell>
        </row>
        <row r="936">
          <cell r="C936" t="str">
            <v>Base</v>
          </cell>
          <cell r="D936" t="str">
            <v>Australia</v>
          </cell>
          <cell r="E936" t="str">
            <v>Distribution: Line Transformers: EOY_x000D_</v>
          </cell>
          <cell r="F936" t="str">
            <v>EOY Balance</v>
          </cell>
        </row>
        <row r="937">
          <cell r="C937" t="str">
            <v>Base</v>
          </cell>
          <cell r="D937" t="str">
            <v>Australia</v>
          </cell>
          <cell r="E937" t="str">
            <v>Distribution: Station Equipment: EOY_x000D_</v>
          </cell>
          <cell r="F937" t="str">
            <v>EOY Balance</v>
          </cell>
        </row>
        <row r="938">
          <cell r="C938" t="str">
            <v>Base</v>
          </cell>
          <cell r="D938" t="str">
            <v>Australia</v>
          </cell>
          <cell r="E938" t="str">
            <v>Distribution: Storage Battery Equipment: EOY_x000D_</v>
          </cell>
          <cell r="F938" t="str">
            <v>EOY Balance</v>
          </cell>
        </row>
        <row r="939">
          <cell r="C939" t="str">
            <v>Base</v>
          </cell>
          <cell r="D939" t="str">
            <v>Australia</v>
          </cell>
          <cell r="E939" t="str">
            <v>Transmission: Station Equipment: EOY_x000D_</v>
          </cell>
          <cell r="F939" t="str">
            <v>EOY Balance</v>
          </cell>
        </row>
        <row r="940">
          <cell r="C940" t="str">
            <v>Base</v>
          </cell>
          <cell r="D940" t="str">
            <v>Country A</v>
          </cell>
          <cell r="E940" t="str">
            <v>Distribution: Line Transformers: EOY_x000D_</v>
          </cell>
          <cell r="F940" t="str">
            <v>EOY Balance</v>
          </cell>
        </row>
        <row r="941">
          <cell r="C941" t="str">
            <v>Base</v>
          </cell>
          <cell r="D941" t="str">
            <v>Country A</v>
          </cell>
          <cell r="E941" t="str">
            <v>Distribution: Station Equipment: EOY_x000D_</v>
          </cell>
          <cell r="F941" t="str">
            <v>EOY Balance</v>
          </cell>
        </row>
        <row r="942">
          <cell r="C942" t="str">
            <v>Base</v>
          </cell>
          <cell r="D942" t="str">
            <v>Country A</v>
          </cell>
          <cell r="E942" t="str">
            <v>Distribution: Storage Battery Equipment: EOY_x000D_</v>
          </cell>
          <cell r="F942" t="str">
            <v>EOY Balance</v>
          </cell>
        </row>
        <row r="943">
          <cell r="C943" t="str">
            <v>Base</v>
          </cell>
          <cell r="D943" t="str">
            <v>Country A</v>
          </cell>
          <cell r="E943" t="str">
            <v>Transmission: Station Equipment: EOY_x000D_</v>
          </cell>
          <cell r="F943" t="str">
            <v>EOY Balance</v>
          </cell>
        </row>
        <row r="944">
          <cell r="C944" t="str">
            <v>Base</v>
          </cell>
          <cell r="D944" t="str">
            <v>Country B</v>
          </cell>
          <cell r="E944" t="str">
            <v>Distribution: Line Transformers: EOY_x000D_</v>
          </cell>
          <cell r="F944" t="str">
            <v>EOY Balance</v>
          </cell>
        </row>
        <row r="945">
          <cell r="C945" t="str">
            <v>Base</v>
          </cell>
          <cell r="D945" t="str">
            <v>Country B</v>
          </cell>
          <cell r="E945" t="str">
            <v>Distribution: Station Equipment: EOY_x000D_</v>
          </cell>
          <cell r="F945" t="str">
            <v>EOY Balance</v>
          </cell>
        </row>
        <row r="946">
          <cell r="C946" t="str">
            <v>Base</v>
          </cell>
          <cell r="D946" t="str">
            <v>Country B</v>
          </cell>
          <cell r="E946" t="str">
            <v>Distribution: Storage Battery Equipment: EOY_x000D_</v>
          </cell>
          <cell r="F946" t="str">
            <v>EOY Balance</v>
          </cell>
        </row>
        <row r="947">
          <cell r="C947" t="str">
            <v>Base</v>
          </cell>
          <cell r="D947" t="str">
            <v>Country B</v>
          </cell>
          <cell r="E947" t="str">
            <v>Transmission: Station Equipment: EOY_x000D_</v>
          </cell>
          <cell r="F947" t="str">
            <v>EOY Balance</v>
          </cell>
        </row>
        <row r="948">
          <cell r="C948" t="str">
            <v>Base</v>
          </cell>
          <cell r="D948" t="str">
            <v>Country C</v>
          </cell>
          <cell r="E948" t="str">
            <v>Distribution: Line Transformers: EOY_x000D_</v>
          </cell>
          <cell r="F948" t="str">
            <v>EOY Balance</v>
          </cell>
        </row>
        <row r="949">
          <cell r="C949" t="str">
            <v>Base</v>
          </cell>
          <cell r="D949" t="str">
            <v>Country C</v>
          </cell>
          <cell r="E949" t="str">
            <v>Distribution: Station Equipment: EOY_x000D_</v>
          </cell>
          <cell r="F949" t="str">
            <v>EOY Balance</v>
          </cell>
        </row>
        <row r="950">
          <cell r="C950" t="str">
            <v>Base</v>
          </cell>
          <cell r="D950" t="str">
            <v>Country C</v>
          </cell>
          <cell r="E950" t="str">
            <v>Distribution: Storage Battery Equipment: EOY_x000D_</v>
          </cell>
          <cell r="F950" t="str">
            <v>EOY Balance</v>
          </cell>
        </row>
        <row r="951">
          <cell r="C951" t="str">
            <v>Base</v>
          </cell>
          <cell r="D951" t="str">
            <v>Country C</v>
          </cell>
          <cell r="E951" t="str">
            <v>Transmission: Station Equipment: EOY_x000D_</v>
          </cell>
          <cell r="F951" t="str">
            <v>EOY Balance</v>
          </cell>
        </row>
        <row r="952">
          <cell r="C952" t="str">
            <v>Base</v>
          </cell>
          <cell r="D952" t="str">
            <v>Country D</v>
          </cell>
          <cell r="E952" t="str">
            <v>Distribution: Line Transformers: EOY_x000D_</v>
          </cell>
          <cell r="F952" t="str">
            <v>EOY Balance</v>
          </cell>
        </row>
        <row r="953">
          <cell r="C953" t="str">
            <v>Base</v>
          </cell>
          <cell r="D953" t="str">
            <v>Country D</v>
          </cell>
          <cell r="E953" t="str">
            <v>Distribution: Station Equipment: EOY_x000D_</v>
          </cell>
          <cell r="F953" t="str">
            <v>EOY Balance</v>
          </cell>
        </row>
        <row r="954">
          <cell r="C954" t="str">
            <v>Base</v>
          </cell>
          <cell r="D954" t="str">
            <v>Country D</v>
          </cell>
          <cell r="E954" t="str">
            <v>Distribution: Storage Battery Equipment: EOY_x000D_</v>
          </cell>
          <cell r="F954" t="str">
            <v>EOY Balance</v>
          </cell>
        </row>
        <row r="955">
          <cell r="C955" t="str">
            <v>Base</v>
          </cell>
          <cell r="D955" t="str">
            <v>Country D</v>
          </cell>
          <cell r="E955" t="str">
            <v>Transmission: Station Equipment: EOY_x000D_</v>
          </cell>
          <cell r="F955" t="str">
            <v>EOY Balance</v>
          </cell>
        </row>
        <row r="956">
          <cell r="C956" t="str">
            <v>Base</v>
          </cell>
          <cell r="D956" t="str">
            <v>Germany</v>
          </cell>
          <cell r="E956" t="str">
            <v>Distribution: Line Transformers: EOY_x000D_</v>
          </cell>
          <cell r="F956" t="str">
            <v>EOY Balance</v>
          </cell>
        </row>
        <row r="957">
          <cell r="C957" t="str">
            <v>Base</v>
          </cell>
          <cell r="D957" t="str">
            <v>Germany</v>
          </cell>
          <cell r="E957" t="str">
            <v>Distribution: Station Equipment: EOY_x000D_</v>
          </cell>
          <cell r="F957" t="str">
            <v>EOY Balance</v>
          </cell>
        </row>
        <row r="958">
          <cell r="C958" t="str">
            <v>Base</v>
          </cell>
          <cell r="D958" t="str">
            <v>Germany</v>
          </cell>
          <cell r="E958" t="str">
            <v>Distribution: Storage Battery Equipment: EOY_x000D_</v>
          </cell>
          <cell r="F958" t="str">
            <v>EOY Balance</v>
          </cell>
        </row>
        <row r="959">
          <cell r="C959" t="str">
            <v>Base</v>
          </cell>
          <cell r="D959" t="str">
            <v>Germany</v>
          </cell>
          <cell r="E959" t="str">
            <v>Transmission: Station Equipment: EOY_x000D_</v>
          </cell>
          <cell r="F959" t="str">
            <v>EOY Balance</v>
          </cell>
        </row>
        <row r="960">
          <cell r="C960" t="str">
            <v>Base</v>
          </cell>
          <cell r="D960" t="str">
            <v>Japan</v>
          </cell>
          <cell r="E960" t="str">
            <v>Distribution: Line Transformers: EOY_x000D_</v>
          </cell>
          <cell r="F960" t="str">
            <v>EOY Balance</v>
          </cell>
        </row>
        <row r="961">
          <cell r="C961" t="str">
            <v>Base</v>
          </cell>
          <cell r="D961" t="str">
            <v>Japan</v>
          </cell>
          <cell r="E961" t="str">
            <v>Distribution: Station Equipment: EOY_x000D_</v>
          </cell>
          <cell r="F961" t="str">
            <v>EOY Balance</v>
          </cell>
        </row>
        <row r="962">
          <cell r="C962" t="str">
            <v>Base</v>
          </cell>
          <cell r="D962" t="str">
            <v>Japan</v>
          </cell>
          <cell r="E962" t="str">
            <v>Distribution: Storage Battery Equipment: EOY_x000D_</v>
          </cell>
          <cell r="F962" t="str">
            <v>EOY Balance</v>
          </cell>
        </row>
        <row r="963">
          <cell r="C963" t="str">
            <v>Base</v>
          </cell>
          <cell r="D963" t="str">
            <v>Japan</v>
          </cell>
          <cell r="E963" t="str">
            <v>Transmission: Station Equipment: EOY_x000D_</v>
          </cell>
          <cell r="F963" t="str">
            <v>EOY Balance</v>
          </cell>
        </row>
        <row r="964">
          <cell r="C964" t="str">
            <v>Base</v>
          </cell>
          <cell r="D964" t="str">
            <v>UK</v>
          </cell>
          <cell r="E964" t="str">
            <v>Total Distribution Plant: EOY_x000D_</v>
          </cell>
          <cell r="F964" t="str">
            <v>EOY Balance</v>
          </cell>
        </row>
        <row r="965">
          <cell r="C965" t="str">
            <v>Base</v>
          </cell>
          <cell r="D965" t="str">
            <v>CAISO</v>
          </cell>
          <cell r="E965" t="str">
            <v>Distribution: Station Equipment: EOY_x000D_</v>
          </cell>
          <cell r="F965" t="str">
            <v>EOY Balance</v>
          </cell>
        </row>
        <row r="966">
          <cell r="C966" t="str">
            <v>Base</v>
          </cell>
          <cell r="D966" t="str">
            <v>UK</v>
          </cell>
          <cell r="E966" t="str">
            <v>Distribution: Line Transformers: EOY_x000D_</v>
          </cell>
          <cell r="F966" t="str">
            <v>EOY Balance</v>
          </cell>
        </row>
        <row r="967">
          <cell r="C967" t="str">
            <v>Base</v>
          </cell>
          <cell r="D967" t="str">
            <v>UK</v>
          </cell>
          <cell r="E967" t="str">
            <v>Distribution: Station Equipment: EOY_x000D_</v>
          </cell>
          <cell r="F967" t="str">
            <v>EOY Balance</v>
          </cell>
        </row>
        <row r="968">
          <cell r="C968" t="str">
            <v>Base</v>
          </cell>
          <cell r="D968" t="str">
            <v>UK</v>
          </cell>
          <cell r="E968" t="str">
            <v>Distribution: Storage Battery Equipment: EOY_x000D_</v>
          </cell>
          <cell r="F968" t="str">
            <v>EOY Balance</v>
          </cell>
        </row>
        <row r="969">
          <cell r="C969" t="str">
            <v>Base</v>
          </cell>
          <cell r="D969" t="str">
            <v>UK</v>
          </cell>
          <cell r="E969" t="str">
            <v>Transmission: Station Equipment: EOY_x000D_</v>
          </cell>
          <cell r="F969" t="str">
            <v>EOY Balance</v>
          </cell>
        </row>
        <row r="970">
          <cell r="C970" t="str">
            <v>Base</v>
          </cell>
          <cell r="D970" t="str">
            <v>CAISO</v>
          </cell>
          <cell r="E970" t="str">
            <v>Distribution: Line Transformers: EOY_x000D_</v>
          </cell>
          <cell r="F970" t="str">
            <v>EOY_x000D_ Balance</v>
          </cell>
        </row>
        <row r="971">
          <cell r="C971" t="str">
            <v>Base</v>
          </cell>
          <cell r="D971" t="str">
            <v>CAISO</v>
          </cell>
          <cell r="E971" t="str">
            <v>Distribution: Storage Battery Equipment: EOY_x000D_</v>
          </cell>
          <cell r="F971" t="str">
            <v>EOY_x000D_ Balance</v>
          </cell>
        </row>
        <row r="972">
          <cell r="C972" t="str">
            <v>Base</v>
          </cell>
          <cell r="D972" t="str">
            <v>CAISO</v>
          </cell>
          <cell r="E972" t="str">
            <v>Transmission: Station Equipment: EOY_x000D_</v>
          </cell>
          <cell r="F972" t="str">
            <v>EOY_x000D_ Balance</v>
          </cell>
        </row>
        <row r="973">
          <cell r="C973" t="str">
            <v>Base</v>
          </cell>
          <cell r="D973" t="str">
            <v>ERCOT</v>
          </cell>
          <cell r="E973" t="str">
            <v>Distribution: Line Transformers: EOY_x000D_</v>
          </cell>
          <cell r="F973" t="str">
            <v>EOY_x000D_ Balance</v>
          </cell>
        </row>
        <row r="974">
          <cell r="C974" t="str">
            <v>Base</v>
          </cell>
          <cell r="D974" t="str">
            <v>ERCOT</v>
          </cell>
          <cell r="E974" t="str">
            <v>Distribution: Station Equipment: EOY_x000D_</v>
          </cell>
          <cell r="F974" t="str">
            <v>EOY_x000D_ Balance</v>
          </cell>
        </row>
        <row r="975">
          <cell r="C975" t="str">
            <v>Base</v>
          </cell>
          <cell r="D975" t="str">
            <v>ERCOT</v>
          </cell>
          <cell r="E975" t="str">
            <v>Distribution: Storage Battery Equipment: EOY_x000D_</v>
          </cell>
          <cell r="F975" t="str">
            <v>EOY_x000D_ Balance</v>
          </cell>
        </row>
        <row r="976">
          <cell r="C976" t="str">
            <v>Base</v>
          </cell>
          <cell r="D976" t="str">
            <v>ERCOT</v>
          </cell>
          <cell r="E976" t="str">
            <v>Transmission: Station Equipment: EOY_x000D_</v>
          </cell>
          <cell r="F976" t="str">
            <v>EOY_x000D_ Balance</v>
          </cell>
        </row>
        <row r="977">
          <cell r="C977" t="str">
            <v>Base</v>
          </cell>
          <cell r="D977" t="str">
            <v>ISONE</v>
          </cell>
          <cell r="E977" t="str">
            <v>Distribution: Line Transformers: EOY_x000D_</v>
          </cell>
          <cell r="F977" t="str">
            <v>EOY_x000D_ Balance</v>
          </cell>
        </row>
        <row r="978">
          <cell r="C978" t="str">
            <v>Base</v>
          </cell>
          <cell r="D978" t="str">
            <v>ISONE</v>
          </cell>
          <cell r="E978" t="str">
            <v>Distribution: Station Equipment: EOY_x000D_</v>
          </cell>
          <cell r="F978" t="str">
            <v>EOY_x000D_ Balance</v>
          </cell>
        </row>
        <row r="979">
          <cell r="C979" t="str">
            <v>Base</v>
          </cell>
          <cell r="D979" t="str">
            <v>ISONE</v>
          </cell>
          <cell r="E979" t="str">
            <v>Distribution: Storage Battery Equipment: EOY_x000D_</v>
          </cell>
          <cell r="F979" t="str">
            <v>EOY_x000D_ Balance</v>
          </cell>
        </row>
        <row r="980">
          <cell r="C980" t="str">
            <v>Base</v>
          </cell>
          <cell r="D980" t="str">
            <v>ISONE</v>
          </cell>
          <cell r="E980" t="str">
            <v>Transmission: Station Equipment: EOY_x000D_</v>
          </cell>
          <cell r="F980" t="str">
            <v>EOY_x000D_ Balance</v>
          </cell>
        </row>
        <row r="981">
          <cell r="C981" t="str">
            <v>Base</v>
          </cell>
          <cell r="D981" t="str">
            <v>CAISO</v>
          </cell>
          <cell r="E981" t="str">
            <v>Total Distribution Plant: EOY_x000D_</v>
          </cell>
          <cell r="F981" t="str">
            <v>EOY_x000D_ Balance</v>
          </cell>
        </row>
        <row r="982">
          <cell r="C982" t="str">
            <v>Base</v>
          </cell>
          <cell r="D982" t="str">
            <v>CAISO</v>
          </cell>
          <cell r="E982" t="str">
            <v>Total Transmission Plant: EOY_x000D_</v>
          </cell>
          <cell r="F982" t="str">
            <v>EOY_x000D_ Balance</v>
          </cell>
        </row>
        <row r="983">
          <cell r="C983" t="str">
            <v>Base</v>
          </cell>
          <cell r="D983" t="str">
            <v>ERCOT</v>
          </cell>
          <cell r="E983" t="str">
            <v>Total Distribution Plant: EOY_x000D_</v>
          </cell>
          <cell r="F983" t="str">
            <v>EOY_x000D_ Balance</v>
          </cell>
        </row>
        <row r="984">
          <cell r="C984" t="str">
            <v>Base</v>
          </cell>
          <cell r="D984" t="str">
            <v>ERCOT</v>
          </cell>
          <cell r="E984" t="str">
            <v>Total Transmission Plant: EOY_x000D_</v>
          </cell>
          <cell r="F984" t="str">
            <v>EOY_x000D_ Balance</v>
          </cell>
        </row>
        <row r="985">
          <cell r="C985" t="str">
            <v>Base</v>
          </cell>
          <cell r="D985" t="str">
            <v>ISONE</v>
          </cell>
          <cell r="E985" t="str">
            <v>Total Distribution Plant: EOY_x000D_</v>
          </cell>
          <cell r="F985" t="str">
            <v>EOY_x000D_ Balance</v>
          </cell>
        </row>
        <row r="986">
          <cell r="C986" t="str">
            <v>Base</v>
          </cell>
          <cell r="D986" t="str">
            <v>ISONE</v>
          </cell>
          <cell r="E986" t="str">
            <v>Total Transmission Plant: EOY_x000D_</v>
          </cell>
          <cell r="F986" t="str">
            <v>EOY_x000D_ Balance</v>
          </cell>
        </row>
        <row r="987">
          <cell r="C987" t="str">
            <v>Base</v>
          </cell>
          <cell r="D987" t="str">
            <v>MISO</v>
          </cell>
          <cell r="E987" t="str">
            <v>Total Distribution Plant: EOY_x000D_</v>
          </cell>
          <cell r="F987" t="str">
            <v>EOY_x000D_ Balance</v>
          </cell>
        </row>
        <row r="988">
          <cell r="C988" t="str">
            <v>Base</v>
          </cell>
          <cell r="D988" t="str">
            <v>MISO</v>
          </cell>
          <cell r="E988" t="str">
            <v>Total Transmission Plant: EOY_x000D_</v>
          </cell>
          <cell r="F988" t="str">
            <v>EOY_x000D_ Balance</v>
          </cell>
        </row>
        <row r="989">
          <cell r="C989" t="str">
            <v>Base</v>
          </cell>
          <cell r="D989" t="str">
            <v>NYISO</v>
          </cell>
          <cell r="E989" t="str">
            <v>Total Distribution Plant: EOY_x000D_</v>
          </cell>
          <cell r="F989" t="str">
            <v>EOY_x000D_ Balance</v>
          </cell>
        </row>
        <row r="990">
          <cell r="C990" t="str">
            <v>Base</v>
          </cell>
          <cell r="D990" t="str">
            <v>NYISO</v>
          </cell>
          <cell r="E990" t="str">
            <v>Total Transmission Plant: EOY_x000D_</v>
          </cell>
          <cell r="F990" t="str">
            <v>EOY_x000D_ Balance</v>
          </cell>
        </row>
        <row r="991">
          <cell r="C991" t="str">
            <v>Base</v>
          </cell>
          <cell r="D991" t="str">
            <v>PJM</v>
          </cell>
          <cell r="E991" t="str">
            <v>Total Distribution Plant: EOY_x000D_</v>
          </cell>
          <cell r="F991" t="str">
            <v>EOY_x000D_ Balance</v>
          </cell>
        </row>
        <row r="992">
          <cell r="C992" t="str">
            <v>Base</v>
          </cell>
          <cell r="D992" t="str">
            <v>PJM</v>
          </cell>
          <cell r="E992" t="str">
            <v>Total Transmission Plant: EOY_x000D_</v>
          </cell>
          <cell r="F992" t="str">
            <v>EOY_x000D_ Balance</v>
          </cell>
        </row>
        <row r="993">
          <cell r="C993" t="str">
            <v>Base</v>
          </cell>
          <cell r="D993" t="str">
            <v>SOUTHEAST</v>
          </cell>
          <cell r="E993" t="str">
            <v>Total Distribution Plant: EOY_x000D_</v>
          </cell>
          <cell r="F993" t="str">
            <v>EOY_x000D_ Balance</v>
          </cell>
        </row>
        <row r="994">
          <cell r="C994" t="str">
            <v>Base</v>
          </cell>
          <cell r="D994" t="str">
            <v>SOUTHEAST</v>
          </cell>
          <cell r="E994" t="str">
            <v>Total Transmission Plant: EOY_x000D_</v>
          </cell>
          <cell r="F994" t="str">
            <v>EOY_x000D_ Balance</v>
          </cell>
        </row>
        <row r="995">
          <cell r="C995" t="str">
            <v>Base</v>
          </cell>
          <cell r="D995" t="str">
            <v>SPP</v>
          </cell>
          <cell r="E995" t="str">
            <v>Total Distribution Plant: EOY_x000D_</v>
          </cell>
          <cell r="F995" t="str">
            <v>EOY_x000D_ Balance</v>
          </cell>
        </row>
        <row r="996">
          <cell r="C996" t="str">
            <v>Base</v>
          </cell>
          <cell r="D996" t="str">
            <v>SPP</v>
          </cell>
          <cell r="E996" t="str">
            <v>Total Transmission Plant: EOY_x000D_</v>
          </cell>
          <cell r="F996" t="str">
            <v>EOY_x000D_ Balance</v>
          </cell>
        </row>
        <row r="997">
          <cell r="C997" t="str">
            <v>Base</v>
          </cell>
          <cell r="D997" t="str">
            <v>WECC (Non-CA)</v>
          </cell>
          <cell r="E997" t="str">
            <v>Total Distribution Plant: EOY_x000D_</v>
          </cell>
          <cell r="F997" t="str">
            <v>EOY_x000D_ Balance</v>
          </cell>
        </row>
        <row r="998">
          <cell r="C998" t="str">
            <v>Base</v>
          </cell>
          <cell r="D998" t="str">
            <v>WECC (Non-CA)</v>
          </cell>
          <cell r="E998" t="str">
            <v>Total Transmission Plant: EOY_x000D_</v>
          </cell>
          <cell r="F998" t="str">
            <v>EOY_x000D_ Balance</v>
          </cell>
        </row>
        <row r="999">
          <cell r="C999" t="str">
            <v>Base</v>
          </cell>
          <cell r="D999" t="str">
            <v>MISO</v>
          </cell>
          <cell r="E999" t="str">
            <v>Distribution: Line Transformers: EOY_x000D_</v>
          </cell>
          <cell r="F999" t="str">
            <v>EOY_x000D_ Balance</v>
          </cell>
        </row>
        <row r="1000">
          <cell r="C1000" t="str">
            <v>Base</v>
          </cell>
          <cell r="D1000" t="str">
            <v>MISO</v>
          </cell>
          <cell r="E1000" t="str">
            <v>Distribution: Station Equipment: EOY_x000D_</v>
          </cell>
          <cell r="F1000" t="str">
            <v>EOY_x000D_ Balance</v>
          </cell>
        </row>
        <row r="1001">
          <cell r="C1001" t="str">
            <v>Base</v>
          </cell>
          <cell r="D1001" t="str">
            <v>MISO</v>
          </cell>
          <cell r="E1001" t="str">
            <v>Distribution: Storage Battery Equipment: EOY_x000D_</v>
          </cell>
          <cell r="F1001" t="str">
            <v>EOY_x000D_ Balance</v>
          </cell>
        </row>
        <row r="1002">
          <cell r="C1002" t="str">
            <v>Base</v>
          </cell>
          <cell r="D1002" t="str">
            <v>MISO</v>
          </cell>
          <cell r="E1002" t="str">
            <v>Transmission: Station Equipment: EOY_x000D_</v>
          </cell>
          <cell r="F1002" t="str">
            <v>EOY_x000D_ Balance</v>
          </cell>
        </row>
        <row r="1003">
          <cell r="C1003" t="str">
            <v>Base</v>
          </cell>
          <cell r="D1003" t="str">
            <v>NYISO</v>
          </cell>
          <cell r="E1003" t="str">
            <v>Distribution: Line Transformers: EOY_x000D_</v>
          </cell>
          <cell r="F1003" t="str">
            <v>EOY_x000D_ Balance</v>
          </cell>
        </row>
        <row r="1004">
          <cell r="C1004" t="str">
            <v>Base</v>
          </cell>
          <cell r="D1004" t="str">
            <v>NYISO</v>
          </cell>
          <cell r="E1004" t="str">
            <v>Distribution: Station Equipment: EOY_x000D_</v>
          </cell>
          <cell r="F1004" t="str">
            <v>EOY_x000D_ Balance</v>
          </cell>
        </row>
        <row r="1005">
          <cell r="C1005" t="str">
            <v>Base</v>
          </cell>
          <cell r="D1005" t="str">
            <v>NYISO</v>
          </cell>
          <cell r="E1005" t="str">
            <v>Distribution: Storage Battery Equipment: EOY_x000D_</v>
          </cell>
          <cell r="F1005" t="str">
            <v>EOY_x000D_ Balance</v>
          </cell>
        </row>
        <row r="1006">
          <cell r="C1006" t="str">
            <v>Base</v>
          </cell>
          <cell r="D1006" t="str">
            <v>NYISO</v>
          </cell>
          <cell r="E1006" t="str">
            <v>Transmission: Station Equipment: EOY_x000D_</v>
          </cell>
          <cell r="F1006" t="str">
            <v>EOY_x000D_ Balance</v>
          </cell>
        </row>
        <row r="1007">
          <cell r="C1007" t="str">
            <v>Base</v>
          </cell>
          <cell r="D1007" t="str">
            <v>PJM</v>
          </cell>
          <cell r="E1007" t="str">
            <v>Distribution: Line Transformers: EOY_x000D_</v>
          </cell>
          <cell r="F1007" t="str">
            <v>EOY_x000D_ Balance</v>
          </cell>
        </row>
        <row r="1008">
          <cell r="C1008" t="str">
            <v>Base</v>
          </cell>
          <cell r="D1008" t="str">
            <v>PJM</v>
          </cell>
          <cell r="E1008" t="str">
            <v>Distribution: Station Equipment: EOY_x000D_</v>
          </cell>
          <cell r="F1008" t="str">
            <v>EOY_x000D_ Balance</v>
          </cell>
        </row>
        <row r="1009">
          <cell r="C1009" t="str">
            <v>Base</v>
          </cell>
          <cell r="D1009" t="str">
            <v>PJM</v>
          </cell>
          <cell r="E1009" t="str">
            <v>Distribution: Storage Battery Equipment: EOY_x000D_</v>
          </cell>
          <cell r="F1009" t="str">
            <v>EOY_x000D_ Balance</v>
          </cell>
        </row>
        <row r="1010">
          <cell r="C1010" t="str">
            <v>Base</v>
          </cell>
          <cell r="D1010" t="str">
            <v>PJM</v>
          </cell>
          <cell r="E1010" t="str">
            <v>Transmission: Station Equipment: EOY_x000D_</v>
          </cell>
          <cell r="F1010" t="str">
            <v>EOY_x000D_ Balance</v>
          </cell>
        </row>
        <row r="1011">
          <cell r="C1011" t="str">
            <v>Base</v>
          </cell>
          <cell r="D1011" t="str">
            <v>SOUTHEAST</v>
          </cell>
          <cell r="E1011" t="str">
            <v>Distribution: Line Transformers: EOY_x000D_</v>
          </cell>
          <cell r="F1011" t="str">
            <v>EOY_x000D_ Balance</v>
          </cell>
        </row>
        <row r="1012">
          <cell r="C1012" t="str">
            <v>Base</v>
          </cell>
          <cell r="D1012" t="str">
            <v>SOUTHEAST</v>
          </cell>
          <cell r="E1012" t="str">
            <v>Distribution: Station Equipment: EOY_x000D_</v>
          </cell>
          <cell r="F1012" t="str">
            <v>EOY_x000D_ Balance</v>
          </cell>
        </row>
        <row r="1013">
          <cell r="C1013" t="str">
            <v>Base</v>
          </cell>
          <cell r="D1013" t="str">
            <v>SOUTHEAST</v>
          </cell>
          <cell r="E1013" t="str">
            <v>Distribution: Storage Battery Equipment: EOY_x000D_</v>
          </cell>
          <cell r="F1013" t="str">
            <v>EOY_x000D_ Balance</v>
          </cell>
        </row>
        <row r="1014">
          <cell r="C1014" t="str">
            <v>Base</v>
          </cell>
          <cell r="D1014" t="str">
            <v>SOUTHEAST</v>
          </cell>
          <cell r="E1014" t="str">
            <v>Transmission: Station Equipment: EOY_x000D_</v>
          </cell>
          <cell r="F1014" t="str">
            <v>EOY_x000D_ Balance</v>
          </cell>
        </row>
        <row r="1015">
          <cell r="C1015" t="str">
            <v>Base</v>
          </cell>
          <cell r="D1015" t="str">
            <v>SPP</v>
          </cell>
          <cell r="E1015" t="str">
            <v>Distribution: Line Transformers: EOY_x000D_</v>
          </cell>
          <cell r="F1015" t="str">
            <v>EOY_x000D_ Balance</v>
          </cell>
        </row>
        <row r="1016">
          <cell r="C1016" t="str">
            <v>Base</v>
          </cell>
          <cell r="D1016" t="str">
            <v>SPP</v>
          </cell>
          <cell r="E1016" t="str">
            <v>Distribution: Station Equipment: EOY_x000D_</v>
          </cell>
          <cell r="F1016" t="str">
            <v>EOY_x000D_ Balance</v>
          </cell>
        </row>
        <row r="1017">
          <cell r="C1017" t="str">
            <v>Base</v>
          </cell>
          <cell r="D1017" t="str">
            <v>SPP</v>
          </cell>
          <cell r="E1017" t="str">
            <v>Distribution: Storage Battery Equipment: EOY_x000D_</v>
          </cell>
          <cell r="F1017" t="str">
            <v>EOY_x000D_ Balance</v>
          </cell>
        </row>
        <row r="1018">
          <cell r="C1018" t="str">
            <v>Base</v>
          </cell>
          <cell r="D1018" t="str">
            <v>SPP</v>
          </cell>
          <cell r="E1018" t="str">
            <v>Transmission: Station Equipment: EOY_x000D_</v>
          </cell>
          <cell r="F1018" t="str">
            <v>EOY_x000D_ Balance</v>
          </cell>
        </row>
        <row r="1019">
          <cell r="C1019" t="str">
            <v>Base</v>
          </cell>
          <cell r="D1019" t="str">
            <v>WECC (Non-CA)</v>
          </cell>
          <cell r="E1019" t="str">
            <v>Distribution: Line Transformers: EOY_x000D_</v>
          </cell>
          <cell r="F1019" t="str">
            <v>EOY_x000D_ Balance</v>
          </cell>
        </row>
        <row r="1020">
          <cell r="C1020" t="str">
            <v>Base</v>
          </cell>
          <cell r="D1020" t="str">
            <v>WECC (Non-CA)</v>
          </cell>
          <cell r="E1020" t="str">
            <v>Distribution: Station Equipment: EOY_x000D_</v>
          </cell>
          <cell r="F1020" t="str">
            <v>EOY_x000D_ Balance</v>
          </cell>
        </row>
        <row r="1021">
          <cell r="C1021" t="str">
            <v>Base</v>
          </cell>
          <cell r="D1021" t="str">
            <v>WECC (Non-CA)</v>
          </cell>
          <cell r="E1021" t="str">
            <v>Distribution: Storage Battery Equipment: EOY_x000D_</v>
          </cell>
          <cell r="F1021" t="str">
            <v>EOY_x000D_ Balance</v>
          </cell>
        </row>
        <row r="1022">
          <cell r="C1022" t="str">
            <v>Base</v>
          </cell>
          <cell r="D1022" t="str">
            <v>WECC (Non-CA)</v>
          </cell>
          <cell r="E1022" t="str">
            <v>Transmission: Station Equipment: EOY_x000D_</v>
          </cell>
          <cell r="F1022" t="str">
            <v>EOY_x000D_ Balance</v>
          </cell>
        </row>
      </sheetData>
      <sheetData sheetId="10">
        <row r="24">
          <cell r="C24" t="str">
            <v>CAISO</v>
          </cell>
          <cell r="E24" t="str">
            <v>Base</v>
          </cell>
          <cell r="H24" t="str">
            <v>PJM</v>
          </cell>
        </row>
        <row r="25">
          <cell r="C25" t="str">
            <v>ERCOT</v>
          </cell>
          <cell r="E25" t="str">
            <v>Low</v>
          </cell>
          <cell r="H25" t="str">
            <v>ISONE</v>
          </cell>
        </row>
        <row r="26">
          <cell r="C26" t="str">
            <v>ISONE</v>
          </cell>
          <cell r="E26" t="str">
            <v>High</v>
          </cell>
          <cell r="H26" t="str">
            <v>ERCOT</v>
          </cell>
        </row>
        <row r="27">
          <cell r="C27" t="str">
            <v>MISO</v>
          </cell>
          <cell r="H27" t="str">
            <v>CAISO</v>
          </cell>
        </row>
        <row r="28">
          <cell r="C28" t="str">
            <v>NYISO</v>
          </cell>
          <cell r="H28" t="str">
            <v>NYISO</v>
          </cell>
        </row>
        <row r="29">
          <cell r="C29" t="str">
            <v>PJM</v>
          </cell>
          <cell r="H29" t="str">
            <v>MISO</v>
          </cell>
        </row>
        <row r="30">
          <cell r="C30" t="str">
            <v>SOUTHEAST</v>
          </cell>
          <cell r="H30" t="str">
            <v>SOUTHEAST</v>
          </cell>
        </row>
        <row r="31">
          <cell r="C31" t="str">
            <v>SPP</v>
          </cell>
          <cell r="H31" t="str">
            <v>SPP</v>
          </cell>
        </row>
        <row r="32">
          <cell r="C32" t="str">
            <v>WECC (Non-CA)</v>
          </cell>
          <cell r="H32" t="str">
            <v>WECC (Non-CA)</v>
          </cell>
        </row>
        <row r="33">
          <cell r="C33" t="str">
            <v>United Kingdom</v>
          </cell>
          <cell r="H33" t="str">
            <v>United Kingdom</v>
          </cell>
        </row>
        <row r="34">
          <cell r="C34" t="str">
            <v>Australia</v>
          </cell>
          <cell r="H34" t="str">
            <v>Australia</v>
          </cell>
        </row>
        <row r="35">
          <cell r="C35" t="str">
            <v>Germany</v>
          </cell>
          <cell r="H35" t="str">
            <v>Germany</v>
          </cell>
        </row>
        <row r="36">
          <cell r="C36" t="str">
            <v>Japan</v>
          </cell>
          <cell r="H36" t="str">
            <v>Japan</v>
          </cell>
        </row>
        <row r="37">
          <cell r="C37" t="str">
            <v>Country A</v>
          </cell>
          <cell r="H37" t="str">
            <v>Country A</v>
          </cell>
        </row>
        <row r="38">
          <cell r="C38" t="str">
            <v>Country B</v>
          </cell>
          <cell r="H38" t="str">
            <v>Country B</v>
          </cell>
        </row>
        <row r="39">
          <cell r="C39" t="str">
            <v>Country C</v>
          </cell>
          <cell r="H39" t="str">
            <v>Country C</v>
          </cell>
        </row>
        <row r="40">
          <cell r="C40" t="str">
            <v>Country D</v>
          </cell>
          <cell r="H40" t="str">
            <v>Country D</v>
          </cell>
        </row>
        <row r="53">
          <cell r="C53" t="str">
            <v>PJM</v>
          </cell>
          <cell r="D53" t="str">
            <v>Capacity</v>
          </cell>
        </row>
        <row r="54">
          <cell r="C54" t="str">
            <v>ISONE</v>
          </cell>
          <cell r="D54" t="str">
            <v>Capacity</v>
          </cell>
        </row>
        <row r="55">
          <cell r="C55" t="str">
            <v>ERCOT</v>
          </cell>
          <cell r="D55" t="str">
            <v>Capacity</v>
          </cell>
        </row>
        <row r="56">
          <cell r="C56" t="str">
            <v>CAISO</v>
          </cell>
          <cell r="D56" t="str">
            <v>Capacity</v>
          </cell>
        </row>
        <row r="57">
          <cell r="C57" t="str">
            <v>NYISO</v>
          </cell>
          <cell r="D57" t="str">
            <v>Capacity</v>
          </cell>
        </row>
        <row r="58">
          <cell r="C58" t="str">
            <v>MISO</v>
          </cell>
          <cell r="D58" t="str">
            <v>Capacity</v>
          </cell>
        </row>
        <row r="59">
          <cell r="C59" t="str">
            <v>SOUTHEAST</v>
          </cell>
          <cell r="D59" t="str">
            <v>Capacity</v>
          </cell>
        </row>
        <row r="60">
          <cell r="C60" t="str">
            <v>SPP</v>
          </cell>
          <cell r="D60" t="str">
            <v>Capacity</v>
          </cell>
        </row>
        <row r="61">
          <cell r="C61" t="str">
            <v>WECC (Non-CA)</v>
          </cell>
          <cell r="D61" t="str">
            <v>Capacity</v>
          </cell>
        </row>
        <row r="62">
          <cell r="C62" t="str">
            <v>United Kingdom</v>
          </cell>
          <cell r="D62" t="str">
            <v>Capacity</v>
          </cell>
        </row>
        <row r="63">
          <cell r="C63" t="str">
            <v>Australia</v>
          </cell>
          <cell r="D63" t="str">
            <v>Capacity</v>
          </cell>
        </row>
        <row r="64">
          <cell r="C64" t="str">
            <v>Germany</v>
          </cell>
          <cell r="D64" t="str">
            <v>Capacity</v>
          </cell>
        </row>
        <row r="65">
          <cell r="C65" t="str">
            <v>Japan</v>
          </cell>
          <cell r="D65" t="str">
            <v>Capacity</v>
          </cell>
        </row>
        <row r="66">
          <cell r="C66" t="str">
            <v>Country A</v>
          </cell>
          <cell r="D66" t="str">
            <v>Capacity</v>
          </cell>
        </row>
        <row r="67">
          <cell r="C67" t="str">
            <v>Country B</v>
          </cell>
          <cell r="D67" t="str">
            <v>Capacity</v>
          </cell>
        </row>
        <row r="68">
          <cell r="C68" t="str">
            <v>Country C</v>
          </cell>
          <cell r="D68" t="str">
            <v>Capacity</v>
          </cell>
        </row>
        <row r="69">
          <cell r="C69" t="str">
            <v>Country D</v>
          </cell>
          <cell r="D69" t="str">
            <v>Capacity</v>
          </cell>
        </row>
        <row r="70">
          <cell r="C70" t="str">
            <v>PJM</v>
          </cell>
          <cell r="D70" t="str">
            <v>Energy Arbitrage</v>
          </cell>
        </row>
        <row r="71">
          <cell r="C71" t="str">
            <v>ISONE</v>
          </cell>
          <cell r="D71" t="str">
            <v>Energy Arbitrage</v>
          </cell>
        </row>
        <row r="72">
          <cell r="C72" t="str">
            <v>ERCOT</v>
          </cell>
          <cell r="D72" t="str">
            <v>Energy Arbitrage</v>
          </cell>
        </row>
        <row r="73">
          <cell r="C73" t="str">
            <v>CAISO</v>
          </cell>
          <cell r="D73" t="str">
            <v>Energy Arbitrage</v>
          </cell>
        </row>
        <row r="74">
          <cell r="C74" t="str">
            <v>NYISO</v>
          </cell>
          <cell r="D74" t="str">
            <v>Energy Arbitrage</v>
          </cell>
        </row>
        <row r="75">
          <cell r="C75" t="str">
            <v>MISO</v>
          </cell>
          <cell r="D75" t="str">
            <v>Energy Arbitrage</v>
          </cell>
        </row>
        <row r="76">
          <cell r="C76" t="str">
            <v>SOUTHEAST</v>
          </cell>
          <cell r="D76" t="str">
            <v>Energy Arbitrage</v>
          </cell>
        </row>
        <row r="77">
          <cell r="C77" t="str">
            <v>SPP</v>
          </cell>
          <cell r="D77" t="str">
            <v>Energy Arbitrage</v>
          </cell>
        </row>
        <row r="78">
          <cell r="C78" t="str">
            <v>WECC (Non-CA)</v>
          </cell>
          <cell r="D78" t="str">
            <v>Energy Arbitrage</v>
          </cell>
        </row>
        <row r="79">
          <cell r="C79" t="str">
            <v>United Kingdom</v>
          </cell>
          <cell r="D79" t="str">
            <v>Energy Arbitrage</v>
          </cell>
        </row>
        <row r="80">
          <cell r="C80" t="str">
            <v>Australia</v>
          </cell>
          <cell r="D80" t="str">
            <v>Energy Arbitrage</v>
          </cell>
        </row>
        <row r="81">
          <cell r="C81" t="str">
            <v>Germany</v>
          </cell>
          <cell r="D81" t="str">
            <v>Energy Arbitrage</v>
          </cell>
        </row>
        <row r="82">
          <cell r="C82" t="str">
            <v>Japan</v>
          </cell>
          <cell r="D82" t="str">
            <v>Energy Arbitrage</v>
          </cell>
        </row>
        <row r="83">
          <cell r="C83" t="str">
            <v>Country A</v>
          </cell>
          <cell r="D83" t="str">
            <v>Energy Arbitrage</v>
          </cell>
        </row>
        <row r="84">
          <cell r="C84" t="str">
            <v>Country B</v>
          </cell>
          <cell r="D84" t="str">
            <v>Energy Arbitrage</v>
          </cell>
        </row>
        <row r="85">
          <cell r="C85" t="str">
            <v>Country C</v>
          </cell>
          <cell r="D85" t="str">
            <v>Energy Arbitrage</v>
          </cell>
        </row>
        <row r="86">
          <cell r="C86" t="str">
            <v>Country D</v>
          </cell>
          <cell r="D86" t="str">
            <v>Energy Arbitrage</v>
          </cell>
        </row>
        <row r="87">
          <cell r="C87" t="str">
            <v>PJM</v>
          </cell>
          <cell r="D87" t="str">
            <v>Spinning Reserves</v>
          </cell>
        </row>
        <row r="88">
          <cell r="C88" t="str">
            <v>ISONE</v>
          </cell>
          <cell r="D88" t="str">
            <v>Spinning Reserves</v>
          </cell>
        </row>
        <row r="89">
          <cell r="C89" t="str">
            <v>ERCOT</v>
          </cell>
          <cell r="D89" t="str">
            <v>Spinning Reserves</v>
          </cell>
        </row>
        <row r="90">
          <cell r="C90" t="str">
            <v>CAISO</v>
          </cell>
          <cell r="D90" t="str">
            <v>Spinning Reserves</v>
          </cell>
        </row>
        <row r="91">
          <cell r="C91" t="str">
            <v>NYISO</v>
          </cell>
          <cell r="D91" t="str">
            <v>Spinning Reserves</v>
          </cell>
        </row>
        <row r="92">
          <cell r="C92" t="str">
            <v>MISO</v>
          </cell>
          <cell r="D92" t="str">
            <v>Spinning Reserves</v>
          </cell>
        </row>
        <row r="93">
          <cell r="C93" t="str">
            <v>SOUTHEAST</v>
          </cell>
          <cell r="D93" t="str">
            <v>Spinning Reserves</v>
          </cell>
        </row>
        <row r="94">
          <cell r="C94" t="str">
            <v>SPP</v>
          </cell>
          <cell r="D94" t="str">
            <v>Spinning Reserves</v>
          </cell>
        </row>
        <row r="95">
          <cell r="C95" t="str">
            <v>WECC (Non-CA)</v>
          </cell>
          <cell r="D95" t="str">
            <v>Spinning Reserves</v>
          </cell>
        </row>
        <row r="96">
          <cell r="C96" t="str">
            <v>United Kingdom</v>
          </cell>
          <cell r="D96" t="str">
            <v>Spinning Reserves</v>
          </cell>
        </row>
        <row r="97">
          <cell r="C97" t="str">
            <v>Australia</v>
          </cell>
          <cell r="D97" t="str">
            <v>Spinning Reserves</v>
          </cell>
        </row>
        <row r="98">
          <cell r="C98" t="str">
            <v>Germany</v>
          </cell>
          <cell r="D98" t="str">
            <v>Spinning Reserves</v>
          </cell>
        </row>
        <row r="99">
          <cell r="C99" t="str">
            <v>Japan</v>
          </cell>
          <cell r="D99" t="str">
            <v>Spinning Reserves</v>
          </cell>
        </row>
        <row r="100">
          <cell r="C100" t="str">
            <v>Country A</v>
          </cell>
          <cell r="D100" t="str">
            <v>Spinning Reserves</v>
          </cell>
        </row>
        <row r="101">
          <cell r="C101" t="str">
            <v>Country B</v>
          </cell>
          <cell r="D101" t="str">
            <v>Spinning Reserves</v>
          </cell>
        </row>
        <row r="102">
          <cell r="C102" t="str">
            <v>Country C</v>
          </cell>
          <cell r="D102" t="str">
            <v>Spinning Reserves</v>
          </cell>
        </row>
        <row r="103">
          <cell r="C103" t="str">
            <v>Country D</v>
          </cell>
          <cell r="D103" t="str">
            <v>Spinning Reserves</v>
          </cell>
        </row>
        <row r="104">
          <cell r="C104" t="str">
            <v>PJM</v>
          </cell>
          <cell r="D104" t="str">
            <v>Regulation</v>
          </cell>
        </row>
        <row r="105">
          <cell r="C105" t="str">
            <v>ISONE</v>
          </cell>
          <cell r="D105" t="str">
            <v>Regulation</v>
          </cell>
        </row>
        <row r="106">
          <cell r="C106" t="str">
            <v>ERCOT</v>
          </cell>
          <cell r="D106" t="str">
            <v>Regulation</v>
          </cell>
        </row>
        <row r="107">
          <cell r="C107" t="str">
            <v>CAISO</v>
          </cell>
          <cell r="D107" t="str">
            <v>Regulation</v>
          </cell>
        </row>
        <row r="108">
          <cell r="C108" t="str">
            <v>NYISO</v>
          </cell>
          <cell r="D108" t="str">
            <v>Regulation</v>
          </cell>
        </row>
        <row r="109">
          <cell r="C109" t="str">
            <v>MISO</v>
          </cell>
          <cell r="D109" t="str">
            <v>Regulation</v>
          </cell>
        </row>
        <row r="110">
          <cell r="C110" t="str">
            <v>SOUTHEAST</v>
          </cell>
          <cell r="D110" t="str">
            <v>Regulation</v>
          </cell>
        </row>
        <row r="111">
          <cell r="C111" t="str">
            <v>SPP</v>
          </cell>
          <cell r="D111" t="str">
            <v>Regulation</v>
          </cell>
        </row>
        <row r="112">
          <cell r="C112" t="str">
            <v>WECC (Non-CA)</v>
          </cell>
          <cell r="D112" t="str">
            <v>Regulation</v>
          </cell>
        </row>
        <row r="113">
          <cell r="C113" t="str">
            <v>United Kingdom</v>
          </cell>
          <cell r="D113" t="str">
            <v>Regulation</v>
          </cell>
        </row>
        <row r="114">
          <cell r="C114" t="str">
            <v>Australia</v>
          </cell>
          <cell r="D114" t="str">
            <v>Regulation</v>
          </cell>
        </row>
        <row r="115">
          <cell r="C115" t="str">
            <v>Germany</v>
          </cell>
          <cell r="D115" t="str">
            <v>Regulation</v>
          </cell>
        </row>
        <row r="116">
          <cell r="C116" t="str">
            <v>Japan</v>
          </cell>
          <cell r="D116" t="str">
            <v>Regulation</v>
          </cell>
        </row>
        <row r="117">
          <cell r="C117" t="str">
            <v>Country A</v>
          </cell>
          <cell r="D117" t="str">
            <v>Regulation</v>
          </cell>
        </row>
        <row r="118">
          <cell r="C118" t="str">
            <v>Country B</v>
          </cell>
          <cell r="D118" t="str">
            <v>Regulation</v>
          </cell>
        </row>
        <row r="119">
          <cell r="C119" t="str">
            <v>Country C</v>
          </cell>
          <cell r="D119" t="str">
            <v>Regulation</v>
          </cell>
        </row>
        <row r="120">
          <cell r="C120" t="str">
            <v>Country D</v>
          </cell>
          <cell r="D120" t="str">
            <v>Regulation</v>
          </cell>
        </row>
        <row r="121">
          <cell r="C121" t="str">
            <v>PJM</v>
          </cell>
          <cell r="D121" t="str">
            <v>Renewables Integration</v>
          </cell>
        </row>
        <row r="122">
          <cell r="C122" t="str">
            <v>ISONE</v>
          </cell>
          <cell r="D122" t="str">
            <v>Renewables Integration</v>
          </cell>
        </row>
        <row r="123">
          <cell r="C123" t="str">
            <v>ERCOT</v>
          </cell>
          <cell r="D123" t="str">
            <v>Renewables Integration</v>
          </cell>
        </row>
        <row r="124">
          <cell r="C124" t="str">
            <v>CAISO</v>
          </cell>
          <cell r="D124" t="str">
            <v>Renewables Integration</v>
          </cell>
        </row>
        <row r="125">
          <cell r="C125" t="str">
            <v>NYISO</v>
          </cell>
          <cell r="D125" t="str">
            <v>Renewables Integration</v>
          </cell>
        </row>
        <row r="126">
          <cell r="C126" t="str">
            <v>MISO</v>
          </cell>
          <cell r="D126" t="str">
            <v>Renewables Integration</v>
          </cell>
        </row>
        <row r="127">
          <cell r="C127" t="str">
            <v>SOUTHEAST</v>
          </cell>
          <cell r="D127" t="str">
            <v>Renewables Integration</v>
          </cell>
        </row>
        <row r="128">
          <cell r="C128" t="str">
            <v>SPP</v>
          </cell>
          <cell r="D128" t="str">
            <v>Renewables Integration</v>
          </cell>
        </row>
        <row r="129">
          <cell r="C129" t="str">
            <v>WECC (Non-CA)</v>
          </cell>
          <cell r="D129" t="str">
            <v>Renewables Integration</v>
          </cell>
        </row>
        <row r="130">
          <cell r="C130" t="str">
            <v>United Kingdom</v>
          </cell>
          <cell r="D130" t="str">
            <v>Renewables Integration</v>
          </cell>
        </row>
        <row r="131">
          <cell r="C131" t="str">
            <v>Australia</v>
          </cell>
          <cell r="D131" t="str">
            <v>Renewables Integration</v>
          </cell>
        </row>
        <row r="132">
          <cell r="C132" t="str">
            <v>Germany</v>
          </cell>
          <cell r="D132" t="str">
            <v>Renewables Integration</v>
          </cell>
        </row>
        <row r="133">
          <cell r="C133" t="str">
            <v>Japan</v>
          </cell>
          <cell r="D133" t="str">
            <v>Renewables Integration</v>
          </cell>
        </row>
        <row r="134">
          <cell r="C134" t="str">
            <v>Country A</v>
          </cell>
          <cell r="D134" t="str">
            <v>Renewables Integration</v>
          </cell>
        </row>
        <row r="135">
          <cell r="C135" t="str">
            <v>Country B</v>
          </cell>
          <cell r="D135" t="str">
            <v>Renewables Integration</v>
          </cell>
        </row>
        <row r="136">
          <cell r="C136" t="str">
            <v>Country C</v>
          </cell>
          <cell r="D136" t="str">
            <v>Renewables Integration</v>
          </cell>
        </row>
        <row r="137">
          <cell r="C137" t="str">
            <v>Country D</v>
          </cell>
          <cell r="D137" t="str">
            <v>Renewables Integration</v>
          </cell>
        </row>
        <row r="138">
          <cell r="C138" t="str">
            <v>PJM</v>
          </cell>
          <cell r="D138" t="str">
            <v>Grid Services</v>
          </cell>
        </row>
        <row r="139">
          <cell r="C139" t="str">
            <v>ISONE</v>
          </cell>
          <cell r="D139" t="str">
            <v>Grid Services</v>
          </cell>
        </row>
        <row r="140">
          <cell r="C140" t="str">
            <v>ERCOT</v>
          </cell>
          <cell r="D140" t="str">
            <v>Grid Services</v>
          </cell>
        </row>
        <row r="141">
          <cell r="C141" t="str">
            <v>CAISO</v>
          </cell>
          <cell r="D141" t="str">
            <v>Grid Services</v>
          </cell>
        </row>
        <row r="142">
          <cell r="C142" t="str">
            <v>NYISO</v>
          </cell>
          <cell r="D142" t="str">
            <v>Grid Services</v>
          </cell>
        </row>
        <row r="143">
          <cell r="C143" t="str">
            <v>MISO</v>
          </cell>
          <cell r="D143" t="str">
            <v>Grid Services</v>
          </cell>
        </row>
        <row r="144">
          <cell r="C144" t="str">
            <v>SOUTHEAST</v>
          </cell>
          <cell r="D144" t="str">
            <v>Grid Services</v>
          </cell>
        </row>
        <row r="145">
          <cell r="C145" t="str">
            <v>SPP</v>
          </cell>
          <cell r="D145" t="str">
            <v>Grid Services</v>
          </cell>
        </row>
        <row r="146">
          <cell r="C146" t="str">
            <v>WECC (Non-CA)</v>
          </cell>
          <cell r="D146" t="str">
            <v>Grid Services</v>
          </cell>
        </row>
        <row r="147">
          <cell r="C147" t="str">
            <v>United Kingdom</v>
          </cell>
          <cell r="D147" t="str">
            <v>Grid Services</v>
          </cell>
        </row>
        <row r="148">
          <cell r="C148" t="str">
            <v>Australia</v>
          </cell>
          <cell r="D148" t="str">
            <v>Grid Services</v>
          </cell>
        </row>
        <row r="149">
          <cell r="C149" t="str">
            <v>Germany</v>
          </cell>
          <cell r="D149" t="str">
            <v>Grid Services</v>
          </cell>
        </row>
        <row r="150">
          <cell r="C150" t="str">
            <v>Japan</v>
          </cell>
          <cell r="D150" t="str">
            <v>Grid Services</v>
          </cell>
        </row>
        <row r="151">
          <cell r="C151" t="str">
            <v>Country A</v>
          </cell>
          <cell r="D151" t="str">
            <v>Grid Services</v>
          </cell>
        </row>
        <row r="152">
          <cell r="C152" t="str">
            <v>Country B</v>
          </cell>
          <cell r="D152" t="str">
            <v>Grid Services</v>
          </cell>
        </row>
        <row r="153">
          <cell r="C153" t="str">
            <v>Country C</v>
          </cell>
          <cell r="D153" t="str">
            <v>Grid Services</v>
          </cell>
        </row>
        <row r="154">
          <cell r="C154" t="str">
            <v>Country D</v>
          </cell>
          <cell r="D154" t="str">
            <v>Grid Services</v>
          </cell>
        </row>
        <row r="155">
          <cell r="C155" t="str">
            <v>PJM</v>
          </cell>
          <cell r="D155" t="str">
            <v>DR / BTM Revenue</v>
          </cell>
        </row>
        <row r="156">
          <cell r="C156" t="str">
            <v>ISONE</v>
          </cell>
          <cell r="D156" t="str">
            <v>DR / BTM Revenue</v>
          </cell>
        </row>
        <row r="157">
          <cell r="C157" t="str">
            <v>ERCOT</v>
          </cell>
          <cell r="D157" t="str">
            <v>DR / BTM Revenue</v>
          </cell>
        </row>
        <row r="158">
          <cell r="C158" t="str">
            <v>CAISO</v>
          </cell>
          <cell r="D158" t="str">
            <v>DR / BTM Revenue</v>
          </cell>
        </row>
        <row r="159">
          <cell r="C159" t="str">
            <v>NYISO</v>
          </cell>
          <cell r="D159" t="str">
            <v>DR / BTM Revenue</v>
          </cell>
        </row>
        <row r="160">
          <cell r="C160" t="str">
            <v>MISO</v>
          </cell>
          <cell r="D160" t="str">
            <v>DR / BTM Revenue</v>
          </cell>
        </row>
        <row r="161">
          <cell r="C161" t="str">
            <v>SOUTHEAST</v>
          </cell>
          <cell r="D161" t="str">
            <v>DR / BTM Revenue</v>
          </cell>
        </row>
        <row r="162">
          <cell r="C162" t="str">
            <v>SPP</v>
          </cell>
          <cell r="D162" t="str">
            <v>DR / BTM Revenue</v>
          </cell>
        </row>
        <row r="163">
          <cell r="C163" t="str">
            <v>WECC (Non-CA)</v>
          </cell>
          <cell r="D163" t="str">
            <v>DR / BTM Revenue</v>
          </cell>
        </row>
        <row r="164">
          <cell r="C164" t="str">
            <v>United Kingdom</v>
          </cell>
          <cell r="D164" t="str">
            <v>DR / BTM Revenue</v>
          </cell>
        </row>
        <row r="165">
          <cell r="C165" t="str">
            <v>Australia</v>
          </cell>
          <cell r="D165" t="str">
            <v>DR / BTM Revenue</v>
          </cell>
        </row>
        <row r="166">
          <cell r="C166" t="str">
            <v>Germany</v>
          </cell>
          <cell r="D166" t="str">
            <v>DR / BTM Revenue</v>
          </cell>
        </row>
        <row r="167">
          <cell r="C167" t="str">
            <v>Japan</v>
          </cell>
          <cell r="D167" t="str">
            <v>DR / BTM Revenue</v>
          </cell>
        </row>
        <row r="168">
          <cell r="C168" t="str">
            <v>Country A</v>
          </cell>
          <cell r="D168" t="str">
            <v>DR / BTM Revenue</v>
          </cell>
        </row>
        <row r="169">
          <cell r="C169" t="str">
            <v>Country B</v>
          </cell>
          <cell r="D169" t="str">
            <v>DR / BTM Revenue</v>
          </cell>
        </row>
        <row r="170">
          <cell r="C170" t="str">
            <v>Country C</v>
          </cell>
          <cell r="D170" t="str">
            <v>DR / BTM Revenue</v>
          </cell>
        </row>
        <row r="171">
          <cell r="C171" t="str">
            <v>Country D</v>
          </cell>
          <cell r="D171" t="str">
            <v>DR / BTM Revenue</v>
          </cell>
        </row>
        <row r="172">
          <cell r="C172" t="str">
            <v>PJM</v>
          </cell>
          <cell r="D172" t="str">
            <v>Bill Mgmt.</v>
          </cell>
        </row>
        <row r="173">
          <cell r="C173" t="str">
            <v>ISONE</v>
          </cell>
          <cell r="D173" t="str">
            <v>Bill Mgmt.</v>
          </cell>
        </row>
        <row r="174">
          <cell r="C174" t="str">
            <v>ERCOT</v>
          </cell>
          <cell r="D174" t="str">
            <v>Bill Mgmt.</v>
          </cell>
        </row>
        <row r="175">
          <cell r="C175" t="str">
            <v>CAISO</v>
          </cell>
          <cell r="D175" t="str">
            <v>Bill Mgmt.</v>
          </cell>
        </row>
        <row r="176">
          <cell r="C176" t="str">
            <v>NYISO</v>
          </cell>
          <cell r="D176" t="str">
            <v>Bill Mgmt.</v>
          </cell>
        </row>
        <row r="177">
          <cell r="C177" t="str">
            <v>MISO</v>
          </cell>
          <cell r="D177" t="str">
            <v>Bill Mgmt.</v>
          </cell>
        </row>
        <row r="178">
          <cell r="C178" t="str">
            <v>SOUTHEAST</v>
          </cell>
          <cell r="D178" t="str">
            <v>Bill Mgmt.</v>
          </cell>
        </row>
        <row r="179">
          <cell r="C179" t="str">
            <v>SPP</v>
          </cell>
          <cell r="D179" t="str">
            <v>Bill Mgmt.</v>
          </cell>
        </row>
        <row r="180">
          <cell r="C180" t="str">
            <v>WECC (Non-CA)</v>
          </cell>
          <cell r="D180" t="str">
            <v>Bill Mgmt.</v>
          </cell>
        </row>
        <row r="181">
          <cell r="C181" t="str">
            <v>United Kingdom</v>
          </cell>
          <cell r="D181" t="str">
            <v>Bill Mgmt.</v>
          </cell>
        </row>
        <row r="182">
          <cell r="C182" t="str">
            <v>Australia</v>
          </cell>
          <cell r="D182" t="str">
            <v>Bill Mgmt.</v>
          </cell>
        </row>
        <row r="183">
          <cell r="C183" t="str">
            <v>Germany</v>
          </cell>
          <cell r="D183" t="str">
            <v>Bill Mgmt.</v>
          </cell>
        </row>
        <row r="184">
          <cell r="C184" t="str">
            <v>Japan</v>
          </cell>
          <cell r="D184" t="str">
            <v>Bill Mgmt.</v>
          </cell>
        </row>
        <row r="185">
          <cell r="C185" t="str">
            <v>Country A</v>
          </cell>
          <cell r="D185" t="str">
            <v>Bill Mgmt.</v>
          </cell>
        </row>
        <row r="186">
          <cell r="C186" t="str">
            <v>Country B</v>
          </cell>
          <cell r="D186" t="str">
            <v>Bill Mgmt.</v>
          </cell>
        </row>
        <row r="187">
          <cell r="C187" t="str">
            <v>Country C</v>
          </cell>
          <cell r="D187" t="str">
            <v>Bill Mgmt.</v>
          </cell>
        </row>
        <row r="188">
          <cell r="C188" t="str">
            <v>Country D</v>
          </cell>
          <cell r="D188" t="str">
            <v>Bill Mgmt.</v>
          </cell>
        </row>
        <row r="189">
          <cell r="C189" t="str">
            <v>PJM</v>
          </cell>
          <cell r="D189" t="str">
            <v>T&amp;D</v>
          </cell>
        </row>
        <row r="190">
          <cell r="C190" t="str">
            <v>ISONE</v>
          </cell>
          <cell r="D190" t="str">
            <v>T&amp;D</v>
          </cell>
        </row>
        <row r="191">
          <cell r="C191" t="str">
            <v>ERCOT</v>
          </cell>
          <cell r="D191" t="str">
            <v>T&amp;D</v>
          </cell>
        </row>
        <row r="192">
          <cell r="C192" t="str">
            <v>CAISO</v>
          </cell>
          <cell r="D192" t="str">
            <v>T&amp;D</v>
          </cell>
        </row>
        <row r="193">
          <cell r="C193" t="str">
            <v>NYISO</v>
          </cell>
          <cell r="D193" t="str">
            <v>T&amp;D</v>
          </cell>
        </row>
        <row r="194">
          <cell r="C194" t="str">
            <v>MISO</v>
          </cell>
          <cell r="D194" t="str">
            <v>T&amp;D</v>
          </cell>
        </row>
        <row r="195">
          <cell r="C195" t="str">
            <v>SOUTHEAST</v>
          </cell>
          <cell r="D195" t="str">
            <v>T&amp;D</v>
          </cell>
        </row>
        <row r="196">
          <cell r="C196" t="str">
            <v>SPP</v>
          </cell>
          <cell r="D196" t="str">
            <v>T&amp;D</v>
          </cell>
        </row>
        <row r="197">
          <cell r="C197" t="str">
            <v>WECC (Non-CA)</v>
          </cell>
          <cell r="D197" t="str">
            <v>T&amp;D</v>
          </cell>
        </row>
        <row r="198">
          <cell r="C198" t="str">
            <v>United Kingdom</v>
          </cell>
          <cell r="D198" t="str">
            <v>T&amp;D</v>
          </cell>
        </row>
        <row r="199">
          <cell r="C199" t="str">
            <v>Australia</v>
          </cell>
          <cell r="D199" t="str">
            <v>T&amp;D</v>
          </cell>
        </row>
        <row r="200">
          <cell r="C200" t="str">
            <v>Germany</v>
          </cell>
          <cell r="D200" t="str">
            <v>T&amp;D</v>
          </cell>
        </row>
        <row r="201">
          <cell r="C201" t="str">
            <v>Japan</v>
          </cell>
          <cell r="D201" t="str">
            <v>T&amp;D</v>
          </cell>
        </row>
        <row r="202">
          <cell r="C202" t="str">
            <v>Country A</v>
          </cell>
          <cell r="D202" t="str">
            <v>T&amp;D</v>
          </cell>
        </row>
        <row r="203">
          <cell r="C203" t="str">
            <v>Country B</v>
          </cell>
          <cell r="D203" t="str">
            <v>T&amp;D</v>
          </cell>
        </row>
        <row r="204">
          <cell r="C204" t="str">
            <v>Country C</v>
          </cell>
          <cell r="D204" t="str">
            <v>T&amp;D</v>
          </cell>
        </row>
        <row r="205">
          <cell r="C205" t="str">
            <v>Country D</v>
          </cell>
          <cell r="D205" t="str">
            <v>T&amp;D</v>
          </cell>
        </row>
        <row r="212">
          <cell r="C212" t="str">
            <v>Base</v>
          </cell>
          <cell r="D212" t="str">
            <v>PJM</v>
          </cell>
          <cell r="E212" t="str">
            <v>Capacity</v>
          </cell>
        </row>
        <row r="213">
          <cell r="C213" t="str">
            <v>Base</v>
          </cell>
          <cell r="D213" t="str">
            <v>ISONE</v>
          </cell>
          <cell r="E213" t="str">
            <v>Capacity</v>
          </cell>
        </row>
        <row r="214">
          <cell r="C214" t="str">
            <v>Base</v>
          </cell>
          <cell r="D214" t="str">
            <v>ERCOT</v>
          </cell>
          <cell r="E214" t="str">
            <v>Capacity</v>
          </cell>
        </row>
        <row r="215">
          <cell r="C215" t="str">
            <v>Base</v>
          </cell>
          <cell r="D215" t="str">
            <v>CAISO</v>
          </cell>
          <cell r="E215" t="str">
            <v>Capacity</v>
          </cell>
        </row>
        <row r="216">
          <cell r="C216" t="str">
            <v>Base</v>
          </cell>
          <cell r="D216" t="str">
            <v>NYISO</v>
          </cell>
          <cell r="E216" t="str">
            <v>Capacity</v>
          </cell>
        </row>
        <row r="217">
          <cell r="C217" t="str">
            <v>Base</v>
          </cell>
          <cell r="D217" t="str">
            <v>MISO</v>
          </cell>
          <cell r="E217" t="str">
            <v>Capacity</v>
          </cell>
        </row>
        <row r="218">
          <cell r="C218" t="str">
            <v>Base</v>
          </cell>
          <cell r="D218" t="str">
            <v>SOUTHEAST</v>
          </cell>
          <cell r="E218" t="str">
            <v>Capacity</v>
          </cell>
        </row>
        <row r="219">
          <cell r="C219" t="str">
            <v>Base</v>
          </cell>
          <cell r="D219" t="str">
            <v>SPP</v>
          </cell>
          <cell r="E219" t="str">
            <v>Capacity</v>
          </cell>
        </row>
        <row r="220">
          <cell r="C220" t="str">
            <v>Base</v>
          </cell>
          <cell r="D220" t="str">
            <v>WECC (Non-CA)</v>
          </cell>
          <cell r="E220" t="str">
            <v>Capacity</v>
          </cell>
        </row>
        <row r="221">
          <cell r="C221" t="str">
            <v>Base</v>
          </cell>
          <cell r="D221" t="str">
            <v>United Kingdom</v>
          </cell>
          <cell r="E221" t="str">
            <v>Capacity</v>
          </cell>
        </row>
        <row r="222">
          <cell r="C222" t="str">
            <v>Base</v>
          </cell>
          <cell r="D222" t="str">
            <v>Australia</v>
          </cell>
          <cell r="E222" t="str">
            <v>Capacity</v>
          </cell>
        </row>
        <row r="223">
          <cell r="C223" t="str">
            <v>Base</v>
          </cell>
          <cell r="D223" t="str">
            <v>Germany</v>
          </cell>
          <cell r="E223" t="str">
            <v>Capacity</v>
          </cell>
        </row>
        <row r="224">
          <cell r="C224" t="str">
            <v>Base</v>
          </cell>
          <cell r="D224" t="str">
            <v>Japan</v>
          </cell>
          <cell r="E224" t="str">
            <v>Capacity</v>
          </cell>
        </row>
        <row r="225">
          <cell r="C225" t="str">
            <v>Base</v>
          </cell>
          <cell r="D225" t="str">
            <v>Country A</v>
          </cell>
          <cell r="E225" t="str">
            <v>Capacity</v>
          </cell>
        </row>
        <row r="226">
          <cell r="C226" t="str">
            <v>Base</v>
          </cell>
          <cell r="D226" t="str">
            <v>Country B</v>
          </cell>
          <cell r="E226" t="str">
            <v>Capacity</v>
          </cell>
        </row>
        <row r="227">
          <cell r="C227" t="str">
            <v>Base</v>
          </cell>
          <cell r="D227" t="str">
            <v>Country C</v>
          </cell>
          <cell r="E227" t="str">
            <v>Capacity</v>
          </cell>
        </row>
        <row r="228">
          <cell r="C228" t="str">
            <v>Base</v>
          </cell>
          <cell r="D228" t="str">
            <v>Country D</v>
          </cell>
          <cell r="E228" t="str">
            <v>Capacity</v>
          </cell>
        </row>
        <row r="229">
          <cell r="C229" t="str">
            <v>High</v>
          </cell>
          <cell r="D229" t="str">
            <v>PJM</v>
          </cell>
          <cell r="E229" t="str">
            <v>Capacity</v>
          </cell>
        </row>
        <row r="230">
          <cell r="C230" t="str">
            <v>High</v>
          </cell>
          <cell r="D230" t="str">
            <v>ISONE</v>
          </cell>
          <cell r="E230" t="str">
            <v>Capacity</v>
          </cell>
        </row>
        <row r="231">
          <cell r="C231" t="str">
            <v>High</v>
          </cell>
          <cell r="D231" t="str">
            <v>ERCOT</v>
          </cell>
          <cell r="E231" t="str">
            <v>Capacity</v>
          </cell>
        </row>
        <row r="232">
          <cell r="C232" t="str">
            <v>High</v>
          </cell>
          <cell r="D232" t="str">
            <v>CAISO</v>
          </cell>
          <cell r="E232" t="str">
            <v>Capacity</v>
          </cell>
        </row>
        <row r="233">
          <cell r="C233" t="str">
            <v>High</v>
          </cell>
          <cell r="D233" t="str">
            <v>NYISO</v>
          </cell>
          <cell r="E233" t="str">
            <v>Capacity</v>
          </cell>
        </row>
        <row r="234">
          <cell r="C234" t="str">
            <v>High</v>
          </cell>
          <cell r="D234" t="str">
            <v>MISO</v>
          </cell>
          <cell r="E234" t="str">
            <v>Capacity</v>
          </cell>
        </row>
        <row r="235">
          <cell r="C235" t="str">
            <v>High</v>
          </cell>
          <cell r="D235" t="str">
            <v>SOUTHEAST</v>
          </cell>
          <cell r="E235" t="str">
            <v>Capacity</v>
          </cell>
        </row>
        <row r="236">
          <cell r="C236" t="str">
            <v>High</v>
          </cell>
          <cell r="D236" t="str">
            <v>SPP</v>
          </cell>
          <cell r="E236" t="str">
            <v>Capacity</v>
          </cell>
        </row>
        <row r="237">
          <cell r="C237" t="str">
            <v>High</v>
          </cell>
          <cell r="D237" t="str">
            <v>WECC (Non-CA)</v>
          </cell>
          <cell r="E237" t="str">
            <v>Capacity</v>
          </cell>
        </row>
        <row r="238">
          <cell r="C238" t="str">
            <v>High</v>
          </cell>
          <cell r="D238" t="str">
            <v>United Kingdom</v>
          </cell>
          <cell r="E238" t="str">
            <v>Capacity</v>
          </cell>
        </row>
        <row r="239">
          <cell r="C239" t="str">
            <v>High</v>
          </cell>
          <cell r="D239" t="str">
            <v>Australia</v>
          </cell>
          <cell r="E239" t="str">
            <v>Capacity</v>
          </cell>
        </row>
        <row r="240">
          <cell r="C240" t="str">
            <v>High</v>
          </cell>
          <cell r="D240" t="str">
            <v>Germany</v>
          </cell>
          <cell r="E240" t="str">
            <v>Capacity</v>
          </cell>
        </row>
        <row r="241">
          <cell r="C241" t="str">
            <v>High</v>
          </cell>
          <cell r="D241" t="str">
            <v>Japan</v>
          </cell>
          <cell r="E241" t="str">
            <v>Capacity</v>
          </cell>
        </row>
        <row r="242">
          <cell r="C242" t="str">
            <v>High</v>
          </cell>
          <cell r="D242" t="str">
            <v>Country A</v>
          </cell>
          <cell r="E242" t="str">
            <v>Capacity</v>
          </cell>
        </row>
        <row r="243">
          <cell r="C243" t="str">
            <v>High</v>
          </cell>
          <cell r="D243" t="str">
            <v>Country B</v>
          </cell>
          <cell r="E243" t="str">
            <v>Capacity</v>
          </cell>
        </row>
        <row r="244">
          <cell r="C244" t="str">
            <v>High</v>
          </cell>
          <cell r="D244" t="str">
            <v>Country C</v>
          </cell>
          <cell r="E244" t="str">
            <v>Capacity</v>
          </cell>
        </row>
        <row r="245">
          <cell r="C245" t="str">
            <v>High</v>
          </cell>
          <cell r="D245" t="str">
            <v>Country D</v>
          </cell>
          <cell r="E245" t="str">
            <v>Capacity</v>
          </cell>
        </row>
        <row r="246">
          <cell r="C246" t="str">
            <v>Low</v>
          </cell>
          <cell r="D246" t="str">
            <v>PJM</v>
          </cell>
          <cell r="E246" t="str">
            <v>Capacity</v>
          </cell>
        </row>
        <row r="247">
          <cell r="C247" t="str">
            <v>Low</v>
          </cell>
          <cell r="D247" t="str">
            <v>ISONE</v>
          </cell>
          <cell r="E247" t="str">
            <v>Capacity</v>
          </cell>
        </row>
        <row r="248">
          <cell r="C248" t="str">
            <v>Low</v>
          </cell>
          <cell r="D248" t="str">
            <v>ERCOT</v>
          </cell>
          <cell r="E248" t="str">
            <v>Capacity</v>
          </cell>
        </row>
        <row r="249">
          <cell r="C249" t="str">
            <v>Low</v>
          </cell>
          <cell r="D249" t="str">
            <v>CAISO</v>
          </cell>
          <cell r="E249" t="str">
            <v>Capacity</v>
          </cell>
        </row>
        <row r="250">
          <cell r="C250" t="str">
            <v>Low</v>
          </cell>
          <cell r="D250" t="str">
            <v>NYISO</v>
          </cell>
          <cell r="E250" t="str">
            <v>Capacity</v>
          </cell>
        </row>
        <row r="251">
          <cell r="C251" t="str">
            <v>Low</v>
          </cell>
          <cell r="D251" t="str">
            <v>MISO</v>
          </cell>
          <cell r="E251" t="str">
            <v>Capacity</v>
          </cell>
        </row>
        <row r="252">
          <cell r="C252" t="str">
            <v>Low</v>
          </cell>
          <cell r="D252" t="str">
            <v>SOUTHEAST</v>
          </cell>
          <cell r="E252" t="str">
            <v>Capacity</v>
          </cell>
        </row>
        <row r="253">
          <cell r="C253" t="str">
            <v>Low</v>
          </cell>
          <cell r="D253" t="str">
            <v>SPP</v>
          </cell>
          <cell r="E253" t="str">
            <v>Capacity</v>
          </cell>
        </row>
        <row r="254">
          <cell r="C254" t="str">
            <v>Low</v>
          </cell>
          <cell r="D254" t="str">
            <v>WECC (Non-CA)</v>
          </cell>
          <cell r="E254" t="str">
            <v>Capacity</v>
          </cell>
        </row>
        <row r="255">
          <cell r="C255" t="str">
            <v>Low</v>
          </cell>
          <cell r="D255" t="str">
            <v>United Kingdom</v>
          </cell>
          <cell r="E255" t="str">
            <v>Capacity</v>
          </cell>
        </row>
        <row r="256">
          <cell r="C256" t="str">
            <v>Low</v>
          </cell>
          <cell r="D256" t="str">
            <v>Australia</v>
          </cell>
          <cell r="E256" t="str">
            <v>Capacity</v>
          </cell>
        </row>
        <row r="257">
          <cell r="C257" t="str">
            <v>Low</v>
          </cell>
          <cell r="D257" t="str">
            <v>Germany</v>
          </cell>
          <cell r="E257" t="str">
            <v>Capacity</v>
          </cell>
        </row>
        <row r="258">
          <cell r="C258" t="str">
            <v>Low</v>
          </cell>
          <cell r="D258" t="str">
            <v>Japan</v>
          </cell>
          <cell r="E258" t="str">
            <v>Capacity</v>
          </cell>
        </row>
        <row r="259">
          <cell r="C259" t="str">
            <v>Low</v>
          </cell>
          <cell r="D259" t="str">
            <v>Country A</v>
          </cell>
          <cell r="E259" t="str">
            <v>Capacity</v>
          </cell>
        </row>
        <row r="260">
          <cell r="C260" t="str">
            <v>Low</v>
          </cell>
          <cell r="D260" t="str">
            <v>Country B</v>
          </cell>
          <cell r="E260" t="str">
            <v>Capacity</v>
          </cell>
        </row>
        <row r="261">
          <cell r="C261" t="str">
            <v>Low</v>
          </cell>
          <cell r="D261" t="str">
            <v>Country C</v>
          </cell>
          <cell r="E261" t="str">
            <v>Capacity</v>
          </cell>
        </row>
        <row r="262">
          <cell r="C262" t="str">
            <v>Low</v>
          </cell>
          <cell r="D262" t="str">
            <v>Country D</v>
          </cell>
          <cell r="E262" t="str">
            <v>Capacity</v>
          </cell>
        </row>
        <row r="263">
          <cell r="C263" t="str">
            <v>Base</v>
          </cell>
          <cell r="D263" t="str">
            <v>PJM</v>
          </cell>
          <cell r="E263" t="str">
            <v>Energy Arbitrage</v>
          </cell>
        </row>
        <row r="264">
          <cell r="C264" t="str">
            <v>Base</v>
          </cell>
          <cell r="D264" t="str">
            <v>ISONE</v>
          </cell>
          <cell r="E264" t="str">
            <v>Energy Arbitrage</v>
          </cell>
        </row>
        <row r="265">
          <cell r="C265" t="str">
            <v>Base</v>
          </cell>
          <cell r="D265" t="str">
            <v>ERCOT</v>
          </cell>
          <cell r="E265" t="str">
            <v>Energy Arbitrage</v>
          </cell>
        </row>
        <row r="266">
          <cell r="C266" t="str">
            <v>Base</v>
          </cell>
          <cell r="D266" t="str">
            <v>CAISO</v>
          </cell>
          <cell r="E266" t="str">
            <v>Energy Arbitrage</v>
          </cell>
        </row>
        <row r="267">
          <cell r="C267" t="str">
            <v>Base</v>
          </cell>
          <cell r="D267" t="str">
            <v>NYISO</v>
          </cell>
          <cell r="E267" t="str">
            <v>Energy Arbitrage</v>
          </cell>
        </row>
        <row r="268">
          <cell r="C268" t="str">
            <v>Base</v>
          </cell>
          <cell r="D268" t="str">
            <v>MISO</v>
          </cell>
          <cell r="E268" t="str">
            <v>Energy Arbitrage</v>
          </cell>
        </row>
        <row r="269">
          <cell r="C269" t="str">
            <v>Base</v>
          </cell>
          <cell r="D269" t="str">
            <v>SOUTHEAST</v>
          </cell>
          <cell r="E269" t="str">
            <v>Energy Arbitrage</v>
          </cell>
        </row>
        <row r="270">
          <cell r="C270" t="str">
            <v>Base</v>
          </cell>
          <cell r="D270" t="str">
            <v>SPP</v>
          </cell>
          <cell r="E270" t="str">
            <v>Energy Arbitrage</v>
          </cell>
        </row>
        <row r="271">
          <cell r="C271" t="str">
            <v>Base</v>
          </cell>
          <cell r="D271" t="str">
            <v>WECC (Non-CA)</v>
          </cell>
          <cell r="E271" t="str">
            <v>Energy Arbitrage</v>
          </cell>
        </row>
        <row r="272">
          <cell r="C272" t="str">
            <v>Base</v>
          </cell>
          <cell r="D272" t="str">
            <v>United Kingdom</v>
          </cell>
          <cell r="E272" t="str">
            <v>Energy Arbitrage</v>
          </cell>
        </row>
        <row r="273">
          <cell r="C273" t="str">
            <v>Base</v>
          </cell>
          <cell r="D273" t="str">
            <v>Australia</v>
          </cell>
          <cell r="E273" t="str">
            <v>Energy Arbitrage</v>
          </cell>
        </row>
        <row r="274">
          <cell r="C274" t="str">
            <v>Base</v>
          </cell>
          <cell r="D274" t="str">
            <v>Germany</v>
          </cell>
          <cell r="E274" t="str">
            <v>Energy Arbitrage</v>
          </cell>
        </row>
        <row r="275">
          <cell r="C275" t="str">
            <v>Base</v>
          </cell>
          <cell r="D275" t="str">
            <v>Japan</v>
          </cell>
          <cell r="E275" t="str">
            <v>Energy Arbitrage</v>
          </cell>
        </row>
        <row r="276">
          <cell r="C276" t="str">
            <v>Base</v>
          </cell>
          <cell r="D276" t="str">
            <v>Country A</v>
          </cell>
          <cell r="E276" t="str">
            <v>Energy Arbitrage</v>
          </cell>
        </row>
        <row r="277">
          <cell r="C277" t="str">
            <v>Base</v>
          </cell>
          <cell r="D277" t="str">
            <v>Country B</v>
          </cell>
          <cell r="E277" t="str">
            <v>Energy Arbitrage</v>
          </cell>
        </row>
        <row r="278">
          <cell r="C278" t="str">
            <v>Base</v>
          </cell>
          <cell r="D278" t="str">
            <v>Country C</v>
          </cell>
          <cell r="E278" t="str">
            <v>Energy Arbitrage</v>
          </cell>
        </row>
        <row r="279">
          <cell r="C279" t="str">
            <v>Base</v>
          </cell>
          <cell r="D279" t="str">
            <v>Country D</v>
          </cell>
          <cell r="E279" t="str">
            <v>Energy Arbitrage</v>
          </cell>
        </row>
        <row r="280">
          <cell r="C280" t="str">
            <v>High</v>
          </cell>
          <cell r="D280" t="str">
            <v>PJM</v>
          </cell>
          <cell r="E280" t="str">
            <v>Energy Arbitrage</v>
          </cell>
        </row>
        <row r="281">
          <cell r="C281" t="str">
            <v>High</v>
          </cell>
          <cell r="D281" t="str">
            <v>ISONE</v>
          </cell>
          <cell r="E281" t="str">
            <v>Energy Arbitrage</v>
          </cell>
        </row>
        <row r="282">
          <cell r="C282" t="str">
            <v>High</v>
          </cell>
          <cell r="D282" t="str">
            <v>ERCOT</v>
          </cell>
          <cell r="E282" t="str">
            <v>Energy Arbitrage</v>
          </cell>
        </row>
        <row r="283">
          <cell r="C283" t="str">
            <v>High</v>
          </cell>
          <cell r="D283" t="str">
            <v>CAISO</v>
          </cell>
          <cell r="E283" t="str">
            <v>Energy Arbitrage</v>
          </cell>
        </row>
        <row r="284">
          <cell r="C284" t="str">
            <v>High</v>
          </cell>
          <cell r="D284" t="str">
            <v>NYISO</v>
          </cell>
          <cell r="E284" t="str">
            <v>Energy Arbitrage</v>
          </cell>
        </row>
        <row r="285">
          <cell r="C285" t="str">
            <v>High</v>
          </cell>
          <cell r="D285" t="str">
            <v>MISO</v>
          </cell>
          <cell r="E285" t="str">
            <v>Energy Arbitrage</v>
          </cell>
        </row>
        <row r="286">
          <cell r="C286" t="str">
            <v>High</v>
          </cell>
          <cell r="D286" t="str">
            <v>SOUTHEAST</v>
          </cell>
          <cell r="E286" t="str">
            <v>Energy Arbitrage</v>
          </cell>
        </row>
        <row r="287">
          <cell r="C287" t="str">
            <v>High</v>
          </cell>
          <cell r="D287" t="str">
            <v>SPP</v>
          </cell>
          <cell r="E287" t="str">
            <v>Energy Arbitrage</v>
          </cell>
        </row>
        <row r="288">
          <cell r="C288" t="str">
            <v>High</v>
          </cell>
          <cell r="D288" t="str">
            <v>WECC (Non-CA)</v>
          </cell>
          <cell r="E288" t="str">
            <v>Energy Arbitrage</v>
          </cell>
        </row>
        <row r="289">
          <cell r="C289" t="str">
            <v>High</v>
          </cell>
          <cell r="D289" t="str">
            <v>United Kingdom</v>
          </cell>
          <cell r="E289" t="str">
            <v>Energy Arbitrage</v>
          </cell>
        </row>
        <row r="290">
          <cell r="C290" t="str">
            <v>High</v>
          </cell>
          <cell r="D290" t="str">
            <v>Australia</v>
          </cell>
          <cell r="E290" t="str">
            <v>Energy Arbitrage</v>
          </cell>
        </row>
        <row r="291">
          <cell r="C291" t="str">
            <v>High</v>
          </cell>
          <cell r="D291" t="str">
            <v>Germany</v>
          </cell>
          <cell r="E291" t="str">
            <v>Energy Arbitrage</v>
          </cell>
        </row>
        <row r="292">
          <cell r="C292" t="str">
            <v>High</v>
          </cell>
          <cell r="D292" t="str">
            <v>Japan</v>
          </cell>
          <cell r="E292" t="str">
            <v>Energy Arbitrage</v>
          </cell>
        </row>
        <row r="293">
          <cell r="C293" t="str">
            <v>High</v>
          </cell>
          <cell r="D293" t="str">
            <v>Country A</v>
          </cell>
          <cell r="E293" t="str">
            <v>Energy Arbitrage</v>
          </cell>
        </row>
        <row r="294">
          <cell r="C294" t="str">
            <v>High</v>
          </cell>
          <cell r="D294" t="str">
            <v>Country B</v>
          </cell>
          <cell r="E294" t="str">
            <v>Energy Arbitrage</v>
          </cell>
        </row>
        <row r="295">
          <cell r="C295" t="str">
            <v>High</v>
          </cell>
          <cell r="D295" t="str">
            <v>Country C</v>
          </cell>
          <cell r="E295" t="str">
            <v>Energy Arbitrage</v>
          </cell>
        </row>
        <row r="296">
          <cell r="C296" t="str">
            <v>High</v>
          </cell>
          <cell r="D296" t="str">
            <v>Country D</v>
          </cell>
          <cell r="E296" t="str">
            <v>Energy Arbitrage</v>
          </cell>
        </row>
        <row r="297">
          <cell r="C297" t="str">
            <v>Low</v>
          </cell>
          <cell r="D297" t="str">
            <v>PJM</v>
          </cell>
          <cell r="E297" t="str">
            <v>Energy Arbitrage</v>
          </cell>
        </row>
        <row r="298">
          <cell r="C298" t="str">
            <v>Low</v>
          </cell>
          <cell r="D298" t="str">
            <v>ISONE</v>
          </cell>
          <cell r="E298" t="str">
            <v>Energy Arbitrage</v>
          </cell>
        </row>
        <row r="299">
          <cell r="C299" t="str">
            <v>Low</v>
          </cell>
          <cell r="D299" t="str">
            <v>ERCOT</v>
          </cell>
          <cell r="E299" t="str">
            <v>Energy Arbitrage</v>
          </cell>
        </row>
        <row r="300">
          <cell r="C300" t="str">
            <v>Low</v>
          </cell>
          <cell r="D300" t="str">
            <v>CAISO</v>
          </cell>
          <cell r="E300" t="str">
            <v>Energy Arbitrage</v>
          </cell>
        </row>
        <row r="301">
          <cell r="C301" t="str">
            <v>Low</v>
          </cell>
          <cell r="D301" t="str">
            <v>NYISO</v>
          </cell>
          <cell r="E301" t="str">
            <v>Energy Arbitrage</v>
          </cell>
        </row>
        <row r="302">
          <cell r="C302" t="str">
            <v>Low</v>
          </cell>
          <cell r="D302" t="str">
            <v>MISO</v>
          </cell>
          <cell r="E302" t="str">
            <v>Energy Arbitrage</v>
          </cell>
        </row>
        <row r="303">
          <cell r="C303" t="str">
            <v>Low</v>
          </cell>
          <cell r="D303" t="str">
            <v>SOUTHEAST</v>
          </cell>
          <cell r="E303" t="str">
            <v>Energy Arbitrage</v>
          </cell>
        </row>
        <row r="304">
          <cell r="C304" t="str">
            <v>Low</v>
          </cell>
          <cell r="D304" t="str">
            <v>SPP</v>
          </cell>
          <cell r="E304" t="str">
            <v>Energy Arbitrage</v>
          </cell>
        </row>
        <row r="305">
          <cell r="C305" t="str">
            <v>Low</v>
          </cell>
          <cell r="D305" t="str">
            <v>WECC (Non-CA)</v>
          </cell>
          <cell r="E305" t="str">
            <v>Energy Arbitrage</v>
          </cell>
        </row>
        <row r="306">
          <cell r="C306" t="str">
            <v>Low</v>
          </cell>
          <cell r="D306" t="str">
            <v>United Kingdom</v>
          </cell>
          <cell r="E306" t="str">
            <v>Energy Arbitrage</v>
          </cell>
        </row>
        <row r="307">
          <cell r="C307" t="str">
            <v>Low</v>
          </cell>
          <cell r="D307" t="str">
            <v>Australia</v>
          </cell>
          <cell r="E307" t="str">
            <v>Energy Arbitrage</v>
          </cell>
        </row>
        <row r="308">
          <cell r="C308" t="str">
            <v>Low</v>
          </cell>
          <cell r="D308" t="str">
            <v>Germany</v>
          </cell>
          <cell r="E308" t="str">
            <v>Energy Arbitrage</v>
          </cell>
        </row>
        <row r="309">
          <cell r="C309" t="str">
            <v>Low</v>
          </cell>
          <cell r="D309" t="str">
            <v>Japan</v>
          </cell>
          <cell r="E309" t="str">
            <v>Energy Arbitrage</v>
          </cell>
        </row>
        <row r="310">
          <cell r="C310" t="str">
            <v>Low</v>
          </cell>
          <cell r="D310" t="str">
            <v>Country A</v>
          </cell>
          <cell r="E310" t="str">
            <v>Energy Arbitrage</v>
          </cell>
        </row>
        <row r="311">
          <cell r="C311" t="str">
            <v>Low</v>
          </cell>
          <cell r="D311" t="str">
            <v>Country B</v>
          </cell>
          <cell r="E311" t="str">
            <v>Energy Arbitrage</v>
          </cell>
        </row>
        <row r="312">
          <cell r="C312" t="str">
            <v>Low</v>
          </cell>
          <cell r="D312" t="str">
            <v>Country C</v>
          </cell>
          <cell r="E312" t="str">
            <v>Energy Arbitrage</v>
          </cell>
        </row>
        <row r="313">
          <cell r="C313" t="str">
            <v>Low</v>
          </cell>
          <cell r="D313" t="str">
            <v>Country D</v>
          </cell>
          <cell r="E313" t="str">
            <v>Energy Arbitrage</v>
          </cell>
        </row>
        <row r="314">
          <cell r="C314" t="str">
            <v>Base</v>
          </cell>
          <cell r="D314" t="str">
            <v>PJM</v>
          </cell>
          <cell r="E314" t="str">
            <v>Spinning Reserves</v>
          </cell>
        </row>
        <row r="315">
          <cell r="C315" t="str">
            <v>Base</v>
          </cell>
          <cell r="D315" t="str">
            <v>ISONE</v>
          </cell>
          <cell r="E315" t="str">
            <v>Spinning Reserves</v>
          </cell>
        </row>
        <row r="316">
          <cell r="C316" t="str">
            <v>Base</v>
          </cell>
          <cell r="D316" t="str">
            <v>ERCOT</v>
          </cell>
          <cell r="E316" t="str">
            <v>Spinning Reserves</v>
          </cell>
        </row>
        <row r="317">
          <cell r="C317" t="str">
            <v>Base</v>
          </cell>
          <cell r="D317" t="str">
            <v>CAISO</v>
          </cell>
          <cell r="E317" t="str">
            <v>Spinning Reserves</v>
          </cell>
        </row>
        <row r="318">
          <cell r="C318" t="str">
            <v>Base</v>
          </cell>
          <cell r="D318" t="str">
            <v>NYISO</v>
          </cell>
          <cell r="E318" t="str">
            <v>Spinning Reserves</v>
          </cell>
        </row>
        <row r="319">
          <cell r="C319" t="str">
            <v>Base</v>
          </cell>
          <cell r="D319" t="str">
            <v>MISO</v>
          </cell>
          <cell r="E319" t="str">
            <v>Spinning Reserves</v>
          </cell>
        </row>
        <row r="320">
          <cell r="C320" t="str">
            <v>Base</v>
          </cell>
          <cell r="D320" t="str">
            <v>SOUTHEAST</v>
          </cell>
          <cell r="E320" t="str">
            <v>Spinning Reserves</v>
          </cell>
        </row>
        <row r="321">
          <cell r="C321" t="str">
            <v>Base</v>
          </cell>
          <cell r="D321" t="str">
            <v>SPP</v>
          </cell>
          <cell r="E321" t="str">
            <v>Spinning Reserves</v>
          </cell>
        </row>
        <row r="322">
          <cell r="C322" t="str">
            <v>Base</v>
          </cell>
          <cell r="D322" t="str">
            <v>WECC (Non-CA)</v>
          </cell>
          <cell r="E322" t="str">
            <v>Spinning Reserves</v>
          </cell>
        </row>
        <row r="323">
          <cell r="C323" t="str">
            <v>Base</v>
          </cell>
          <cell r="D323" t="str">
            <v>United Kingdom</v>
          </cell>
          <cell r="E323" t="str">
            <v>Spinning Reserves</v>
          </cell>
        </row>
        <row r="324">
          <cell r="C324" t="str">
            <v>Base</v>
          </cell>
          <cell r="D324" t="str">
            <v>Australia</v>
          </cell>
          <cell r="E324" t="str">
            <v>Spinning Reserves</v>
          </cell>
        </row>
        <row r="325">
          <cell r="C325" t="str">
            <v>Base</v>
          </cell>
          <cell r="D325" t="str">
            <v>Germany</v>
          </cell>
          <cell r="E325" t="str">
            <v>Spinning Reserves</v>
          </cell>
        </row>
        <row r="326">
          <cell r="C326" t="str">
            <v>Base</v>
          </cell>
          <cell r="D326" t="str">
            <v>Japan</v>
          </cell>
          <cell r="E326" t="str">
            <v>Spinning Reserves</v>
          </cell>
        </row>
        <row r="327">
          <cell r="C327" t="str">
            <v>Base</v>
          </cell>
          <cell r="D327" t="str">
            <v>Country A</v>
          </cell>
          <cell r="E327" t="str">
            <v>Spinning Reserves</v>
          </cell>
        </row>
        <row r="328">
          <cell r="C328" t="str">
            <v>Base</v>
          </cell>
          <cell r="D328" t="str">
            <v>Country B</v>
          </cell>
          <cell r="E328" t="str">
            <v>Spinning Reserves</v>
          </cell>
        </row>
        <row r="329">
          <cell r="C329" t="str">
            <v>Base</v>
          </cell>
          <cell r="D329" t="str">
            <v>Country C</v>
          </cell>
          <cell r="E329" t="str">
            <v>Spinning Reserves</v>
          </cell>
        </row>
        <row r="330">
          <cell r="C330" t="str">
            <v>Base</v>
          </cell>
          <cell r="D330" t="str">
            <v>Country D</v>
          </cell>
          <cell r="E330" t="str">
            <v>Spinning Reserves</v>
          </cell>
        </row>
        <row r="331">
          <cell r="C331" t="str">
            <v>High</v>
          </cell>
          <cell r="D331" t="str">
            <v>PJM</v>
          </cell>
          <cell r="E331" t="str">
            <v>Spinning Reserves</v>
          </cell>
        </row>
        <row r="332">
          <cell r="C332" t="str">
            <v>High</v>
          </cell>
          <cell r="D332" t="str">
            <v>ISONE</v>
          </cell>
          <cell r="E332" t="str">
            <v>Spinning Reserves</v>
          </cell>
        </row>
        <row r="333">
          <cell r="C333" t="str">
            <v>High</v>
          </cell>
          <cell r="D333" t="str">
            <v>ERCOT</v>
          </cell>
          <cell r="E333" t="str">
            <v>Spinning Reserves</v>
          </cell>
        </row>
        <row r="334">
          <cell r="C334" t="str">
            <v>High</v>
          </cell>
          <cell r="D334" t="str">
            <v>CAISO</v>
          </cell>
          <cell r="E334" t="str">
            <v>Spinning Reserves</v>
          </cell>
        </row>
        <row r="335">
          <cell r="C335" t="str">
            <v>High</v>
          </cell>
          <cell r="D335" t="str">
            <v>NYISO</v>
          </cell>
          <cell r="E335" t="str">
            <v>Spinning Reserves</v>
          </cell>
        </row>
        <row r="336">
          <cell r="C336" t="str">
            <v>High</v>
          </cell>
          <cell r="D336" t="str">
            <v>MISO</v>
          </cell>
          <cell r="E336" t="str">
            <v>Spinning Reserves</v>
          </cell>
        </row>
        <row r="337">
          <cell r="C337" t="str">
            <v>High</v>
          </cell>
          <cell r="D337" t="str">
            <v>SOUTHEAST</v>
          </cell>
          <cell r="E337" t="str">
            <v>Spinning Reserves</v>
          </cell>
        </row>
        <row r="338">
          <cell r="C338" t="str">
            <v>High</v>
          </cell>
          <cell r="D338" t="str">
            <v>SPP</v>
          </cell>
          <cell r="E338" t="str">
            <v>Spinning Reserves</v>
          </cell>
        </row>
        <row r="339">
          <cell r="C339" t="str">
            <v>High</v>
          </cell>
          <cell r="D339" t="str">
            <v>WECC (Non-CA)</v>
          </cell>
          <cell r="E339" t="str">
            <v>Spinning Reserves</v>
          </cell>
        </row>
        <row r="340">
          <cell r="C340" t="str">
            <v>High</v>
          </cell>
          <cell r="D340" t="str">
            <v>United Kingdom</v>
          </cell>
          <cell r="E340" t="str">
            <v>Spinning Reserves</v>
          </cell>
        </row>
        <row r="341">
          <cell r="C341" t="str">
            <v>High</v>
          </cell>
          <cell r="D341" t="str">
            <v>Australia</v>
          </cell>
          <cell r="E341" t="str">
            <v>Spinning Reserves</v>
          </cell>
        </row>
        <row r="342">
          <cell r="C342" t="str">
            <v>High</v>
          </cell>
          <cell r="D342" t="str">
            <v>Germany</v>
          </cell>
          <cell r="E342" t="str">
            <v>Spinning Reserves</v>
          </cell>
        </row>
        <row r="343">
          <cell r="C343" t="str">
            <v>High</v>
          </cell>
          <cell r="D343" t="str">
            <v>Japan</v>
          </cell>
          <cell r="E343" t="str">
            <v>Spinning Reserves</v>
          </cell>
        </row>
        <row r="344">
          <cell r="C344" t="str">
            <v>High</v>
          </cell>
          <cell r="D344" t="str">
            <v>Country A</v>
          </cell>
          <cell r="E344" t="str">
            <v>Spinning Reserves</v>
          </cell>
        </row>
        <row r="345">
          <cell r="C345" t="str">
            <v>High</v>
          </cell>
          <cell r="D345" t="str">
            <v>Country B</v>
          </cell>
          <cell r="E345" t="str">
            <v>Spinning Reserves</v>
          </cell>
        </row>
        <row r="346">
          <cell r="C346" t="str">
            <v>High</v>
          </cell>
          <cell r="D346" t="str">
            <v>Country C</v>
          </cell>
          <cell r="E346" t="str">
            <v>Spinning Reserves</v>
          </cell>
        </row>
        <row r="347">
          <cell r="C347" t="str">
            <v>High</v>
          </cell>
          <cell r="D347" t="str">
            <v>Country D</v>
          </cell>
          <cell r="E347" t="str">
            <v>Spinning Reserves</v>
          </cell>
        </row>
        <row r="348">
          <cell r="C348" t="str">
            <v>Low</v>
          </cell>
          <cell r="D348" t="str">
            <v>PJM</v>
          </cell>
          <cell r="E348" t="str">
            <v>Spinning Reserves</v>
          </cell>
        </row>
        <row r="349">
          <cell r="C349" t="str">
            <v>Low</v>
          </cell>
          <cell r="D349" t="str">
            <v>ISONE</v>
          </cell>
          <cell r="E349" t="str">
            <v>Spinning Reserves</v>
          </cell>
        </row>
        <row r="350">
          <cell r="C350" t="str">
            <v>Low</v>
          </cell>
          <cell r="D350" t="str">
            <v>ERCOT</v>
          </cell>
          <cell r="E350" t="str">
            <v>Spinning Reserves</v>
          </cell>
        </row>
        <row r="351">
          <cell r="C351" t="str">
            <v>Low</v>
          </cell>
          <cell r="D351" t="str">
            <v>CAISO</v>
          </cell>
          <cell r="E351" t="str">
            <v>Spinning Reserves</v>
          </cell>
        </row>
        <row r="352">
          <cell r="C352" t="str">
            <v>Low</v>
          </cell>
          <cell r="D352" t="str">
            <v>NYISO</v>
          </cell>
          <cell r="E352" t="str">
            <v>Spinning Reserves</v>
          </cell>
        </row>
        <row r="353">
          <cell r="C353" t="str">
            <v>Low</v>
          </cell>
          <cell r="D353" t="str">
            <v>MISO</v>
          </cell>
          <cell r="E353" t="str">
            <v>Spinning Reserves</v>
          </cell>
        </row>
        <row r="354">
          <cell r="C354" t="str">
            <v>Low</v>
          </cell>
          <cell r="D354" t="str">
            <v>SOUTHEAST</v>
          </cell>
          <cell r="E354" t="str">
            <v>Spinning Reserves</v>
          </cell>
        </row>
        <row r="355">
          <cell r="C355" t="str">
            <v>Low</v>
          </cell>
          <cell r="D355" t="str">
            <v>SPP</v>
          </cell>
          <cell r="E355" t="str">
            <v>Spinning Reserves</v>
          </cell>
        </row>
        <row r="356">
          <cell r="C356" t="str">
            <v>Low</v>
          </cell>
          <cell r="D356" t="str">
            <v>WECC (Non-CA)</v>
          </cell>
          <cell r="E356" t="str">
            <v>Spinning Reserves</v>
          </cell>
        </row>
        <row r="357">
          <cell r="C357" t="str">
            <v>Low</v>
          </cell>
          <cell r="D357" t="str">
            <v>United Kingdom</v>
          </cell>
          <cell r="E357" t="str">
            <v>Spinning Reserves</v>
          </cell>
        </row>
        <row r="358">
          <cell r="C358" t="str">
            <v>Low</v>
          </cell>
          <cell r="D358" t="str">
            <v>Australia</v>
          </cell>
          <cell r="E358" t="str">
            <v>Spinning Reserves</v>
          </cell>
        </row>
        <row r="359">
          <cell r="C359" t="str">
            <v>Low</v>
          </cell>
          <cell r="D359" t="str">
            <v>Germany</v>
          </cell>
          <cell r="E359" t="str">
            <v>Spinning Reserves</v>
          </cell>
        </row>
        <row r="360">
          <cell r="C360" t="str">
            <v>Low</v>
          </cell>
          <cell r="D360" t="str">
            <v>Japan</v>
          </cell>
          <cell r="E360" t="str">
            <v>Spinning Reserves</v>
          </cell>
        </row>
        <row r="361">
          <cell r="C361" t="str">
            <v>Low</v>
          </cell>
          <cell r="D361" t="str">
            <v>Country A</v>
          </cell>
          <cell r="E361" t="str">
            <v>Spinning Reserves</v>
          </cell>
        </row>
        <row r="362">
          <cell r="C362" t="str">
            <v>Low</v>
          </cell>
          <cell r="D362" t="str">
            <v>Country B</v>
          </cell>
          <cell r="E362" t="str">
            <v>Spinning Reserves</v>
          </cell>
        </row>
        <row r="363">
          <cell r="C363" t="str">
            <v>Low</v>
          </cell>
          <cell r="D363" t="str">
            <v>Country C</v>
          </cell>
          <cell r="E363" t="str">
            <v>Spinning Reserves</v>
          </cell>
        </row>
        <row r="364">
          <cell r="C364" t="str">
            <v>Low</v>
          </cell>
          <cell r="D364" t="str">
            <v>Country D</v>
          </cell>
          <cell r="E364" t="str">
            <v>Spinning Reserves</v>
          </cell>
        </row>
        <row r="365">
          <cell r="C365" t="str">
            <v>Base</v>
          </cell>
          <cell r="D365" t="str">
            <v>PJM</v>
          </cell>
          <cell r="E365" t="str">
            <v>Spinning Reserves</v>
          </cell>
        </row>
        <row r="366">
          <cell r="C366" t="str">
            <v>Base</v>
          </cell>
          <cell r="D366" t="str">
            <v>ISONE</v>
          </cell>
          <cell r="E366" t="str">
            <v>Spinning Reserves</v>
          </cell>
        </row>
        <row r="367">
          <cell r="C367" t="str">
            <v>Base</v>
          </cell>
          <cell r="D367" t="str">
            <v>ERCOT</v>
          </cell>
          <cell r="E367" t="str">
            <v>Spinning Reserves</v>
          </cell>
        </row>
        <row r="368">
          <cell r="C368" t="str">
            <v>Base</v>
          </cell>
          <cell r="D368" t="str">
            <v>CAISO</v>
          </cell>
          <cell r="E368" t="str">
            <v>Spinning Reserves</v>
          </cell>
        </row>
        <row r="369">
          <cell r="C369" t="str">
            <v>Base</v>
          </cell>
          <cell r="D369" t="str">
            <v>NYISO</v>
          </cell>
          <cell r="E369" t="str">
            <v>Spinning Reserves</v>
          </cell>
        </row>
        <row r="370">
          <cell r="C370" t="str">
            <v>Base</v>
          </cell>
          <cell r="D370" t="str">
            <v>MISO</v>
          </cell>
          <cell r="E370" t="str">
            <v>Spinning Reserves</v>
          </cell>
        </row>
        <row r="371">
          <cell r="C371" t="str">
            <v>Base</v>
          </cell>
          <cell r="D371" t="str">
            <v>SOUTHEAST</v>
          </cell>
          <cell r="E371" t="str">
            <v>Spinning Reserves</v>
          </cell>
        </row>
        <row r="372">
          <cell r="C372" t="str">
            <v>Base</v>
          </cell>
          <cell r="D372" t="str">
            <v>SPP</v>
          </cell>
          <cell r="E372" t="str">
            <v>Spinning Reserves</v>
          </cell>
        </row>
        <row r="373">
          <cell r="C373" t="str">
            <v>Base</v>
          </cell>
          <cell r="D373" t="str">
            <v>WECC (Non-CA)</v>
          </cell>
          <cell r="E373" t="str">
            <v>Spinning Reserves</v>
          </cell>
        </row>
        <row r="374">
          <cell r="C374" t="str">
            <v>Base</v>
          </cell>
          <cell r="D374" t="str">
            <v>United Kingdom</v>
          </cell>
          <cell r="E374" t="str">
            <v>Spinning Reserves</v>
          </cell>
        </row>
        <row r="375">
          <cell r="C375" t="str">
            <v>Base</v>
          </cell>
          <cell r="D375" t="str">
            <v>Australia</v>
          </cell>
          <cell r="E375" t="str">
            <v>Spinning Reserves</v>
          </cell>
        </row>
        <row r="376">
          <cell r="C376" t="str">
            <v>Base</v>
          </cell>
          <cell r="D376" t="str">
            <v>Germany</v>
          </cell>
          <cell r="E376" t="str">
            <v>Spinning Reserves</v>
          </cell>
        </row>
        <row r="377">
          <cell r="C377" t="str">
            <v>Base</v>
          </cell>
          <cell r="D377" t="str">
            <v>Japan</v>
          </cell>
          <cell r="E377" t="str">
            <v>Spinning Reserves</v>
          </cell>
        </row>
        <row r="378">
          <cell r="C378" t="str">
            <v>Base</v>
          </cell>
          <cell r="D378" t="str">
            <v>Country A</v>
          </cell>
          <cell r="E378" t="str">
            <v>Spinning Reserves</v>
          </cell>
        </row>
        <row r="379">
          <cell r="C379" t="str">
            <v>Base</v>
          </cell>
          <cell r="D379" t="str">
            <v>Country B</v>
          </cell>
          <cell r="E379" t="str">
            <v>Spinning Reserves</v>
          </cell>
        </row>
        <row r="380">
          <cell r="C380" t="str">
            <v>Base</v>
          </cell>
          <cell r="D380" t="str">
            <v>Country C</v>
          </cell>
          <cell r="E380" t="str">
            <v>Spinning Reserves</v>
          </cell>
        </row>
        <row r="381">
          <cell r="C381" t="str">
            <v>Base</v>
          </cell>
          <cell r="D381" t="str">
            <v>Country D</v>
          </cell>
          <cell r="E381" t="str">
            <v>Spinning Reserves</v>
          </cell>
        </row>
        <row r="382">
          <cell r="C382" t="str">
            <v>High</v>
          </cell>
          <cell r="D382" t="str">
            <v>PJM</v>
          </cell>
          <cell r="E382" t="str">
            <v>Spinning Reserves</v>
          </cell>
        </row>
        <row r="383">
          <cell r="C383" t="str">
            <v>High</v>
          </cell>
          <cell r="D383" t="str">
            <v>ISONE</v>
          </cell>
          <cell r="E383" t="str">
            <v>Spinning Reserves</v>
          </cell>
        </row>
        <row r="384">
          <cell r="C384" t="str">
            <v>High</v>
          </cell>
          <cell r="D384" t="str">
            <v>ERCOT</v>
          </cell>
          <cell r="E384" t="str">
            <v>Spinning Reserves</v>
          </cell>
        </row>
        <row r="385">
          <cell r="C385" t="str">
            <v>High</v>
          </cell>
          <cell r="D385" t="str">
            <v>CAISO</v>
          </cell>
          <cell r="E385" t="str">
            <v>Spinning Reserves</v>
          </cell>
        </row>
        <row r="386">
          <cell r="C386" t="str">
            <v>High</v>
          </cell>
          <cell r="D386" t="str">
            <v>NYISO</v>
          </cell>
          <cell r="E386" t="str">
            <v>Spinning Reserves</v>
          </cell>
        </row>
        <row r="387">
          <cell r="C387" t="str">
            <v>High</v>
          </cell>
          <cell r="D387" t="str">
            <v>MISO</v>
          </cell>
          <cell r="E387" t="str">
            <v>Spinning Reserves</v>
          </cell>
        </row>
        <row r="388">
          <cell r="C388" t="str">
            <v>High</v>
          </cell>
          <cell r="D388" t="str">
            <v>SOUTHEAST</v>
          </cell>
          <cell r="E388" t="str">
            <v>Spinning Reserves</v>
          </cell>
        </row>
        <row r="389">
          <cell r="C389" t="str">
            <v>High</v>
          </cell>
          <cell r="D389" t="str">
            <v>SPP</v>
          </cell>
          <cell r="E389" t="str">
            <v>Spinning Reserves</v>
          </cell>
        </row>
        <row r="390">
          <cell r="C390" t="str">
            <v>High</v>
          </cell>
          <cell r="D390" t="str">
            <v>WECC (Non-CA)</v>
          </cell>
          <cell r="E390" t="str">
            <v>Spinning Reserves</v>
          </cell>
        </row>
        <row r="391">
          <cell r="C391" t="str">
            <v>High</v>
          </cell>
          <cell r="D391" t="str">
            <v>United Kingdom</v>
          </cell>
          <cell r="E391" t="str">
            <v>Spinning Reserves</v>
          </cell>
        </row>
        <row r="392">
          <cell r="C392" t="str">
            <v>High</v>
          </cell>
          <cell r="D392" t="str">
            <v>Australia</v>
          </cell>
          <cell r="E392" t="str">
            <v>Spinning Reserves</v>
          </cell>
        </row>
        <row r="393">
          <cell r="C393" t="str">
            <v>High</v>
          </cell>
          <cell r="D393" t="str">
            <v>Germany</v>
          </cell>
          <cell r="E393" t="str">
            <v>Spinning Reserves</v>
          </cell>
        </row>
        <row r="394">
          <cell r="C394" t="str">
            <v>High</v>
          </cell>
          <cell r="D394" t="str">
            <v>Japan</v>
          </cell>
          <cell r="E394" t="str">
            <v>Spinning Reserves</v>
          </cell>
        </row>
        <row r="395">
          <cell r="C395" t="str">
            <v>High</v>
          </cell>
          <cell r="D395" t="str">
            <v>Country A</v>
          </cell>
          <cell r="E395" t="str">
            <v>Spinning Reserves</v>
          </cell>
        </row>
        <row r="396">
          <cell r="C396" t="str">
            <v>High</v>
          </cell>
          <cell r="D396" t="str">
            <v>Country B</v>
          </cell>
          <cell r="E396" t="str">
            <v>Spinning Reserves</v>
          </cell>
        </row>
        <row r="397">
          <cell r="C397" t="str">
            <v>High</v>
          </cell>
          <cell r="D397" t="str">
            <v>Country C</v>
          </cell>
          <cell r="E397" t="str">
            <v>Spinning Reserves</v>
          </cell>
        </row>
        <row r="398">
          <cell r="C398" t="str">
            <v>High</v>
          </cell>
          <cell r="D398" t="str">
            <v>Country D</v>
          </cell>
          <cell r="E398" t="str">
            <v>Spinning Reserves</v>
          </cell>
        </row>
        <row r="399">
          <cell r="C399" t="str">
            <v>Low</v>
          </cell>
          <cell r="D399" t="str">
            <v>PJM</v>
          </cell>
          <cell r="E399" t="str">
            <v>Spinning Reserves</v>
          </cell>
        </row>
        <row r="400">
          <cell r="C400" t="str">
            <v>Low</v>
          </cell>
          <cell r="D400" t="str">
            <v>ISONE</v>
          </cell>
          <cell r="E400" t="str">
            <v>Spinning Reserves</v>
          </cell>
        </row>
        <row r="401">
          <cell r="C401" t="str">
            <v>Low</v>
          </cell>
          <cell r="D401" t="str">
            <v>ERCOT</v>
          </cell>
          <cell r="E401" t="str">
            <v>Spinning Reserves</v>
          </cell>
        </row>
        <row r="402">
          <cell r="C402" t="str">
            <v>Low</v>
          </cell>
          <cell r="D402" t="str">
            <v>CAISO</v>
          </cell>
          <cell r="E402" t="str">
            <v>Spinning Reserves</v>
          </cell>
        </row>
        <row r="403">
          <cell r="C403" t="str">
            <v>Low</v>
          </cell>
          <cell r="D403" t="str">
            <v>NYISO</v>
          </cell>
          <cell r="E403" t="str">
            <v>Spinning Reserves</v>
          </cell>
        </row>
        <row r="404">
          <cell r="C404" t="str">
            <v>Low</v>
          </cell>
          <cell r="D404" t="str">
            <v>MISO</v>
          </cell>
          <cell r="E404" t="str">
            <v>Spinning Reserves</v>
          </cell>
        </row>
        <row r="405">
          <cell r="C405" t="str">
            <v>Low</v>
          </cell>
          <cell r="D405" t="str">
            <v>SOUTHEAST</v>
          </cell>
          <cell r="E405" t="str">
            <v>Spinning Reserves</v>
          </cell>
        </row>
        <row r="406">
          <cell r="C406" t="str">
            <v>Low</v>
          </cell>
          <cell r="D406" t="str">
            <v>SPP</v>
          </cell>
          <cell r="E406" t="str">
            <v>Spinning Reserves</v>
          </cell>
        </row>
        <row r="407">
          <cell r="C407" t="str">
            <v>Low</v>
          </cell>
          <cell r="D407" t="str">
            <v>WECC (Non-CA)</v>
          </cell>
          <cell r="E407" t="str">
            <v>Spinning Reserves</v>
          </cell>
        </row>
        <row r="408">
          <cell r="C408" t="str">
            <v>Low</v>
          </cell>
          <cell r="D408" t="str">
            <v>United Kingdom</v>
          </cell>
          <cell r="E408" t="str">
            <v>Spinning Reserves</v>
          </cell>
        </row>
        <row r="409">
          <cell r="C409" t="str">
            <v>Low</v>
          </cell>
          <cell r="D409" t="str">
            <v>Australia</v>
          </cell>
          <cell r="E409" t="str">
            <v>Spinning Reserves</v>
          </cell>
        </row>
        <row r="410">
          <cell r="C410" t="str">
            <v>Low</v>
          </cell>
          <cell r="D410" t="str">
            <v>Germany</v>
          </cell>
          <cell r="E410" t="str">
            <v>Spinning Reserves</v>
          </cell>
        </row>
        <row r="411">
          <cell r="C411" t="str">
            <v>Low</v>
          </cell>
          <cell r="D411" t="str">
            <v>Japan</v>
          </cell>
          <cell r="E411" t="str">
            <v>Spinning Reserves</v>
          </cell>
        </row>
        <row r="412">
          <cell r="C412" t="str">
            <v>Low</v>
          </cell>
          <cell r="D412" t="str">
            <v>Country A</v>
          </cell>
          <cell r="E412" t="str">
            <v>Spinning Reserves</v>
          </cell>
        </row>
        <row r="413">
          <cell r="C413" t="str">
            <v>Low</v>
          </cell>
          <cell r="D413" t="str">
            <v>Country B</v>
          </cell>
          <cell r="E413" t="str">
            <v>Spinning Reserves</v>
          </cell>
        </row>
        <row r="414">
          <cell r="C414" t="str">
            <v>Low</v>
          </cell>
          <cell r="D414" t="str">
            <v>Country C</v>
          </cell>
          <cell r="E414" t="str">
            <v>Spinning Reserves</v>
          </cell>
        </row>
        <row r="415">
          <cell r="C415" t="str">
            <v>Low</v>
          </cell>
          <cell r="D415" t="str">
            <v>Country D</v>
          </cell>
          <cell r="E415" t="str">
            <v>Spinning Reserves</v>
          </cell>
        </row>
        <row r="416">
          <cell r="C416" t="str">
            <v>Base</v>
          </cell>
          <cell r="D416" t="str">
            <v>PJM</v>
          </cell>
          <cell r="E416" t="str">
            <v>Regulation</v>
          </cell>
        </row>
        <row r="417">
          <cell r="C417" t="str">
            <v>Base</v>
          </cell>
          <cell r="D417" t="str">
            <v>ISONE</v>
          </cell>
          <cell r="E417" t="str">
            <v>Regulation</v>
          </cell>
        </row>
        <row r="418">
          <cell r="C418" t="str">
            <v>Base</v>
          </cell>
          <cell r="D418" t="str">
            <v>ERCOT</v>
          </cell>
          <cell r="E418" t="str">
            <v>Regulation</v>
          </cell>
        </row>
        <row r="419">
          <cell r="C419" t="str">
            <v>Base</v>
          </cell>
          <cell r="D419" t="str">
            <v>CAISO</v>
          </cell>
          <cell r="E419" t="str">
            <v>Regulation</v>
          </cell>
        </row>
        <row r="420">
          <cell r="C420" t="str">
            <v>Base</v>
          </cell>
          <cell r="D420" t="str">
            <v>NYISO</v>
          </cell>
          <cell r="E420" t="str">
            <v>Regulation</v>
          </cell>
        </row>
        <row r="421">
          <cell r="C421" t="str">
            <v>Base</v>
          </cell>
          <cell r="D421" t="str">
            <v>MISO</v>
          </cell>
          <cell r="E421" t="str">
            <v>Regulation</v>
          </cell>
        </row>
        <row r="422">
          <cell r="C422" t="str">
            <v>Base</v>
          </cell>
          <cell r="D422" t="str">
            <v>SOUTHEAST</v>
          </cell>
          <cell r="E422" t="str">
            <v>Regulation</v>
          </cell>
        </row>
        <row r="423">
          <cell r="C423" t="str">
            <v>Base</v>
          </cell>
          <cell r="D423" t="str">
            <v>SPP</v>
          </cell>
          <cell r="E423" t="str">
            <v>Regulation</v>
          </cell>
        </row>
        <row r="424">
          <cell r="C424" t="str">
            <v>Base</v>
          </cell>
          <cell r="D424" t="str">
            <v>WECC (Non-CA)</v>
          </cell>
          <cell r="E424" t="str">
            <v>Regulation</v>
          </cell>
        </row>
        <row r="425">
          <cell r="C425" t="str">
            <v>Base</v>
          </cell>
          <cell r="D425" t="str">
            <v>United Kingdom</v>
          </cell>
          <cell r="E425" t="str">
            <v>Regulation</v>
          </cell>
        </row>
        <row r="426">
          <cell r="C426" t="str">
            <v>Base</v>
          </cell>
          <cell r="D426" t="str">
            <v>Australia</v>
          </cell>
          <cell r="E426" t="str">
            <v>Regulation</v>
          </cell>
        </row>
        <row r="427">
          <cell r="C427" t="str">
            <v>Base</v>
          </cell>
          <cell r="D427" t="str">
            <v>Germany</v>
          </cell>
          <cell r="E427" t="str">
            <v>Regulation</v>
          </cell>
        </row>
        <row r="428">
          <cell r="C428" t="str">
            <v>Base</v>
          </cell>
          <cell r="D428" t="str">
            <v>Japan</v>
          </cell>
          <cell r="E428" t="str">
            <v>Regulation</v>
          </cell>
        </row>
        <row r="429">
          <cell r="C429" t="str">
            <v>Base</v>
          </cell>
          <cell r="D429" t="str">
            <v>Country A</v>
          </cell>
          <cell r="E429" t="str">
            <v>Regulation</v>
          </cell>
        </row>
        <row r="430">
          <cell r="C430" t="str">
            <v>Base</v>
          </cell>
          <cell r="D430" t="str">
            <v>Country B</v>
          </cell>
          <cell r="E430" t="str">
            <v>Regulation</v>
          </cell>
        </row>
        <row r="431">
          <cell r="C431" t="str">
            <v>Base</v>
          </cell>
          <cell r="D431" t="str">
            <v>Country C</v>
          </cell>
          <cell r="E431" t="str">
            <v>Regulation</v>
          </cell>
        </row>
        <row r="432">
          <cell r="C432" t="str">
            <v>Base</v>
          </cell>
          <cell r="D432" t="str">
            <v>Country D</v>
          </cell>
          <cell r="E432" t="str">
            <v>Regulation</v>
          </cell>
        </row>
        <row r="433">
          <cell r="C433" t="str">
            <v>High</v>
          </cell>
          <cell r="D433" t="str">
            <v>PJM</v>
          </cell>
          <cell r="E433" t="str">
            <v>Regulation</v>
          </cell>
        </row>
        <row r="434">
          <cell r="C434" t="str">
            <v>High</v>
          </cell>
          <cell r="D434" t="str">
            <v>ISONE</v>
          </cell>
          <cell r="E434" t="str">
            <v>Regulation</v>
          </cell>
        </row>
        <row r="435">
          <cell r="C435" t="str">
            <v>High</v>
          </cell>
          <cell r="D435" t="str">
            <v>ERCOT</v>
          </cell>
          <cell r="E435" t="str">
            <v>Regulation</v>
          </cell>
        </row>
        <row r="436">
          <cell r="C436" t="str">
            <v>High</v>
          </cell>
          <cell r="D436" t="str">
            <v>CAISO</v>
          </cell>
          <cell r="E436" t="str">
            <v>Regulation</v>
          </cell>
        </row>
        <row r="437">
          <cell r="C437" t="str">
            <v>High</v>
          </cell>
          <cell r="D437" t="str">
            <v>NYISO</v>
          </cell>
          <cell r="E437" t="str">
            <v>Regulation</v>
          </cell>
        </row>
        <row r="438">
          <cell r="C438" t="str">
            <v>High</v>
          </cell>
          <cell r="D438" t="str">
            <v>MISO</v>
          </cell>
          <cell r="E438" t="str">
            <v>Regulation</v>
          </cell>
        </row>
        <row r="439">
          <cell r="C439" t="str">
            <v>High</v>
          </cell>
          <cell r="D439" t="str">
            <v>SOUTHEAST</v>
          </cell>
          <cell r="E439" t="str">
            <v>Regulation</v>
          </cell>
        </row>
        <row r="440">
          <cell r="C440" t="str">
            <v>High</v>
          </cell>
          <cell r="D440" t="str">
            <v>SPP</v>
          </cell>
          <cell r="E440" t="str">
            <v>Regulation</v>
          </cell>
        </row>
        <row r="441">
          <cell r="C441" t="str">
            <v>High</v>
          </cell>
          <cell r="D441" t="str">
            <v>WECC (Non-CA)</v>
          </cell>
          <cell r="E441" t="str">
            <v>Regulation</v>
          </cell>
        </row>
        <row r="442">
          <cell r="C442" t="str">
            <v>High</v>
          </cell>
          <cell r="D442" t="str">
            <v>United Kingdom</v>
          </cell>
          <cell r="E442" t="str">
            <v>Regulation</v>
          </cell>
        </row>
        <row r="443">
          <cell r="C443" t="str">
            <v>High</v>
          </cell>
          <cell r="D443" t="str">
            <v>Australia</v>
          </cell>
          <cell r="E443" t="str">
            <v>Regulation</v>
          </cell>
        </row>
        <row r="444">
          <cell r="C444" t="str">
            <v>High</v>
          </cell>
          <cell r="D444" t="str">
            <v>Germany</v>
          </cell>
          <cell r="E444" t="str">
            <v>Regulation</v>
          </cell>
        </row>
        <row r="445">
          <cell r="C445" t="str">
            <v>High</v>
          </cell>
          <cell r="D445" t="str">
            <v>Japan</v>
          </cell>
          <cell r="E445" t="str">
            <v>Regulation</v>
          </cell>
        </row>
        <row r="446">
          <cell r="C446" t="str">
            <v>High</v>
          </cell>
          <cell r="D446" t="str">
            <v>Country A</v>
          </cell>
          <cell r="E446" t="str">
            <v>Regulation</v>
          </cell>
        </row>
        <row r="447">
          <cell r="C447" t="str">
            <v>High</v>
          </cell>
          <cell r="D447" t="str">
            <v>Country B</v>
          </cell>
          <cell r="E447" t="str">
            <v>Regulation</v>
          </cell>
        </row>
        <row r="448">
          <cell r="C448" t="str">
            <v>High</v>
          </cell>
          <cell r="D448" t="str">
            <v>Country C</v>
          </cell>
          <cell r="E448" t="str">
            <v>Regulation</v>
          </cell>
        </row>
        <row r="449">
          <cell r="C449" t="str">
            <v>High</v>
          </cell>
          <cell r="D449" t="str">
            <v>Country D</v>
          </cell>
          <cell r="E449" t="str">
            <v>Regulation</v>
          </cell>
        </row>
        <row r="450">
          <cell r="C450" t="str">
            <v>Low</v>
          </cell>
          <cell r="D450" t="str">
            <v>PJM</v>
          </cell>
          <cell r="E450" t="str">
            <v>Regulation</v>
          </cell>
        </row>
        <row r="451">
          <cell r="C451" t="str">
            <v>Low</v>
          </cell>
          <cell r="D451" t="str">
            <v>ISONE</v>
          </cell>
          <cell r="E451" t="str">
            <v>Regulation</v>
          </cell>
        </row>
        <row r="452">
          <cell r="C452" t="str">
            <v>Low</v>
          </cell>
          <cell r="D452" t="str">
            <v>ERCOT</v>
          </cell>
          <cell r="E452" t="str">
            <v>Regulation</v>
          </cell>
        </row>
        <row r="453">
          <cell r="C453" t="str">
            <v>Low</v>
          </cell>
          <cell r="D453" t="str">
            <v>CAISO</v>
          </cell>
          <cell r="E453" t="str">
            <v>Regulation</v>
          </cell>
        </row>
        <row r="454">
          <cell r="C454" t="str">
            <v>Low</v>
          </cell>
          <cell r="D454" t="str">
            <v>NYISO</v>
          </cell>
          <cell r="E454" t="str">
            <v>Regulation</v>
          </cell>
        </row>
        <row r="455">
          <cell r="C455" t="str">
            <v>Low</v>
          </cell>
          <cell r="D455" t="str">
            <v>MISO</v>
          </cell>
          <cell r="E455" t="str">
            <v>Regulation</v>
          </cell>
        </row>
        <row r="456">
          <cell r="C456" t="str">
            <v>Low</v>
          </cell>
          <cell r="D456" t="str">
            <v>SOUTHEAST</v>
          </cell>
          <cell r="E456" t="str">
            <v>Regulation</v>
          </cell>
        </row>
        <row r="457">
          <cell r="C457" t="str">
            <v>Low</v>
          </cell>
          <cell r="D457" t="str">
            <v>SPP</v>
          </cell>
          <cell r="E457" t="str">
            <v>Regulation</v>
          </cell>
        </row>
        <row r="458">
          <cell r="C458" t="str">
            <v>Low</v>
          </cell>
          <cell r="D458" t="str">
            <v>WECC (Non-CA)</v>
          </cell>
          <cell r="E458" t="str">
            <v>Regulation</v>
          </cell>
        </row>
        <row r="459">
          <cell r="C459" t="str">
            <v>Low</v>
          </cell>
          <cell r="D459" t="str">
            <v>United Kingdom</v>
          </cell>
          <cell r="E459" t="str">
            <v>Regulation</v>
          </cell>
        </row>
        <row r="460">
          <cell r="C460" t="str">
            <v>Low</v>
          </cell>
          <cell r="D460" t="str">
            <v>Australia</v>
          </cell>
          <cell r="E460" t="str">
            <v>Regulation</v>
          </cell>
        </row>
        <row r="461">
          <cell r="C461" t="str">
            <v>Low</v>
          </cell>
          <cell r="D461" t="str">
            <v>Germany</v>
          </cell>
          <cell r="E461" t="str">
            <v>Regulation</v>
          </cell>
        </row>
        <row r="462">
          <cell r="C462" t="str">
            <v>Low</v>
          </cell>
          <cell r="D462" t="str">
            <v>Japan</v>
          </cell>
          <cell r="E462" t="str">
            <v>Regulation</v>
          </cell>
        </row>
        <row r="463">
          <cell r="C463" t="str">
            <v>Low</v>
          </cell>
          <cell r="D463" t="str">
            <v>Country A</v>
          </cell>
          <cell r="E463" t="str">
            <v>Regulation</v>
          </cell>
        </row>
        <row r="464">
          <cell r="C464" t="str">
            <v>Low</v>
          </cell>
          <cell r="D464" t="str">
            <v>Country B</v>
          </cell>
          <cell r="E464" t="str">
            <v>Regulation</v>
          </cell>
        </row>
        <row r="465">
          <cell r="C465" t="str">
            <v>Low</v>
          </cell>
          <cell r="D465" t="str">
            <v>Country C</v>
          </cell>
          <cell r="E465" t="str">
            <v>Regulation</v>
          </cell>
        </row>
        <row r="466">
          <cell r="C466" t="str">
            <v>Low</v>
          </cell>
          <cell r="D466" t="str">
            <v>Country D</v>
          </cell>
          <cell r="E466" t="str">
            <v>Regulation</v>
          </cell>
        </row>
        <row r="467">
          <cell r="C467" t="str">
            <v>Base</v>
          </cell>
          <cell r="D467" t="str">
            <v>PJM</v>
          </cell>
          <cell r="E467" t="str">
            <v>Grid Services</v>
          </cell>
        </row>
        <row r="468">
          <cell r="C468" t="str">
            <v>Base</v>
          </cell>
          <cell r="D468" t="str">
            <v>ISONE</v>
          </cell>
          <cell r="E468" t="str">
            <v>Grid Services</v>
          </cell>
        </row>
        <row r="469">
          <cell r="C469" t="str">
            <v>Base</v>
          </cell>
          <cell r="D469" t="str">
            <v>ERCOT</v>
          </cell>
          <cell r="E469" t="str">
            <v>Grid Services</v>
          </cell>
        </row>
        <row r="470">
          <cell r="C470" t="str">
            <v>Base</v>
          </cell>
          <cell r="D470" t="str">
            <v>CAISO</v>
          </cell>
          <cell r="E470" t="str">
            <v>Grid Services</v>
          </cell>
        </row>
        <row r="471">
          <cell r="C471" t="str">
            <v>Base</v>
          </cell>
          <cell r="D471" t="str">
            <v>NYISO</v>
          </cell>
          <cell r="E471" t="str">
            <v>Grid Services</v>
          </cell>
        </row>
        <row r="472">
          <cell r="C472" t="str">
            <v>Base</v>
          </cell>
          <cell r="D472" t="str">
            <v>MISO</v>
          </cell>
          <cell r="E472" t="str">
            <v>Grid Services</v>
          </cell>
        </row>
        <row r="473">
          <cell r="C473" t="str">
            <v>Base</v>
          </cell>
          <cell r="D473" t="str">
            <v>SOUTHEAST</v>
          </cell>
          <cell r="E473" t="str">
            <v>Grid Services</v>
          </cell>
        </row>
        <row r="474">
          <cell r="C474" t="str">
            <v>Base</v>
          </cell>
          <cell r="D474" t="str">
            <v>SPP</v>
          </cell>
          <cell r="E474" t="str">
            <v>Grid Services</v>
          </cell>
        </row>
        <row r="475">
          <cell r="C475" t="str">
            <v>Base</v>
          </cell>
          <cell r="D475" t="str">
            <v>WECC (Non-CA)</v>
          </cell>
          <cell r="E475" t="str">
            <v>Grid Services</v>
          </cell>
        </row>
        <row r="476">
          <cell r="C476" t="str">
            <v>Base</v>
          </cell>
          <cell r="D476" t="str">
            <v>United Kingdom</v>
          </cell>
          <cell r="E476" t="str">
            <v>Grid Services</v>
          </cell>
        </row>
        <row r="477">
          <cell r="C477" t="str">
            <v>Base</v>
          </cell>
          <cell r="D477" t="str">
            <v>Australia</v>
          </cell>
          <cell r="E477" t="str">
            <v>Grid Services</v>
          </cell>
        </row>
        <row r="478">
          <cell r="C478" t="str">
            <v>Base</v>
          </cell>
          <cell r="D478" t="str">
            <v>Germany</v>
          </cell>
          <cell r="E478" t="str">
            <v>Grid Services</v>
          </cell>
        </row>
        <row r="479">
          <cell r="C479" t="str">
            <v>Base</v>
          </cell>
          <cell r="D479" t="str">
            <v>Japan</v>
          </cell>
          <cell r="E479" t="str">
            <v>Grid Services</v>
          </cell>
        </row>
        <row r="480">
          <cell r="C480" t="str">
            <v>Base</v>
          </cell>
          <cell r="D480" t="str">
            <v>Country A</v>
          </cell>
          <cell r="E480" t="str">
            <v>Grid Services</v>
          </cell>
        </row>
        <row r="481">
          <cell r="C481" t="str">
            <v>Base</v>
          </cell>
          <cell r="D481" t="str">
            <v>Country B</v>
          </cell>
          <cell r="E481" t="str">
            <v>Grid Services</v>
          </cell>
        </row>
        <row r="482">
          <cell r="C482" t="str">
            <v>Base</v>
          </cell>
          <cell r="D482" t="str">
            <v>Country C</v>
          </cell>
          <cell r="E482" t="str">
            <v>Grid Services</v>
          </cell>
        </row>
        <row r="483">
          <cell r="C483" t="str">
            <v>Base</v>
          </cell>
          <cell r="D483" t="str">
            <v>Country D</v>
          </cell>
          <cell r="E483" t="str">
            <v>Grid Services</v>
          </cell>
        </row>
        <row r="484">
          <cell r="C484" t="str">
            <v>High</v>
          </cell>
          <cell r="D484" t="str">
            <v>PJM</v>
          </cell>
          <cell r="E484" t="str">
            <v>Grid Services</v>
          </cell>
        </row>
        <row r="485">
          <cell r="C485" t="str">
            <v>High</v>
          </cell>
          <cell r="D485" t="str">
            <v>ISONE</v>
          </cell>
          <cell r="E485" t="str">
            <v>Grid Services</v>
          </cell>
        </row>
        <row r="486">
          <cell r="C486" t="str">
            <v>High</v>
          </cell>
          <cell r="D486" t="str">
            <v>ERCOT</v>
          </cell>
          <cell r="E486" t="str">
            <v>Grid Services</v>
          </cell>
        </row>
        <row r="487">
          <cell r="C487" t="str">
            <v>High</v>
          </cell>
          <cell r="D487" t="str">
            <v>CAISO</v>
          </cell>
          <cell r="E487" t="str">
            <v>Grid Services</v>
          </cell>
        </row>
        <row r="488">
          <cell r="C488" t="str">
            <v>High</v>
          </cell>
          <cell r="D488" t="str">
            <v>NYISO</v>
          </cell>
          <cell r="E488" t="str">
            <v>Grid Services</v>
          </cell>
        </row>
        <row r="489">
          <cell r="C489" t="str">
            <v>High</v>
          </cell>
          <cell r="D489" t="str">
            <v>MISO</v>
          </cell>
          <cell r="E489" t="str">
            <v>Grid Services</v>
          </cell>
        </row>
        <row r="490">
          <cell r="C490" t="str">
            <v>High</v>
          </cell>
          <cell r="D490" t="str">
            <v>SOUTHEAST</v>
          </cell>
          <cell r="E490" t="str">
            <v>Grid Services</v>
          </cell>
        </row>
        <row r="491">
          <cell r="C491" t="str">
            <v>High</v>
          </cell>
          <cell r="D491" t="str">
            <v>SPP</v>
          </cell>
          <cell r="E491" t="str">
            <v>Grid Services</v>
          </cell>
        </row>
        <row r="492">
          <cell r="C492" t="str">
            <v>High</v>
          </cell>
          <cell r="D492" t="str">
            <v>WECC (Non-CA)</v>
          </cell>
          <cell r="E492" t="str">
            <v>Grid Services</v>
          </cell>
        </row>
        <row r="493">
          <cell r="C493" t="str">
            <v>High</v>
          </cell>
          <cell r="D493" t="str">
            <v>United Kingdom</v>
          </cell>
          <cell r="E493" t="str">
            <v>Grid Services</v>
          </cell>
        </row>
        <row r="494">
          <cell r="C494" t="str">
            <v>High</v>
          </cell>
          <cell r="D494" t="str">
            <v>Australia</v>
          </cell>
          <cell r="E494" t="str">
            <v>Grid Services</v>
          </cell>
        </row>
        <row r="495">
          <cell r="C495" t="str">
            <v>High</v>
          </cell>
          <cell r="D495" t="str">
            <v>Germany</v>
          </cell>
          <cell r="E495" t="str">
            <v>Grid Services</v>
          </cell>
        </row>
        <row r="496">
          <cell r="C496" t="str">
            <v>High</v>
          </cell>
          <cell r="D496" t="str">
            <v>Japan</v>
          </cell>
          <cell r="E496" t="str">
            <v>Grid Services</v>
          </cell>
        </row>
        <row r="497">
          <cell r="C497" t="str">
            <v>High</v>
          </cell>
          <cell r="D497" t="str">
            <v>Country A</v>
          </cell>
          <cell r="E497" t="str">
            <v>Grid Services</v>
          </cell>
        </row>
        <row r="498">
          <cell r="C498" t="str">
            <v>High</v>
          </cell>
          <cell r="D498" t="str">
            <v>Country B</v>
          </cell>
          <cell r="E498" t="str">
            <v>Grid Services</v>
          </cell>
        </row>
        <row r="499">
          <cell r="C499" t="str">
            <v>High</v>
          </cell>
          <cell r="D499" t="str">
            <v>Country C</v>
          </cell>
          <cell r="E499" t="str">
            <v>Grid Services</v>
          </cell>
        </row>
        <row r="500">
          <cell r="C500" t="str">
            <v>High</v>
          </cell>
          <cell r="D500" t="str">
            <v>Country D</v>
          </cell>
          <cell r="E500" t="str">
            <v>Grid Services</v>
          </cell>
        </row>
        <row r="501">
          <cell r="C501" t="str">
            <v>Low</v>
          </cell>
          <cell r="D501" t="str">
            <v>PJM</v>
          </cell>
          <cell r="E501" t="str">
            <v>Grid Services</v>
          </cell>
        </row>
        <row r="502">
          <cell r="C502" t="str">
            <v>Low</v>
          </cell>
          <cell r="D502" t="str">
            <v>ISONE</v>
          </cell>
          <cell r="E502" t="str">
            <v>Grid Services</v>
          </cell>
        </row>
        <row r="503">
          <cell r="C503" t="str">
            <v>Low</v>
          </cell>
          <cell r="D503" t="str">
            <v>ERCOT</v>
          </cell>
          <cell r="E503" t="str">
            <v>Grid Services</v>
          </cell>
        </row>
        <row r="504">
          <cell r="C504" t="str">
            <v>Low</v>
          </cell>
          <cell r="D504" t="str">
            <v>CAISO</v>
          </cell>
          <cell r="E504" t="str">
            <v>Grid Services</v>
          </cell>
        </row>
        <row r="505">
          <cell r="C505" t="str">
            <v>Low</v>
          </cell>
          <cell r="D505" t="str">
            <v>NYISO</v>
          </cell>
          <cell r="E505" t="str">
            <v>Grid Services</v>
          </cell>
        </row>
        <row r="506">
          <cell r="C506" t="str">
            <v>Low</v>
          </cell>
          <cell r="D506" t="str">
            <v>MISO</v>
          </cell>
          <cell r="E506" t="str">
            <v>Grid Services</v>
          </cell>
        </row>
        <row r="507">
          <cell r="C507" t="str">
            <v>Low</v>
          </cell>
          <cell r="D507" t="str">
            <v>SOUTHEAST</v>
          </cell>
          <cell r="E507" t="str">
            <v>Grid Services</v>
          </cell>
        </row>
        <row r="508">
          <cell r="C508" t="str">
            <v>Low</v>
          </cell>
          <cell r="D508" t="str">
            <v>SPP</v>
          </cell>
          <cell r="E508" t="str">
            <v>Grid Services</v>
          </cell>
        </row>
        <row r="509">
          <cell r="C509" t="str">
            <v>Low</v>
          </cell>
          <cell r="D509" t="str">
            <v>WECC (Non-CA)</v>
          </cell>
          <cell r="E509" t="str">
            <v>Grid Services</v>
          </cell>
        </row>
        <row r="510">
          <cell r="C510" t="str">
            <v>Low</v>
          </cell>
          <cell r="D510" t="str">
            <v>United Kingdom</v>
          </cell>
          <cell r="E510" t="str">
            <v>Grid Services</v>
          </cell>
        </row>
        <row r="511">
          <cell r="C511" t="str">
            <v>Low</v>
          </cell>
          <cell r="D511" t="str">
            <v>Australia</v>
          </cell>
          <cell r="E511" t="str">
            <v>Grid Services</v>
          </cell>
        </row>
        <row r="512">
          <cell r="C512" t="str">
            <v>Low</v>
          </cell>
          <cell r="D512" t="str">
            <v>Germany</v>
          </cell>
          <cell r="E512" t="str">
            <v>Grid Services</v>
          </cell>
        </row>
        <row r="513">
          <cell r="C513" t="str">
            <v>Low</v>
          </cell>
          <cell r="D513" t="str">
            <v>Japan</v>
          </cell>
          <cell r="E513" t="str">
            <v>Grid Services</v>
          </cell>
        </row>
        <row r="514">
          <cell r="C514" t="str">
            <v>Low</v>
          </cell>
          <cell r="D514" t="str">
            <v>Country A</v>
          </cell>
          <cell r="E514" t="str">
            <v>Grid Services</v>
          </cell>
        </row>
        <row r="515">
          <cell r="C515" t="str">
            <v>Low</v>
          </cell>
          <cell r="D515" t="str">
            <v>Country B</v>
          </cell>
          <cell r="E515" t="str">
            <v>Grid Services</v>
          </cell>
        </row>
        <row r="516">
          <cell r="C516" t="str">
            <v>Low</v>
          </cell>
          <cell r="D516" t="str">
            <v>Country C</v>
          </cell>
          <cell r="E516" t="str">
            <v>Grid Services</v>
          </cell>
        </row>
        <row r="517">
          <cell r="C517" t="str">
            <v>Low</v>
          </cell>
          <cell r="D517" t="str">
            <v>Country D</v>
          </cell>
          <cell r="E517" t="str">
            <v>Grid Services</v>
          </cell>
        </row>
        <row r="518">
          <cell r="C518" t="str">
            <v>Base</v>
          </cell>
          <cell r="D518" t="str">
            <v>PJM</v>
          </cell>
          <cell r="E518" t="str">
            <v>Renewables Integration</v>
          </cell>
        </row>
        <row r="519">
          <cell r="C519" t="str">
            <v>Base</v>
          </cell>
          <cell r="D519" t="str">
            <v>ISONE</v>
          </cell>
          <cell r="E519" t="str">
            <v>Renewables Integration</v>
          </cell>
        </row>
        <row r="520">
          <cell r="C520" t="str">
            <v>Base</v>
          </cell>
          <cell r="D520" t="str">
            <v>ERCOT</v>
          </cell>
          <cell r="E520" t="str">
            <v>Renewables Integration</v>
          </cell>
        </row>
        <row r="521">
          <cell r="C521" t="str">
            <v>Base</v>
          </cell>
          <cell r="D521" t="str">
            <v>CAISO</v>
          </cell>
          <cell r="E521" t="str">
            <v>Renewables Integration</v>
          </cell>
        </row>
        <row r="522">
          <cell r="C522" t="str">
            <v>Base</v>
          </cell>
          <cell r="D522" t="str">
            <v>NYISO</v>
          </cell>
          <cell r="E522" t="str">
            <v>Renewables Integration</v>
          </cell>
        </row>
        <row r="523">
          <cell r="C523" t="str">
            <v>Base</v>
          </cell>
          <cell r="D523" t="str">
            <v>MISO</v>
          </cell>
          <cell r="E523" t="str">
            <v>Renewables Integration</v>
          </cell>
        </row>
        <row r="524">
          <cell r="C524" t="str">
            <v>Base</v>
          </cell>
          <cell r="D524" t="str">
            <v>SOUTHEAST</v>
          </cell>
          <cell r="E524" t="str">
            <v>Renewables Integration</v>
          </cell>
        </row>
        <row r="525">
          <cell r="C525" t="str">
            <v>Base</v>
          </cell>
          <cell r="D525" t="str">
            <v>SPP</v>
          </cell>
          <cell r="E525" t="str">
            <v>Renewables Integration</v>
          </cell>
        </row>
        <row r="526">
          <cell r="C526" t="str">
            <v>Base</v>
          </cell>
          <cell r="D526" t="str">
            <v>WECC (Non-CA)</v>
          </cell>
          <cell r="E526" t="str">
            <v>Renewables Integration</v>
          </cell>
        </row>
        <row r="527">
          <cell r="C527" t="str">
            <v>Base</v>
          </cell>
          <cell r="D527" t="str">
            <v>United Kingdom</v>
          </cell>
          <cell r="E527" t="str">
            <v>Renewables Integration</v>
          </cell>
        </row>
        <row r="528">
          <cell r="C528" t="str">
            <v>Base</v>
          </cell>
          <cell r="D528" t="str">
            <v>Australia</v>
          </cell>
          <cell r="E528" t="str">
            <v>Renewables Integration</v>
          </cell>
        </row>
        <row r="529">
          <cell r="C529" t="str">
            <v>Base</v>
          </cell>
          <cell r="D529" t="str">
            <v>Germany</v>
          </cell>
          <cell r="E529" t="str">
            <v>Renewables Integration</v>
          </cell>
        </row>
        <row r="530">
          <cell r="C530" t="str">
            <v>Base</v>
          </cell>
          <cell r="D530" t="str">
            <v>Japan</v>
          </cell>
          <cell r="E530" t="str">
            <v>Renewables Integration</v>
          </cell>
        </row>
        <row r="531">
          <cell r="C531" t="str">
            <v>Base</v>
          </cell>
          <cell r="D531" t="str">
            <v>Country A</v>
          </cell>
          <cell r="E531" t="str">
            <v>Renewables Integration</v>
          </cell>
        </row>
        <row r="532">
          <cell r="C532" t="str">
            <v>Base</v>
          </cell>
          <cell r="D532" t="str">
            <v>Country B</v>
          </cell>
          <cell r="E532" t="str">
            <v>Renewables Integration</v>
          </cell>
        </row>
        <row r="533">
          <cell r="C533" t="str">
            <v>Base</v>
          </cell>
          <cell r="D533" t="str">
            <v>Country C</v>
          </cell>
          <cell r="E533" t="str">
            <v>Renewables Integration</v>
          </cell>
        </row>
        <row r="534">
          <cell r="C534" t="str">
            <v>Base</v>
          </cell>
          <cell r="D534" t="str">
            <v>Country D</v>
          </cell>
          <cell r="E534" t="str">
            <v>Renewables Integration</v>
          </cell>
        </row>
        <row r="535">
          <cell r="C535" t="str">
            <v>High</v>
          </cell>
          <cell r="D535" t="str">
            <v>PJM</v>
          </cell>
          <cell r="E535" t="str">
            <v>Renewables Integration</v>
          </cell>
        </row>
        <row r="536">
          <cell r="C536" t="str">
            <v>High</v>
          </cell>
          <cell r="D536" t="str">
            <v>ISONE</v>
          </cell>
          <cell r="E536" t="str">
            <v>Renewables Integration</v>
          </cell>
        </row>
        <row r="537">
          <cell r="C537" t="str">
            <v>High</v>
          </cell>
          <cell r="D537" t="str">
            <v>ERCOT</v>
          </cell>
          <cell r="E537" t="str">
            <v>Renewables Integration</v>
          </cell>
        </row>
        <row r="538">
          <cell r="C538" t="str">
            <v>High</v>
          </cell>
          <cell r="D538" t="str">
            <v>CAISO</v>
          </cell>
          <cell r="E538" t="str">
            <v>Renewables Integration</v>
          </cell>
        </row>
        <row r="539">
          <cell r="C539" t="str">
            <v>High</v>
          </cell>
          <cell r="D539" t="str">
            <v>NYISO</v>
          </cell>
          <cell r="E539" t="str">
            <v>Renewables Integration</v>
          </cell>
        </row>
        <row r="540">
          <cell r="C540" t="str">
            <v>High</v>
          </cell>
          <cell r="D540" t="str">
            <v>MISO</v>
          </cell>
          <cell r="E540" t="str">
            <v>Renewables Integration</v>
          </cell>
        </row>
        <row r="541">
          <cell r="C541" t="str">
            <v>High</v>
          </cell>
          <cell r="D541" t="str">
            <v>SOUTHEAST</v>
          </cell>
          <cell r="E541" t="str">
            <v>Renewables Integration</v>
          </cell>
        </row>
        <row r="542">
          <cell r="C542" t="str">
            <v>High</v>
          </cell>
          <cell r="D542" t="str">
            <v>SPP</v>
          </cell>
          <cell r="E542" t="str">
            <v>Renewables Integration</v>
          </cell>
        </row>
        <row r="543">
          <cell r="C543" t="str">
            <v>High</v>
          </cell>
          <cell r="D543" t="str">
            <v>WECC (Non-CA)</v>
          </cell>
          <cell r="E543" t="str">
            <v>Renewables Integration</v>
          </cell>
        </row>
        <row r="544">
          <cell r="C544" t="str">
            <v>High</v>
          </cell>
          <cell r="D544" t="str">
            <v>United Kingdom</v>
          </cell>
          <cell r="E544" t="str">
            <v>Renewables Integration</v>
          </cell>
        </row>
        <row r="545">
          <cell r="C545" t="str">
            <v>High</v>
          </cell>
          <cell r="D545" t="str">
            <v>Australia</v>
          </cell>
          <cell r="E545" t="str">
            <v>Renewables Integration</v>
          </cell>
        </row>
        <row r="546">
          <cell r="C546" t="str">
            <v>High</v>
          </cell>
          <cell r="D546" t="str">
            <v>Germany</v>
          </cell>
          <cell r="E546" t="str">
            <v>Renewables Integration</v>
          </cell>
        </row>
        <row r="547">
          <cell r="C547" t="str">
            <v>High</v>
          </cell>
          <cell r="D547" t="str">
            <v>Japan</v>
          </cell>
          <cell r="E547" t="str">
            <v>Renewables Integration</v>
          </cell>
        </row>
        <row r="548">
          <cell r="C548" t="str">
            <v>High</v>
          </cell>
          <cell r="D548" t="str">
            <v>Country A</v>
          </cell>
          <cell r="E548" t="str">
            <v>Renewables Integration</v>
          </cell>
        </row>
        <row r="549">
          <cell r="C549" t="str">
            <v>High</v>
          </cell>
          <cell r="D549" t="str">
            <v>Country B</v>
          </cell>
          <cell r="E549" t="str">
            <v>Renewables Integration</v>
          </cell>
        </row>
        <row r="550">
          <cell r="C550" t="str">
            <v>High</v>
          </cell>
          <cell r="D550" t="str">
            <v>Country C</v>
          </cell>
          <cell r="E550" t="str">
            <v>Renewables Integration</v>
          </cell>
        </row>
        <row r="551">
          <cell r="C551" t="str">
            <v>High</v>
          </cell>
          <cell r="D551" t="str">
            <v>Country D</v>
          </cell>
          <cell r="E551" t="str">
            <v>Renewables Integration</v>
          </cell>
        </row>
        <row r="552">
          <cell r="C552" t="str">
            <v>Low</v>
          </cell>
          <cell r="D552" t="str">
            <v>PJM</v>
          </cell>
          <cell r="E552" t="str">
            <v>Renewables Integration</v>
          </cell>
        </row>
        <row r="553">
          <cell r="C553" t="str">
            <v>Low</v>
          </cell>
          <cell r="D553" t="str">
            <v>ISONE</v>
          </cell>
          <cell r="E553" t="str">
            <v>Renewables Integration</v>
          </cell>
        </row>
        <row r="554">
          <cell r="C554" t="str">
            <v>Low</v>
          </cell>
          <cell r="D554" t="str">
            <v>ERCOT</v>
          </cell>
          <cell r="E554" t="str">
            <v>Renewables Integration</v>
          </cell>
        </row>
        <row r="555">
          <cell r="C555" t="str">
            <v>Low</v>
          </cell>
          <cell r="D555" t="str">
            <v>CAISO</v>
          </cell>
          <cell r="E555" t="str">
            <v>Renewables Integration</v>
          </cell>
        </row>
        <row r="556">
          <cell r="C556" t="str">
            <v>Low</v>
          </cell>
          <cell r="D556" t="str">
            <v>NYISO</v>
          </cell>
          <cell r="E556" t="str">
            <v>Renewables Integration</v>
          </cell>
        </row>
        <row r="557">
          <cell r="C557" t="str">
            <v>Low</v>
          </cell>
          <cell r="D557" t="str">
            <v>MISO</v>
          </cell>
          <cell r="E557" t="str">
            <v>Renewables Integration</v>
          </cell>
        </row>
        <row r="558">
          <cell r="C558" t="str">
            <v>Low</v>
          </cell>
          <cell r="D558" t="str">
            <v>SOUTHEAST</v>
          </cell>
          <cell r="E558" t="str">
            <v>Renewables Integration</v>
          </cell>
        </row>
        <row r="559">
          <cell r="C559" t="str">
            <v>Low</v>
          </cell>
          <cell r="D559" t="str">
            <v>SPP</v>
          </cell>
          <cell r="E559" t="str">
            <v>Renewables Integration</v>
          </cell>
        </row>
        <row r="560">
          <cell r="C560" t="str">
            <v>Low</v>
          </cell>
          <cell r="D560" t="str">
            <v>WECC (Non-CA)</v>
          </cell>
          <cell r="E560" t="str">
            <v>Renewables Integration</v>
          </cell>
        </row>
        <row r="561">
          <cell r="C561" t="str">
            <v>Low</v>
          </cell>
          <cell r="D561" t="str">
            <v>United Kingdom</v>
          </cell>
          <cell r="E561" t="str">
            <v>Renewables Integration</v>
          </cell>
        </row>
        <row r="562">
          <cell r="C562" t="str">
            <v>Low</v>
          </cell>
          <cell r="D562" t="str">
            <v>Australia</v>
          </cell>
          <cell r="E562" t="str">
            <v>Renewables Integration</v>
          </cell>
        </row>
        <row r="563">
          <cell r="C563" t="str">
            <v>Low</v>
          </cell>
          <cell r="D563" t="str">
            <v>Germany</v>
          </cell>
          <cell r="E563" t="str">
            <v>Renewables Integration</v>
          </cell>
        </row>
        <row r="564">
          <cell r="C564" t="str">
            <v>Low</v>
          </cell>
          <cell r="D564" t="str">
            <v>Japan</v>
          </cell>
          <cell r="E564" t="str">
            <v>Renewables Integration</v>
          </cell>
        </row>
        <row r="565">
          <cell r="C565" t="str">
            <v>Low</v>
          </cell>
          <cell r="D565" t="str">
            <v>Country A</v>
          </cell>
          <cell r="E565" t="str">
            <v>Renewables Integration</v>
          </cell>
        </row>
        <row r="566">
          <cell r="C566" t="str">
            <v>Low</v>
          </cell>
          <cell r="D566" t="str">
            <v>Country B</v>
          </cell>
          <cell r="E566" t="str">
            <v>Renewables Integration</v>
          </cell>
        </row>
        <row r="567">
          <cell r="C567" t="str">
            <v>Low</v>
          </cell>
          <cell r="D567" t="str">
            <v>Country C</v>
          </cell>
          <cell r="E567" t="str">
            <v>Renewables Integration</v>
          </cell>
        </row>
        <row r="568">
          <cell r="C568" t="str">
            <v>Low</v>
          </cell>
          <cell r="D568" t="str">
            <v>Country D</v>
          </cell>
          <cell r="E568" t="str">
            <v>Renewables Integration</v>
          </cell>
        </row>
        <row r="569">
          <cell r="C569" t="str">
            <v>Base</v>
          </cell>
          <cell r="D569" t="str">
            <v>PJM</v>
          </cell>
          <cell r="E569" t="str">
            <v>DR / BTM Revenue</v>
          </cell>
        </row>
        <row r="570">
          <cell r="C570" t="str">
            <v>Base</v>
          </cell>
          <cell r="D570" t="str">
            <v>ISONE</v>
          </cell>
          <cell r="E570" t="str">
            <v>DR / BTM Revenue</v>
          </cell>
        </row>
        <row r="571">
          <cell r="C571" t="str">
            <v>Base</v>
          </cell>
          <cell r="D571" t="str">
            <v>ERCOT</v>
          </cell>
          <cell r="E571" t="str">
            <v>DR / BTM Revenue</v>
          </cell>
        </row>
        <row r="572">
          <cell r="C572" t="str">
            <v>Base</v>
          </cell>
          <cell r="D572" t="str">
            <v>CAISO</v>
          </cell>
          <cell r="E572" t="str">
            <v>DR / BTM Revenue</v>
          </cell>
        </row>
        <row r="573">
          <cell r="C573" t="str">
            <v>Base</v>
          </cell>
          <cell r="D573" t="str">
            <v>NYISO</v>
          </cell>
          <cell r="E573" t="str">
            <v>DR / BTM Revenue</v>
          </cell>
        </row>
        <row r="574">
          <cell r="C574" t="str">
            <v>Base</v>
          </cell>
          <cell r="D574" t="str">
            <v>MISO</v>
          </cell>
          <cell r="E574" t="str">
            <v>DR / BTM Revenue</v>
          </cell>
        </row>
        <row r="575">
          <cell r="C575" t="str">
            <v>Base</v>
          </cell>
          <cell r="D575" t="str">
            <v>SOUTHEAST</v>
          </cell>
          <cell r="E575" t="str">
            <v>DR / BTM Revenue</v>
          </cell>
        </row>
        <row r="576">
          <cell r="C576" t="str">
            <v>Base</v>
          </cell>
          <cell r="D576" t="str">
            <v>SPP</v>
          </cell>
          <cell r="E576" t="str">
            <v>DR / BTM Revenue</v>
          </cell>
        </row>
        <row r="577">
          <cell r="C577" t="str">
            <v>Base</v>
          </cell>
          <cell r="D577" t="str">
            <v>WECC (Non-CA)</v>
          </cell>
          <cell r="E577" t="str">
            <v>DR / BTM Revenue</v>
          </cell>
        </row>
        <row r="578">
          <cell r="C578" t="str">
            <v>Base</v>
          </cell>
          <cell r="D578" t="str">
            <v>United Kingdom</v>
          </cell>
          <cell r="E578" t="str">
            <v>DR / BTM Revenue</v>
          </cell>
        </row>
        <row r="579">
          <cell r="C579" t="str">
            <v>Base</v>
          </cell>
          <cell r="D579" t="str">
            <v>Australia</v>
          </cell>
          <cell r="E579" t="str">
            <v>DR / BTM Revenue</v>
          </cell>
        </row>
        <row r="580">
          <cell r="C580" t="str">
            <v>Base</v>
          </cell>
          <cell r="D580" t="str">
            <v>Germany</v>
          </cell>
          <cell r="E580" t="str">
            <v>DR / BTM Revenue</v>
          </cell>
        </row>
        <row r="581">
          <cell r="C581" t="str">
            <v>Base</v>
          </cell>
          <cell r="D581" t="str">
            <v>Japan</v>
          </cell>
          <cell r="E581" t="str">
            <v>DR / BTM Revenue</v>
          </cell>
        </row>
        <row r="582">
          <cell r="C582" t="str">
            <v>Base</v>
          </cell>
          <cell r="D582" t="str">
            <v>Country A</v>
          </cell>
          <cell r="E582" t="str">
            <v>DR / BTM Revenue</v>
          </cell>
        </row>
        <row r="583">
          <cell r="C583" t="str">
            <v>Base</v>
          </cell>
          <cell r="D583" t="str">
            <v>Country B</v>
          </cell>
          <cell r="E583" t="str">
            <v>DR / BTM Revenue</v>
          </cell>
        </row>
        <row r="584">
          <cell r="C584" t="str">
            <v>Base</v>
          </cell>
          <cell r="D584" t="str">
            <v>Country C</v>
          </cell>
          <cell r="E584" t="str">
            <v>DR / BTM Revenue</v>
          </cell>
        </row>
        <row r="585">
          <cell r="C585" t="str">
            <v>Base</v>
          </cell>
          <cell r="D585" t="str">
            <v>Country D</v>
          </cell>
          <cell r="E585" t="str">
            <v>DR / BTM Revenue</v>
          </cell>
        </row>
        <row r="586">
          <cell r="C586" t="str">
            <v>High</v>
          </cell>
          <cell r="D586" t="str">
            <v>PJM</v>
          </cell>
          <cell r="E586" t="str">
            <v>DR / BTM Revenue</v>
          </cell>
        </row>
        <row r="587">
          <cell r="C587" t="str">
            <v>High</v>
          </cell>
          <cell r="D587" t="str">
            <v>ISONE</v>
          </cell>
          <cell r="E587" t="str">
            <v>DR / BTM Revenue</v>
          </cell>
        </row>
        <row r="588">
          <cell r="C588" t="str">
            <v>High</v>
          </cell>
          <cell r="D588" t="str">
            <v>ERCOT</v>
          </cell>
          <cell r="E588" t="str">
            <v>DR / BTM Revenue</v>
          </cell>
        </row>
        <row r="589">
          <cell r="C589" t="str">
            <v>High</v>
          </cell>
          <cell r="D589" t="str">
            <v>CAISO</v>
          </cell>
          <cell r="E589" t="str">
            <v>DR / BTM Revenue</v>
          </cell>
        </row>
        <row r="590">
          <cell r="C590" t="str">
            <v>High</v>
          </cell>
          <cell r="D590" t="str">
            <v>NYISO</v>
          </cell>
          <cell r="E590" t="str">
            <v>DR / BTM Revenue</v>
          </cell>
        </row>
        <row r="591">
          <cell r="C591" t="str">
            <v>High</v>
          </cell>
          <cell r="D591" t="str">
            <v>MISO</v>
          </cell>
          <cell r="E591" t="str">
            <v>DR / BTM Revenue</v>
          </cell>
        </row>
        <row r="592">
          <cell r="C592" t="str">
            <v>High</v>
          </cell>
          <cell r="D592" t="str">
            <v>SOUTHEAST</v>
          </cell>
          <cell r="E592" t="str">
            <v>DR / BTM Revenue</v>
          </cell>
        </row>
        <row r="593">
          <cell r="C593" t="str">
            <v>High</v>
          </cell>
          <cell r="D593" t="str">
            <v>SPP</v>
          </cell>
          <cell r="E593" t="str">
            <v>DR / BTM Revenue</v>
          </cell>
        </row>
        <row r="594">
          <cell r="C594" t="str">
            <v>High</v>
          </cell>
          <cell r="D594" t="str">
            <v>WECC (Non-CA)</v>
          </cell>
          <cell r="E594" t="str">
            <v>DR / BTM Revenue</v>
          </cell>
        </row>
        <row r="595">
          <cell r="C595" t="str">
            <v>High</v>
          </cell>
          <cell r="D595" t="str">
            <v>United Kingdom</v>
          </cell>
          <cell r="E595" t="str">
            <v>DR / BTM Revenue</v>
          </cell>
        </row>
        <row r="596">
          <cell r="C596" t="str">
            <v>High</v>
          </cell>
          <cell r="D596" t="str">
            <v>Australia</v>
          </cell>
          <cell r="E596" t="str">
            <v>DR / BTM Revenue</v>
          </cell>
        </row>
        <row r="597">
          <cell r="C597" t="str">
            <v>High</v>
          </cell>
          <cell r="D597" t="str">
            <v>Germany</v>
          </cell>
          <cell r="E597" t="str">
            <v>DR / BTM Revenue</v>
          </cell>
        </row>
        <row r="598">
          <cell r="C598" t="str">
            <v>High</v>
          </cell>
          <cell r="D598" t="str">
            <v>Japan</v>
          </cell>
          <cell r="E598" t="str">
            <v>DR / BTM Revenue</v>
          </cell>
        </row>
        <row r="599">
          <cell r="C599" t="str">
            <v>High</v>
          </cell>
          <cell r="D599" t="str">
            <v>Country A</v>
          </cell>
          <cell r="E599" t="str">
            <v>DR / BTM Revenue</v>
          </cell>
        </row>
        <row r="600">
          <cell r="C600" t="str">
            <v>High</v>
          </cell>
          <cell r="D600" t="str">
            <v>Country B</v>
          </cell>
          <cell r="E600" t="str">
            <v>DR / BTM Revenue</v>
          </cell>
        </row>
        <row r="601">
          <cell r="C601" t="str">
            <v>High</v>
          </cell>
          <cell r="D601" t="str">
            <v>Country C</v>
          </cell>
          <cell r="E601" t="str">
            <v>DR / BTM Revenue</v>
          </cell>
        </row>
        <row r="602">
          <cell r="C602" t="str">
            <v>High</v>
          </cell>
          <cell r="D602" t="str">
            <v>Country D</v>
          </cell>
          <cell r="E602" t="str">
            <v>DR / BTM Revenue</v>
          </cell>
        </row>
        <row r="603">
          <cell r="C603" t="str">
            <v>Low</v>
          </cell>
          <cell r="D603" t="str">
            <v>PJM</v>
          </cell>
          <cell r="E603" t="str">
            <v>DR / BTM Revenue</v>
          </cell>
        </row>
        <row r="604">
          <cell r="C604" t="str">
            <v>Low</v>
          </cell>
          <cell r="D604" t="str">
            <v>ISONE</v>
          </cell>
          <cell r="E604" t="str">
            <v>DR / BTM Revenue</v>
          </cell>
        </row>
        <row r="605">
          <cell r="C605" t="str">
            <v>Low</v>
          </cell>
          <cell r="D605" t="str">
            <v>ERCOT</v>
          </cell>
          <cell r="E605" t="str">
            <v>DR / BTM Revenue</v>
          </cell>
        </row>
        <row r="606">
          <cell r="C606" t="str">
            <v>Low</v>
          </cell>
          <cell r="D606" t="str">
            <v>CAISO</v>
          </cell>
          <cell r="E606" t="str">
            <v>DR / BTM Revenue</v>
          </cell>
        </row>
        <row r="607">
          <cell r="C607" t="str">
            <v>Low</v>
          </cell>
          <cell r="D607" t="str">
            <v>NYISO</v>
          </cell>
          <cell r="E607" t="str">
            <v>DR / BTM Revenue</v>
          </cell>
        </row>
        <row r="608">
          <cell r="C608" t="str">
            <v>Low</v>
          </cell>
          <cell r="D608" t="str">
            <v>MISO</v>
          </cell>
          <cell r="E608" t="str">
            <v>DR / BTM Revenue</v>
          </cell>
        </row>
        <row r="609">
          <cell r="C609" t="str">
            <v>Low</v>
          </cell>
          <cell r="D609" t="str">
            <v>SOUTHEAST</v>
          </cell>
          <cell r="E609" t="str">
            <v>DR / BTM Revenue</v>
          </cell>
        </row>
        <row r="610">
          <cell r="C610" t="str">
            <v>Low</v>
          </cell>
          <cell r="D610" t="str">
            <v>SPP</v>
          </cell>
          <cell r="E610" t="str">
            <v>DR / BTM Revenue</v>
          </cell>
        </row>
        <row r="611">
          <cell r="C611" t="str">
            <v>Low</v>
          </cell>
          <cell r="D611" t="str">
            <v>WECC (Non-CA)</v>
          </cell>
          <cell r="E611" t="str">
            <v>DR / BTM Revenue</v>
          </cell>
        </row>
        <row r="612">
          <cell r="C612" t="str">
            <v>Low</v>
          </cell>
          <cell r="D612" t="str">
            <v>United Kingdom</v>
          </cell>
          <cell r="E612" t="str">
            <v>DR / BTM Revenue</v>
          </cell>
        </row>
        <row r="613">
          <cell r="C613" t="str">
            <v>Low</v>
          </cell>
          <cell r="D613" t="str">
            <v>Australia</v>
          </cell>
          <cell r="E613" t="str">
            <v>DR / BTM Revenue</v>
          </cell>
        </row>
        <row r="614">
          <cell r="C614" t="str">
            <v>Low</v>
          </cell>
          <cell r="D614" t="str">
            <v>Germany</v>
          </cell>
          <cell r="E614" t="str">
            <v>DR / BTM Revenue</v>
          </cell>
        </row>
        <row r="615">
          <cell r="C615" t="str">
            <v>Low</v>
          </cell>
          <cell r="D615" t="str">
            <v>Japan</v>
          </cell>
          <cell r="E615" t="str">
            <v>DR / BTM Revenue</v>
          </cell>
        </row>
        <row r="616">
          <cell r="C616" t="str">
            <v>Low</v>
          </cell>
          <cell r="D616" t="str">
            <v>Country A</v>
          </cell>
          <cell r="E616" t="str">
            <v>DR / BTM Revenue</v>
          </cell>
        </row>
        <row r="617">
          <cell r="C617" t="str">
            <v>Low</v>
          </cell>
          <cell r="D617" t="str">
            <v>Country B</v>
          </cell>
          <cell r="E617" t="str">
            <v>DR / BTM Revenue</v>
          </cell>
        </row>
        <row r="618">
          <cell r="C618" t="str">
            <v>Low</v>
          </cell>
          <cell r="D618" t="str">
            <v>Country C</v>
          </cell>
          <cell r="E618" t="str">
            <v>DR / BTM Revenue</v>
          </cell>
        </row>
        <row r="619">
          <cell r="C619" t="str">
            <v>Low</v>
          </cell>
          <cell r="D619" t="str">
            <v>Country D</v>
          </cell>
          <cell r="E619" t="str">
            <v>DR / BTM Revenue</v>
          </cell>
        </row>
        <row r="620">
          <cell r="C620" t="str">
            <v>Base</v>
          </cell>
          <cell r="D620" t="str">
            <v>PJM</v>
          </cell>
          <cell r="E620" t="str">
            <v>Bill Mgmt.</v>
          </cell>
        </row>
        <row r="621">
          <cell r="C621" t="str">
            <v>Base</v>
          </cell>
          <cell r="D621" t="str">
            <v>ISONE</v>
          </cell>
          <cell r="E621" t="str">
            <v>Bill Mgmt.</v>
          </cell>
        </row>
        <row r="622">
          <cell r="C622" t="str">
            <v>Base</v>
          </cell>
          <cell r="D622" t="str">
            <v>ERCOT</v>
          </cell>
          <cell r="E622" t="str">
            <v>Bill Mgmt.</v>
          </cell>
        </row>
        <row r="623">
          <cell r="C623" t="str">
            <v>Base</v>
          </cell>
          <cell r="D623" t="str">
            <v>CAISO</v>
          </cell>
          <cell r="E623" t="str">
            <v>Bill Mgmt.</v>
          </cell>
        </row>
        <row r="624">
          <cell r="C624" t="str">
            <v>Base</v>
          </cell>
          <cell r="D624" t="str">
            <v>NYISO</v>
          </cell>
          <cell r="E624" t="str">
            <v>Bill Mgmt.</v>
          </cell>
        </row>
        <row r="625">
          <cell r="C625" t="str">
            <v>Base</v>
          </cell>
          <cell r="D625" t="str">
            <v>MISO</v>
          </cell>
          <cell r="E625" t="str">
            <v>Bill Mgmt.</v>
          </cell>
        </row>
        <row r="626">
          <cell r="C626" t="str">
            <v>Base</v>
          </cell>
          <cell r="D626" t="str">
            <v>SOUTHEAST</v>
          </cell>
          <cell r="E626" t="str">
            <v>Bill Mgmt.</v>
          </cell>
        </row>
        <row r="627">
          <cell r="C627" t="str">
            <v>Base</v>
          </cell>
          <cell r="D627" t="str">
            <v>SPP</v>
          </cell>
          <cell r="E627" t="str">
            <v>Bill Mgmt.</v>
          </cell>
        </row>
        <row r="628">
          <cell r="C628" t="str">
            <v>Base</v>
          </cell>
          <cell r="D628" t="str">
            <v>WECC (Non-CA)</v>
          </cell>
          <cell r="E628" t="str">
            <v>Bill Mgmt.</v>
          </cell>
        </row>
        <row r="629">
          <cell r="C629" t="str">
            <v>Base</v>
          </cell>
          <cell r="D629" t="str">
            <v>United Kingdom</v>
          </cell>
          <cell r="E629" t="str">
            <v>Bill Mgmt.</v>
          </cell>
        </row>
        <row r="630">
          <cell r="C630" t="str">
            <v>Base</v>
          </cell>
          <cell r="D630" t="str">
            <v>Australia</v>
          </cell>
          <cell r="E630" t="str">
            <v>Bill Mgmt.</v>
          </cell>
        </row>
        <row r="631">
          <cell r="C631" t="str">
            <v>Base</v>
          </cell>
          <cell r="D631" t="str">
            <v>Germany</v>
          </cell>
          <cell r="E631" t="str">
            <v>Bill Mgmt.</v>
          </cell>
        </row>
        <row r="632">
          <cell r="C632" t="str">
            <v>Base</v>
          </cell>
          <cell r="D632" t="str">
            <v>Japan</v>
          </cell>
          <cell r="E632" t="str">
            <v>Bill Mgmt.</v>
          </cell>
        </row>
        <row r="633">
          <cell r="C633" t="str">
            <v>Base</v>
          </cell>
          <cell r="D633" t="str">
            <v>Country A</v>
          </cell>
          <cell r="E633" t="str">
            <v>Bill Mgmt.</v>
          </cell>
        </row>
        <row r="634">
          <cell r="C634" t="str">
            <v>Base</v>
          </cell>
          <cell r="D634" t="str">
            <v>Country B</v>
          </cell>
          <cell r="E634" t="str">
            <v>Bill Mgmt.</v>
          </cell>
        </row>
        <row r="635">
          <cell r="C635" t="str">
            <v>Base</v>
          </cell>
          <cell r="D635" t="str">
            <v>Country C</v>
          </cell>
          <cell r="E635" t="str">
            <v>Bill Mgmt.</v>
          </cell>
        </row>
        <row r="636">
          <cell r="C636" t="str">
            <v>Base</v>
          </cell>
          <cell r="D636" t="str">
            <v>Country D</v>
          </cell>
          <cell r="E636" t="str">
            <v>Bill Mgmt.</v>
          </cell>
        </row>
        <row r="637">
          <cell r="C637" t="str">
            <v>High</v>
          </cell>
          <cell r="D637" t="str">
            <v>PJM</v>
          </cell>
          <cell r="E637" t="str">
            <v>Bill Mgmt.</v>
          </cell>
        </row>
        <row r="638">
          <cell r="C638" t="str">
            <v>High</v>
          </cell>
          <cell r="D638" t="str">
            <v>ISONE</v>
          </cell>
          <cell r="E638" t="str">
            <v>Bill Mgmt.</v>
          </cell>
        </row>
        <row r="639">
          <cell r="C639" t="str">
            <v>High</v>
          </cell>
          <cell r="D639" t="str">
            <v>ERCOT</v>
          </cell>
          <cell r="E639" t="str">
            <v>Bill Mgmt.</v>
          </cell>
        </row>
        <row r="640">
          <cell r="C640" t="str">
            <v>High</v>
          </cell>
          <cell r="D640" t="str">
            <v>CAISO</v>
          </cell>
          <cell r="E640" t="str">
            <v>Bill Mgmt.</v>
          </cell>
        </row>
        <row r="641">
          <cell r="C641" t="str">
            <v>High</v>
          </cell>
          <cell r="D641" t="str">
            <v>NYISO</v>
          </cell>
          <cell r="E641" t="str">
            <v>Bill Mgmt.</v>
          </cell>
        </row>
        <row r="642">
          <cell r="C642" t="str">
            <v>High</v>
          </cell>
          <cell r="D642" t="str">
            <v>MISO</v>
          </cell>
          <cell r="E642" t="str">
            <v>Bill Mgmt.</v>
          </cell>
        </row>
        <row r="643">
          <cell r="C643" t="str">
            <v>High</v>
          </cell>
          <cell r="D643" t="str">
            <v>SOUTHEAST</v>
          </cell>
          <cell r="E643" t="str">
            <v>Bill Mgmt.</v>
          </cell>
        </row>
        <row r="644">
          <cell r="C644" t="str">
            <v>High</v>
          </cell>
          <cell r="D644" t="str">
            <v>SPP</v>
          </cell>
          <cell r="E644" t="str">
            <v>Bill Mgmt.</v>
          </cell>
        </row>
        <row r="645">
          <cell r="C645" t="str">
            <v>High</v>
          </cell>
          <cell r="D645" t="str">
            <v>WECC (Non-CA)</v>
          </cell>
          <cell r="E645" t="str">
            <v>Bill Mgmt.</v>
          </cell>
        </row>
        <row r="646">
          <cell r="C646" t="str">
            <v>High</v>
          </cell>
          <cell r="D646" t="str">
            <v>United Kingdom</v>
          </cell>
          <cell r="E646" t="str">
            <v>Bill Mgmt.</v>
          </cell>
        </row>
        <row r="647">
          <cell r="C647" t="str">
            <v>High</v>
          </cell>
          <cell r="D647" t="str">
            <v>Australia</v>
          </cell>
          <cell r="E647" t="str">
            <v>Bill Mgmt.</v>
          </cell>
        </row>
        <row r="648">
          <cell r="C648" t="str">
            <v>High</v>
          </cell>
          <cell r="D648" t="str">
            <v>Germany</v>
          </cell>
          <cell r="E648" t="str">
            <v>Bill Mgmt.</v>
          </cell>
        </row>
        <row r="649">
          <cell r="C649" t="str">
            <v>High</v>
          </cell>
          <cell r="D649" t="str">
            <v>Japan</v>
          </cell>
          <cell r="E649" t="str">
            <v>Bill Mgmt.</v>
          </cell>
        </row>
        <row r="650">
          <cell r="C650" t="str">
            <v>High</v>
          </cell>
          <cell r="D650" t="str">
            <v>Country A</v>
          </cell>
          <cell r="E650" t="str">
            <v>Bill Mgmt.</v>
          </cell>
        </row>
        <row r="651">
          <cell r="C651" t="str">
            <v>High</v>
          </cell>
          <cell r="D651" t="str">
            <v>Country B</v>
          </cell>
          <cell r="E651" t="str">
            <v>Bill Mgmt.</v>
          </cell>
        </row>
        <row r="652">
          <cell r="C652" t="str">
            <v>High</v>
          </cell>
          <cell r="D652" t="str">
            <v>Country C</v>
          </cell>
          <cell r="E652" t="str">
            <v>Bill Mgmt.</v>
          </cell>
        </row>
        <row r="653">
          <cell r="C653" t="str">
            <v>High</v>
          </cell>
          <cell r="D653" t="str">
            <v>Country D</v>
          </cell>
          <cell r="E653" t="str">
            <v>Bill Mgmt.</v>
          </cell>
        </row>
        <row r="654">
          <cell r="C654" t="str">
            <v>Low</v>
          </cell>
          <cell r="D654" t="str">
            <v>PJM</v>
          </cell>
          <cell r="E654" t="str">
            <v>Bill Mgmt.</v>
          </cell>
        </row>
        <row r="655">
          <cell r="C655" t="str">
            <v>Low</v>
          </cell>
          <cell r="D655" t="str">
            <v>ISONE</v>
          </cell>
          <cell r="E655" t="str">
            <v>Bill Mgmt.</v>
          </cell>
        </row>
        <row r="656">
          <cell r="C656" t="str">
            <v>Low</v>
          </cell>
          <cell r="D656" t="str">
            <v>ERCOT</v>
          </cell>
          <cell r="E656" t="str">
            <v>Bill Mgmt.</v>
          </cell>
        </row>
        <row r="657">
          <cell r="C657" t="str">
            <v>Low</v>
          </cell>
          <cell r="D657" t="str">
            <v>CAISO</v>
          </cell>
          <cell r="E657" t="str">
            <v>Bill Mgmt.</v>
          </cell>
        </row>
        <row r="658">
          <cell r="C658" t="str">
            <v>Low</v>
          </cell>
          <cell r="D658" t="str">
            <v>NYISO</v>
          </cell>
          <cell r="E658" t="str">
            <v>Bill Mgmt.</v>
          </cell>
        </row>
        <row r="659">
          <cell r="C659" t="str">
            <v>Low</v>
          </cell>
          <cell r="D659" t="str">
            <v>MISO</v>
          </cell>
          <cell r="E659" t="str">
            <v>Bill Mgmt.</v>
          </cell>
        </row>
        <row r="660">
          <cell r="C660" t="str">
            <v>Low</v>
          </cell>
          <cell r="D660" t="str">
            <v>SOUTHEAST</v>
          </cell>
          <cell r="E660" t="str">
            <v>Bill Mgmt.</v>
          </cell>
        </row>
        <row r="661">
          <cell r="C661" t="str">
            <v>Low</v>
          </cell>
          <cell r="D661" t="str">
            <v>SPP</v>
          </cell>
          <cell r="E661" t="str">
            <v>Bill Mgmt.</v>
          </cell>
        </row>
        <row r="662">
          <cell r="C662" t="str">
            <v>Low</v>
          </cell>
          <cell r="D662" t="str">
            <v>WECC (Non-CA)</v>
          </cell>
          <cell r="E662" t="str">
            <v>Bill Mgmt.</v>
          </cell>
        </row>
        <row r="663">
          <cell r="C663" t="str">
            <v>Low</v>
          </cell>
          <cell r="D663" t="str">
            <v>United Kingdom</v>
          </cell>
          <cell r="E663" t="str">
            <v>Bill Mgmt.</v>
          </cell>
        </row>
        <row r="664">
          <cell r="C664" t="str">
            <v>Low</v>
          </cell>
          <cell r="D664" t="str">
            <v>Australia</v>
          </cell>
          <cell r="E664" t="str">
            <v>Bill Mgmt.</v>
          </cell>
        </row>
        <row r="665">
          <cell r="C665" t="str">
            <v>Low</v>
          </cell>
          <cell r="D665" t="str">
            <v>Germany</v>
          </cell>
          <cell r="E665" t="str">
            <v>Bill Mgmt.</v>
          </cell>
        </row>
        <row r="666">
          <cell r="C666" t="str">
            <v>Low</v>
          </cell>
          <cell r="D666" t="str">
            <v>Japan</v>
          </cell>
          <cell r="E666" t="str">
            <v>Bill Mgmt.</v>
          </cell>
        </row>
        <row r="667">
          <cell r="C667" t="str">
            <v>Low</v>
          </cell>
          <cell r="D667" t="str">
            <v>Country A</v>
          </cell>
          <cell r="E667" t="str">
            <v>Bill Mgmt.</v>
          </cell>
        </row>
        <row r="668">
          <cell r="C668" t="str">
            <v>Low</v>
          </cell>
          <cell r="D668" t="str">
            <v>Country B</v>
          </cell>
          <cell r="E668" t="str">
            <v>Bill Mgmt.</v>
          </cell>
        </row>
        <row r="669">
          <cell r="C669" t="str">
            <v>Low</v>
          </cell>
          <cell r="D669" t="str">
            <v>Country C</v>
          </cell>
          <cell r="E669" t="str">
            <v>Bill Mgmt.</v>
          </cell>
        </row>
        <row r="670">
          <cell r="C670" t="str">
            <v>Low</v>
          </cell>
          <cell r="D670" t="str">
            <v>Country D</v>
          </cell>
          <cell r="E670" t="str">
            <v>Bill Mgmt.</v>
          </cell>
        </row>
        <row r="671">
          <cell r="C671" t="str">
            <v>Base</v>
          </cell>
          <cell r="D671" t="str">
            <v>PJM</v>
          </cell>
          <cell r="E671" t="str">
            <v>T&amp;D</v>
          </cell>
        </row>
        <row r="672">
          <cell r="C672" t="str">
            <v>Base</v>
          </cell>
          <cell r="D672" t="str">
            <v>ISONE</v>
          </cell>
          <cell r="E672" t="str">
            <v>T&amp;D</v>
          </cell>
        </row>
        <row r="673">
          <cell r="C673" t="str">
            <v>Base</v>
          </cell>
          <cell r="D673" t="str">
            <v>ERCOT</v>
          </cell>
          <cell r="E673" t="str">
            <v>T&amp;D</v>
          </cell>
        </row>
        <row r="674">
          <cell r="C674" t="str">
            <v>Base</v>
          </cell>
          <cell r="D674" t="str">
            <v>CAISO</v>
          </cell>
          <cell r="E674" t="str">
            <v>T&amp;D</v>
          </cell>
        </row>
        <row r="675">
          <cell r="C675" t="str">
            <v>Base</v>
          </cell>
          <cell r="D675" t="str">
            <v>NYISO</v>
          </cell>
          <cell r="E675" t="str">
            <v>T&amp;D</v>
          </cell>
        </row>
        <row r="676">
          <cell r="C676" t="str">
            <v>Base</v>
          </cell>
          <cell r="D676" t="str">
            <v>MISO</v>
          </cell>
          <cell r="E676" t="str">
            <v>T&amp;D</v>
          </cell>
        </row>
        <row r="677">
          <cell r="C677" t="str">
            <v>Base</v>
          </cell>
          <cell r="D677" t="str">
            <v>SOUTHEAST</v>
          </cell>
          <cell r="E677" t="str">
            <v>T&amp;D</v>
          </cell>
        </row>
        <row r="678">
          <cell r="C678" t="str">
            <v>Base</v>
          </cell>
          <cell r="D678" t="str">
            <v>SPP</v>
          </cell>
          <cell r="E678" t="str">
            <v>T&amp;D</v>
          </cell>
        </row>
        <row r="679">
          <cell r="C679" t="str">
            <v>Base</v>
          </cell>
          <cell r="D679" t="str">
            <v>WECC (Non-CA)</v>
          </cell>
          <cell r="E679" t="str">
            <v>T&amp;D</v>
          </cell>
        </row>
        <row r="680">
          <cell r="C680" t="str">
            <v>Base</v>
          </cell>
          <cell r="D680" t="str">
            <v>United Kingdom</v>
          </cell>
          <cell r="E680" t="str">
            <v>T&amp;D</v>
          </cell>
        </row>
        <row r="681">
          <cell r="C681" t="str">
            <v>Base</v>
          </cell>
          <cell r="D681" t="str">
            <v>Australia</v>
          </cell>
          <cell r="E681" t="str">
            <v>T&amp;D</v>
          </cell>
        </row>
        <row r="682">
          <cell r="C682" t="str">
            <v>Base</v>
          </cell>
          <cell r="D682" t="str">
            <v>Germany</v>
          </cell>
          <cell r="E682" t="str">
            <v>T&amp;D</v>
          </cell>
        </row>
        <row r="683">
          <cell r="C683" t="str">
            <v>Base</v>
          </cell>
          <cell r="D683" t="str">
            <v>Japan</v>
          </cell>
          <cell r="E683" t="str">
            <v>T&amp;D</v>
          </cell>
        </row>
        <row r="684">
          <cell r="C684" t="str">
            <v>Base</v>
          </cell>
          <cell r="D684" t="str">
            <v>Country A</v>
          </cell>
          <cell r="E684" t="str">
            <v>T&amp;D</v>
          </cell>
        </row>
        <row r="685">
          <cell r="C685" t="str">
            <v>Base</v>
          </cell>
          <cell r="D685" t="str">
            <v>Country B</v>
          </cell>
          <cell r="E685" t="str">
            <v>T&amp;D</v>
          </cell>
        </row>
        <row r="686">
          <cell r="C686" t="str">
            <v>Base</v>
          </cell>
          <cell r="D686" t="str">
            <v>Country C</v>
          </cell>
          <cell r="E686" t="str">
            <v>T&amp;D</v>
          </cell>
        </row>
        <row r="687">
          <cell r="C687" t="str">
            <v>Base</v>
          </cell>
          <cell r="D687" t="str">
            <v>Country D</v>
          </cell>
          <cell r="E687" t="str">
            <v>T&amp;D</v>
          </cell>
        </row>
        <row r="688">
          <cell r="C688" t="str">
            <v>High</v>
          </cell>
          <cell r="D688" t="str">
            <v>PJM</v>
          </cell>
          <cell r="E688" t="str">
            <v>T&amp;D</v>
          </cell>
        </row>
        <row r="689">
          <cell r="C689" t="str">
            <v>High</v>
          </cell>
          <cell r="D689" t="str">
            <v>ISONE</v>
          </cell>
          <cell r="E689" t="str">
            <v>T&amp;D</v>
          </cell>
        </row>
        <row r="690">
          <cell r="C690" t="str">
            <v>High</v>
          </cell>
          <cell r="D690" t="str">
            <v>ERCOT</v>
          </cell>
          <cell r="E690" t="str">
            <v>T&amp;D</v>
          </cell>
        </row>
        <row r="691">
          <cell r="C691" t="str">
            <v>High</v>
          </cell>
          <cell r="D691" t="str">
            <v>CAISO</v>
          </cell>
          <cell r="E691" t="str">
            <v>T&amp;D</v>
          </cell>
        </row>
        <row r="692">
          <cell r="C692" t="str">
            <v>High</v>
          </cell>
          <cell r="D692" t="str">
            <v>NYISO</v>
          </cell>
          <cell r="E692" t="str">
            <v>T&amp;D</v>
          </cell>
        </row>
        <row r="693">
          <cell r="C693" t="str">
            <v>High</v>
          </cell>
          <cell r="D693" t="str">
            <v>MISO</v>
          </cell>
          <cell r="E693" t="str">
            <v>T&amp;D</v>
          </cell>
        </row>
        <row r="694">
          <cell r="C694" t="str">
            <v>High</v>
          </cell>
          <cell r="D694" t="str">
            <v>SOUTHEAST</v>
          </cell>
          <cell r="E694" t="str">
            <v>T&amp;D</v>
          </cell>
        </row>
        <row r="695">
          <cell r="C695" t="str">
            <v>High</v>
          </cell>
          <cell r="D695" t="str">
            <v>SPP</v>
          </cell>
          <cell r="E695" t="str">
            <v>T&amp;D</v>
          </cell>
        </row>
        <row r="696">
          <cell r="C696" t="str">
            <v>High</v>
          </cell>
          <cell r="D696" t="str">
            <v>WECC (Non-CA)</v>
          </cell>
          <cell r="E696" t="str">
            <v>T&amp;D</v>
          </cell>
        </row>
        <row r="697">
          <cell r="C697" t="str">
            <v>High</v>
          </cell>
          <cell r="D697" t="str">
            <v>United Kingdom</v>
          </cell>
          <cell r="E697" t="str">
            <v>T&amp;D</v>
          </cell>
        </row>
        <row r="698">
          <cell r="C698" t="str">
            <v>High</v>
          </cell>
          <cell r="D698" t="str">
            <v>Australia</v>
          </cell>
          <cell r="E698" t="str">
            <v>T&amp;D</v>
          </cell>
        </row>
        <row r="699">
          <cell r="C699" t="str">
            <v>High</v>
          </cell>
          <cell r="D699" t="str">
            <v>Germany</v>
          </cell>
          <cell r="E699" t="str">
            <v>T&amp;D</v>
          </cell>
        </row>
        <row r="700">
          <cell r="C700" t="str">
            <v>High</v>
          </cell>
          <cell r="D700" t="str">
            <v>Japan</v>
          </cell>
          <cell r="E700" t="str">
            <v>T&amp;D</v>
          </cell>
        </row>
        <row r="701">
          <cell r="C701" t="str">
            <v>High</v>
          </cell>
          <cell r="D701" t="str">
            <v>Country A</v>
          </cell>
          <cell r="E701" t="str">
            <v>T&amp;D</v>
          </cell>
        </row>
        <row r="702">
          <cell r="C702" t="str">
            <v>High</v>
          </cell>
          <cell r="D702" t="str">
            <v>Country B</v>
          </cell>
          <cell r="E702" t="str">
            <v>T&amp;D</v>
          </cell>
        </row>
        <row r="703">
          <cell r="C703" t="str">
            <v>High</v>
          </cell>
          <cell r="D703" t="str">
            <v>Country C</v>
          </cell>
          <cell r="E703" t="str">
            <v>T&amp;D</v>
          </cell>
        </row>
        <row r="704">
          <cell r="C704" t="str">
            <v>High</v>
          </cell>
          <cell r="D704" t="str">
            <v>Country D</v>
          </cell>
          <cell r="E704" t="str">
            <v>T&amp;D</v>
          </cell>
        </row>
        <row r="705">
          <cell r="C705" t="str">
            <v>Low</v>
          </cell>
          <cell r="D705" t="str">
            <v>PJM</v>
          </cell>
          <cell r="E705" t="str">
            <v>T&amp;D</v>
          </cell>
        </row>
        <row r="706">
          <cell r="C706" t="str">
            <v>Low</v>
          </cell>
          <cell r="D706" t="str">
            <v>ISONE</v>
          </cell>
          <cell r="E706" t="str">
            <v>T&amp;D</v>
          </cell>
        </row>
        <row r="707">
          <cell r="C707" t="str">
            <v>Low</v>
          </cell>
          <cell r="D707" t="str">
            <v>ERCOT</v>
          </cell>
          <cell r="E707" t="str">
            <v>T&amp;D</v>
          </cell>
        </row>
        <row r="708">
          <cell r="C708" t="str">
            <v>Low</v>
          </cell>
          <cell r="D708" t="str">
            <v>CAISO</v>
          </cell>
          <cell r="E708" t="str">
            <v>T&amp;D</v>
          </cell>
        </row>
        <row r="709">
          <cell r="C709" t="str">
            <v>Low</v>
          </cell>
          <cell r="D709" t="str">
            <v>NYISO</v>
          </cell>
          <cell r="E709" t="str">
            <v>T&amp;D</v>
          </cell>
        </row>
        <row r="710">
          <cell r="C710" t="str">
            <v>Low</v>
          </cell>
          <cell r="D710" t="str">
            <v>MISO</v>
          </cell>
          <cell r="E710" t="str">
            <v>T&amp;D</v>
          </cell>
        </row>
        <row r="711">
          <cell r="C711" t="str">
            <v>Low</v>
          </cell>
          <cell r="D711" t="str">
            <v>SOUTHEAST</v>
          </cell>
          <cell r="E711" t="str">
            <v>T&amp;D</v>
          </cell>
        </row>
        <row r="712">
          <cell r="C712" t="str">
            <v>Low</v>
          </cell>
          <cell r="D712" t="str">
            <v>SPP</v>
          </cell>
          <cell r="E712" t="str">
            <v>T&amp;D</v>
          </cell>
        </row>
        <row r="713">
          <cell r="C713" t="str">
            <v>Low</v>
          </cell>
          <cell r="D713" t="str">
            <v>WECC (Non-CA)</v>
          </cell>
          <cell r="E713" t="str">
            <v>T&amp;D</v>
          </cell>
        </row>
        <row r="714">
          <cell r="C714" t="str">
            <v>Low</v>
          </cell>
          <cell r="D714" t="str">
            <v>United Kingdom</v>
          </cell>
          <cell r="E714" t="str">
            <v>T&amp;D</v>
          </cell>
        </row>
        <row r="715">
          <cell r="C715" t="str">
            <v>Low</v>
          </cell>
          <cell r="D715" t="str">
            <v>Australia</v>
          </cell>
          <cell r="E715" t="str">
            <v>T&amp;D</v>
          </cell>
        </row>
        <row r="716">
          <cell r="C716" t="str">
            <v>Low</v>
          </cell>
          <cell r="D716" t="str">
            <v>Germany</v>
          </cell>
          <cell r="E716" t="str">
            <v>T&amp;D</v>
          </cell>
        </row>
        <row r="717">
          <cell r="C717" t="str">
            <v>Low</v>
          </cell>
          <cell r="D717" t="str">
            <v>Japan</v>
          </cell>
          <cell r="E717" t="str">
            <v>T&amp;D</v>
          </cell>
        </row>
        <row r="718">
          <cell r="C718" t="str">
            <v>Low</v>
          </cell>
          <cell r="D718" t="str">
            <v>Country A</v>
          </cell>
          <cell r="E718" t="str">
            <v>T&amp;D</v>
          </cell>
        </row>
        <row r="719">
          <cell r="C719" t="str">
            <v>Low</v>
          </cell>
          <cell r="D719" t="str">
            <v>Country B</v>
          </cell>
          <cell r="E719" t="str">
            <v>T&amp;D</v>
          </cell>
        </row>
        <row r="720">
          <cell r="C720" t="str">
            <v>Low</v>
          </cell>
          <cell r="D720" t="str">
            <v>Country C</v>
          </cell>
          <cell r="E720" t="str">
            <v>T&amp;D</v>
          </cell>
        </row>
        <row r="721">
          <cell r="C721" t="str">
            <v>Low</v>
          </cell>
          <cell r="D721" t="str">
            <v>Country D</v>
          </cell>
          <cell r="E721" t="str">
            <v>T&amp;D</v>
          </cell>
        </row>
        <row r="728">
          <cell r="C728" t="str">
            <v>Base</v>
          </cell>
          <cell r="D728" t="str">
            <v>C&amp;I Demand Mgmt.</v>
          </cell>
          <cell r="E728" t="str">
            <v>PJM</v>
          </cell>
        </row>
        <row r="729">
          <cell r="C729" t="str">
            <v>Base</v>
          </cell>
          <cell r="D729" t="str">
            <v>C&amp;I Demand Mgmt.</v>
          </cell>
          <cell r="E729" t="str">
            <v>ISONE</v>
          </cell>
        </row>
        <row r="730">
          <cell r="C730" t="str">
            <v>Base</v>
          </cell>
          <cell r="D730" t="str">
            <v>C&amp;I Demand Mgmt.</v>
          </cell>
          <cell r="E730" t="str">
            <v>ERCOT</v>
          </cell>
        </row>
        <row r="731">
          <cell r="C731" t="str">
            <v>Base</v>
          </cell>
          <cell r="D731" t="str">
            <v>C&amp;I Demand Mgmt.</v>
          </cell>
          <cell r="E731" t="str">
            <v>CAISO</v>
          </cell>
        </row>
        <row r="732">
          <cell r="C732" t="str">
            <v>Base</v>
          </cell>
          <cell r="D732" t="str">
            <v>C&amp;I Demand Mgmt.</v>
          </cell>
          <cell r="E732" t="str">
            <v>NYISO</v>
          </cell>
        </row>
        <row r="733">
          <cell r="C733" t="str">
            <v>Base</v>
          </cell>
          <cell r="D733" t="str">
            <v>C&amp;I Demand Mgmt.</v>
          </cell>
          <cell r="E733" t="str">
            <v>MISO</v>
          </cell>
        </row>
        <row r="734">
          <cell r="C734" t="str">
            <v>Base</v>
          </cell>
          <cell r="D734" t="str">
            <v>C&amp;I Demand Mgmt.</v>
          </cell>
          <cell r="E734" t="str">
            <v>SOUTHEAST</v>
          </cell>
        </row>
        <row r="735">
          <cell r="C735" t="str">
            <v>Base</v>
          </cell>
          <cell r="D735" t="str">
            <v>C&amp;I Demand Mgmt.</v>
          </cell>
          <cell r="E735" t="str">
            <v>SPP</v>
          </cell>
        </row>
        <row r="736">
          <cell r="C736" t="str">
            <v>Base</v>
          </cell>
          <cell r="D736" t="str">
            <v>C&amp;I Demand Mgmt.</v>
          </cell>
          <cell r="E736" t="str">
            <v>WECC (Non-CA)</v>
          </cell>
        </row>
        <row r="737">
          <cell r="C737" t="str">
            <v>Base</v>
          </cell>
          <cell r="D737" t="str">
            <v>C&amp;I Demand Mgmt.</v>
          </cell>
          <cell r="E737" t="str">
            <v>United Kingdom</v>
          </cell>
        </row>
        <row r="738">
          <cell r="C738" t="str">
            <v>Base</v>
          </cell>
          <cell r="D738" t="str">
            <v>C&amp;I Demand Mgmt.</v>
          </cell>
          <cell r="E738" t="str">
            <v>Australia</v>
          </cell>
        </row>
        <row r="739">
          <cell r="C739" t="str">
            <v>Base</v>
          </cell>
          <cell r="D739" t="str">
            <v>C&amp;I Demand Mgmt.</v>
          </cell>
          <cell r="E739" t="str">
            <v>Germany</v>
          </cell>
        </row>
        <row r="740">
          <cell r="C740" t="str">
            <v>Base</v>
          </cell>
          <cell r="D740" t="str">
            <v>C&amp;I Demand Mgmt.</v>
          </cell>
          <cell r="E740" t="str">
            <v>Japan</v>
          </cell>
        </row>
        <row r="741">
          <cell r="C741" t="str">
            <v>Base</v>
          </cell>
          <cell r="D741" t="str">
            <v>C&amp;I Demand Mgmt.</v>
          </cell>
          <cell r="E741" t="str">
            <v>Country A</v>
          </cell>
        </row>
        <row r="742">
          <cell r="C742" t="str">
            <v>Base</v>
          </cell>
          <cell r="D742" t="str">
            <v>C&amp;I Demand Mgmt.</v>
          </cell>
          <cell r="E742" t="str">
            <v>Country B</v>
          </cell>
        </row>
        <row r="743">
          <cell r="C743" t="str">
            <v>Base</v>
          </cell>
          <cell r="D743" t="str">
            <v>C&amp;I Demand Mgmt.</v>
          </cell>
          <cell r="E743" t="str">
            <v>Country C</v>
          </cell>
        </row>
        <row r="744">
          <cell r="C744" t="str">
            <v>Base</v>
          </cell>
          <cell r="D744" t="str">
            <v>C&amp;I Demand Mgmt.</v>
          </cell>
          <cell r="E744" t="str">
            <v>Country D</v>
          </cell>
        </row>
        <row r="745">
          <cell r="C745" t="str">
            <v>High</v>
          </cell>
          <cell r="D745" t="str">
            <v>C&amp;I Demand Mgmt.</v>
          </cell>
          <cell r="E745" t="str">
            <v>PJM</v>
          </cell>
        </row>
        <row r="746">
          <cell r="C746" t="str">
            <v>High</v>
          </cell>
          <cell r="D746" t="str">
            <v>C&amp;I Demand Mgmt.</v>
          </cell>
          <cell r="E746" t="str">
            <v>ISONE</v>
          </cell>
        </row>
        <row r="747">
          <cell r="C747" t="str">
            <v>High</v>
          </cell>
          <cell r="D747" t="str">
            <v>C&amp;I Demand Mgmt.</v>
          </cell>
          <cell r="E747" t="str">
            <v>ERCOT</v>
          </cell>
        </row>
        <row r="748">
          <cell r="C748" t="str">
            <v>High</v>
          </cell>
          <cell r="D748" t="str">
            <v>C&amp;I Demand Mgmt.</v>
          </cell>
          <cell r="E748" t="str">
            <v>CAISO</v>
          </cell>
        </row>
        <row r="749">
          <cell r="C749" t="str">
            <v>High</v>
          </cell>
          <cell r="D749" t="str">
            <v>C&amp;I Demand Mgmt.</v>
          </cell>
          <cell r="E749" t="str">
            <v>NYISO</v>
          </cell>
        </row>
        <row r="750">
          <cell r="C750" t="str">
            <v>High</v>
          </cell>
          <cell r="D750" t="str">
            <v>C&amp;I Demand Mgmt.</v>
          </cell>
          <cell r="E750" t="str">
            <v>MISO</v>
          </cell>
        </row>
        <row r="751">
          <cell r="C751" t="str">
            <v>High</v>
          </cell>
          <cell r="D751" t="str">
            <v>C&amp;I Demand Mgmt.</v>
          </cell>
          <cell r="E751" t="str">
            <v>SOUTHEAST</v>
          </cell>
        </row>
        <row r="752">
          <cell r="C752" t="str">
            <v>High</v>
          </cell>
          <cell r="D752" t="str">
            <v>C&amp;I Demand Mgmt.</v>
          </cell>
          <cell r="E752" t="str">
            <v>SPP</v>
          </cell>
        </row>
        <row r="753">
          <cell r="C753" t="str">
            <v>High</v>
          </cell>
          <cell r="D753" t="str">
            <v>C&amp;I Demand Mgmt.</v>
          </cell>
          <cell r="E753" t="str">
            <v>WECC (Non-CA)</v>
          </cell>
        </row>
        <row r="754">
          <cell r="C754" t="str">
            <v>High</v>
          </cell>
          <cell r="D754" t="str">
            <v>C&amp;I Demand Mgmt.</v>
          </cell>
          <cell r="E754" t="str">
            <v>United Kingdom</v>
          </cell>
        </row>
        <row r="755">
          <cell r="C755" t="str">
            <v>High</v>
          </cell>
          <cell r="D755" t="str">
            <v>C&amp;I Demand Mgmt.</v>
          </cell>
          <cell r="E755" t="str">
            <v>Australia</v>
          </cell>
        </row>
        <row r="756">
          <cell r="C756" t="str">
            <v>High</v>
          </cell>
          <cell r="D756" t="str">
            <v>C&amp;I Demand Mgmt.</v>
          </cell>
          <cell r="E756" t="str">
            <v>Germany</v>
          </cell>
        </row>
        <row r="757">
          <cell r="C757" t="str">
            <v>High</v>
          </cell>
          <cell r="D757" t="str">
            <v>C&amp;I Demand Mgmt.</v>
          </cell>
          <cell r="E757" t="str">
            <v>Japan</v>
          </cell>
        </row>
        <row r="758">
          <cell r="C758" t="str">
            <v>High</v>
          </cell>
          <cell r="D758" t="str">
            <v>C&amp;I Demand Mgmt.</v>
          </cell>
          <cell r="E758" t="str">
            <v>Country A</v>
          </cell>
        </row>
        <row r="759">
          <cell r="C759" t="str">
            <v>High</v>
          </cell>
          <cell r="D759" t="str">
            <v>C&amp;I Demand Mgmt.</v>
          </cell>
          <cell r="E759" t="str">
            <v>Country B</v>
          </cell>
        </row>
        <row r="760">
          <cell r="C760" t="str">
            <v>High</v>
          </cell>
          <cell r="D760" t="str">
            <v>C&amp;I Demand Mgmt.</v>
          </cell>
          <cell r="E760" t="str">
            <v>Country C</v>
          </cell>
        </row>
        <row r="761">
          <cell r="C761" t="str">
            <v>High</v>
          </cell>
          <cell r="D761" t="str">
            <v>C&amp;I Demand Mgmt.</v>
          </cell>
          <cell r="E761" t="str">
            <v>Country D</v>
          </cell>
        </row>
        <row r="762">
          <cell r="C762" t="str">
            <v>Low</v>
          </cell>
          <cell r="D762" t="str">
            <v>C&amp;I Demand Mgmt.</v>
          </cell>
          <cell r="E762" t="str">
            <v>PJM</v>
          </cell>
        </row>
        <row r="763">
          <cell r="C763" t="str">
            <v>Low</v>
          </cell>
          <cell r="D763" t="str">
            <v>C&amp;I Demand Mgmt.</v>
          </cell>
          <cell r="E763" t="str">
            <v>ISONE</v>
          </cell>
        </row>
        <row r="764">
          <cell r="C764" t="str">
            <v>Low</v>
          </cell>
          <cell r="D764" t="str">
            <v>C&amp;I Demand Mgmt.</v>
          </cell>
          <cell r="E764" t="str">
            <v>ERCOT</v>
          </cell>
        </row>
        <row r="765">
          <cell r="C765" t="str">
            <v>Low</v>
          </cell>
          <cell r="D765" t="str">
            <v>C&amp;I Demand Mgmt.</v>
          </cell>
          <cell r="E765" t="str">
            <v>CAISO</v>
          </cell>
        </row>
        <row r="766">
          <cell r="C766" t="str">
            <v>Low</v>
          </cell>
          <cell r="D766" t="str">
            <v>C&amp;I Demand Mgmt.</v>
          </cell>
          <cell r="E766" t="str">
            <v>NYISO</v>
          </cell>
        </row>
        <row r="767">
          <cell r="C767" t="str">
            <v>Low</v>
          </cell>
          <cell r="D767" t="str">
            <v>C&amp;I Demand Mgmt.</v>
          </cell>
          <cell r="E767" t="str">
            <v>MISO</v>
          </cell>
        </row>
        <row r="768">
          <cell r="C768" t="str">
            <v>Low</v>
          </cell>
          <cell r="D768" t="str">
            <v>C&amp;I Demand Mgmt.</v>
          </cell>
          <cell r="E768" t="str">
            <v>SOUTHEAST</v>
          </cell>
        </row>
        <row r="769">
          <cell r="C769" t="str">
            <v>Low</v>
          </cell>
          <cell r="D769" t="str">
            <v>C&amp;I Demand Mgmt.</v>
          </cell>
          <cell r="E769" t="str">
            <v>SPP</v>
          </cell>
        </row>
        <row r="770">
          <cell r="C770" t="str">
            <v>Low</v>
          </cell>
          <cell r="D770" t="str">
            <v>C&amp;I Demand Mgmt.</v>
          </cell>
          <cell r="E770" t="str">
            <v>WECC (Non-CA)</v>
          </cell>
        </row>
        <row r="771">
          <cell r="C771" t="str">
            <v>Low</v>
          </cell>
          <cell r="D771" t="str">
            <v>C&amp;I Demand Mgmt.</v>
          </cell>
          <cell r="E771" t="str">
            <v>United Kingdom</v>
          </cell>
        </row>
        <row r="772">
          <cell r="C772" t="str">
            <v>Low</v>
          </cell>
          <cell r="D772" t="str">
            <v>C&amp;I Demand Mgmt.</v>
          </cell>
          <cell r="E772" t="str">
            <v>Australia</v>
          </cell>
        </row>
        <row r="773">
          <cell r="C773" t="str">
            <v>Low</v>
          </cell>
          <cell r="D773" t="str">
            <v>C&amp;I Demand Mgmt.</v>
          </cell>
          <cell r="E773" t="str">
            <v>Germany</v>
          </cell>
        </row>
        <row r="774">
          <cell r="C774" t="str">
            <v>Low</v>
          </cell>
          <cell r="D774" t="str">
            <v>C&amp;I Demand Mgmt.</v>
          </cell>
          <cell r="E774" t="str">
            <v>Japan</v>
          </cell>
        </row>
        <row r="775">
          <cell r="C775" t="str">
            <v>Low</v>
          </cell>
          <cell r="D775" t="str">
            <v>C&amp;I Demand Mgmt.</v>
          </cell>
          <cell r="E775" t="str">
            <v>Country A</v>
          </cell>
        </row>
        <row r="776">
          <cell r="C776" t="str">
            <v>Low</v>
          </cell>
          <cell r="D776" t="str">
            <v>C&amp;I Demand Mgmt.</v>
          </cell>
          <cell r="E776" t="str">
            <v>Country B</v>
          </cell>
        </row>
        <row r="777">
          <cell r="C777" t="str">
            <v>Low</v>
          </cell>
          <cell r="D777" t="str">
            <v>C&amp;I Demand Mgmt.</v>
          </cell>
          <cell r="E777" t="str">
            <v>Country C</v>
          </cell>
        </row>
        <row r="778">
          <cell r="C778" t="str">
            <v>Low</v>
          </cell>
          <cell r="D778" t="str">
            <v>C&amp;I Demand Mgmt.</v>
          </cell>
          <cell r="E778" t="str">
            <v>Country D</v>
          </cell>
        </row>
        <row r="779">
          <cell r="C779" t="str">
            <v>Base</v>
          </cell>
          <cell r="D779" t="str">
            <v>Peaker Replacement</v>
          </cell>
          <cell r="E779" t="str">
            <v>PJM</v>
          </cell>
        </row>
        <row r="780">
          <cell r="C780" t="str">
            <v>Base</v>
          </cell>
          <cell r="D780" t="str">
            <v>Peaker Replacement</v>
          </cell>
          <cell r="E780" t="str">
            <v>ISONE</v>
          </cell>
        </row>
        <row r="781">
          <cell r="C781" t="str">
            <v>Base</v>
          </cell>
          <cell r="D781" t="str">
            <v>Peaker Replacement</v>
          </cell>
          <cell r="E781" t="str">
            <v>ERCOT</v>
          </cell>
        </row>
        <row r="782">
          <cell r="C782" t="str">
            <v>Base</v>
          </cell>
          <cell r="D782" t="str">
            <v>Peaker Replacement</v>
          </cell>
          <cell r="E782" t="str">
            <v>CAISO</v>
          </cell>
        </row>
        <row r="783">
          <cell r="C783" t="str">
            <v>Base</v>
          </cell>
          <cell r="D783" t="str">
            <v>Peaker Replacement</v>
          </cell>
          <cell r="E783" t="str">
            <v>NYISO</v>
          </cell>
        </row>
        <row r="784">
          <cell r="C784" t="str">
            <v>Base</v>
          </cell>
          <cell r="D784" t="str">
            <v>Peaker Replacement</v>
          </cell>
          <cell r="E784" t="str">
            <v>MISO</v>
          </cell>
        </row>
        <row r="785">
          <cell r="C785" t="str">
            <v>Base</v>
          </cell>
          <cell r="D785" t="str">
            <v>Peaker Replacement</v>
          </cell>
          <cell r="E785" t="str">
            <v>SOUTHEAST</v>
          </cell>
        </row>
        <row r="786">
          <cell r="C786" t="str">
            <v>Base</v>
          </cell>
          <cell r="D786" t="str">
            <v>Peaker Replacement</v>
          </cell>
          <cell r="E786" t="str">
            <v>SPP</v>
          </cell>
        </row>
        <row r="787">
          <cell r="C787" t="str">
            <v>Base</v>
          </cell>
          <cell r="D787" t="str">
            <v>Peaker Replacement</v>
          </cell>
          <cell r="E787" t="str">
            <v>WECC (Non-CA)</v>
          </cell>
        </row>
        <row r="788">
          <cell r="C788" t="str">
            <v>Base</v>
          </cell>
          <cell r="D788" t="str">
            <v>Peaker Replacement</v>
          </cell>
          <cell r="E788" t="str">
            <v>United Kingdom</v>
          </cell>
        </row>
        <row r="789">
          <cell r="C789" t="str">
            <v>Base</v>
          </cell>
          <cell r="D789" t="str">
            <v>Peaker Replacement</v>
          </cell>
          <cell r="E789" t="str">
            <v>Australia</v>
          </cell>
        </row>
        <row r="790">
          <cell r="C790" t="str">
            <v>Base</v>
          </cell>
          <cell r="D790" t="str">
            <v>Peaker Replacement</v>
          </cell>
          <cell r="E790" t="str">
            <v>Germany</v>
          </cell>
        </row>
        <row r="791">
          <cell r="C791" t="str">
            <v>Base</v>
          </cell>
          <cell r="D791" t="str">
            <v>Peaker Replacement</v>
          </cell>
          <cell r="E791" t="str">
            <v>Japan</v>
          </cell>
        </row>
        <row r="792">
          <cell r="C792" t="str">
            <v>Base</v>
          </cell>
          <cell r="D792" t="str">
            <v>Peaker Replacement</v>
          </cell>
          <cell r="E792" t="str">
            <v>Country A</v>
          </cell>
        </row>
        <row r="793">
          <cell r="C793" t="str">
            <v>Base</v>
          </cell>
          <cell r="D793" t="str">
            <v>Peaker Replacement</v>
          </cell>
          <cell r="E793" t="str">
            <v>Country B</v>
          </cell>
        </row>
        <row r="794">
          <cell r="C794" t="str">
            <v>Base</v>
          </cell>
          <cell r="D794" t="str">
            <v>Peaker Replacement</v>
          </cell>
          <cell r="E794" t="str">
            <v>Country C</v>
          </cell>
        </row>
        <row r="795">
          <cell r="C795" t="str">
            <v>Base</v>
          </cell>
          <cell r="D795" t="str">
            <v>Peaker Replacement</v>
          </cell>
          <cell r="E795" t="str">
            <v>Country D</v>
          </cell>
        </row>
        <row r="796">
          <cell r="C796" t="str">
            <v>High</v>
          </cell>
          <cell r="D796" t="str">
            <v>Peaker Replacement</v>
          </cell>
          <cell r="E796" t="str">
            <v>PJM</v>
          </cell>
        </row>
        <row r="797">
          <cell r="C797" t="str">
            <v>High</v>
          </cell>
          <cell r="D797" t="str">
            <v>Peaker Replacement</v>
          </cell>
          <cell r="E797" t="str">
            <v>ISONE</v>
          </cell>
        </row>
        <row r="798">
          <cell r="C798" t="str">
            <v>High</v>
          </cell>
          <cell r="D798" t="str">
            <v>Peaker Replacement</v>
          </cell>
          <cell r="E798" t="str">
            <v>ERCOT</v>
          </cell>
        </row>
        <row r="799">
          <cell r="C799" t="str">
            <v>High</v>
          </cell>
          <cell r="D799" t="str">
            <v>Peaker Replacement</v>
          </cell>
          <cell r="E799" t="str">
            <v>CAISO</v>
          </cell>
        </row>
        <row r="800">
          <cell r="C800" t="str">
            <v>High</v>
          </cell>
          <cell r="D800" t="str">
            <v>Peaker Replacement</v>
          </cell>
          <cell r="E800" t="str">
            <v>NYISO</v>
          </cell>
        </row>
        <row r="801">
          <cell r="C801" t="str">
            <v>High</v>
          </cell>
          <cell r="D801" t="str">
            <v>Peaker Replacement</v>
          </cell>
          <cell r="E801" t="str">
            <v>MISO</v>
          </cell>
        </row>
        <row r="802">
          <cell r="C802" t="str">
            <v>High</v>
          </cell>
          <cell r="D802" t="str">
            <v>Peaker Replacement</v>
          </cell>
          <cell r="E802" t="str">
            <v>SOUTHEAST</v>
          </cell>
        </row>
        <row r="803">
          <cell r="C803" t="str">
            <v>High</v>
          </cell>
          <cell r="D803" t="str">
            <v>Peaker Replacement</v>
          </cell>
          <cell r="E803" t="str">
            <v>SPP</v>
          </cell>
        </row>
        <row r="804">
          <cell r="C804" t="str">
            <v>High</v>
          </cell>
          <cell r="D804" t="str">
            <v>Peaker Replacement</v>
          </cell>
          <cell r="E804" t="str">
            <v>WECC (Non-CA)</v>
          </cell>
        </row>
        <row r="805">
          <cell r="C805" t="str">
            <v>High</v>
          </cell>
          <cell r="D805" t="str">
            <v>Peaker Replacement</v>
          </cell>
          <cell r="E805" t="str">
            <v>United Kingdom</v>
          </cell>
        </row>
        <row r="806">
          <cell r="C806" t="str">
            <v>High</v>
          </cell>
          <cell r="D806" t="str">
            <v>Peaker Replacement</v>
          </cell>
          <cell r="E806" t="str">
            <v>Australia</v>
          </cell>
        </row>
        <row r="807">
          <cell r="C807" t="str">
            <v>High</v>
          </cell>
          <cell r="D807" t="str">
            <v>Peaker Replacement</v>
          </cell>
          <cell r="E807" t="str">
            <v>Germany</v>
          </cell>
        </row>
        <row r="808">
          <cell r="C808" t="str">
            <v>High</v>
          </cell>
          <cell r="D808" t="str">
            <v>Peaker Replacement</v>
          </cell>
          <cell r="E808" t="str">
            <v>Japan</v>
          </cell>
        </row>
        <row r="809">
          <cell r="C809" t="str">
            <v>High</v>
          </cell>
          <cell r="D809" t="str">
            <v>Peaker Replacement</v>
          </cell>
          <cell r="E809" t="str">
            <v>Country A</v>
          </cell>
        </row>
        <row r="810">
          <cell r="C810" t="str">
            <v>High</v>
          </cell>
          <cell r="D810" t="str">
            <v>Peaker Replacement</v>
          </cell>
          <cell r="E810" t="str">
            <v>Country B</v>
          </cell>
        </row>
        <row r="811">
          <cell r="C811" t="str">
            <v>High</v>
          </cell>
          <cell r="D811" t="str">
            <v>Peaker Replacement</v>
          </cell>
          <cell r="E811" t="str">
            <v>Country C</v>
          </cell>
        </row>
        <row r="812">
          <cell r="C812" t="str">
            <v>High</v>
          </cell>
          <cell r="D812" t="str">
            <v>Peaker Replacement</v>
          </cell>
          <cell r="E812" t="str">
            <v>Country D</v>
          </cell>
        </row>
        <row r="813">
          <cell r="C813" t="str">
            <v>Low</v>
          </cell>
          <cell r="D813" t="str">
            <v>Peaker Replacement</v>
          </cell>
          <cell r="E813" t="str">
            <v>PJM</v>
          </cell>
        </row>
        <row r="814">
          <cell r="C814" t="str">
            <v>Low</v>
          </cell>
          <cell r="D814" t="str">
            <v>Peaker Replacement</v>
          </cell>
          <cell r="E814" t="str">
            <v>ISONE</v>
          </cell>
        </row>
        <row r="815">
          <cell r="C815" t="str">
            <v>Low</v>
          </cell>
          <cell r="D815" t="str">
            <v>Peaker Replacement</v>
          </cell>
          <cell r="E815" t="str">
            <v>ERCOT</v>
          </cell>
        </row>
        <row r="816">
          <cell r="C816" t="str">
            <v>Low</v>
          </cell>
          <cell r="D816" t="str">
            <v>Peaker Replacement</v>
          </cell>
          <cell r="E816" t="str">
            <v>CAISO</v>
          </cell>
        </row>
        <row r="817">
          <cell r="C817" t="str">
            <v>Low</v>
          </cell>
          <cell r="D817" t="str">
            <v>Peaker Replacement</v>
          </cell>
          <cell r="E817" t="str">
            <v>NYISO</v>
          </cell>
        </row>
        <row r="818">
          <cell r="C818" t="str">
            <v>Low</v>
          </cell>
          <cell r="D818" t="str">
            <v>Peaker Replacement</v>
          </cell>
          <cell r="E818" t="str">
            <v>MISO</v>
          </cell>
        </row>
        <row r="819">
          <cell r="C819" t="str">
            <v>Low</v>
          </cell>
          <cell r="D819" t="str">
            <v>Peaker Replacement</v>
          </cell>
          <cell r="E819" t="str">
            <v>SOUTHEAST</v>
          </cell>
        </row>
        <row r="820">
          <cell r="C820" t="str">
            <v>Low</v>
          </cell>
          <cell r="D820" t="str">
            <v>Peaker Replacement</v>
          </cell>
          <cell r="E820" t="str">
            <v>SPP</v>
          </cell>
        </row>
        <row r="821">
          <cell r="C821" t="str">
            <v>Low</v>
          </cell>
          <cell r="D821" t="str">
            <v>Peaker Replacement</v>
          </cell>
          <cell r="E821" t="str">
            <v>WECC (Non-CA)</v>
          </cell>
        </row>
        <row r="822">
          <cell r="C822" t="str">
            <v>Low</v>
          </cell>
          <cell r="D822" t="str">
            <v>Peaker Replacement</v>
          </cell>
          <cell r="E822" t="str">
            <v>United Kingdom</v>
          </cell>
        </row>
        <row r="823">
          <cell r="C823" t="str">
            <v>Low</v>
          </cell>
          <cell r="D823" t="str">
            <v>Peaker Replacement</v>
          </cell>
          <cell r="E823" t="str">
            <v>Australia</v>
          </cell>
        </row>
        <row r="824">
          <cell r="C824" t="str">
            <v>Low</v>
          </cell>
          <cell r="D824" t="str">
            <v>Peaker Replacement</v>
          </cell>
          <cell r="E824" t="str">
            <v>Germany</v>
          </cell>
        </row>
        <row r="825">
          <cell r="C825" t="str">
            <v>Low</v>
          </cell>
          <cell r="D825" t="str">
            <v>Peaker Replacement</v>
          </cell>
          <cell r="E825" t="str">
            <v>Japan</v>
          </cell>
        </row>
        <row r="826">
          <cell r="C826" t="str">
            <v>Low</v>
          </cell>
          <cell r="D826" t="str">
            <v>Peaker Replacement</v>
          </cell>
          <cell r="E826" t="str">
            <v>Country A</v>
          </cell>
        </row>
        <row r="827">
          <cell r="C827" t="str">
            <v>Low</v>
          </cell>
          <cell r="D827" t="str">
            <v>Peaker Replacement</v>
          </cell>
          <cell r="E827" t="str">
            <v>Country B</v>
          </cell>
        </row>
        <row r="828">
          <cell r="C828" t="str">
            <v>Low</v>
          </cell>
          <cell r="D828" t="str">
            <v>Peaker Replacement</v>
          </cell>
          <cell r="E828" t="str">
            <v>Country C</v>
          </cell>
        </row>
        <row r="829">
          <cell r="C829" t="str">
            <v>Low</v>
          </cell>
          <cell r="D829" t="str">
            <v>Peaker Replacement</v>
          </cell>
          <cell r="E829" t="str">
            <v>Country D</v>
          </cell>
        </row>
        <row r="830">
          <cell r="C830" t="str">
            <v>Base</v>
          </cell>
          <cell r="D830" t="str">
            <v>Renewables Integration</v>
          </cell>
          <cell r="E830" t="str">
            <v>PJM</v>
          </cell>
        </row>
        <row r="831">
          <cell r="C831" t="str">
            <v>Base</v>
          </cell>
          <cell r="D831" t="str">
            <v>Renewables Integration</v>
          </cell>
          <cell r="E831" t="str">
            <v>ISONE</v>
          </cell>
        </row>
        <row r="832">
          <cell r="C832" t="str">
            <v>Base</v>
          </cell>
          <cell r="D832" t="str">
            <v>Renewables Integration</v>
          </cell>
          <cell r="E832" t="str">
            <v>ERCOT</v>
          </cell>
        </row>
        <row r="833">
          <cell r="C833" t="str">
            <v>Base</v>
          </cell>
          <cell r="D833" t="str">
            <v>Renewables Integration</v>
          </cell>
          <cell r="E833" t="str">
            <v>CAISO</v>
          </cell>
        </row>
        <row r="834">
          <cell r="C834" t="str">
            <v>Base</v>
          </cell>
          <cell r="D834" t="str">
            <v>Renewables Integration</v>
          </cell>
          <cell r="E834" t="str">
            <v>NYISO</v>
          </cell>
        </row>
        <row r="835">
          <cell r="C835" t="str">
            <v>Base</v>
          </cell>
          <cell r="D835" t="str">
            <v>Renewables Integration</v>
          </cell>
          <cell r="E835" t="str">
            <v>MISO</v>
          </cell>
        </row>
        <row r="836">
          <cell r="C836" t="str">
            <v>Base</v>
          </cell>
          <cell r="D836" t="str">
            <v>Renewables Integration</v>
          </cell>
          <cell r="E836" t="str">
            <v>SOUTHEAST</v>
          </cell>
        </row>
        <row r="837">
          <cell r="C837" t="str">
            <v>Base</v>
          </cell>
          <cell r="D837" t="str">
            <v>Renewables Integration</v>
          </cell>
          <cell r="E837" t="str">
            <v>SPP</v>
          </cell>
        </row>
        <row r="838">
          <cell r="C838" t="str">
            <v>Base</v>
          </cell>
          <cell r="D838" t="str">
            <v>Renewables Integration</v>
          </cell>
          <cell r="E838" t="str">
            <v>WECC (Non-CA)</v>
          </cell>
        </row>
        <row r="839">
          <cell r="C839" t="str">
            <v>Base</v>
          </cell>
          <cell r="D839" t="str">
            <v>Renewables Integration</v>
          </cell>
          <cell r="E839" t="str">
            <v>United Kingdom</v>
          </cell>
        </row>
        <row r="840">
          <cell r="C840" t="str">
            <v>Base</v>
          </cell>
          <cell r="D840" t="str">
            <v>Renewables Integration</v>
          </cell>
          <cell r="E840" t="str">
            <v>Australia</v>
          </cell>
        </row>
        <row r="841">
          <cell r="C841" t="str">
            <v>Base</v>
          </cell>
          <cell r="D841" t="str">
            <v>Renewables Integration</v>
          </cell>
          <cell r="E841" t="str">
            <v>Germany</v>
          </cell>
        </row>
        <row r="842">
          <cell r="C842" t="str">
            <v>Base</v>
          </cell>
          <cell r="D842" t="str">
            <v>Renewables Integration</v>
          </cell>
          <cell r="E842" t="str">
            <v>Japan</v>
          </cell>
        </row>
        <row r="843">
          <cell r="C843" t="str">
            <v>Base</v>
          </cell>
          <cell r="D843" t="str">
            <v>Renewables Integration</v>
          </cell>
          <cell r="E843" t="str">
            <v>Country A</v>
          </cell>
        </row>
        <row r="844">
          <cell r="C844" t="str">
            <v>Base</v>
          </cell>
          <cell r="D844" t="str">
            <v>Renewables Integration</v>
          </cell>
          <cell r="E844" t="str">
            <v>Country B</v>
          </cell>
        </row>
        <row r="845">
          <cell r="C845" t="str">
            <v>Base</v>
          </cell>
          <cell r="D845" t="str">
            <v>Renewables Integration</v>
          </cell>
          <cell r="E845" t="str">
            <v>Country C</v>
          </cell>
        </row>
        <row r="846">
          <cell r="C846" t="str">
            <v>Base</v>
          </cell>
          <cell r="D846" t="str">
            <v>Renewables Integration</v>
          </cell>
          <cell r="E846" t="str">
            <v>Country D</v>
          </cell>
        </row>
        <row r="847">
          <cell r="C847" t="str">
            <v>High</v>
          </cell>
          <cell r="D847" t="str">
            <v>Renewables Integration</v>
          </cell>
          <cell r="E847" t="str">
            <v>PJM</v>
          </cell>
        </row>
        <row r="848">
          <cell r="C848" t="str">
            <v>High</v>
          </cell>
          <cell r="D848" t="str">
            <v>Renewables Integration</v>
          </cell>
          <cell r="E848" t="str">
            <v>ISONE</v>
          </cell>
        </row>
        <row r="849">
          <cell r="C849" t="str">
            <v>High</v>
          </cell>
          <cell r="D849" t="str">
            <v>Renewables Integration</v>
          </cell>
          <cell r="E849" t="str">
            <v>ERCOT</v>
          </cell>
        </row>
        <row r="850">
          <cell r="C850" t="str">
            <v>High</v>
          </cell>
          <cell r="D850" t="str">
            <v>Renewables Integration</v>
          </cell>
          <cell r="E850" t="str">
            <v>CAISO</v>
          </cell>
        </row>
        <row r="851">
          <cell r="C851" t="str">
            <v>High</v>
          </cell>
          <cell r="D851" t="str">
            <v>Renewables Integration</v>
          </cell>
          <cell r="E851" t="str">
            <v>NYISO</v>
          </cell>
        </row>
        <row r="852">
          <cell r="C852" t="str">
            <v>High</v>
          </cell>
          <cell r="D852" t="str">
            <v>Renewables Integration</v>
          </cell>
          <cell r="E852" t="str">
            <v>MISO</v>
          </cell>
        </row>
        <row r="853">
          <cell r="C853" t="str">
            <v>High</v>
          </cell>
          <cell r="D853" t="str">
            <v>Renewables Integration</v>
          </cell>
          <cell r="E853" t="str">
            <v>SOUTHEAST</v>
          </cell>
        </row>
        <row r="854">
          <cell r="C854" t="str">
            <v>High</v>
          </cell>
          <cell r="D854" t="str">
            <v>Renewables Integration</v>
          </cell>
          <cell r="E854" t="str">
            <v>SPP</v>
          </cell>
        </row>
        <row r="855">
          <cell r="C855" t="str">
            <v>High</v>
          </cell>
          <cell r="D855" t="str">
            <v>Renewables Integration</v>
          </cell>
          <cell r="E855" t="str">
            <v>WECC (Non-CA)</v>
          </cell>
        </row>
        <row r="856">
          <cell r="C856" t="str">
            <v>High</v>
          </cell>
          <cell r="D856" t="str">
            <v>Renewables Integration</v>
          </cell>
          <cell r="E856" t="str">
            <v>United Kingdom</v>
          </cell>
        </row>
        <row r="857">
          <cell r="C857" t="str">
            <v>High</v>
          </cell>
          <cell r="D857" t="str">
            <v>Renewables Integration</v>
          </cell>
          <cell r="E857" t="str">
            <v>Australia</v>
          </cell>
        </row>
        <row r="858">
          <cell r="C858" t="str">
            <v>High</v>
          </cell>
          <cell r="D858" t="str">
            <v>Renewables Integration</v>
          </cell>
          <cell r="E858" t="str">
            <v>Germany</v>
          </cell>
        </row>
        <row r="859">
          <cell r="C859" t="str">
            <v>High</v>
          </cell>
          <cell r="D859" t="str">
            <v>Renewables Integration</v>
          </cell>
          <cell r="E859" t="str">
            <v>Japan</v>
          </cell>
        </row>
        <row r="860">
          <cell r="C860" t="str">
            <v>High</v>
          </cell>
          <cell r="D860" t="str">
            <v>Renewables Integration</v>
          </cell>
          <cell r="E860" t="str">
            <v>Country A</v>
          </cell>
        </row>
        <row r="861">
          <cell r="C861" t="str">
            <v>High</v>
          </cell>
          <cell r="D861" t="str">
            <v>Renewables Integration</v>
          </cell>
          <cell r="E861" t="str">
            <v>Country B</v>
          </cell>
        </row>
        <row r="862">
          <cell r="C862" t="str">
            <v>High</v>
          </cell>
          <cell r="D862" t="str">
            <v>Renewables Integration</v>
          </cell>
          <cell r="E862" t="str">
            <v>Country C</v>
          </cell>
        </row>
        <row r="863">
          <cell r="C863" t="str">
            <v>High</v>
          </cell>
          <cell r="D863" t="str">
            <v>Renewables Integration</v>
          </cell>
          <cell r="E863" t="str">
            <v>Country D</v>
          </cell>
        </row>
        <row r="864">
          <cell r="C864" t="str">
            <v>Low</v>
          </cell>
          <cell r="D864" t="str">
            <v>Renewables Integration</v>
          </cell>
          <cell r="E864" t="str">
            <v>PJM</v>
          </cell>
        </row>
        <row r="865">
          <cell r="C865" t="str">
            <v>Low</v>
          </cell>
          <cell r="D865" t="str">
            <v>Renewables Integration</v>
          </cell>
          <cell r="E865" t="str">
            <v>ISONE</v>
          </cell>
        </row>
        <row r="866">
          <cell r="C866" t="str">
            <v>Low</v>
          </cell>
          <cell r="D866" t="str">
            <v>Renewables Integration</v>
          </cell>
          <cell r="E866" t="str">
            <v>ERCOT</v>
          </cell>
        </row>
        <row r="867">
          <cell r="C867" t="str">
            <v>Low</v>
          </cell>
          <cell r="D867" t="str">
            <v>Renewables Integration</v>
          </cell>
          <cell r="E867" t="str">
            <v>CAISO</v>
          </cell>
        </row>
        <row r="868">
          <cell r="C868" t="str">
            <v>Low</v>
          </cell>
          <cell r="D868" t="str">
            <v>Renewables Integration</v>
          </cell>
          <cell r="E868" t="str">
            <v>NYISO</v>
          </cell>
        </row>
        <row r="869">
          <cell r="C869" t="str">
            <v>Low</v>
          </cell>
          <cell r="D869" t="str">
            <v>Renewables Integration</v>
          </cell>
          <cell r="E869" t="str">
            <v>MISO</v>
          </cell>
        </row>
        <row r="870">
          <cell r="C870" t="str">
            <v>Low</v>
          </cell>
          <cell r="D870" t="str">
            <v>Renewables Integration</v>
          </cell>
          <cell r="E870" t="str">
            <v>SOUTHEAST</v>
          </cell>
        </row>
        <row r="871">
          <cell r="C871" t="str">
            <v>Low</v>
          </cell>
          <cell r="D871" t="str">
            <v>Renewables Integration</v>
          </cell>
          <cell r="E871" t="str">
            <v>SPP</v>
          </cell>
        </row>
        <row r="872">
          <cell r="C872" t="str">
            <v>Low</v>
          </cell>
          <cell r="D872" t="str">
            <v>Renewables Integration</v>
          </cell>
          <cell r="E872" t="str">
            <v>WECC (Non-CA)</v>
          </cell>
        </row>
        <row r="873">
          <cell r="C873" t="str">
            <v>Low</v>
          </cell>
          <cell r="D873" t="str">
            <v>Renewables Integration</v>
          </cell>
          <cell r="E873" t="str">
            <v>United Kingdom</v>
          </cell>
        </row>
        <row r="874">
          <cell r="C874" t="str">
            <v>Low</v>
          </cell>
          <cell r="D874" t="str">
            <v>Renewables Integration</v>
          </cell>
          <cell r="E874" t="str">
            <v>Australia</v>
          </cell>
        </row>
        <row r="875">
          <cell r="C875" t="str">
            <v>Low</v>
          </cell>
          <cell r="D875" t="str">
            <v>Renewables Integration</v>
          </cell>
          <cell r="E875" t="str">
            <v>Germany</v>
          </cell>
        </row>
        <row r="876">
          <cell r="C876" t="str">
            <v>Low</v>
          </cell>
          <cell r="D876" t="str">
            <v>Renewables Integration</v>
          </cell>
          <cell r="E876" t="str">
            <v>Japan</v>
          </cell>
        </row>
        <row r="877">
          <cell r="C877" t="str">
            <v>Low</v>
          </cell>
          <cell r="D877" t="str">
            <v>Renewables Integration</v>
          </cell>
          <cell r="E877" t="str">
            <v>Country A</v>
          </cell>
        </row>
        <row r="878">
          <cell r="C878" t="str">
            <v>Low</v>
          </cell>
          <cell r="D878" t="str">
            <v>Renewables Integration</v>
          </cell>
          <cell r="E878" t="str">
            <v>Country B</v>
          </cell>
        </row>
        <row r="879">
          <cell r="C879" t="str">
            <v>Low</v>
          </cell>
          <cell r="D879" t="str">
            <v>Renewables Integration</v>
          </cell>
          <cell r="E879" t="str">
            <v>Country C</v>
          </cell>
        </row>
        <row r="880">
          <cell r="C880" t="str">
            <v>Low</v>
          </cell>
          <cell r="D880" t="str">
            <v>Renewables Integration</v>
          </cell>
          <cell r="E880" t="str">
            <v>Country D</v>
          </cell>
        </row>
        <row r="881">
          <cell r="C881" t="str">
            <v>Base</v>
          </cell>
          <cell r="D881" t="str">
            <v>C&amp;I Demand Mgmt.</v>
          </cell>
          <cell r="E881" t="str">
            <v>PJM</v>
          </cell>
        </row>
        <row r="882">
          <cell r="C882" t="str">
            <v>Base</v>
          </cell>
          <cell r="D882" t="str">
            <v>C&amp;I Demand Mgmt.</v>
          </cell>
          <cell r="E882" t="str">
            <v>ISONE</v>
          </cell>
        </row>
        <row r="883">
          <cell r="C883" t="str">
            <v>Base</v>
          </cell>
          <cell r="D883" t="str">
            <v>C&amp;I Demand Mgmt.</v>
          </cell>
          <cell r="E883" t="str">
            <v>ERCOT</v>
          </cell>
        </row>
        <row r="884">
          <cell r="C884" t="str">
            <v>Base</v>
          </cell>
          <cell r="D884" t="str">
            <v>C&amp;I Demand Mgmt.</v>
          </cell>
          <cell r="E884" t="str">
            <v>CAISO</v>
          </cell>
        </row>
        <row r="885">
          <cell r="C885" t="str">
            <v>Base</v>
          </cell>
          <cell r="D885" t="str">
            <v>C&amp;I Demand Mgmt.</v>
          </cell>
          <cell r="E885" t="str">
            <v>NYISO</v>
          </cell>
        </row>
        <row r="886">
          <cell r="C886" t="str">
            <v>Base</v>
          </cell>
          <cell r="D886" t="str">
            <v>C&amp;I Demand Mgmt.</v>
          </cell>
          <cell r="E886" t="str">
            <v>MISO</v>
          </cell>
        </row>
        <row r="887">
          <cell r="C887" t="str">
            <v>Base</v>
          </cell>
          <cell r="D887" t="str">
            <v>C&amp;I Demand Mgmt.</v>
          </cell>
          <cell r="E887" t="str">
            <v>SOUTHEAST</v>
          </cell>
        </row>
        <row r="888">
          <cell r="C888" t="str">
            <v>Base</v>
          </cell>
          <cell r="D888" t="str">
            <v>C&amp;I Demand Mgmt.</v>
          </cell>
          <cell r="E888" t="str">
            <v>SPP</v>
          </cell>
        </row>
        <row r="889">
          <cell r="C889" t="str">
            <v>Base</v>
          </cell>
          <cell r="D889" t="str">
            <v>C&amp;I Demand Mgmt.</v>
          </cell>
          <cell r="E889" t="str">
            <v>WECC (Non-CA)</v>
          </cell>
        </row>
        <row r="890">
          <cell r="C890" t="str">
            <v>Base</v>
          </cell>
          <cell r="D890" t="str">
            <v>C&amp;I Demand Mgmt.</v>
          </cell>
          <cell r="E890" t="str">
            <v>United Kingdom</v>
          </cell>
        </row>
        <row r="891">
          <cell r="C891" t="str">
            <v>Base</v>
          </cell>
          <cell r="D891" t="str">
            <v>C&amp;I Demand Mgmt.</v>
          </cell>
          <cell r="E891" t="str">
            <v>Australia</v>
          </cell>
        </row>
        <row r="892">
          <cell r="C892" t="str">
            <v>Base</v>
          </cell>
          <cell r="D892" t="str">
            <v>C&amp;I Demand Mgmt.</v>
          </cell>
          <cell r="E892" t="str">
            <v>Germany</v>
          </cell>
        </row>
        <row r="893">
          <cell r="C893" t="str">
            <v>Base</v>
          </cell>
          <cell r="D893" t="str">
            <v>C&amp;I Demand Mgmt.</v>
          </cell>
          <cell r="E893" t="str">
            <v>Japan</v>
          </cell>
        </row>
        <row r="894">
          <cell r="C894" t="str">
            <v>Base</v>
          </cell>
          <cell r="D894" t="str">
            <v>C&amp;I Demand Mgmt.</v>
          </cell>
          <cell r="E894" t="str">
            <v>Country A</v>
          </cell>
        </row>
        <row r="895">
          <cell r="C895" t="str">
            <v>Base</v>
          </cell>
          <cell r="D895" t="str">
            <v>C&amp;I Demand Mgmt.</v>
          </cell>
          <cell r="E895" t="str">
            <v>Country B</v>
          </cell>
        </row>
        <row r="896">
          <cell r="C896" t="str">
            <v>Base</v>
          </cell>
          <cell r="D896" t="str">
            <v>C&amp;I Demand Mgmt.</v>
          </cell>
          <cell r="E896" t="str">
            <v>Country C</v>
          </cell>
        </row>
        <row r="897">
          <cell r="C897" t="str">
            <v>Base</v>
          </cell>
          <cell r="D897" t="str">
            <v>C&amp;I Demand Mgmt.</v>
          </cell>
          <cell r="E897" t="str">
            <v>Country D</v>
          </cell>
        </row>
        <row r="898">
          <cell r="C898" t="str">
            <v>High</v>
          </cell>
          <cell r="D898" t="str">
            <v>C&amp;I Demand Mgmt.</v>
          </cell>
          <cell r="E898" t="str">
            <v>PJM</v>
          </cell>
        </row>
        <row r="899">
          <cell r="C899" t="str">
            <v>High</v>
          </cell>
          <cell r="D899" t="str">
            <v>C&amp;I Demand Mgmt.</v>
          </cell>
          <cell r="E899" t="str">
            <v>ISONE</v>
          </cell>
        </row>
        <row r="900">
          <cell r="C900" t="str">
            <v>High</v>
          </cell>
          <cell r="D900" t="str">
            <v>C&amp;I Demand Mgmt.</v>
          </cell>
          <cell r="E900" t="str">
            <v>ERCOT</v>
          </cell>
        </row>
        <row r="901">
          <cell r="C901" t="str">
            <v>High</v>
          </cell>
          <cell r="D901" t="str">
            <v>C&amp;I Demand Mgmt.</v>
          </cell>
          <cell r="E901" t="str">
            <v>CAISO</v>
          </cell>
        </row>
        <row r="902">
          <cell r="C902" t="str">
            <v>High</v>
          </cell>
          <cell r="D902" t="str">
            <v>C&amp;I Demand Mgmt.</v>
          </cell>
          <cell r="E902" t="str">
            <v>NYISO</v>
          </cell>
        </row>
        <row r="903">
          <cell r="C903" t="str">
            <v>High</v>
          </cell>
          <cell r="D903" t="str">
            <v>C&amp;I Demand Mgmt.</v>
          </cell>
          <cell r="E903" t="str">
            <v>MISO</v>
          </cell>
        </row>
        <row r="904">
          <cell r="C904" t="str">
            <v>High</v>
          </cell>
          <cell r="D904" t="str">
            <v>C&amp;I Demand Mgmt.</v>
          </cell>
          <cell r="E904" t="str">
            <v>SOUTHEAST</v>
          </cell>
        </row>
        <row r="905">
          <cell r="C905" t="str">
            <v>High</v>
          </cell>
          <cell r="D905" t="str">
            <v>C&amp;I Demand Mgmt.</v>
          </cell>
          <cell r="E905" t="str">
            <v>SPP</v>
          </cell>
        </row>
        <row r="906">
          <cell r="C906" t="str">
            <v>High</v>
          </cell>
          <cell r="D906" t="str">
            <v>C&amp;I Demand Mgmt.</v>
          </cell>
          <cell r="E906" t="str">
            <v>WECC (Non-CA)</v>
          </cell>
        </row>
        <row r="907">
          <cell r="C907" t="str">
            <v>High</v>
          </cell>
          <cell r="D907" t="str">
            <v>C&amp;I Demand Mgmt.</v>
          </cell>
          <cell r="E907" t="str">
            <v>United Kingdom</v>
          </cell>
        </row>
        <row r="908">
          <cell r="C908" t="str">
            <v>High</v>
          </cell>
          <cell r="D908" t="str">
            <v>C&amp;I Demand Mgmt.</v>
          </cell>
          <cell r="E908" t="str">
            <v>Australia</v>
          </cell>
        </row>
        <row r="909">
          <cell r="C909" t="str">
            <v>High</v>
          </cell>
          <cell r="D909" t="str">
            <v>C&amp;I Demand Mgmt.</v>
          </cell>
          <cell r="E909" t="str">
            <v>Germany</v>
          </cell>
        </row>
        <row r="910">
          <cell r="C910" t="str">
            <v>High</v>
          </cell>
          <cell r="D910" t="str">
            <v>C&amp;I Demand Mgmt.</v>
          </cell>
          <cell r="E910" t="str">
            <v>Japan</v>
          </cell>
        </row>
        <row r="911">
          <cell r="C911" t="str">
            <v>High</v>
          </cell>
          <cell r="D911" t="str">
            <v>C&amp;I Demand Mgmt.</v>
          </cell>
          <cell r="E911" t="str">
            <v>Country A</v>
          </cell>
        </row>
        <row r="912">
          <cell r="C912" t="str">
            <v>High</v>
          </cell>
          <cell r="D912" t="str">
            <v>C&amp;I Demand Mgmt.</v>
          </cell>
          <cell r="E912" t="str">
            <v>Country B</v>
          </cell>
        </row>
        <row r="913">
          <cell r="C913" t="str">
            <v>High</v>
          </cell>
          <cell r="D913" t="str">
            <v>C&amp;I Demand Mgmt.</v>
          </cell>
          <cell r="E913" t="str">
            <v>Country C</v>
          </cell>
        </row>
        <row r="914">
          <cell r="C914" t="str">
            <v>High</v>
          </cell>
          <cell r="D914" t="str">
            <v>C&amp;I Demand Mgmt.</v>
          </cell>
          <cell r="E914" t="str">
            <v>Country D</v>
          </cell>
        </row>
        <row r="915">
          <cell r="C915" t="str">
            <v>Low</v>
          </cell>
          <cell r="D915" t="str">
            <v>C&amp;I Demand Mgmt.</v>
          </cell>
          <cell r="E915" t="str">
            <v>PJM</v>
          </cell>
        </row>
        <row r="916">
          <cell r="C916" t="str">
            <v>Low</v>
          </cell>
          <cell r="D916" t="str">
            <v>C&amp;I Demand Mgmt.</v>
          </cell>
          <cell r="E916" t="str">
            <v>ISONE</v>
          </cell>
        </row>
        <row r="917">
          <cell r="C917" t="str">
            <v>Low</v>
          </cell>
          <cell r="D917" t="str">
            <v>C&amp;I Demand Mgmt.</v>
          </cell>
          <cell r="E917" t="str">
            <v>ERCOT</v>
          </cell>
        </row>
        <row r="918">
          <cell r="C918" t="str">
            <v>Low</v>
          </cell>
          <cell r="D918" t="str">
            <v>C&amp;I Demand Mgmt.</v>
          </cell>
          <cell r="E918" t="str">
            <v>CAISO</v>
          </cell>
        </row>
        <row r="919">
          <cell r="C919" t="str">
            <v>Low</v>
          </cell>
          <cell r="D919" t="str">
            <v>C&amp;I Demand Mgmt.</v>
          </cell>
          <cell r="E919" t="str">
            <v>NYISO</v>
          </cell>
        </row>
        <row r="920">
          <cell r="C920" t="str">
            <v>Low</v>
          </cell>
          <cell r="D920" t="str">
            <v>C&amp;I Demand Mgmt.</v>
          </cell>
          <cell r="E920" t="str">
            <v>MISO</v>
          </cell>
        </row>
        <row r="921">
          <cell r="C921" t="str">
            <v>Low</v>
          </cell>
          <cell r="D921" t="str">
            <v>C&amp;I Demand Mgmt.</v>
          </cell>
          <cell r="E921" t="str">
            <v>SOUTHEAST</v>
          </cell>
        </row>
        <row r="922">
          <cell r="C922" t="str">
            <v>Low</v>
          </cell>
          <cell r="D922" t="str">
            <v>C&amp;I Demand Mgmt.</v>
          </cell>
          <cell r="E922" t="str">
            <v>SPP</v>
          </cell>
        </row>
        <row r="923">
          <cell r="C923" t="str">
            <v>Low</v>
          </cell>
          <cell r="D923" t="str">
            <v>C&amp;I Demand Mgmt.</v>
          </cell>
          <cell r="E923" t="str">
            <v>WECC (Non-CA)</v>
          </cell>
        </row>
        <row r="924">
          <cell r="C924" t="str">
            <v>Low</v>
          </cell>
          <cell r="D924" t="str">
            <v>C&amp;I Demand Mgmt.</v>
          </cell>
          <cell r="E924" t="str">
            <v>United Kingdom</v>
          </cell>
        </row>
        <row r="925">
          <cell r="C925" t="str">
            <v>Low</v>
          </cell>
          <cell r="D925" t="str">
            <v>C&amp;I Demand Mgmt.</v>
          </cell>
          <cell r="E925" t="str">
            <v>Australia</v>
          </cell>
        </row>
        <row r="926">
          <cell r="C926" t="str">
            <v>Low</v>
          </cell>
          <cell r="D926" t="str">
            <v>C&amp;I Demand Mgmt.</v>
          </cell>
          <cell r="E926" t="str">
            <v>Germany</v>
          </cell>
        </row>
        <row r="927">
          <cell r="C927" t="str">
            <v>Low</v>
          </cell>
          <cell r="D927" t="str">
            <v>C&amp;I Demand Mgmt.</v>
          </cell>
          <cell r="E927" t="str">
            <v>Japan</v>
          </cell>
        </row>
        <row r="928">
          <cell r="C928" t="str">
            <v>Low</v>
          </cell>
          <cell r="D928" t="str">
            <v>C&amp;I Demand Mgmt.</v>
          </cell>
          <cell r="E928" t="str">
            <v>Country A</v>
          </cell>
        </row>
        <row r="929">
          <cell r="C929" t="str">
            <v>Low</v>
          </cell>
          <cell r="D929" t="str">
            <v>C&amp;I Demand Mgmt.</v>
          </cell>
          <cell r="E929" t="str">
            <v>Country B</v>
          </cell>
        </row>
        <row r="930">
          <cell r="C930" t="str">
            <v>Low</v>
          </cell>
          <cell r="D930" t="str">
            <v>C&amp;I Demand Mgmt.</v>
          </cell>
          <cell r="E930" t="str">
            <v>Country C</v>
          </cell>
        </row>
        <row r="931">
          <cell r="C931" t="str">
            <v>Low</v>
          </cell>
          <cell r="D931" t="str">
            <v>C&amp;I Demand Mgmt.</v>
          </cell>
          <cell r="E931" t="str">
            <v>Country D</v>
          </cell>
        </row>
        <row r="932">
          <cell r="C932" t="str">
            <v>Base</v>
          </cell>
          <cell r="D932" t="str">
            <v>Peaker Replacement</v>
          </cell>
          <cell r="E932" t="str">
            <v>PJM</v>
          </cell>
        </row>
        <row r="933">
          <cell r="C933" t="str">
            <v>Base</v>
          </cell>
          <cell r="D933" t="str">
            <v>Peaker Replacement</v>
          </cell>
          <cell r="E933" t="str">
            <v>ISONE</v>
          </cell>
        </row>
        <row r="934">
          <cell r="C934" t="str">
            <v>Base</v>
          </cell>
          <cell r="D934" t="str">
            <v>Peaker Replacement</v>
          </cell>
          <cell r="E934" t="str">
            <v>ERCOT</v>
          </cell>
        </row>
        <row r="935">
          <cell r="C935" t="str">
            <v>Base</v>
          </cell>
          <cell r="D935" t="str">
            <v>Peaker Replacement</v>
          </cell>
          <cell r="E935" t="str">
            <v>CAISO</v>
          </cell>
        </row>
        <row r="936">
          <cell r="C936" t="str">
            <v>Base</v>
          </cell>
          <cell r="D936" t="str">
            <v>Peaker Replacement</v>
          </cell>
          <cell r="E936" t="str">
            <v>NYISO</v>
          </cell>
        </row>
        <row r="937">
          <cell r="C937" t="str">
            <v>Base</v>
          </cell>
          <cell r="D937" t="str">
            <v>Peaker Replacement</v>
          </cell>
          <cell r="E937" t="str">
            <v>MISO</v>
          </cell>
        </row>
        <row r="938">
          <cell r="C938" t="str">
            <v>Base</v>
          </cell>
          <cell r="D938" t="str">
            <v>Peaker Replacement</v>
          </cell>
          <cell r="E938" t="str">
            <v>SOUTHEAST</v>
          </cell>
        </row>
        <row r="939">
          <cell r="C939" t="str">
            <v>Base</v>
          </cell>
          <cell r="D939" t="str">
            <v>Peaker Replacement</v>
          </cell>
          <cell r="E939" t="str">
            <v>SPP</v>
          </cell>
        </row>
        <row r="940">
          <cell r="C940" t="str">
            <v>Base</v>
          </cell>
          <cell r="D940" t="str">
            <v>Peaker Replacement</v>
          </cell>
          <cell r="E940" t="str">
            <v>WECC (Non-CA)</v>
          </cell>
        </row>
        <row r="941">
          <cell r="C941" t="str">
            <v>Base</v>
          </cell>
          <cell r="D941" t="str">
            <v>Peaker Replacement</v>
          </cell>
          <cell r="E941" t="str">
            <v>United Kingdom</v>
          </cell>
        </row>
        <row r="942">
          <cell r="C942" t="str">
            <v>Base</v>
          </cell>
          <cell r="D942" t="str">
            <v>Peaker Replacement</v>
          </cell>
          <cell r="E942" t="str">
            <v>Australia</v>
          </cell>
        </row>
        <row r="943">
          <cell r="C943" t="str">
            <v>Base</v>
          </cell>
          <cell r="D943" t="str">
            <v>Peaker Replacement</v>
          </cell>
          <cell r="E943" t="str">
            <v>Germany</v>
          </cell>
        </row>
        <row r="944">
          <cell r="C944" t="str">
            <v>Base</v>
          </cell>
          <cell r="D944" t="str">
            <v>Peaker Replacement</v>
          </cell>
          <cell r="E944" t="str">
            <v>Japan</v>
          </cell>
        </row>
        <row r="945">
          <cell r="C945" t="str">
            <v>Base</v>
          </cell>
          <cell r="D945" t="str">
            <v>Peaker Replacement</v>
          </cell>
          <cell r="E945" t="str">
            <v>Country A</v>
          </cell>
        </row>
        <row r="946">
          <cell r="C946" t="str">
            <v>Base</v>
          </cell>
          <cell r="D946" t="str">
            <v>Peaker Replacement</v>
          </cell>
          <cell r="E946" t="str">
            <v>Country B</v>
          </cell>
        </row>
        <row r="947">
          <cell r="C947" t="str">
            <v>Base</v>
          </cell>
          <cell r="D947" t="str">
            <v>Peaker Replacement</v>
          </cell>
          <cell r="E947" t="str">
            <v>Country C</v>
          </cell>
        </row>
        <row r="948">
          <cell r="C948" t="str">
            <v>Base</v>
          </cell>
          <cell r="D948" t="str">
            <v>Peaker Replacement</v>
          </cell>
          <cell r="E948" t="str">
            <v>Country D</v>
          </cell>
        </row>
        <row r="949">
          <cell r="C949" t="str">
            <v>High</v>
          </cell>
          <cell r="D949" t="str">
            <v>Peaker Replacement</v>
          </cell>
          <cell r="E949" t="str">
            <v>PJM</v>
          </cell>
        </row>
        <row r="950">
          <cell r="C950" t="str">
            <v>High</v>
          </cell>
          <cell r="D950" t="str">
            <v>Peaker Replacement</v>
          </cell>
          <cell r="E950" t="str">
            <v>ISONE</v>
          </cell>
        </row>
        <row r="951">
          <cell r="C951" t="str">
            <v>High</v>
          </cell>
          <cell r="D951" t="str">
            <v>Peaker Replacement</v>
          </cell>
          <cell r="E951" t="str">
            <v>ERCOT</v>
          </cell>
        </row>
        <row r="952">
          <cell r="C952" t="str">
            <v>High</v>
          </cell>
          <cell r="D952" t="str">
            <v>Peaker Replacement</v>
          </cell>
          <cell r="E952" t="str">
            <v>CAISO</v>
          </cell>
        </row>
        <row r="953">
          <cell r="C953" t="str">
            <v>High</v>
          </cell>
          <cell r="D953" t="str">
            <v>Peaker Replacement</v>
          </cell>
          <cell r="E953" t="str">
            <v>NYISO</v>
          </cell>
        </row>
        <row r="954">
          <cell r="C954" t="str">
            <v>High</v>
          </cell>
          <cell r="D954" t="str">
            <v>Peaker Replacement</v>
          </cell>
          <cell r="E954" t="str">
            <v>MISO</v>
          </cell>
        </row>
        <row r="955">
          <cell r="C955" t="str">
            <v>High</v>
          </cell>
          <cell r="D955" t="str">
            <v>Peaker Replacement</v>
          </cell>
          <cell r="E955" t="str">
            <v>SOUTHEAST</v>
          </cell>
        </row>
        <row r="956">
          <cell r="C956" t="str">
            <v>High</v>
          </cell>
          <cell r="D956" t="str">
            <v>Peaker Replacement</v>
          </cell>
          <cell r="E956" t="str">
            <v>SPP</v>
          </cell>
        </row>
        <row r="957">
          <cell r="C957" t="str">
            <v>High</v>
          </cell>
          <cell r="D957" t="str">
            <v>Peaker Replacement</v>
          </cell>
          <cell r="E957" t="str">
            <v>WECC (Non-CA)</v>
          </cell>
        </row>
        <row r="958">
          <cell r="C958" t="str">
            <v>High</v>
          </cell>
          <cell r="D958" t="str">
            <v>Peaker Replacement</v>
          </cell>
          <cell r="E958" t="str">
            <v>United Kingdom</v>
          </cell>
        </row>
        <row r="959">
          <cell r="C959" t="str">
            <v>High</v>
          </cell>
          <cell r="D959" t="str">
            <v>Peaker Replacement</v>
          </cell>
          <cell r="E959" t="str">
            <v>Australia</v>
          </cell>
        </row>
        <row r="960">
          <cell r="C960" t="str">
            <v>High</v>
          </cell>
          <cell r="D960" t="str">
            <v>Peaker Replacement</v>
          </cell>
          <cell r="E960" t="str">
            <v>Germany</v>
          </cell>
        </row>
        <row r="961">
          <cell r="C961" t="str">
            <v>High</v>
          </cell>
          <cell r="D961" t="str">
            <v>Peaker Replacement</v>
          </cell>
          <cell r="E961" t="str">
            <v>Japan</v>
          </cell>
        </row>
        <row r="962">
          <cell r="C962" t="str">
            <v>High</v>
          </cell>
          <cell r="D962" t="str">
            <v>Peaker Replacement</v>
          </cell>
          <cell r="E962" t="str">
            <v>Country A</v>
          </cell>
        </row>
        <row r="963">
          <cell r="C963" t="str">
            <v>High</v>
          </cell>
          <cell r="D963" t="str">
            <v>Peaker Replacement</v>
          </cell>
          <cell r="E963" t="str">
            <v>Country B</v>
          </cell>
        </row>
        <row r="964">
          <cell r="C964" t="str">
            <v>High</v>
          </cell>
          <cell r="D964" t="str">
            <v>Peaker Replacement</v>
          </cell>
          <cell r="E964" t="str">
            <v>Country C</v>
          </cell>
        </row>
        <row r="965">
          <cell r="C965" t="str">
            <v>High</v>
          </cell>
          <cell r="D965" t="str">
            <v>Peaker Replacement</v>
          </cell>
          <cell r="E965" t="str">
            <v>Country D</v>
          </cell>
        </row>
        <row r="966">
          <cell r="C966" t="str">
            <v>Low</v>
          </cell>
          <cell r="D966" t="str">
            <v>Peaker Replacement</v>
          </cell>
          <cell r="E966" t="str">
            <v>PJM</v>
          </cell>
        </row>
        <row r="967">
          <cell r="C967" t="str">
            <v>Low</v>
          </cell>
          <cell r="D967" t="str">
            <v>Peaker Replacement</v>
          </cell>
          <cell r="E967" t="str">
            <v>ISONE</v>
          </cell>
        </row>
        <row r="968">
          <cell r="C968" t="str">
            <v>Low</v>
          </cell>
          <cell r="D968" t="str">
            <v>Peaker Replacement</v>
          </cell>
          <cell r="E968" t="str">
            <v>ERCOT</v>
          </cell>
        </row>
        <row r="969">
          <cell r="C969" t="str">
            <v>Low</v>
          </cell>
          <cell r="D969" t="str">
            <v>Peaker Replacement</v>
          </cell>
          <cell r="E969" t="str">
            <v>CAISO</v>
          </cell>
        </row>
        <row r="970">
          <cell r="C970" t="str">
            <v>Low</v>
          </cell>
          <cell r="D970" t="str">
            <v>Peaker Replacement</v>
          </cell>
          <cell r="E970" t="str">
            <v>NYISO</v>
          </cell>
        </row>
        <row r="971">
          <cell r="C971" t="str">
            <v>Low</v>
          </cell>
          <cell r="D971" t="str">
            <v>Peaker Replacement</v>
          </cell>
          <cell r="E971" t="str">
            <v>MISO</v>
          </cell>
        </row>
        <row r="972">
          <cell r="C972" t="str">
            <v>Low</v>
          </cell>
          <cell r="D972" t="str">
            <v>Peaker Replacement</v>
          </cell>
          <cell r="E972" t="str">
            <v>SOUTHEAST</v>
          </cell>
        </row>
        <row r="973">
          <cell r="C973" t="str">
            <v>Low</v>
          </cell>
          <cell r="D973" t="str">
            <v>Peaker Replacement</v>
          </cell>
          <cell r="E973" t="str">
            <v>SPP</v>
          </cell>
        </row>
        <row r="974">
          <cell r="C974" t="str">
            <v>Low</v>
          </cell>
          <cell r="D974" t="str">
            <v>Peaker Replacement</v>
          </cell>
          <cell r="E974" t="str">
            <v>WECC (Non-CA)</v>
          </cell>
        </row>
        <row r="975">
          <cell r="C975" t="str">
            <v>Low</v>
          </cell>
          <cell r="D975" t="str">
            <v>Peaker Replacement</v>
          </cell>
          <cell r="E975" t="str">
            <v>United Kingdom</v>
          </cell>
        </row>
        <row r="976">
          <cell r="C976" t="str">
            <v>Low</v>
          </cell>
          <cell r="D976" t="str">
            <v>Peaker Replacement</v>
          </cell>
          <cell r="E976" t="str">
            <v>Australia</v>
          </cell>
        </row>
        <row r="977">
          <cell r="C977" t="str">
            <v>Low</v>
          </cell>
          <cell r="D977" t="str">
            <v>Peaker Replacement</v>
          </cell>
          <cell r="E977" t="str">
            <v>Germany</v>
          </cell>
        </row>
        <row r="978">
          <cell r="C978" t="str">
            <v>Low</v>
          </cell>
          <cell r="D978" t="str">
            <v>Peaker Replacement</v>
          </cell>
          <cell r="E978" t="str">
            <v>Japan</v>
          </cell>
        </row>
        <row r="979">
          <cell r="C979" t="str">
            <v>Low</v>
          </cell>
          <cell r="D979" t="str">
            <v>Peaker Replacement</v>
          </cell>
          <cell r="E979" t="str">
            <v>Country A</v>
          </cell>
        </row>
        <row r="980">
          <cell r="C980" t="str">
            <v>Low</v>
          </cell>
          <cell r="D980" t="str">
            <v>Peaker Replacement</v>
          </cell>
          <cell r="E980" t="str">
            <v>Country B</v>
          </cell>
        </row>
        <row r="981">
          <cell r="C981" t="str">
            <v>Low</v>
          </cell>
          <cell r="D981" t="str">
            <v>Peaker Replacement</v>
          </cell>
          <cell r="E981" t="str">
            <v>Country C</v>
          </cell>
        </row>
        <row r="982">
          <cell r="C982" t="str">
            <v>Low</v>
          </cell>
          <cell r="D982" t="str">
            <v>Peaker Replacement</v>
          </cell>
          <cell r="E982" t="str">
            <v>Country D</v>
          </cell>
        </row>
        <row r="983">
          <cell r="C983" t="str">
            <v>Base</v>
          </cell>
          <cell r="D983" t="str">
            <v>Renewables Integration</v>
          </cell>
          <cell r="E983" t="str">
            <v>PJM</v>
          </cell>
        </row>
        <row r="984">
          <cell r="C984" t="str">
            <v>Base</v>
          </cell>
          <cell r="D984" t="str">
            <v>Renewables Integration</v>
          </cell>
          <cell r="E984" t="str">
            <v>ISONE</v>
          </cell>
        </row>
        <row r="985">
          <cell r="C985" t="str">
            <v>Base</v>
          </cell>
          <cell r="D985" t="str">
            <v>Renewables Integration</v>
          </cell>
          <cell r="E985" t="str">
            <v>ERCOT</v>
          </cell>
        </row>
        <row r="986">
          <cell r="C986" t="str">
            <v>Base</v>
          </cell>
          <cell r="D986" t="str">
            <v>Renewables Integration</v>
          </cell>
          <cell r="E986" t="str">
            <v>CAISO</v>
          </cell>
        </row>
        <row r="987">
          <cell r="C987" t="str">
            <v>Base</v>
          </cell>
          <cell r="D987" t="str">
            <v>Renewables Integration</v>
          </cell>
          <cell r="E987" t="str">
            <v>NYISO</v>
          </cell>
        </row>
        <row r="988">
          <cell r="C988" t="str">
            <v>Base</v>
          </cell>
          <cell r="D988" t="str">
            <v>Renewables Integration</v>
          </cell>
          <cell r="E988" t="str">
            <v>MISO</v>
          </cell>
        </row>
        <row r="989">
          <cell r="C989" t="str">
            <v>Base</v>
          </cell>
          <cell r="D989" t="str">
            <v>Renewables Integration</v>
          </cell>
          <cell r="E989" t="str">
            <v>SOUTHEAST</v>
          </cell>
        </row>
        <row r="990">
          <cell r="C990" t="str">
            <v>Base</v>
          </cell>
          <cell r="D990" t="str">
            <v>Renewables Integration</v>
          </cell>
          <cell r="E990" t="str">
            <v>SPP</v>
          </cell>
        </row>
        <row r="991">
          <cell r="C991" t="str">
            <v>Base</v>
          </cell>
          <cell r="D991" t="str">
            <v>Renewables Integration</v>
          </cell>
          <cell r="E991" t="str">
            <v>WECC (Non-CA)</v>
          </cell>
        </row>
        <row r="992">
          <cell r="C992" t="str">
            <v>Base</v>
          </cell>
          <cell r="D992" t="str">
            <v>Renewables Integration</v>
          </cell>
          <cell r="E992" t="str">
            <v>United Kingdom</v>
          </cell>
        </row>
        <row r="993">
          <cell r="C993" t="str">
            <v>Base</v>
          </cell>
          <cell r="D993" t="str">
            <v>Renewables Integration</v>
          </cell>
          <cell r="E993" t="str">
            <v>Australia</v>
          </cell>
        </row>
        <row r="994">
          <cell r="C994" t="str">
            <v>Base</v>
          </cell>
          <cell r="D994" t="str">
            <v>Renewables Integration</v>
          </cell>
          <cell r="E994" t="str">
            <v>Germany</v>
          </cell>
        </row>
        <row r="995">
          <cell r="C995" t="str">
            <v>Base</v>
          </cell>
          <cell r="D995" t="str">
            <v>Renewables Integration</v>
          </cell>
          <cell r="E995" t="str">
            <v>Japan</v>
          </cell>
        </row>
        <row r="996">
          <cell r="C996" t="str">
            <v>Base</v>
          </cell>
          <cell r="D996" t="str">
            <v>Renewables Integration</v>
          </cell>
          <cell r="E996" t="str">
            <v>Country A</v>
          </cell>
        </row>
        <row r="997">
          <cell r="C997" t="str">
            <v>Base</v>
          </cell>
          <cell r="D997" t="str">
            <v>Renewables Integration</v>
          </cell>
          <cell r="E997" t="str">
            <v>Country B</v>
          </cell>
        </row>
        <row r="998">
          <cell r="C998" t="str">
            <v>Base</v>
          </cell>
          <cell r="D998" t="str">
            <v>Renewables Integration</v>
          </cell>
          <cell r="E998" t="str">
            <v>Country C</v>
          </cell>
        </row>
        <row r="999">
          <cell r="C999" t="str">
            <v>Base</v>
          </cell>
          <cell r="D999" t="str">
            <v>Renewables Integration</v>
          </cell>
          <cell r="E999" t="str">
            <v>Country D</v>
          </cell>
        </row>
        <row r="1000">
          <cell r="C1000" t="str">
            <v>High</v>
          </cell>
          <cell r="D1000" t="str">
            <v>Renewables Integration</v>
          </cell>
          <cell r="E1000" t="str">
            <v>PJM</v>
          </cell>
        </row>
        <row r="1001">
          <cell r="C1001" t="str">
            <v>High</v>
          </cell>
          <cell r="D1001" t="str">
            <v>Renewables Integration</v>
          </cell>
          <cell r="E1001" t="str">
            <v>ISONE</v>
          </cell>
        </row>
        <row r="1002">
          <cell r="C1002" t="str">
            <v>High</v>
          </cell>
          <cell r="D1002" t="str">
            <v>Renewables Integration</v>
          </cell>
          <cell r="E1002" t="str">
            <v>ERCOT</v>
          </cell>
        </row>
        <row r="1003">
          <cell r="C1003" t="str">
            <v>High</v>
          </cell>
          <cell r="D1003" t="str">
            <v>Renewables Integration</v>
          </cell>
          <cell r="E1003" t="str">
            <v>CAISO</v>
          </cell>
        </row>
        <row r="1004">
          <cell r="C1004" t="str">
            <v>High</v>
          </cell>
          <cell r="D1004" t="str">
            <v>Renewables Integration</v>
          </cell>
          <cell r="E1004" t="str">
            <v>NYISO</v>
          </cell>
        </row>
        <row r="1005">
          <cell r="C1005" t="str">
            <v>High</v>
          </cell>
          <cell r="D1005" t="str">
            <v>Renewables Integration</v>
          </cell>
          <cell r="E1005" t="str">
            <v>MISO</v>
          </cell>
        </row>
        <row r="1006">
          <cell r="C1006" t="str">
            <v>High</v>
          </cell>
          <cell r="D1006" t="str">
            <v>Renewables Integration</v>
          </cell>
          <cell r="E1006" t="str">
            <v>SOUTHEAST</v>
          </cell>
        </row>
        <row r="1007">
          <cell r="C1007" t="str">
            <v>High</v>
          </cell>
          <cell r="D1007" t="str">
            <v>Renewables Integration</v>
          </cell>
          <cell r="E1007" t="str">
            <v>SPP</v>
          </cell>
        </row>
        <row r="1008">
          <cell r="C1008" t="str">
            <v>High</v>
          </cell>
          <cell r="D1008" t="str">
            <v>Renewables Integration</v>
          </cell>
          <cell r="E1008" t="str">
            <v>WECC (Non-CA)</v>
          </cell>
        </row>
        <row r="1009">
          <cell r="C1009" t="str">
            <v>High</v>
          </cell>
          <cell r="D1009" t="str">
            <v>Renewables Integration</v>
          </cell>
          <cell r="E1009" t="str">
            <v>United Kingdom</v>
          </cell>
        </row>
        <row r="1010">
          <cell r="C1010" t="str">
            <v>High</v>
          </cell>
          <cell r="D1010" t="str">
            <v>Renewables Integration</v>
          </cell>
          <cell r="E1010" t="str">
            <v>Australia</v>
          </cell>
        </row>
        <row r="1011">
          <cell r="C1011" t="str">
            <v>High</v>
          </cell>
          <cell r="D1011" t="str">
            <v>Renewables Integration</v>
          </cell>
          <cell r="E1011" t="str">
            <v>Germany</v>
          </cell>
        </row>
        <row r="1012">
          <cell r="C1012" t="str">
            <v>High</v>
          </cell>
          <cell r="D1012" t="str">
            <v>Renewables Integration</v>
          </cell>
          <cell r="E1012" t="str">
            <v>Japan</v>
          </cell>
        </row>
        <row r="1013">
          <cell r="C1013" t="str">
            <v>High</v>
          </cell>
          <cell r="D1013" t="str">
            <v>Renewables Integration</v>
          </cell>
          <cell r="E1013" t="str">
            <v>Country A</v>
          </cell>
        </row>
        <row r="1014">
          <cell r="C1014" t="str">
            <v>High</v>
          </cell>
          <cell r="D1014" t="str">
            <v>Renewables Integration</v>
          </cell>
          <cell r="E1014" t="str">
            <v>Country B</v>
          </cell>
        </row>
        <row r="1015">
          <cell r="C1015" t="str">
            <v>High</v>
          </cell>
          <cell r="D1015" t="str">
            <v>Renewables Integration</v>
          </cell>
          <cell r="E1015" t="str">
            <v>Country C</v>
          </cell>
        </row>
        <row r="1016">
          <cell r="C1016" t="str">
            <v>High</v>
          </cell>
          <cell r="D1016" t="str">
            <v>Renewables Integration</v>
          </cell>
          <cell r="E1016" t="str">
            <v>Country D</v>
          </cell>
        </row>
        <row r="1017">
          <cell r="C1017" t="str">
            <v>Low</v>
          </cell>
          <cell r="D1017" t="str">
            <v>Renewables Integration</v>
          </cell>
          <cell r="E1017" t="str">
            <v>PJM</v>
          </cell>
        </row>
        <row r="1018">
          <cell r="C1018" t="str">
            <v>Low</v>
          </cell>
          <cell r="D1018" t="str">
            <v>Renewables Integration</v>
          </cell>
          <cell r="E1018" t="str">
            <v>ISONE</v>
          </cell>
        </row>
        <row r="1019">
          <cell r="C1019" t="str">
            <v>Low</v>
          </cell>
          <cell r="D1019" t="str">
            <v>Renewables Integration</v>
          </cell>
          <cell r="E1019" t="str">
            <v>ERCOT</v>
          </cell>
        </row>
        <row r="1020">
          <cell r="C1020" t="str">
            <v>Low</v>
          </cell>
          <cell r="D1020" t="str">
            <v>Renewables Integration</v>
          </cell>
          <cell r="E1020" t="str">
            <v>CAISO</v>
          </cell>
        </row>
        <row r="1021">
          <cell r="C1021" t="str">
            <v>Low</v>
          </cell>
          <cell r="D1021" t="str">
            <v>Renewables Integration</v>
          </cell>
          <cell r="E1021" t="str">
            <v>NYISO</v>
          </cell>
        </row>
        <row r="1022">
          <cell r="C1022" t="str">
            <v>Low</v>
          </cell>
          <cell r="D1022" t="str">
            <v>Renewables Integration</v>
          </cell>
          <cell r="E1022" t="str">
            <v>MISO</v>
          </cell>
        </row>
        <row r="1023">
          <cell r="C1023" t="str">
            <v>Low</v>
          </cell>
          <cell r="D1023" t="str">
            <v>Renewables Integration</v>
          </cell>
          <cell r="E1023" t="str">
            <v>SOUTHEAST</v>
          </cell>
        </row>
        <row r="1024">
          <cell r="C1024" t="str">
            <v>Low</v>
          </cell>
          <cell r="D1024" t="str">
            <v>Renewables Integration</v>
          </cell>
          <cell r="E1024" t="str">
            <v>SPP</v>
          </cell>
        </row>
        <row r="1025">
          <cell r="C1025" t="str">
            <v>Low</v>
          </cell>
          <cell r="D1025" t="str">
            <v>Renewables Integration</v>
          </cell>
          <cell r="E1025" t="str">
            <v>WECC (Non-CA)</v>
          </cell>
        </row>
        <row r="1026">
          <cell r="C1026" t="str">
            <v>Low</v>
          </cell>
          <cell r="D1026" t="str">
            <v>Renewables Integration</v>
          </cell>
          <cell r="E1026" t="str">
            <v>United Kingdom</v>
          </cell>
        </row>
        <row r="1027">
          <cell r="C1027" t="str">
            <v>Low</v>
          </cell>
          <cell r="D1027" t="str">
            <v>Renewables Integration</v>
          </cell>
          <cell r="E1027" t="str">
            <v>Australia</v>
          </cell>
        </row>
        <row r="1028">
          <cell r="C1028" t="str">
            <v>Low</v>
          </cell>
          <cell r="D1028" t="str">
            <v>Renewables Integration</v>
          </cell>
          <cell r="E1028" t="str">
            <v>Germany</v>
          </cell>
        </row>
        <row r="1029">
          <cell r="C1029" t="str">
            <v>Low</v>
          </cell>
          <cell r="D1029" t="str">
            <v>Renewables Integration</v>
          </cell>
          <cell r="E1029" t="str">
            <v>Japan</v>
          </cell>
        </row>
        <row r="1030">
          <cell r="C1030" t="str">
            <v>Low</v>
          </cell>
          <cell r="D1030" t="str">
            <v>Renewables Integration</v>
          </cell>
          <cell r="E1030" t="str">
            <v>Country A</v>
          </cell>
        </row>
        <row r="1031">
          <cell r="C1031" t="str">
            <v>Low</v>
          </cell>
          <cell r="D1031" t="str">
            <v>Renewables Integration</v>
          </cell>
          <cell r="E1031" t="str">
            <v>Country B</v>
          </cell>
        </row>
        <row r="1032">
          <cell r="C1032" t="str">
            <v>Low</v>
          </cell>
          <cell r="D1032" t="str">
            <v>Renewables Integration</v>
          </cell>
          <cell r="E1032" t="str">
            <v>Country C</v>
          </cell>
        </row>
        <row r="1033">
          <cell r="C1033" t="str">
            <v>Low</v>
          </cell>
          <cell r="D1033" t="str">
            <v>Renewables Integration</v>
          </cell>
          <cell r="E1033" t="str">
            <v>Country D</v>
          </cell>
        </row>
        <row r="1034">
          <cell r="C1034" t="str">
            <v>Base</v>
          </cell>
          <cell r="D1034" t="str">
            <v>Peaker Replacement</v>
          </cell>
          <cell r="E1034" t="str">
            <v>PJM</v>
          </cell>
        </row>
        <row r="1035">
          <cell r="C1035" t="str">
            <v>Base</v>
          </cell>
          <cell r="D1035" t="str">
            <v>Peaker Replacement</v>
          </cell>
          <cell r="E1035" t="str">
            <v>ISONE</v>
          </cell>
        </row>
        <row r="1036">
          <cell r="C1036" t="str">
            <v>Base</v>
          </cell>
          <cell r="D1036" t="str">
            <v>Peaker Replacement</v>
          </cell>
          <cell r="E1036" t="str">
            <v>ERCOT</v>
          </cell>
        </row>
        <row r="1037">
          <cell r="C1037" t="str">
            <v>Base</v>
          </cell>
          <cell r="D1037" t="str">
            <v>Peaker Replacement</v>
          </cell>
          <cell r="E1037" t="str">
            <v>CAISO</v>
          </cell>
        </row>
        <row r="1038">
          <cell r="C1038" t="str">
            <v>Base</v>
          </cell>
          <cell r="D1038" t="str">
            <v>Peaker Replacement</v>
          </cell>
          <cell r="E1038" t="str">
            <v>NYISO</v>
          </cell>
        </row>
        <row r="1039">
          <cell r="C1039" t="str">
            <v>Base</v>
          </cell>
          <cell r="D1039" t="str">
            <v>Peaker Replacement</v>
          </cell>
          <cell r="E1039" t="str">
            <v>MISO</v>
          </cell>
        </row>
        <row r="1040">
          <cell r="C1040" t="str">
            <v>Base</v>
          </cell>
          <cell r="D1040" t="str">
            <v>Peaker Replacement</v>
          </cell>
          <cell r="E1040" t="str">
            <v>SOUTHEAST</v>
          </cell>
        </row>
        <row r="1041">
          <cell r="C1041" t="str">
            <v>Base</v>
          </cell>
          <cell r="D1041" t="str">
            <v>Peaker Replacement</v>
          </cell>
          <cell r="E1041" t="str">
            <v>SPP</v>
          </cell>
        </row>
        <row r="1042">
          <cell r="C1042" t="str">
            <v>Base</v>
          </cell>
          <cell r="D1042" t="str">
            <v>Peaker Replacement</v>
          </cell>
          <cell r="E1042" t="str">
            <v>WECC (Non-CA)</v>
          </cell>
        </row>
        <row r="1043">
          <cell r="C1043" t="str">
            <v>Base</v>
          </cell>
          <cell r="D1043" t="str">
            <v>Peaker Replacement</v>
          </cell>
          <cell r="E1043" t="str">
            <v>United Kingdom</v>
          </cell>
        </row>
        <row r="1044">
          <cell r="C1044" t="str">
            <v>Base</v>
          </cell>
          <cell r="D1044" t="str">
            <v>Peaker Replacement</v>
          </cell>
          <cell r="E1044" t="str">
            <v>Australia</v>
          </cell>
        </row>
        <row r="1045">
          <cell r="C1045" t="str">
            <v>Base</v>
          </cell>
          <cell r="D1045" t="str">
            <v>Peaker Replacement</v>
          </cell>
          <cell r="E1045" t="str">
            <v>Germany</v>
          </cell>
        </row>
        <row r="1046">
          <cell r="C1046" t="str">
            <v>Base</v>
          </cell>
          <cell r="D1046" t="str">
            <v>Peaker Replacement</v>
          </cell>
          <cell r="E1046" t="str">
            <v>Japan</v>
          </cell>
        </row>
        <row r="1047">
          <cell r="C1047" t="str">
            <v>Base</v>
          </cell>
          <cell r="D1047" t="str">
            <v>Peaker Replacement</v>
          </cell>
          <cell r="E1047" t="str">
            <v>Country A</v>
          </cell>
        </row>
        <row r="1048">
          <cell r="C1048" t="str">
            <v>Base</v>
          </cell>
          <cell r="D1048" t="str">
            <v>Peaker Replacement</v>
          </cell>
          <cell r="E1048" t="str">
            <v>Country B</v>
          </cell>
        </row>
        <row r="1049">
          <cell r="C1049" t="str">
            <v>Base</v>
          </cell>
          <cell r="D1049" t="str">
            <v>Peaker Replacement</v>
          </cell>
          <cell r="E1049" t="str">
            <v>Country C</v>
          </cell>
        </row>
        <row r="1050">
          <cell r="C1050" t="str">
            <v>Base</v>
          </cell>
          <cell r="D1050" t="str">
            <v>Peaker Replacement</v>
          </cell>
          <cell r="E1050" t="str">
            <v>Country D</v>
          </cell>
        </row>
        <row r="1051">
          <cell r="C1051" t="str">
            <v>High</v>
          </cell>
          <cell r="D1051" t="str">
            <v>Peaker Replacement</v>
          </cell>
          <cell r="E1051" t="str">
            <v>PJM</v>
          </cell>
        </row>
        <row r="1052">
          <cell r="C1052" t="str">
            <v>High</v>
          </cell>
          <cell r="D1052" t="str">
            <v>Peaker Replacement</v>
          </cell>
          <cell r="E1052" t="str">
            <v>ISONE</v>
          </cell>
        </row>
        <row r="1053">
          <cell r="C1053" t="str">
            <v>High</v>
          </cell>
          <cell r="D1053" t="str">
            <v>Peaker Replacement</v>
          </cell>
          <cell r="E1053" t="str">
            <v>ERCOT</v>
          </cell>
        </row>
        <row r="1054">
          <cell r="C1054" t="str">
            <v>High</v>
          </cell>
          <cell r="D1054" t="str">
            <v>Peaker Replacement</v>
          </cell>
          <cell r="E1054" t="str">
            <v>CAISO</v>
          </cell>
        </row>
        <row r="1055">
          <cell r="C1055" t="str">
            <v>High</v>
          </cell>
          <cell r="D1055" t="str">
            <v>Peaker Replacement</v>
          </cell>
          <cell r="E1055" t="str">
            <v>NYISO</v>
          </cell>
        </row>
        <row r="1056">
          <cell r="C1056" t="str">
            <v>High</v>
          </cell>
          <cell r="D1056" t="str">
            <v>Peaker Replacement</v>
          </cell>
          <cell r="E1056" t="str">
            <v>MISO</v>
          </cell>
        </row>
        <row r="1057">
          <cell r="C1057" t="str">
            <v>High</v>
          </cell>
          <cell r="D1057" t="str">
            <v>Peaker Replacement</v>
          </cell>
          <cell r="E1057" t="str">
            <v>SOUTHEAST</v>
          </cell>
        </row>
        <row r="1058">
          <cell r="C1058" t="str">
            <v>High</v>
          </cell>
          <cell r="D1058" t="str">
            <v>Peaker Replacement</v>
          </cell>
          <cell r="E1058" t="str">
            <v>SPP</v>
          </cell>
        </row>
        <row r="1059">
          <cell r="C1059" t="str">
            <v>High</v>
          </cell>
          <cell r="D1059" t="str">
            <v>Peaker Replacement</v>
          </cell>
          <cell r="E1059" t="str">
            <v>WECC (Non-CA)</v>
          </cell>
        </row>
        <row r="1060">
          <cell r="C1060" t="str">
            <v>High</v>
          </cell>
          <cell r="D1060" t="str">
            <v>Peaker Replacement</v>
          </cell>
          <cell r="E1060" t="str">
            <v>United Kingdom</v>
          </cell>
        </row>
        <row r="1061">
          <cell r="C1061" t="str">
            <v>High</v>
          </cell>
          <cell r="D1061" t="str">
            <v>Peaker Replacement</v>
          </cell>
          <cell r="E1061" t="str">
            <v>Australia</v>
          </cell>
        </row>
        <row r="1062">
          <cell r="C1062" t="str">
            <v>High</v>
          </cell>
          <cell r="D1062" t="str">
            <v>Peaker Replacement</v>
          </cell>
          <cell r="E1062" t="str">
            <v>Germany</v>
          </cell>
        </row>
        <row r="1063">
          <cell r="C1063" t="str">
            <v>High</v>
          </cell>
          <cell r="D1063" t="str">
            <v>Peaker Replacement</v>
          </cell>
          <cell r="E1063" t="str">
            <v>Japan</v>
          </cell>
        </row>
        <row r="1064">
          <cell r="C1064" t="str">
            <v>High</v>
          </cell>
          <cell r="D1064" t="str">
            <v>Peaker Replacement</v>
          </cell>
          <cell r="E1064" t="str">
            <v>Country A</v>
          </cell>
        </row>
        <row r="1065">
          <cell r="C1065" t="str">
            <v>High</v>
          </cell>
          <cell r="D1065" t="str">
            <v>Peaker Replacement</v>
          </cell>
          <cell r="E1065" t="str">
            <v>Country B</v>
          </cell>
        </row>
        <row r="1066">
          <cell r="C1066" t="str">
            <v>High</v>
          </cell>
          <cell r="D1066" t="str">
            <v>Peaker Replacement</v>
          </cell>
          <cell r="E1066" t="str">
            <v>Country C</v>
          </cell>
        </row>
        <row r="1067">
          <cell r="C1067" t="str">
            <v>High</v>
          </cell>
          <cell r="D1067" t="str">
            <v>Peaker Replacement</v>
          </cell>
          <cell r="E1067" t="str">
            <v>Country D</v>
          </cell>
        </row>
        <row r="1068">
          <cell r="C1068" t="str">
            <v>Low</v>
          </cell>
          <cell r="D1068" t="str">
            <v>Peaker Replacement</v>
          </cell>
          <cell r="E1068" t="str">
            <v>PJM</v>
          </cell>
        </row>
        <row r="1069">
          <cell r="C1069" t="str">
            <v>Low</v>
          </cell>
          <cell r="D1069" t="str">
            <v>Peaker Replacement</v>
          </cell>
          <cell r="E1069" t="str">
            <v>ISONE</v>
          </cell>
        </row>
        <row r="1070">
          <cell r="C1070" t="str">
            <v>Low</v>
          </cell>
          <cell r="D1070" t="str">
            <v>Peaker Replacement</v>
          </cell>
          <cell r="E1070" t="str">
            <v>ERCOT</v>
          </cell>
        </row>
        <row r="1071">
          <cell r="C1071" t="str">
            <v>Low</v>
          </cell>
          <cell r="D1071" t="str">
            <v>Peaker Replacement</v>
          </cell>
          <cell r="E1071" t="str">
            <v>CAISO</v>
          </cell>
        </row>
        <row r="1072">
          <cell r="C1072" t="str">
            <v>Low</v>
          </cell>
          <cell r="D1072" t="str">
            <v>Peaker Replacement</v>
          </cell>
          <cell r="E1072" t="str">
            <v>NYISO</v>
          </cell>
        </row>
        <row r="1073">
          <cell r="C1073" t="str">
            <v>Low</v>
          </cell>
          <cell r="D1073" t="str">
            <v>Peaker Replacement</v>
          </cell>
          <cell r="E1073" t="str">
            <v>MISO</v>
          </cell>
        </row>
        <row r="1074">
          <cell r="C1074" t="str">
            <v>Low</v>
          </cell>
          <cell r="D1074" t="str">
            <v>Peaker Replacement</v>
          </cell>
          <cell r="E1074" t="str">
            <v>SOUTHEAST</v>
          </cell>
        </row>
        <row r="1075">
          <cell r="C1075" t="str">
            <v>Low</v>
          </cell>
          <cell r="D1075" t="str">
            <v>Peaker Replacement</v>
          </cell>
          <cell r="E1075" t="str">
            <v>SPP</v>
          </cell>
        </row>
        <row r="1076">
          <cell r="C1076" t="str">
            <v>Low</v>
          </cell>
          <cell r="D1076" t="str">
            <v>Peaker Replacement</v>
          </cell>
          <cell r="E1076" t="str">
            <v>WECC (Non-CA)</v>
          </cell>
        </row>
        <row r="1077">
          <cell r="C1077" t="str">
            <v>Low</v>
          </cell>
          <cell r="D1077" t="str">
            <v>Peaker Replacement</v>
          </cell>
          <cell r="E1077" t="str">
            <v>United Kingdom</v>
          </cell>
        </row>
        <row r="1078">
          <cell r="C1078" t="str">
            <v>Low</v>
          </cell>
          <cell r="D1078" t="str">
            <v>Peaker Replacement</v>
          </cell>
          <cell r="E1078" t="str">
            <v>Australia</v>
          </cell>
        </row>
        <row r="1079">
          <cell r="C1079" t="str">
            <v>Low</v>
          </cell>
          <cell r="D1079" t="str">
            <v>Peaker Replacement</v>
          </cell>
          <cell r="E1079" t="str">
            <v>Germany</v>
          </cell>
        </row>
        <row r="1080">
          <cell r="C1080" t="str">
            <v>Low</v>
          </cell>
          <cell r="D1080" t="str">
            <v>Peaker Replacement</v>
          </cell>
          <cell r="E1080" t="str">
            <v>Japan</v>
          </cell>
        </row>
        <row r="1081">
          <cell r="C1081" t="str">
            <v>Low</v>
          </cell>
          <cell r="D1081" t="str">
            <v>Peaker Replacement</v>
          </cell>
          <cell r="E1081" t="str">
            <v>Country A</v>
          </cell>
        </row>
        <row r="1082">
          <cell r="C1082" t="str">
            <v>Low</v>
          </cell>
          <cell r="D1082" t="str">
            <v>Peaker Replacement</v>
          </cell>
          <cell r="E1082" t="str">
            <v>Country B</v>
          </cell>
        </row>
        <row r="1083">
          <cell r="C1083" t="str">
            <v>Low</v>
          </cell>
          <cell r="D1083" t="str">
            <v>Peaker Replacement</v>
          </cell>
          <cell r="E1083" t="str">
            <v>Country C</v>
          </cell>
        </row>
        <row r="1084">
          <cell r="C1084" t="str">
            <v>Low</v>
          </cell>
          <cell r="D1084" t="str">
            <v>Peaker Replacement</v>
          </cell>
          <cell r="E1084" t="str">
            <v>Country D</v>
          </cell>
        </row>
        <row r="1085">
          <cell r="C1085" t="str">
            <v>Low</v>
          </cell>
          <cell r="D1085" t="str">
            <v>Renewables Integration</v>
          </cell>
          <cell r="E1085" t="str">
            <v>PJM</v>
          </cell>
        </row>
        <row r="1086">
          <cell r="C1086" t="str">
            <v>Base</v>
          </cell>
          <cell r="D1086" t="str">
            <v>Peaker Replacement</v>
          </cell>
          <cell r="E1086" t="str">
            <v>PJM</v>
          </cell>
        </row>
        <row r="1087">
          <cell r="C1087" t="str">
            <v>Base</v>
          </cell>
          <cell r="D1087" t="str">
            <v>Peaker Replacement</v>
          </cell>
          <cell r="E1087" t="str">
            <v>ISONE</v>
          </cell>
        </row>
        <row r="1088">
          <cell r="C1088" t="str">
            <v>Base</v>
          </cell>
          <cell r="D1088" t="str">
            <v>Peaker Replacement</v>
          </cell>
          <cell r="E1088" t="str">
            <v>ERCOT</v>
          </cell>
        </row>
        <row r="1089">
          <cell r="C1089" t="str">
            <v>Base</v>
          </cell>
          <cell r="D1089" t="str">
            <v>Peaker Replacement</v>
          </cell>
          <cell r="E1089" t="str">
            <v>CAISO</v>
          </cell>
        </row>
        <row r="1090">
          <cell r="C1090" t="str">
            <v>Base</v>
          </cell>
          <cell r="D1090" t="str">
            <v>Peaker Replacement</v>
          </cell>
          <cell r="E1090" t="str">
            <v>NYISO</v>
          </cell>
        </row>
        <row r="1091">
          <cell r="C1091" t="str">
            <v>Base</v>
          </cell>
          <cell r="D1091" t="str">
            <v>Peaker Replacement</v>
          </cell>
          <cell r="E1091" t="str">
            <v>MISO</v>
          </cell>
        </row>
        <row r="1092">
          <cell r="C1092" t="str">
            <v>Base</v>
          </cell>
          <cell r="D1092" t="str">
            <v>Peaker Replacement</v>
          </cell>
          <cell r="E1092" t="str">
            <v>SOUTHEAST</v>
          </cell>
        </row>
        <row r="1093">
          <cell r="C1093" t="str">
            <v>Base</v>
          </cell>
          <cell r="D1093" t="str">
            <v>Peaker Replacement</v>
          </cell>
          <cell r="E1093" t="str">
            <v>SPP</v>
          </cell>
        </row>
        <row r="1094">
          <cell r="C1094" t="str">
            <v>Base</v>
          </cell>
          <cell r="D1094" t="str">
            <v>Peaker Replacement</v>
          </cell>
          <cell r="E1094" t="str">
            <v>WECC (Non-CA)</v>
          </cell>
        </row>
        <row r="1095">
          <cell r="C1095" t="str">
            <v>Base</v>
          </cell>
          <cell r="D1095" t="str">
            <v>Peaker Replacement</v>
          </cell>
          <cell r="E1095" t="str">
            <v>United Kingdom</v>
          </cell>
        </row>
        <row r="1096">
          <cell r="C1096" t="str">
            <v>Base</v>
          </cell>
          <cell r="D1096" t="str">
            <v>Peaker Replacement</v>
          </cell>
          <cell r="E1096" t="str">
            <v>Australia</v>
          </cell>
        </row>
        <row r="1097">
          <cell r="C1097" t="str">
            <v>Base</v>
          </cell>
          <cell r="D1097" t="str">
            <v>Peaker Replacement</v>
          </cell>
          <cell r="E1097" t="str">
            <v>Germany</v>
          </cell>
        </row>
        <row r="1098">
          <cell r="C1098" t="str">
            <v>Base</v>
          </cell>
          <cell r="D1098" t="str">
            <v>Peaker Replacement</v>
          </cell>
          <cell r="E1098" t="str">
            <v>Japan</v>
          </cell>
        </row>
        <row r="1099">
          <cell r="C1099" t="str">
            <v>Base</v>
          </cell>
          <cell r="D1099" t="str">
            <v>Peaker Replacement</v>
          </cell>
          <cell r="E1099" t="str">
            <v>Country A</v>
          </cell>
        </row>
        <row r="1100">
          <cell r="C1100" t="str">
            <v>Base</v>
          </cell>
          <cell r="D1100" t="str">
            <v>Peaker Replacement</v>
          </cell>
          <cell r="E1100" t="str">
            <v>Country B</v>
          </cell>
        </row>
        <row r="1101">
          <cell r="C1101" t="str">
            <v>Base</v>
          </cell>
          <cell r="D1101" t="str">
            <v>Peaker Replacement</v>
          </cell>
          <cell r="E1101" t="str">
            <v>Country C</v>
          </cell>
        </row>
        <row r="1102">
          <cell r="C1102" t="str">
            <v>Base</v>
          </cell>
          <cell r="D1102" t="str">
            <v>Peaker Replacement</v>
          </cell>
          <cell r="E1102" t="str">
            <v>Country D</v>
          </cell>
        </row>
        <row r="1103">
          <cell r="C1103" t="str">
            <v>High</v>
          </cell>
          <cell r="D1103" t="str">
            <v>Peaker Replacement</v>
          </cell>
          <cell r="E1103" t="str">
            <v>PJM</v>
          </cell>
        </row>
        <row r="1104">
          <cell r="C1104" t="str">
            <v>High</v>
          </cell>
          <cell r="D1104" t="str">
            <v>Peaker Replacement</v>
          </cell>
          <cell r="E1104" t="str">
            <v>ISONE</v>
          </cell>
        </row>
        <row r="1105">
          <cell r="C1105" t="str">
            <v>High</v>
          </cell>
          <cell r="D1105" t="str">
            <v>Peaker Replacement</v>
          </cell>
          <cell r="E1105" t="str">
            <v>ERCOT</v>
          </cell>
        </row>
        <row r="1106">
          <cell r="C1106" t="str">
            <v>High</v>
          </cell>
          <cell r="D1106" t="str">
            <v>Peaker Replacement</v>
          </cell>
          <cell r="E1106" t="str">
            <v>CAISO</v>
          </cell>
        </row>
        <row r="1107">
          <cell r="C1107" t="str">
            <v>High</v>
          </cell>
          <cell r="D1107" t="str">
            <v>Peaker Replacement</v>
          </cell>
          <cell r="E1107" t="str">
            <v>NYISO</v>
          </cell>
        </row>
        <row r="1108">
          <cell r="C1108" t="str">
            <v>High</v>
          </cell>
          <cell r="D1108" t="str">
            <v>Peaker Replacement</v>
          </cell>
          <cell r="E1108" t="str">
            <v>MISO</v>
          </cell>
        </row>
        <row r="1109">
          <cell r="C1109" t="str">
            <v>High</v>
          </cell>
          <cell r="D1109" t="str">
            <v>Peaker Replacement</v>
          </cell>
          <cell r="E1109" t="str">
            <v>SOUTHEAST</v>
          </cell>
        </row>
        <row r="1110">
          <cell r="C1110" t="str">
            <v>High</v>
          </cell>
          <cell r="D1110" t="str">
            <v>Peaker Replacement</v>
          </cell>
          <cell r="E1110" t="str">
            <v>SPP</v>
          </cell>
        </row>
        <row r="1111">
          <cell r="C1111" t="str">
            <v>High</v>
          </cell>
          <cell r="D1111" t="str">
            <v>Peaker Replacement</v>
          </cell>
          <cell r="E1111" t="str">
            <v>WECC (Non-CA)</v>
          </cell>
        </row>
        <row r="1112">
          <cell r="C1112" t="str">
            <v>High</v>
          </cell>
          <cell r="D1112" t="str">
            <v>Peaker Replacement</v>
          </cell>
          <cell r="E1112" t="str">
            <v>United Kingdom</v>
          </cell>
        </row>
        <row r="1113">
          <cell r="C1113" t="str">
            <v>High</v>
          </cell>
          <cell r="D1113" t="str">
            <v>Peaker Replacement</v>
          </cell>
          <cell r="E1113" t="str">
            <v>Australia</v>
          </cell>
        </row>
        <row r="1114">
          <cell r="C1114" t="str">
            <v>High</v>
          </cell>
          <cell r="D1114" t="str">
            <v>Peaker Replacement</v>
          </cell>
          <cell r="E1114" t="str">
            <v>Germany</v>
          </cell>
        </row>
        <row r="1115">
          <cell r="C1115" t="str">
            <v>High</v>
          </cell>
          <cell r="D1115" t="str">
            <v>Peaker Replacement</v>
          </cell>
          <cell r="E1115" t="str">
            <v>Japan</v>
          </cell>
        </row>
        <row r="1116">
          <cell r="C1116" t="str">
            <v>High</v>
          </cell>
          <cell r="D1116" t="str">
            <v>Peaker Replacement</v>
          </cell>
          <cell r="E1116" t="str">
            <v>Country A</v>
          </cell>
        </row>
        <row r="1117">
          <cell r="C1117" t="str">
            <v>High</v>
          </cell>
          <cell r="D1117" t="str">
            <v>Peaker Replacement</v>
          </cell>
          <cell r="E1117" t="str">
            <v>Country B</v>
          </cell>
        </row>
        <row r="1118">
          <cell r="C1118" t="str">
            <v>High</v>
          </cell>
          <cell r="D1118" t="str">
            <v>Peaker Replacement</v>
          </cell>
          <cell r="E1118" t="str">
            <v>Country C</v>
          </cell>
        </row>
        <row r="1119">
          <cell r="C1119" t="str">
            <v>High</v>
          </cell>
          <cell r="D1119" t="str">
            <v>Peaker Replacement</v>
          </cell>
          <cell r="E1119" t="str">
            <v>Country D</v>
          </cell>
        </row>
        <row r="1120">
          <cell r="C1120" t="str">
            <v>Low</v>
          </cell>
          <cell r="D1120" t="str">
            <v>Peaker Replacement</v>
          </cell>
          <cell r="E1120" t="str">
            <v>PJM</v>
          </cell>
        </row>
        <row r="1121">
          <cell r="C1121" t="str">
            <v>Low</v>
          </cell>
          <cell r="D1121" t="str">
            <v>Peaker Replacement</v>
          </cell>
          <cell r="E1121" t="str">
            <v>ISONE</v>
          </cell>
        </row>
        <row r="1122">
          <cell r="C1122" t="str">
            <v>Low</v>
          </cell>
          <cell r="D1122" t="str">
            <v>Peaker Replacement</v>
          </cell>
          <cell r="E1122" t="str">
            <v>ERCOT</v>
          </cell>
        </row>
        <row r="1123">
          <cell r="C1123" t="str">
            <v>Low</v>
          </cell>
          <cell r="D1123" t="str">
            <v>Peaker Replacement</v>
          </cell>
          <cell r="E1123" t="str">
            <v>CAISO</v>
          </cell>
        </row>
        <row r="1124">
          <cell r="C1124" t="str">
            <v>Low</v>
          </cell>
          <cell r="D1124" t="str">
            <v>Peaker Replacement</v>
          </cell>
          <cell r="E1124" t="str">
            <v>NYISO</v>
          </cell>
        </row>
        <row r="1125">
          <cell r="C1125" t="str">
            <v>Low</v>
          </cell>
          <cell r="D1125" t="str">
            <v>Peaker Replacement</v>
          </cell>
          <cell r="E1125" t="str">
            <v>MISO</v>
          </cell>
        </row>
        <row r="1126">
          <cell r="C1126" t="str">
            <v>Low</v>
          </cell>
          <cell r="D1126" t="str">
            <v>Peaker Replacement</v>
          </cell>
          <cell r="E1126" t="str">
            <v>SOUTHEAST</v>
          </cell>
        </row>
        <row r="1127">
          <cell r="C1127" t="str">
            <v>Low</v>
          </cell>
          <cell r="D1127" t="str">
            <v>Peaker Replacement</v>
          </cell>
          <cell r="E1127" t="str">
            <v>SPP</v>
          </cell>
        </row>
        <row r="1128">
          <cell r="C1128" t="str">
            <v>Low</v>
          </cell>
          <cell r="D1128" t="str">
            <v>Peaker Replacement</v>
          </cell>
          <cell r="E1128" t="str">
            <v>WECC (Non-CA)</v>
          </cell>
        </row>
        <row r="1129">
          <cell r="C1129" t="str">
            <v>Low</v>
          </cell>
          <cell r="D1129" t="str">
            <v>Peaker Replacement</v>
          </cell>
          <cell r="E1129" t="str">
            <v>United Kingdom</v>
          </cell>
        </row>
        <row r="1130">
          <cell r="C1130" t="str">
            <v>Low</v>
          </cell>
          <cell r="D1130" t="str">
            <v>Peaker Replacement</v>
          </cell>
          <cell r="E1130" t="str">
            <v>Australia</v>
          </cell>
        </row>
        <row r="1131">
          <cell r="C1131" t="str">
            <v>Low</v>
          </cell>
          <cell r="D1131" t="str">
            <v>Peaker Replacement</v>
          </cell>
          <cell r="E1131" t="str">
            <v>Germany</v>
          </cell>
        </row>
        <row r="1132">
          <cell r="C1132" t="str">
            <v>Low</v>
          </cell>
          <cell r="D1132" t="str">
            <v>Peaker Replacement</v>
          </cell>
          <cell r="E1132" t="str">
            <v>Japan</v>
          </cell>
        </row>
        <row r="1133">
          <cell r="C1133" t="str">
            <v>Low</v>
          </cell>
          <cell r="D1133" t="str">
            <v>Peaker Replacement</v>
          </cell>
          <cell r="E1133" t="str">
            <v>Country A</v>
          </cell>
        </row>
        <row r="1134">
          <cell r="C1134" t="str">
            <v>Low</v>
          </cell>
          <cell r="D1134" t="str">
            <v>Peaker Replacement</v>
          </cell>
          <cell r="E1134" t="str">
            <v>Country B</v>
          </cell>
        </row>
        <row r="1135">
          <cell r="C1135" t="str">
            <v>Low</v>
          </cell>
          <cell r="D1135" t="str">
            <v>Peaker Replacement</v>
          </cell>
          <cell r="E1135" t="str">
            <v>Country C</v>
          </cell>
        </row>
        <row r="1136">
          <cell r="C1136" t="str">
            <v>Low</v>
          </cell>
          <cell r="D1136" t="str">
            <v>Peaker Replacement</v>
          </cell>
          <cell r="E1136" t="str">
            <v>Country D</v>
          </cell>
        </row>
        <row r="1137">
          <cell r="C1137" t="str">
            <v>Base</v>
          </cell>
          <cell r="D1137" t="str">
            <v>Renewables Integration</v>
          </cell>
          <cell r="E1137" t="str">
            <v>PJM</v>
          </cell>
        </row>
        <row r="1138">
          <cell r="C1138" t="str">
            <v>Base</v>
          </cell>
          <cell r="D1138" t="str">
            <v>Renewables Integration</v>
          </cell>
          <cell r="E1138" t="str">
            <v>ISONE</v>
          </cell>
        </row>
        <row r="1139">
          <cell r="C1139" t="str">
            <v>Base</v>
          </cell>
          <cell r="D1139" t="str">
            <v>Renewables Integration</v>
          </cell>
          <cell r="E1139" t="str">
            <v>ERCOT</v>
          </cell>
        </row>
        <row r="1140">
          <cell r="C1140" t="str">
            <v>Base</v>
          </cell>
          <cell r="D1140" t="str">
            <v>Renewables Integration</v>
          </cell>
          <cell r="E1140" t="str">
            <v>CAISO</v>
          </cell>
        </row>
        <row r="1141">
          <cell r="C1141" t="str">
            <v>Base</v>
          </cell>
          <cell r="D1141" t="str">
            <v>Renewables Integration</v>
          </cell>
          <cell r="E1141" t="str">
            <v>NYISO</v>
          </cell>
        </row>
        <row r="1142">
          <cell r="C1142" t="str">
            <v>Base</v>
          </cell>
          <cell r="D1142" t="str">
            <v>Renewables Integration</v>
          </cell>
          <cell r="E1142" t="str">
            <v>MISO</v>
          </cell>
        </row>
        <row r="1143">
          <cell r="C1143" t="str">
            <v>Base</v>
          </cell>
          <cell r="D1143" t="str">
            <v>Renewables Integration</v>
          </cell>
          <cell r="E1143" t="str">
            <v>SOUTHEAST</v>
          </cell>
        </row>
        <row r="1144">
          <cell r="C1144" t="str">
            <v>Base</v>
          </cell>
          <cell r="D1144" t="str">
            <v>Renewables Integration</v>
          </cell>
          <cell r="E1144" t="str">
            <v>SPP</v>
          </cell>
        </row>
        <row r="1145">
          <cell r="C1145" t="str">
            <v>Base</v>
          </cell>
          <cell r="D1145" t="str">
            <v>Renewables Integration</v>
          </cell>
          <cell r="E1145" t="str">
            <v>WECC (Non-CA)</v>
          </cell>
        </row>
        <row r="1146">
          <cell r="C1146" t="str">
            <v>Base</v>
          </cell>
          <cell r="D1146" t="str">
            <v>Renewables Integration</v>
          </cell>
          <cell r="E1146" t="str">
            <v>United Kingdom</v>
          </cell>
        </row>
        <row r="1147">
          <cell r="C1147" t="str">
            <v>Base</v>
          </cell>
          <cell r="D1147" t="str">
            <v>Renewables Integration</v>
          </cell>
          <cell r="E1147" t="str">
            <v>Australia</v>
          </cell>
        </row>
        <row r="1148">
          <cell r="C1148" t="str">
            <v>Base</v>
          </cell>
          <cell r="D1148" t="str">
            <v>Renewables Integration</v>
          </cell>
          <cell r="E1148" t="str">
            <v>Germany</v>
          </cell>
        </row>
        <row r="1149">
          <cell r="C1149" t="str">
            <v>Base</v>
          </cell>
          <cell r="D1149" t="str">
            <v>Renewables Integration</v>
          </cell>
          <cell r="E1149" t="str">
            <v>Japan</v>
          </cell>
        </row>
        <row r="1150">
          <cell r="C1150" t="str">
            <v>Base</v>
          </cell>
          <cell r="D1150" t="str">
            <v>Renewables Integration</v>
          </cell>
          <cell r="E1150" t="str">
            <v>Country A</v>
          </cell>
        </row>
        <row r="1151">
          <cell r="C1151" t="str">
            <v>Base</v>
          </cell>
          <cell r="D1151" t="str">
            <v>Renewables Integration</v>
          </cell>
          <cell r="E1151" t="str">
            <v>Country B</v>
          </cell>
        </row>
        <row r="1152">
          <cell r="C1152" t="str">
            <v>Base</v>
          </cell>
          <cell r="D1152" t="str">
            <v>Renewables Integration</v>
          </cell>
          <cell r="E1152" t="str">
            <v>Country C</v>
          </cell>
        </row>
        <row r="1153">
          <cell r="C1153" t="str">
            <v>Base</v>
          </cell>
          <cell r="D1153" t="str">
            <v>Renewables Integration</v>
          </cell>
          <cell r="E1153" t="str">
            <v>Country D</v>
          </cell>
        </row>
        <row r="1154">
          <cell r="C1154" t="str">
            <v>High</v>
          </cell>
          <cell r="D1154" t="str">
            <v>Renewables Integration</v>
          </cell>
          <cell r="E1154" t="str">
            <v>PJM</v>
          </cell>
        </row>
        <row r="1155">
          <cell r="C1155" t="str">
            <v>High</v>
          </cell>
          <cell r="D1155" t="str">
            <v>Renewables Integration</v>
          </cell>
          <cell r="E1155" t="str">
            <v>ISONE</v>
          </cell>
        </row>
        <row r="1156">
          <cell r="C1156" t="str">
            <v>High</v>
          </cell>
          <cell r="D1156" t="str">
            <v>Renewables Integration</v>
          </cell>
          <cell r="E1156" t="str">
            <v>ERCOT</v>
          </cell>
        </row>
        <row r="1157">
          <cell r="C1157" t="str">
            <v>High</v>
          </cell>
          <cell r="D1157" t="str">
            <v>Renewables Integration</v>
          </cell>
          <cell r="E1157" t="str">
            <v>CAISO</v>
          </cell>
        </row>
        <row r="1158">
          <cell r="C1158" t="str">
            <v>High</v>
          </cell>
          <cell r="D1158" t="str">
            <v>Renewables Integration</v>
          </cell>
          <cell r="E1158" t="str">
            <v>NYISO</v>
          </cell>
        </row>
        <row r="1159">
          <cell r="C1159" t="str">
            <v>High</v>
          </cell>
          <cell r="D1159" t="str">
            <v>Renewables Integration</v>
          </cell>
          <cell r="E1159" t="str">
            <v>MISO</v>
          </cell>
        </row>
        <row r="1160">
          <cell r="C1160" t="str">
            <v>High</v>
          </cell>
          <cell r="D1160" t="str">
            <v>Renewables Integration</v>
          </cell>
          <cell r="E1160" t="str">
            <v>SOUTHEAST</v>
          </cell>
        </row>
        <row r="1161">
          <cell r="C1161" t="str">
            <v>High</v>
          </cell>
          <cell r="D1161" t="str">
            <v>Renewables Integration</v>
          </cell>
          <cell r="E1161" t="str">
            <v>SPP</v>
          </cell>
        </row>
        <row r="1162">
          <cell r="C1162" t="str">
            <v>High</v>
          </cell>
          <cell r="D1162" t="str">
            <v>Renewables Integration</v>
          </cell>
          <cell r="E1162" t="str">
            <v>WECC (Non-CA)</v>
          </cell>
        </row>
        <row r="1163">
          <cell r="C1163" t="str">
            <v>High</v>
          </cell>
          <cell r="D1163" t="str">
            <v>Renewables Integration</v>
          </cell>
          <cell r="E1163" t="str">
            <v>United Kingdom</v>
          </cell>
        </row>
        <row r="1164">
          <cell r="C1164" t="str">
            <v>High</v>
          </cell>
          <cell r="D1164" t="str">
            <v>Renewables Integration</v>
          </cell>
          <cell r="E1164" t="str">
            <v>Australia</v>
          </cell>
        </row>
        <row r="1165">
          <cell r="C1165" t="str">
            <v>High</v>
          </cell>
          <cell r="D1165" t="str">
            <v>Renewables Integration</v>
          </cell>
          <cell r="E1165" t="str">
            <v>Germany</v>
          </cell>
        </row>
        <row r="1166">
          <cell r="C1166" t="str">
            <v>High</v>
          </cell>
          <cell r="D1166" t="str">
            <v>Renewables Integration</v>
          </cell>
          <cell r="E1166" t="str">
            <v>Japan</v>
          </cell>
        </row>
        <row r="1167">
          <cell r="C1167" t="str">
            <v>High</v>
          </cell>
          <cell r="D1167" t="str">
            <v>Renewables Integration</v>
          </cell>
          <cell r="E1167" t="str">
            <v>Country A</v>
          </cell>
        </row>
        <row r="1168">
          <cell r="C1168" t="str">
            <v>High</v>
          </cell>
          <cell r="D1168" t="str">
            <v>Renewables Integration</v>
          </cell>
          <cell r="E1168" t="str">
            <v>Country B</v>
          </cell>
        </row>
        <row r="1169">
          <cell r="C1169" t="str">
            <v>High</v>
          </cell>
          <cell r="D1169" t="str">
            <v>Renewables Integration</v>
          </cell>
          <cell r="E1169" t="str">
            <v>Country C</v>
          </cell>
        </row>
        <row r="1170">
          <cell r="C1170" t="str">
            <v>High</v>
          </cell>
          <cell r="D1170" t="str">
            <v>Renewables Integration</v>
          </cell>
          <cell r="E1170" t="str">
            <v>Country D</v>
          </cell>
        </row>
        <row r="1171">
          <cell r="C1171" t="str">
            <v>Low</v>
          </cell>
          <cell r="D1171" t="str">
            <v>Renewables Integration</v>
          </cell>
          <cell r="E1171" t="str">
            <v>ISONE</v>
          </cell>
        </row>
        <row r="1172">
          <cell r="C1172" t="str">
            <v>Low</v>
          </cell>
          <cell r="D1172" t="str">
            <v>Renewables Integration</v>
          </cell>
          <cell r="E1172" t="str">
            <v>ERCOT</v>
          </cell>
        </row>
        <row r="1173">
          <cell r="C1173" t="str">
            <v>Low</v>
          </cell>
          <cell r="D1173" t="str">
            <v>Renewables Integration</v>
          </cell>
          <cell r="E1173" t="str">
            <v>CAISO</v>
          </cell>
        </row>
        <row r="1174">
          <cell r="C1174" t="str">
            <v>Low</v>
          </cell>
          <cell r="D1174" t="str">
            <v>Renewables Integration</v>
          </cell>
          <cell r="E1174" t="str">
            <v>NYISO</v>
          </cell>
        </row>
        <row r="1175">
          <cell r="C1175" t="str">
            <v>Low</v>
          </cell>
          <cell r="D1175" t="str">
            <v>Renewables Integration</v>
          </cell>
          <cell r="E1175" t="str">
            <v>MISO</v>
          </cell>
        </row>
        <row r="1176">
          <cell r="C1176" t="str">
            <v>Low</v>
          </cell>
          <cell r="D1176" t="str">
            <v>Renewables Integration</v>
          </cell>
          <cell r="E1176" t="str">
            <v>SOUTHEAST</v>
          </cell>
        </row>
        <row r="1177">
          <cell r="C1177" t="str">
            <v>Low</v>
          </cell>
          <cell r="D1177" t="str">
            <v>Renewables Integration</v>
          </cell>
          <cell r="E1177" t="str">
            <v>SPP</v>
          </cell>
        </row>
        <row r="1178">
          <cell r="C1178" t="str">
            <v>Low</v>
          </cell>
          <cell r="D1178" t="str">
            <v>Renewables Integration</v>
          </cell>
          <cell r="E1178" t="str">
            <v>WECC (Non-CA)</v>
          </cell>
        </row>
        <row r="1179">
          <cell r="C1179" t="str">
            <v>Low</v>
          </cell>
          <cell r="D1179" t="str">
            <v>Renewables Integration</v>
          </cell>
          <cell r="E1179" t="str">
            <v>United Kingdom</v>
          </cell>
        </row>
        <row r="1180">
          <cell r="C1180" t="str">
            <v>Low</v>
          </cell>
          <cell r="D1180" t="str">
            <v>Renewables Integration</v>
          </cell>
          <cell r="E1180" t="str">
            <v>Australia</v>
          </cell>
        </row>
        <row r="1181">
          <cell r="C1181" t="str">
            <v>Low</v>
          </cell>
          <cell r="D1181" t="str">
            <v>Renewables Integration</v>
          </cell>
          <cell r="E1181" t="str">
            <v>Germany</v>
          </cell>
        </row>
        <row r="1182">
          <cell r="C1182" t="str">
            <v>Low</v>
          </cell>
          <cell r="D1182" t="str">
            <v>Renewables Integration</v>
          </cell>
          <cell r="E1182" t="str">
            <v>Japan</v>
          </cell>
        </row>
        <row r="1183">
          <cell r="C1183" t="str">
            <v>Low</v>
          </cell>
          <cell r="D1183" t="str">
            <v>Renewables Integration</v>
          </cell>
          <cell r="E1183" t="str">
            <v>Country A</v>
          </cell>
        </row>
        <row r="1184">
          <cell r="C1184" t="str">
            <v>Low</v>
          </cell>
          <cell r="D1184" t="str">
            <v>Renewables Integration</v>
          </cell>
          <cell r="E1184" t="str">
            <v>Country B</v>
          </cell>
        </row>
        <row r="1185">
          <cell r="C1185" t="str">
            <v>Low</v>
          </cell>
          <cell r="D1185" t="str">
            <v>Renewables Integration</v>
          </cell>
          <cell r="E1185" t="str">
            <v>Country C</v>
          </cell>
        </row>
        <row r="1186">
          <cell r="C1186" t="str">
            <v>Low</v>
          </cell>
          <cell r="D1186" t="str">
            <v>Renewables Integration</v>
          </cell>
          <cell r="E1186" t="str">
            <v>Country D</v>
          </cell>
        </row>
        <row r="1187">
          <cell r="C1187" t="str">
            <v>Base</v>
          </cell>
          <cell r="D1187" t="str">
            <v>Renewables Integration</v>
          </cell>
          <cell r="E1187" t="str">
            <v>PJM</v>
          </cell>
        </row>
        <row r="1188">
          <cell r="C1188" t="str">
            <v>Base</v>
          </cell>
          <cell r="D1188" t="str">
            <v>Renewables Integration</v>
          </cell>
          <cell r="E1188" t="str">
            <v>ISONE</v>
          </cell>
        </row>
        <row r="1189">
          <cell r="C1189" t="str">
            <v>Base</v>
          </cell>
          <cell r="D1189" t="str">
            <v>Renewables Integration</v>
          </cell>
          <cell r="E1189" t="str">
            <v>ERCOT</v>
          </cell>
        </row>
        <row r="1190">
          <cell r="C1190" t="str">
            <v>Base</v>
          </cell>
          <cell r="D1190" t="str">
            <v>Renewables Integration</v>
          </cell>
          <cell r="E1190" t="str">
            <v>CAISO</v>
          </cell>
        </row>
        <row r="1191">
          <cell r="C1191" t="str">
            <v>Base</v>
          </cell>
          <cell r="D1191" t="str">
            <v>Renewables Integration</v>
          </cell>
          <cell r="E1191" t="str">
            <v>NYISO</v>
          </cell>
        </row>
        <row r="1192">
          <cell r="C1192" t="str">
            <v>Base</v>
          </cell>
          <cell r="D1192" t="str">
            <v>Renewables Integration</v>
          </cell>
          <cell r="E1192" t="str">
            <v>MISO</v>
          </cell>
        </row>
        <row r="1193">
          <cell r="C1193" t="str">
            <v>Base</v>
          </cell>
          <cell r="D1193" t="str">
            <v>Renewables Integration</v>
          </cell>
          <cell r="E1193" t="str">
            <v>SOUTHEAST</v>
          </cell>
        </row>
        <row r="1194">
          <cell r="C1194" t="str">
            <v>Base</v>
          </cell>
          <cell r="D1194" t="str">
            <v>Renewables Integration</v>
          </cell>
          <cell r="E1194" t="str">
            <v>SPP</v>
          </cell>
        </row>
        <row r="1195">
          <cell r="C1195" t="str">
            <v>Base</v>
          </cell>
          <cell r="D1195" t="str">
            <v>Renewables Integration</v>
          </cell>
          <cell r="E1195" t="str">
            <v>WECC (Non-CA)</v>
          </cell>
        </row>
        <row r="1196">
          <cell r="C1196" t="str">
            <v>Base</v>
          </cell>
          <cell r="D1196" t="str">
            <v>Renewables Integration</v>
          </cell>
          <cell r="E1196" t="str">
            <v>United Kingdom</v>
          </cell>
        </row>
        <row r="1197">
          <cell r="C1197" t="str">
            <v>Base</v>
          </cell>
          <cell r="D1197" t="str">
            <v>Renewables Integration</v>
          </cell>
          <cell r="E1197" t="str">
            <v>Australia</v>
          </cell>
        </row>
        <row r="1198">
          <cell r="C1198" t="str">
            <v>Base</v>
          </cell>
          <cell r="D1198" t="str">
            <v>Renewables Integration</v>
          </cell>
          <cell r="E1198" t="str">
            <v>Germany</v>
          </cell>
        </row>
        <row r="1199">
          <cell r="C1199" t="str">
            <v>Base</v>
          </cell>
          <cell r="D1199" t="str">
            <v>Renewables Integration</v>
          </cell>
          <cell r="E1199" t="str">
            <v>Japan</v>
          </cell>
        </row>
        <row r="1200">
          <cell r="C1200" t="str">
            <v>Base</v>
          </cell>
          <cell r="D1200" t="str">
            <v>Renewables Integration</v>
          </cell>
          <cell r="E1200" t="str">
            <v>Country A</v>
          </cell>
        </row>
        <row r="1201">
          <cell r="C1201" t="str">
            <v>Base</v>
          </cell>
          <cell r="D1201" t="str">
            <v>Renewables Integration</v>
          </cell>
          <cell r="E1201" t="str">
            <v>Country B</v>
          </cell>
        </row>
        <row r="1202">
          <cell r="C1202" t="str">
            <v>Base</v>
          </cell>
          <cell r="D1202" t="str">
            <v>Renewables Integration</v>
          </cell>
          <cell r="E1202" t="str">
            <v>Country C</v>
          </cell>
        </row>
        <row r="1203">
          <cell r="C1203" t="str">
            <v>Base</v>
          </cell>
          <cell r="D1203" t="str">
            <v>Renewables Integration</v>
          </cell>
          <cell r="E1203" t="str">
            <v>Country D</v>
          </cell>
        </row>
        <row r="1204">
          <cell r="C1204" t="str">
            <v>High</v>
          </cell>
          <cell r="D1204" t="str">
            <v>Renewables Integration</v>
          </cell>
          <cell r="E1204" t="str">
            <v>PJM</v>
          </cell>
        </row>
        <row r="1205">
          <cell r="C1205" t="str">
            <v>High</v>
          </cell>
          <cell r="D1205" t="str">
            <v>Renewables Integration</v>
          </cell>
          <cell r="E1205" t="str">
            <v>ISONE</v>
          </cell>
        </row>
        <row r="1206">
          <cell r="C1206" t="str">
            <v>High</v>
          </cell>
          <cell r="D1206" t="str">
            <v>Renewables Integration</v>
          </cell>
          <cell r="E1206" t="str">
            <v>ERCOT</v>
          </cell>
        </row>
        <row r="1207">
          <cell r="C1207" t="str">
            <v>High</v>
          </cell>
          <cell r="D1207" t="str">
            <v>Renewables Integration</v>
          </cell>
          <cell r="E1207" t="str">
            <v>CAISO</v>
          </cell>
        </row>
        <row r="1208">
          <cell r="C1208" t="str">
            <v>High</v>
          </cell>
          <cell r="D1208" t="str">
            <v>Renewables Integration</v>
          </cell>
          <cell r="E1208" t="str">
            <v>NYISO</v>
          </cell>
        </row>
        <row r="1209">
          <cell r="C1209" t="str">
            <v>High</v>
          </cell>
          <cell r="D1209" t="str">
            <v>Renewables Integration</v>
          </cell>
          <cell r="E1209" t="str">
            <v>MISO</v>
          </cell>
        </row>
        <row r="1210">
          <cell r="C1210" t="str">
            <v>High</v>
          </cell>
          <cell r="D1210" t="str">
            <v>Renewables Integration</v>
          </cell>
          <cell r="E1210" t="str">
            <v>SOUTHEAST</v>
          </cell>
        </row>
        <row r="1211">
          <cell r="C1211" t="str">
            <v>High</v>
          </cell>
          <cell r="D1211" t="str">
            <v>Renewables Integration</v>
          </cell>
          <cell r="E1211" t="str">
            <v>SPP</v>
          </cell>
        </row>
        <row r="1212">
          <cell r="C1212" t="str">
            <v>High</v>
          </cell>
          <cell r="D1212" t="str">
            <v>Renewables Integration</v>
          </cell>
          <cell r="E1212" t="str">
            <v>WECC (Non-CA)</v>
          </cell>
        </row>
        <row r="1213">
          <cell r="C1213" t="str">
            <v>High</v>
          </cell>
          <cell r="D1213" t="str">
            <v>Renewables Integration</v>
          </cell>
          <cell r="E1213" t="str">
            <v>United Kingdom</v>
          </cell>
        </row>
        <row r="1214">
          <cell r="C1214" t="str">
            <v>High</v>
          </cell>
          <cell r="D1214" t="str">
            <v>Renewables Integration</v>
          </cell>
          <cell r="E1214" t="str">
            <v>Australia</v>
          </cell>
        </row>
        <row r="1215">
          <cell r="C1215" t="str">
            <v>High</v>
          </cell>
          <cell r="D1215" t="str">
            <v>Renewables Integration</v>
          </cell>
          <cell r="E1215" t="str">
            <v>Germany</v>
          </cell>
        </row>
        <row r="1216">
          <cell r="C1216" t="str">
            <v>High</v>
          </cell>
          <cell r="D1216" t="str">
            <v>Renewables Integration</v>
          </cell>
          <cell r="E1216" t="str">
            <v>Japan</v>
          </cell>
        </row>
        <row r="1217">
          <cell r="C1217" t="str">
            <v>High</v>
          </cell>
          <cell r="D1217" t="str">
            <v>Renewables Integration</v>
          </cell>
          <cell r="E1217" t="str">
            <v>Country A</v>
          </cell>
        </row>
        <row r="1218">
          <cell r="C1218" t="str">
            <v>High</v>
          </cell>
          <cell r="D1218" t="str">
            <v>Renewables Integration</v>
          </cell>
          <cell r="E1218" t="str">
            <v>Country B</v>
          </cell>
        </row>
        <row r="1219">
          <cell r="C1219" t="str">
            <v>High</v>
          </cell>
          <cell r="D1219" t="str">
            <v>Renewables Integration</v>
          </cell>
          <cell r="E1219" t="str">
            <v>Country C</v>
          </cell>
        </row>
        <row r="1220">
          <cell r="C1220" t="str">
            <v>High</v>
          </cell>
          <cell r="D1220" t="str">
            <v>Renewables Integration</v>
          </cell>
          <cell r="E1220" t="str">
            <v>Country D</v>
          </cell>
        </row>
        <row r="1221">
          <cell r="C1221" t="str">
            <v>Low</v>
          </cell>
          <cell r="D1221" t="str">
            <v>Renewables Integration</v>
          </cell>
          <cell r="E1221" t="str">
            <v>PJM</v>
          </cell>
        </row>
        <row r="1222">
          <cell r="C1222" t="str">
            <v>Low</v>
          </cell>
          <cell r="D1222" t="str">
            <v>Renewables Integration</v>
          </cell>
          <cell r="E1222" t="str">
            <v>ISONE</v>
          </cell>
        </row>
        <row r="1223">
          <cell r="C1223" t="str">
            <v>Low</v>
          </cell>
          <cell r="D1223" t="str">
            <v>Renewables Integration</v>
          </cell>
          <cell r="E1223" t="str">
            <v>ERCOT</v>
          </cell>
        </row>
        <row r="1224">
          <cell r="C1224" t="str">
            <v>Low</v>
          </cell>
          <cell r="D1224" t="str">
            <v>Renewables Integration</v>
          </cell>
          <cell r="E1224" t="str">
            <v>CAISO</v>
          </cell>
        </row>
        <row r="1225">
          <cell r="C1225" t="str">
            <v>Low</v>
          </cell>
          <cell r="D1225" t="str">
            <v>Renewables Integration</v>
          </cell>
          <cell r="E1225" t="str">
            <v>NYISO</v>
          </cell>
        </row>
        <row r="1226">
          <cell r="C1226" t="str">
            <v>Low</v>
          </cell>
          <cell r="D1226" t="str">
            <v>Renewables Integration</v>
          </cell>
          <cell r="E1226" t="str">
            <v>MISO</v>
          </cell>
        </row>
        <row r="1227">
          <cell r="C1227" t="str">
            <v>Low</v>
          </cell>
          <cell r="D1227" t="str">
            <v>Renewables Integration</v>
          </cell>
          <cell r="E1227" t="str">
            <v>SOUTHEAST</v>
          </cell>
        </row>
        <row r="1228">
          <cell r="C1228" t="str">
            <v>Low</v>
          </cell>
          <cell r="D1228" t="str">
            <v>Renewables Integration</v>
          </cell>
          <cell r="E1228" t="str">
            <v>SPP</v>
          </cell>
        </row>
        <row r="1229">
          <cell r="C1229" t="str">
            <v>Low</v>
          </cell>
          <cell r="D1229" t="str">
            <v>Renewables Integration</v>
          </cell>
          <cell r="E1229" t="str">
            <v>WECC (Non-CA)</v>
          </cell>
        </row>
        <row r="1230">
          <cell r="C1230" t="str">
            <v>Low</v>
          </cell>
          <cell r="D1230" t="str">
            <v>Renewables Integration</v>
          </cell>
          <cell r="E1230" t="str">
            <v>United Kingdom</v>
          </cell>
        </row>
        <row r="1231">
          <cell r="C1231" t="str">
            <v>Low</v>
          </cell>
          <cell r="D1231" t="str">
            <v>Renewables Integration</v>
          </cell>
          <cell r="E1231" t="str">
            <v>Australia</v>
          </cell>
        </row>
        <row r="1232">
          <cell r="C1232" t="str">
            <v>Low</v>
          </cell>
          <cell r="D1232" t="str">
            <v>Renewables Integration</v>
          </cell>
          <cell r="E1232" t="str">
            <v>Germany</v>
          </cell>
        </row>
        <row r="1233">
          <cell r="C1233" t="str">
            <v>Low</v>
          </cell>
          <cell r="D1233" t="str">
            <v>Renewables Integration</v>
          </cell>
          <cell r="E1233" t="str">
            <v>Japan</v>
          </cell>
        </row>
        <row r="1234">
          <cell r="C1234" t="str">
            <v>Low</v>
          </cell>
          <cell r="D1234" t="str">
            <v>Renewables Integration</v>
          </cell>
          <cell r="E1234" t="str">
            <v>Country A</v>
          </cell>
        </row>
        <row r="1235">
          <cell r="C1235" t="str">
            <v>Low</v>
          </cell>
          <cell r="D1235" t="str">
            <v>Renewables Integration</v>
          </cell>
          <cell r="E1235" t="str">
            <v>Country B</v>
          </cell>
        </row>
        <row r="1236">
          <cell r="C1236" t="str">
            <v>Low</v>
          </cell>
          <cell r="D1236" t="str">
            <v>Renewables Integration</v>
          </cell>
          <cell r="E1236" t="str">
            <v>Country C</v>
          </cell>
        </row>
        <row r="1237">
          <cell r="C1237" t="str">
            <v>Low</v>
          </cell>
          <cell r="D1237" t="str">
            <v>Renewables Integration</v>
          </cell>
          <cell r="E1237" t="str">
            <v>Country D</v>
          </cell>
        </row>
        <row r="1238">
          <cell r="C1238" t="str">
            <v>Base</v>
          </cell>
          <cell r="D1238" t="str">
            <v>Peaker Replacement</v>
          </cell>
          <cell r="E1238" t="str">
            <v>PJM</v>
          </cell>
        </row>
        <row r="1239">
          <cell r="C1239" t="str">
            <v>Base</v>
          </cell>
          <cell r="D1239" t="str">
            <v>Peaker Replacement</v>
          </cell>
          <cell r="E1239" t="str">
            <v>ISONE</v>
          </cell>
        </row>
        <row r="1240">
          <cell r="C1240" t="str">
            <v>Base</v>
          </cell>
          <cell r="D1240" t="str">
            <v>Peaker Replacement</v>
          </cell>
          <cell r="E1240" t="str">
            <v>ERCOT</v>
          </cell>
        </row>
        <row r="1241">
          <cell r="C1241" t="str">
            <v>Base</v>
          </cell>
          <cell r="D1241" t="str">
            <v>Peaker Replacement</v>
          </cell>
          <cell r="E1241" t="str">
            <v>CAISO</v>
          </cell>
        </row>
        <row r="1242">
          <cell r="C1242" t="str">
            <v>Base</v>
          </cell>
          <cell r="D1242" t="str">
            <v>Peaker Replacement</v>
          </cell>
          <cell r="E1242" t="str">
            <v>NYISO</v>
          </cell>
        </row>
        <row r="1243">
          <cell r="C1243" t="str">
            <v>Base</v>
          </cell>
          <cell r="D1243" t="str">
            <v>Peaker Replacement</v>
          </cell>
          <cell r="E1243" t="str">
            <v>MISO</v>
          </cell>
        </row>
        <row r="1244">
          <cell r="C1244" t="str">
            <v>Base</v>
          </cell>
          <cell r="D1244" t="str">
            <v>Peaker Replacement</v>
          </cell>
          <cell r="E1244" t="str">
            <v>SOUTHEAST</v>
          </cell>
        </row>
        <row r="1245">
          <cell r="C1245" t="str">
            <v>Base</v>
          </cell>
          <cell r="D1245" t="str">
            <v>Peaker Replacement</v>
          </cell>
          <cell r="E1245" t="str">
            <v>SPP</v>
          </cell>
        </row>
        <row r="1246">
          <cell r="C1246" t="str">
            <v>Base</v>
          </cell>
          <cell r="D1246" t="str">
            <v>Peaker Replacement</v>
          </cell>
          <cell r="E1246" t="str">
            <v>WECC (Non-CA)</v>
          </cell>
        </row>
        <row r="1247">
          <cell r="C1247" t="str">
            <v>Base</v>
          </cell>
          <cell r="D1247" t="str">
            <v>Peaker Replacement</v>
          </cell>
          <cell r="E1247" t="str">
            <v>United Kingdom</v>
          </cell>
        </row>
        <row r="1248">
          <cell r="C1248" t="str">
            <v>Base</v>
          </cell>
          <cell r="D1248" t="str">
            <v>Peaker Replacement</v>
          </cell>
          <cell r="E1248" t="str">
            <v>Australia</v>
          </cell>
        </row>
        <row r="1249">
          <cell r="C1249" t="str">
            <v>Base</v>
          </cell>
          <cell r="D1249" t="str">
            <v>Peaker Replacement</v>
          </cell>
          <cell r="E1249" t="str">
            <v>Germany</v>
          </cell>
        </row>
        <row r="1250">
          <cell r="C1250" t="str">
            <v>Base</v>
          </cell>
          <cell r="D1250" t="str">
            <v>Peaker Replacement</v>
          </cell>
          <cell r="E1250" t="str">
            <v>Japan</v>
          </cell>
        </row>
        <row r="1251">
          <cell r="C1251" t="str">
            <v>Base</v>
          </cell>
          <cell r="D1251" t="str">
            <v>Peaker Replacement</v>
          </cell>
          <cell r="E1251" t="str">
            <v>Country A</v>
          </cell>
        </row>
        <row r="1252">
          <cell r="C1252" t="str">
            <v>Base</v>
          </cell>
          <cell r="D1252" t="str">
            <v>Peaker Replacement</v>
          </cell>
          <cell r="E1252" t="str">
            <v>Country B</v>
          </cell>
        </row>
        <row r="1253">
          <cell r="C1253" t="str">
            <v>Base</v>
          </cell>
          <cell r="D1253" t="str">
            <v>Peaker Replacement</v>
          </cell>
          <cell r="E1253" t="str">
            <v>Country C</v>
          </cell>
        </row>
        <row r="1254">
          <cell r="C1254" t="str">
            <v>Base</v>
          </cell>
          <cell r="D1254" t="str">
            <v>Peaker Replacement</v>
          </cell>
          <cell r="E1254" t="str">
            <v>Country D</v>
          </cell>
        </row>
        <row r="1255">
          <cell r="C1255" t="str">
            <v>High</v>
          </cell>
          <cell r="D1255" t="str">
            <v>Peaker Replacement</v>
          </cell>
          <cell r="E1255" t="str">
            <v>PJM</v>
          </cell>
        </row>
        <row r="1256">
          <cell r="C1256" t="str">
            <v>High</v>
          </cell>
          <cell r="D1256" t="str">
            <v>Peaker Replacement</v>
          </cell>
          <cell r="E1256" t="str">
            <v>ISONE</v>
          </cell>
        </row>
        <row r="1257">
          <cell r="C1257" t="str">
            <v>High</v>
          </cell>
          <cell r="D1257" t="str">
            <v>Peaker Replacement</v>
          </cell>
          <cell r="E1257" t="str">
            <v>ERCOT</v>
          </cell>
        </row>
        <row r="1258">
          <cell r="C1258" t="str">
            <v>High</v>
          </cell>
          <cell r="D1258" t="str">
            <v>Peaker Replacement</v>
          </cell>
          <cell r="E1258" t="str">
            <v>CAISO</v>
          </cell>
        </row>
        <row r="1259">
          <cell r="C1259" t="str">
            <v>High</v>
          </cell>
          <cell r="D1259" t="str">
            <v>Peaker Replacement</v>
          </cell>
          <cell r="E1259" t="str">
            <v>NYISO</v>
          </cell>
        </row>
        <row r="1260">
          <cell r="C1260" t="str">
            <v>High</v>
          </cell>
          <cell r="D1260" t="str">
            <v>Peaker Replacement</v>
          </cell>
          <cell r="E1260" t="str">
            <v>MISO</v>
          </cell>
        </row>
        <row r="1261">
          <cell r="C1261" t="str">
            <v>High</v>
          </cell>
          <cell r="D1261" t="str">
            <v>Peaker Replacement</v>
          </cell>
          <cell r="E1261" t="str">
            <v>SOUTHEAST</v>
          </cell>
        </row>
        <row r="1262">
          <cell r="C1262" t="str">
            <v>High</v>
          </cell>
          <cell r="D1262" t="str">
            <v>Peaker Replacement</v>
          </cell>
          <cell r="E1262" t="str">
            <v>SPP</v>
          </cell>
        </row>
        <row r="1263">
          <cell r="C1263" t="str">
            <v>High</v>
          </cell>
          <cell r="D1263" t="str">
            <v>Peaker Replacement</v>
          </cell>
          <cell r="E1263" t="str">
            <v>WECC (Non-CA)</v>
          </cell>
        </row>
        <row r="1264">
          <cell r="C1264" t="str">
            <v>High</v>
          </cell>
          <cell r="D1264" t="str">
            <v>Peaker Replacement</v>
          </cell>
          <cell r="E1264" t="str">
            <v>United Kingdom</v>
          </cell>
        </row>
        <row r="1265">
          <cell r="C1265" t="str">
            <v>High</v>
          </cell>
          <cell r="D1265" t="str">
            <v>Peaker Replacement</v>
          </cell>
          <cell r="E1265" t="str">
            <v>Australia</v>
          </cell>
        </row>
        <row r="1266">
          <cell r="C1266" t="str">
            <v>High</v>
          </cell>
          <cell r="D1266" t="str">
            <v>Peaker Replacement</v>
          </cell>
          <cell r="E1266" t="str">
            <v>Germany</v>
          </cell>
        </row>
        <row r="1267">
          <cell r="C1267" t="str">
            <v>High</v>
          </cell>
          <cell r="D1267" t="str">
            <v>Peaker Replacement</v>
          </cell>
          <cell r="E1267" t="str">
            <v>Japan</v>
          </cell>
        </row>
        <row r="1268">
          <cell r="C1268" t="str">
            <v>High</v>
          </cell>
          <cell r="D1268" t="str">
            <v>Peaker Replacement</v>
          </cell>
          <cell r="E1268" t="str">
            <v>Country A</v>
          </cell>
        </row>
        <row r="1269">
          <cell r="C1269" t="str">
            <v>High</v>
          </cell>
          <cell r="D1269" t="str">
            <v>Peaker Replacement</v>
          </cell>
          <cell r="E1269" t="str">
            <v>Country B</v>
          </cell>
        </row>
        <row r="1270">
          <cell r="C1270" t="str">
            <v>High</v>
          </cell>
          <cell r="D1270" t="str">
            <v>Peaker Replacement</v>
          </cell>
          <cell r="E1270" t="str">
            <v>Country C</v>
          </cell>
        </row>
        <row r="1271">
          <cell r="C1271" t="str">
            <v>High</v>
          </cell>
          <cell r="D1271" t="str">
            <v>Peaker Replacement</v>
          </cell>
          <cell r="E1271" t="str">
            <v>Country D</v>
          </cell>
        </row>
        <row r="1272">
          <cell r="C1272" t="str">
            <v>Low</v>
          </cell>
          <cell r="D1272" t="str">
            <v>Peaker Replacement</v>
          </cell>
          <cell r="E1272" t="str">
            <v>PJM</v>
          </cell>
        </row>
        <row r="1273">
          <cell r="C1273" t="str">
            <v>Low</v>
          </cell>
          <cell r="D1273" t="str">
            <v>Peaker Replacement</v>
          </cell>
          <cell r="E1273" t="str">
            <v>ISONE</v>
          </cell>
        </row>
        <row r="1274">
          <cell r="C1274" t="str">
            <v>Low</v>
          </cell>
          <cell r="D1274" t="str">
            <v>Peaker Replacement</v>
          </cell>
          <cell r="E1274" t="str">
            <v>ERCOT</v>
          </cell>
        </row>
        <row r="1275">
          <cell r="C1275" t="str">
            <v>Low</v>
          </cell>
          <cell r="D1275" t="str">
            <v>Peaker Replacement</v>
          </cell>
          <cell r="E1275" t="str">
            <v>CAISO</v>
          </cell>
        </row>
        <row r="1276">
          <cell r="C1276" t="str">
            <v>Low</v>
          </cell>
          <cell r="D1276" t="str">
            <v>Peaker Replacement</v>
          </cell>
          <cell r="E1276" t="str">
            <v>NYISO</v>
          </cell>
        </row>
        <row r="1277">
          <cell r="C1277" t="str">
            <v>Low</v>
          </cell>
          <cell r="D1277" t="str">
            <v>Peaker Replacement</v>
          </cell>
          <cell r="E1277" t="str">
            <v>MISO</v>
          </cell>
        </row>
        <row r="1278">
          <cell r="C1278" t="str">
            <v>Low</v>
          </cell>
          <cell r="D1278" t="str">
            <v>Peaker Replacement</v>
          </cell>
          <cell r="E1278" t="str">
            <v>SOUTHEAST</v>
          </cell>
        </row>
        <row r="1279">
          <cell r="C1279" t="str">
            <v>Low</v>
          </cell>
          <cell r="D1279" t="str">
            <v>Peaker Replacement</v>
          </cell>
          <cell r="E1279" t="str">
            <v>SPP</v>
          </cell>
        </row>
        <row r="1280">
          <cell r="C1280" t="str">
            <v>Low</v>
          </cell>
          <cell r="D1280" t="str">
            <v>Peaker Replacement</v>
          </cell>
          <cell r="E1280" t="str">
            <v>WECC (Non-CA)</v>
          </cell>
        </row>
        <row r="1281">
          <cell r="C1281" t="str">
            <v>Low</v>
          </cell>
          <cell r="D1281" t="str">
            <v>Peaker Replacement</v>
          </cell>
          <cell r="E1281" t="str">
            <v>United Kingdom</v>
          </cell>
        </row>
        <row r="1282">
          <cell r="C1282" t="str">
            <v>Low</v>
          </cell>
          <cell r="D1282" t="str">
            <v>Peaker Replacement</v>
          </cell>
          <cell r="E1282" t="str">
            <v>Australia</v>
          </cell>
        </row>
        <row r="1283">
          <cell r="C1283" t="str">
            <v>Low</v>
          </cell>
          <cell r="D1283" t="str">
            <v>Peaker Replacement</v>
          </cell>
          <cell r="E1283" t="str">
            <v>Germany</v>
          </cell>
        </row>
        <row r="1284">
          <cell r="C1284" t="str">
            <v>Low</v>
          </cell>
          <cell r="D1284" t="str">
            <v>Peaker Replacement</v>
          </cell>
          <cell r="E1284" t="str">
            <v>Japan</v>
          </cell>
        </row>
        <row r="1285">
          <cell r="C1285" t="str">
            <v>Low</v>
          </cell>
          <cell r="D1285" t="str">
            <v>Peaker Replacement</v>
          </cell>
          <cell r="E1285" t="str">
            <v>Country A</v>
          </cell>
        </row>
        <row r="1286">
          <cell r="C1286" t="str">
            <v>Low</v>
          </cell>
          <cell r="D1286" t="str">
            <v>Peaker Replacement</v>
          </cell>
          <cell r="E1286" t="str">
            <v>Country B</v>
          </cell>
        </row>
        <row r="1287">
          <cell r="C1287" t="str">
            <v>Low</v>
          </cell>
          <cell r="D1287" t="str">
            <v>Peaker Replacement</v>
          </cell>
          <cell r="E1287" t="str">
            <v>Country C</v>
          </cell>
        </row>
        <row r="1288">
          <cell r="C1288" t="str">
            <v>Low</v>
          </cell>
          <cell r="D1288" t="str">
            <v>Peaker Replacement</v>
          </cell>
          <cell r="E1288" t="str">
            <v>Country D</v>
          </cell>
        </row>
        <row r="1289">
          <cell r="C1289" t="str">
            <v>Base</v>
          </cell>
          <cell r="D1289" t="str">
            <v>Renewables Integration</v>
          </cell>
          <cell r="E1289" t="str">
            <v>PJM</v>
          </cell>
        </row>
        <row r="1290">
          <cell r="C1290" t="str">
            <v>Base</v>
          </cell>
          <cell r="D1290" t="str">
            <v>Renewables Integration</v>
          </cell>
          <cell r="E1290" t="str">
            <v>ISONE</v>
          </cell>
        </row>
        <row r="1291">
          <cell r="C1291" t="str">
            <v>Base</v>
          </cell>
          <cell r="D1291" t="str">
            <v>Renewables Integration</v>
          </cell>
          <cell r="E1291" t="str">
            <v>ERCOT</v>
          </cell>
        </row>
        <row r="1292">
          <cell r="C1292" t="str">
            <v>Base</v>
          </cell>
          <cell r="D1292" t="str">
            <v>Renewables Integration</v>
          </cell>
          <cell r="E1292" t="str">
            <v>CAISO</v>
          </cell>
        </row>
        <row r="1293">
          <cell r="C1293" t="str">
            <v>Base</v>
          </cell>
          <cell r="D1293" t="str">
            <v>Renewables Integration</v>
          </cell>
          <cell r="E1293" t="str">
            <v>NYISO</v>
          </cell>
        </row>
        <row r="1294">
          <cell r="C1294" t="str">
            <v>Base</v>
          </cell>
          <cell r="D1294" t="str">
            <v>Renewables Integration</v>
          </cell>
          <cell r="E1294" t="str">
            <v>MISO</v>
          </cell>
        </row>
        <row r="1295">
          <cell r="C1295" t="str">
            <v>Base</v>
          </cell>
          <cell r="D1295" t="str">
            <v>Renewables Integration</v>
          </cell>
          <cell r="E1295" t="str">
            <v>SOUTHEAST</v>
          </cell>
        </row>
        <row r="1296">
          <cell r="C1296" t="str">
            <v>Base</v>
          </cell>
          <cell r="D1296" t="str">
            <v>Renewables Integration</v>
          </cell>
          <cell r="E1296" t="str">
            <v>SPP</v>
          </cell>
        </row>
        <row r="1297">
          <cell r="C1297" t="str">
            <v>Base</v>
          </cell>
          <cell r="D1297" t="str">
            <v>Renewables Integration</v>
          </cell>
          <cell r="E1297" t="str">
            <v>WECC (Non-CA)</v>
          </cell>
        </row>
        <row r="1298">
          <cell r="C1298" t="str">
            <v>Base</v>
          </cell>
          <cell r="D1298" t="str">
            <v>Renewables Integration</v>
          </cell>
          <cell r="E1298" t="str">
            <v>United Kingdom</v>
          </cell>
        </row>
        <row r="1299">
          <cell r="C1299" t="str">
            <v>Base</v>
          </cell>
          <cell r="D1299" t="str">
            <v>Renewables Integration</v>
          </cell>
          <cell r="E1299" t="str">
            <v>Australia</v>
          </cell>
        </row>
        <row r="1300">
          <cell r="C1300" t="str">
            <v>Base</v>
          </cell>
          <cell r="D1300" t="str">
            <v>Renewables Integration</v>
          </cell>
          <cell r="E1300" t="str">
            <v>Germany</v>
          </cell>
        </row>
        <row r="1301">
          <cell r="C1301" t="str">
            <v>Base</v>
          </cell>
          <cell r="D1301" t="str">
            <v>Renewables Integration</v>
          </cell>
          <cell r="E1301" t="str">
            <v>Japan</v>
          </cell>
        </row>
        <row r="1302">
          <cell r="C1302" t="str">
            <v>Base</v>
          </cell>
          <cell r="D1302" t="str">
            <v>Renewables Integration</v>
          </cell>
          <cell r="E1302" t="str">
            <v>Country A</v>
          </cell>
        </row>
        <row r="1303">
          <cell r="C1303" t="str">
            <v>Base</v>
          </cell>
          <cell r="D1303" t="str">
            <v>Renewables Integration</v>
          </cell>
          <cell r="E1303" t="str">
            <v>Country B</v>
          </cell>
        </row>
        <row r="1304">
          <cell r="C1304" t="str">
            <v>Base</v>
          </cell>
          <cell r="D1304" t="str">
            <v>Renewables Integration</v>
          </cell>
          <cell r="E1304" t="str">
            <v>Country C</v>
          </cell>
        </row>
        <row r="1305">
          <cell r="C1305" t="str">
            <v>Base</v>
          </cell>
          <cell r="D1305" t="str">
            <v>Renewables Integration</v>
          </cell>
          <cell r="E1305" t="str">
            <v>Country D</v>
          </cell>
        </row>
        <row r="1306">
          <cell r="C1306" t="str">
            <v>High</v>
          </cell>
          <cell r="D1306" t="str">
            <v>Renewables Integration</v>
          </cell>
          <cell r="E1306" t="str">
            <v>PJM</v>
          </cell>
        </row>
        <row r="1307">
          <cell r="C1307" t="str">
            <v>High</v>
          </cell>
          <cell r="D1307" t="str">
            <v>Renewables Integration</v>
          </cell>
          <cell r="E1307" t="str">
            <v>ISONE</v>
          </cell>
        </row>
        <row r="1308">
          <cell r="C1308" t="str">
            <v>High</v>
          </cell>
          <cell r="D1308" t="str">
            <v>Renewables Integration</v>
          </cell>
          <cell r="E1308" t="str">
            <v>ERCOT</v>
          </cell>
        </row>
        <row r="1309">
          <cell r="C1309" t="str">
            <v>High</v>
          </cell>
          <cell r="D1309" t="str">
            <v>Renewables Integration</v>
          </cell>
          <cell r="E1309" t="str">
            <v>CAISO</v>
          </cell>
        </row>
        <row r="1310">
          <cell r="C1310" t="str">
            <v>High</v>
          </cell>
          <cell r="D1310" t="str">
            <v>Renewables Integration</v>
          </cell>
          <cell r="E1310" t="str">
            <v>NYISO</v>
          </cell>
        </row>
        <row r="1311">
          <cell r="C1311" t="str">
            <v>High</v>
          </cell>
          <cell r="D1311" t="str">
            <v>Renewables Integration</v>
          </cell>
          <cell r="E1311" t="str">
            <v>MISO</v>
          </cell>
        </row>
        <row r="1312">
          <cell r="C1312" t="str">
            <v>High</v>
          </cell>
          <cell r="D1312" t="str">
            <v>Renewables Integration</v>
          </cell>
          <cell r="E1312" t="str">
            <v>SOUTHEAST</v>
          </cell>
        </row>
        <row r="1313">
          <cell r="C1313" t="str">
            <v>High</v>
          </cell>
          <cell r="D1313" t="str">
            <v>Renewables Integration</v>
          </cell>
          <cell r="E1313" t="str">
            <v>SPP</v>
          </cell>
        </row>
        <row r="1314">
          <cell r="C1314" t="str">
            <v>High</v>
          </cell>
          <cell r="D1314" t="str">
            <v>Renewables Integration</v>
          </cell>
          <cell r="E1314" t="str">
            <v>WECC (Non-CA)</v>
          </cell>
        </row>
        <row r="1315">
          <cell r="C1315" t="str">
            <v>High</v>
          </cell>
          <cell r="D1315" t="str">
            <v>Renewables Integration</v>
          </cell>
          <cell r="E1315" t="str">
            <v>United Kingdom</v>
          </cell>
        </row>
        <row r="1316">
          <cell r="C1316" t="str">
            <v>High</v>
          </cell>
          <cell r="D1316" t="str">
            <v>Renewables Integration</v>
          </cell>
          <cell r="E1316" t="str">
            <v>Australia</v>
          </cell>
        </row>
        <row r="1317">
          <cell r="C1317" t="str">
            <v>High</v>
          </cell>
          <cell r="D1317" t="str">
            <v>Renewables Integration</v>
          </cell>
          <cell r="E1317" t="str">
            <v>Germany</v>
          </cell>
        </row>
        <row r="1318">
          <cell r="C1318" t="str">
            <v>High</v>
          </cell>
          <cell r="D1318" t="str">
            <v>Renewables Integration</v>
          </cell>
          <cell r="E1318" t="str">
            <v>Japan</v>
          </cell>
        </row>
        <row r="1319">
          <cell r="C1319" t="str">
            <v>High</v>
          </cell>
          <cell r="D1319" t="str">
            <v>Renewables Integration</v>
          </cell>
          <cell r="E1319" t="str">
            <v>Country A</v>
          </cell>
        </row>
        <row r="1320">
          <cell r="C1320" t="str">
            <v>High</v>
          </cell>
          <cell r="D1320" t="str">
            <v>Renewables Integration</v>
          </cell>
          <cell r="E1320" t="str">
            <v>Country B</v>
          </cell>
        </row>
        <row r="1321">
          <cell r="C1321" t="str">
            <v>High</v>
          </cell>
          <cell r="D1321" t="str">
            <v>Renewables Integration</v>
          </cell>
          <cell r="E1321" t="str">
            <v>Country C</v>
          </cell>
        </row>
        <row r="1322">
          <cell r="C1322" t="str">
            <v>High</v>
          </cell>
          <cell r="D1322" t="str">
            <v>Renewables Integration</v>
          </cell>
          <cell r="E1322" t="str">
            <v>Country D</v>
          </cell>
        </row>
        <row r="1323">
          <cell r="C1323" t="str">
            <v>Low</v>
          </cell>
          <cell r="D1323" t="str">
            <v>Renewables Integration</v>
          </cell>
          <cell r="E1323" t="str">
            <v>PJM</v>
          </cell>
        </row>
        <row r="1324">
          <cell r="C1324" t="str">
            <v>Low</v>
          </cell>
          <cell r="D1324" t="str">
            <v>Renewables Integration</v>
          </cell>
          <cell r="E1324" t="str">
            <v>ISONE</v>
          </cell>
        </row>
        <row r="1325">
          <cell r="C1325" t="str">
            <v>Low</v>
          </cell>
          <cell r="D1325" t="str">
            <v>Renewables Integration</v>
          </cell>
          <cell r="E1325" t="str">
            <v>ERCOT</v>
          </cell>
        </row>
        <row r="1326">
          <cell r="C1326" t="str">
            <v>Low</v>
          </cell>
          <cell r="D1326" t="str">
            <v>Renewables Integration</v>
          </cell>
          <cell r="E1326" t="str">
            <v>CAISO</v>
          </cell>
        </row>
        <row r="1327">
          <cell r="C1327" t="str">
            <v>Low</v>
          </cell>
          <cell r="D1327" t="str">
            <v>Renewables Integration</v>
          </cell>
          <cell r="E1327" t="str">
            <v>NYISO</v>
          </cell>
        </row>
        <row r="1328">
          <cell r="C1328" t="str">
            <v>Low</v>
          </cell>
          <cell r="D1328" t="str">
            <v>Renewables Integration</v>
          </cell>
          <cell r="E1328" t="str">
            <v>MISO</v>
          </cell>
        </row>
        <row r="1329">
          <cell r="C1329" t="str">
            <v>Low</v>
          </cell>
          <cell r="D1329" t="str">
            <v>Renewables Integration</v>
          </cell>
          <cell r="E1329" t="str">
            <v>SOUTHEAST</v>
          </cell>
        </row>
        <row r="1330">
          <cell r="C1330" t="str">
            <v>Low</v>
          </cell>
          <cell r="D1330" t="str">
            <v>Renewables Integration</v>
          </cell>
          <cell r="E1330" t="str">
            <v>SPP</v>
          </cell>
        </row>
        <row r="1331">
          <cell r="C1331" t="str">
            <v>Low</v>
          </cell>
          <cell r="D1331" t="str">
            <v>Renewables Integration</v>
          </cell>
          <cell r="E1331" t="str">
            <v>WECC (Non-CA)</v>
          </cell>
        </row>
        <row r="1332">
          <cell r="C1332" t="str">
            <v>Low</v>
          </cell>
          <cell r="D1332" t="str">
            <v>Renewables Integration</v>
          </cell>
          <cell r="E1332" t="str">
            <v>United Kingdom</v>
          </cell>
        </row>
        <row r="1333">
          <cell r="C1333" t="str">
            <v>Low</v>
          </cell>
          <cell r="D1333" t="str">
            <v>Renewables Integration</v>
          </cell>
          <cell r="E1333" t="str">
            <v>Australia</v>
          </cell>
        </row>
        <row r="1334">
          <cell r="C1334" t="str">
            <v>Low</v>
          </cell>
          <cell r="D1334" t="str">
            <v>Renewables Integration</v>
          </cell>
          <cell r="E1334" t="str">
            <v>Germany</v>
          </cell>
        </row>
        <row r="1335">
          <cell r="C1335" t="str">
            <v>Low</v>
          </cell>
          <cell r="D1335" t="str">
            <v>Renewables Integration</v>
          </cell>
          <cell r="E1335" t="str">
            <v>Japan</v>
          </cell>
        </row>
        <row r="1336">
          <cell r="C1336" t="str">
            <v>Low</v>
          </cell>
          <cell r="D1336" t="str">
            <v>Renewables Integration</v>
          </cell>
          <cell r="E1336" t="str">
            <v>Country A</v>
          </cell>
        </row>
        <row r="1337">
          <cell r="C1337" t="str">
            <v>Low</v>
          </cell>
          <cell r="D1337" t="str">
            <v>Renewables Integration</v>
          </cell>
          <cell r="E1337" t="str">
            <v>Country B</v>
          </cell>
        </row>
        <row r="1338">
          <cell r="C1338" t="str">
            <v>Low</v>
          </cell>
          <cell r="D1338" t="str">
            <v>Renewables Integration</v>
          </cell>
          <cell r="E1338" t="str">
            <v>Country C</v>
          </cell>
        </row>
        <row r="1339">
          <cell r="C1339" t="str">
            <v>Low</v>
          </cell>
          <cell r="D1339" t="str">
            <v>Renewables Integration</v>
          </cell>
          <cell r="E1339" t="str">
            <v>Country D</v>
          </cell>
        </row>
        <row r="1340">
          <cell r="C1340" t="str">
            <v>Base</v>
          </cell>
          <cell r="D1340" t="str">
            <v>T&amp;D</v>
          </cell>
          <cell r="E1340" t="str">
            <v>PJM</v>
          </cell>
        </row>
        <row r="1341">
          <cell r="C1341" t="str">
            <v>Base</v>
          </cell>
          <cell r="D1341" t="str">
            <v>T&amp;D</v>
          </cell>
          <cell r="E1341" t="str">
            <v>ISONE</v>
          </cell>
        </row>
        <row r="1342">
          <cell r="C1342" t="str">
            <v>Base</v>
          </cell>
          <cell r="D1342" t="str">
            <v>T&amp;D</v>
          </cell>
          <cell r="E1342" t="str">
            <v>ERCOT</v>
          </cell>
        </row>
        <row r="1343">
          <cell r="C1343" t="str">
            <v>Base</v>
          </cell>
          <cell r="D1343" t="str">
            <v>T&amp;D</v>
          </cell>
          <cell r="E1343" t="str">
            <v>CAISO</v>
          </cell>
        </row>
        <row r="1344">
          <cell r="C1344" t="str">
            <v>Base</v>
          </cell>
          <cell r="D1344" t="str">
            <v>T&amp;D</v>
          </cell>
          <cell r="E1344" t="str">
            <v>NYISO</v>
          </cell>
        </row>
        <row r="1345">
          <cell r="C1345" t="str">
            <v>Base</v>
          </cell>
          <cell r="D1345" t="str">
            <v>T&amp;D</v>
          </cell>
          <cell r="E1345" t="str">
            <v>MISO</v>
          </cell>
        </row>
        <row r="1346">
          <cell r="C1346" t="str">
            <v>Base</v>
          </cell>
          <cell r="D1346" t="str">
            <v>T&amp;D</v>
          </cell>
          <cell r="E1346" t="str">
            <v>SOUTHEAST</v>
          </cell>
        </row>
        <row r="1347">
          <cell r="C1347" t="str">
            <v>Base</v>
          </cell>
          <cell r="D1347" t="str">
            <v>T&amp;D</v>
          </cell>
          <cell r="E1347" t="str">
            <v>SPP</v>
          </cell>
        </row>
        <row r="1348">
          <cell r="C1348" t="str">
            <v>Base</v>
          </cell>
          <cell r="D1348" t="str">
            <v>T&amp;D</v>
          </cell>
          <cell r="E1348" t="str">
            <v>WECC (Non-CA)</v>
          </cell>
        </row>
        <row r="1349">
          <cell r="C1349" t="str">
            <v>Base</v>
          </cell>
          <cell r="D1349" t="str">
            <v>T&amp;D</v>
          </cell>
          <cell r="E1349" t="str">
            <v>United Kingdom</v>
          </cell>
        </row>
        <row r="1350">
          <cell r="C1350" t="str">
            <v>Base</v>
          </cell>
          <cell r="D1350" t="str">
            <v>T&amp;D</v>
          </cell>
          <cell r="E1350" t="str">
            <v>Australia</v>
          </cell>
        </row>
        <row r="1351">
          <cell r="C1351" t="str">
            <v>Base</v>
          </cell>
          <cell r="D1351" t="str">
            <v>T&amp;D</v>
          </cell>
          <cell r="E1351" t="str">
            <v>Germany</v>
          </cell>
        </row>
        <row r="1352">
          <cell r="C1352" t="str">
            <v>Base</v>
          </cell>
          <cell r="D1352" t="str">
            <v>T&amp;D</v>
          </cell>
          <cell r="E1352" t="str">
            <v>Japan</v>
          </cell>
        </row>
        <row r="1353">
          <cell r="C1353" t="str">
            <v>Base</v>
          </cell>
          <cell r="D1353" t="str">
            <v>T&amp;D</v>
          </cell>
          <cell r="E1353" t="str">
            <v>Country A</v>
          </cell>
        </row>
        <row r="1354">
          <cell r="C1354" t="str">
            <v>Base</v>
          </cell>
          <cell r="D1354" t="str">
            <v>T&amp;D</v>
          </cell>
          <cell r="E1354" t="str">
            <v>Country B</v>
          </cell>
        </row>
        <row r="1355">
          <cell r="C1355" t="str">
            <v>Base</v>
          </cell>
          <cell r="D1355" t="str">
            <v>T&amp;D</v>
          </cell>
          <cell r="E1355" t="str">
            <v>Country C</v>
          </cell>
        </row>
        <row r="1356">
          <cell r="C1356" t="str">
            <v>Base</v>
          </cell>
          <cell r="D1356" t="str">
            <v>T&amp;D</v>
          </cell>
          <cell r="E1356" t="str">
            <v>Country D</v>
          </cell>
        </row>
        <row r="1357">
          <cell r="C1357" t="str">
            <v>High</v>
          </cell>
          <cell r="D1357" t="str">
            <v>T&amp;D</v>
          </cell>
          <cell r="E1357" t="str">
            <v>PJM</v>
          </cell>
        </row>
        <row r="1358">
          <cell r="C1358" t="str">
            <v>High</v>
          </cell>
          <cell r="D1358" t="str">
            <v>T&amp;D</v>
          </cell>
          <cell r="E1358" t="str">
            <v>ISONE</v>
          </cell>
        </row>
        <row r="1359">
          <cell r="C1359" t="str">
            <v>High</v>
          </cell>
          <cell r="D1359" t="str">
            <v>T&amp;D</v>
          </cell>
          <cell r="E1359" t="str">
            <v>ERCOT</v>
          </cell>
        </row>
        <row r="1360">
          <cell r="C1360" t="str">
            <v>High</v>
          </cell>
          <cell r="D1360" t="str">
            <v>T&amp;D</v>
          </cell>
          <cell r="E1360" t="str">
            <v>CAISO</v>
          </cell>
        </row>
        <row r="1361">
          <cell r="C1361" t="str">
            <v>High</v>
          </cell>
          <cell r="D1361" t="str">
            <v>T&amp;D</v>
          </cell>
          <cell r="E1361" t="str">
            <v>NYISO</v>
          </cell>
        </row>
        <row r="1362">
          <cell r="C1362" t="str">
            <v>High</v>
          </cell>
          <cell r="D1362" t="str">
            <v>T&amp;D</v>
          </cell>
          <cell r="E1362" t="str">
            <v>MISO</v>
          </cell>
        </row>
        <row r="1363">
          <cell r="C1363" t="str">
            <v>High</v>
          </cell>
          <cell r="D1363" t="str">
            <v>T&amp;D</v>
          </cell>
          <cell r="E1363" t="str">
            <v>SOUTHEAST</v>
          </cell>
        </row>
        <row r="1364">
          <cell r="C1364" t="str">
            <v>High</v>
          </cell>
          <cell r="D1364" t="str">
            <v>T&amp;D</v>
          </cell>
          <cell r="E1364" t="str">
            <v>SPP</v>
          </cell>
        </row>
        <row r="1365">
          <cell r="C1365" t="str">
            <v>High</v>
          </cell>
          <cell r="D1365" t="str">
            <v>T&amp;D</v>
          </cell>
          <cell r="E1365" t="str">
            <v>WECC (Non-CA)</v>
          </cell>
        </row>
        <row r="1366">
          <cell r="C1366" t="str">
            <v>High</v>
          </cell>
          <cell r="D1366" t="str">
            <v>T&amp;D</v>
          </cell>
          <cell r="E1366" t="str">
            <v>United Kingdom</v>
          </cell>
        </row>
        <row r="1367">
          <cell r="C1367" t="str">
            <v>High</v>
          </cell>
          <cell r="D1367" t="str">
            <v>T&amp;D</v>
          </cell>
          <cell r="E1367" t="str">
            <v>Australia</v>
          </cell>
        </row>
        <row r="1368">
          <cell r="C1368" t="str">
            <v>High</v>
          </cell>
          <cell r="D1368" t="str">
            <v>T&amp;D</v>
          </cell>
          <cell r="E1368" t="str">
            <v>Germany</v>
          </cell>
        </row>
        <row r="1369">
          <cell r="C1369" t="str">
            <v>High</v>
          </cell>
          <cell r="D1369" t="str">
            <v>T&amp;D</v>
          </cell>
          <cell r="E1369" t="str">
            <v>Japan</v>
          </cell>
        </row>
        <row r="1370">
          <cell r="C1370" t="str">
            <v>High</v>
          </cell>
          <cell r="D1370" t="str">
            <v>T&amp;D</v>
          </cell>
          <cell r="E1370" t="str">
            <v>Country A</v>
          </cell>
        </row>
        <row r="1371">
          <cell r="C1371" t="str">
            <v>High</v>
          </cell>
          <cell r="D1371" t="str">
            <v>T&amp;D</v>
          </cell>
          <cell r="E1371" t="str">
            <v>Country B</v>
          </cell>
        </row>
        <row r="1372">
          <cell r="C1372" t="str">
            <v>High</v>
          </cell>
          <cell r="D1372" t="str">
            <v>T&amp;D</v>
          </cell>
          <cell r="E1372" t="str">
            <v>Country C</v>
          </cell>
        </row>
        <row r="1373">
          <cell r="C1373" t="str">
            <v>High</v>
          </cell>
          <cell r="D1373" t="str">
            <v>T&amp;D</v>
          </cell>
          <cell r="E1373" t="str">
            <v>Country D</v>
          </cell>
        </row>
        <row r="1374">
          <cell r="C1374" t="str">
            <v>Low</v>
          </cell>
          <cell r="D1374" t="str">
            <v>T&amp;D</v>
          </cell>
          <cell r="E1374" t="str">
            <v>PJM</v>
          </cell>
        </row>
        <row r="1375">
          <cell r="C1375" t="str">
            <v>Low</v>
          </cell>
          <cell r="D1375" t="str">
            <v>T&amp;D</v>
          </cell>
          <cell r="E1375" t="str">
            <v>ISONE</v>
          </cell>
        </row>
        <row r="1376">
          <cell r="C1376" t="str">
            <v>Low</v>
          </cell>
          <cell r="D1376" t="str">
            <v>T&amp;D</v>
          </cell>
          <cell r="E1376" t="str">
            <v>ERCOT</v>
          </cell>
        </row>
        <row r="1377">
          <cell r="C1377" t="str">
            <v>Low</v>
          </cell>
          <cell r="D1377" t="str">
            <v>T&amp;D</v>
          </cell>
          <cell r="E1377" t="str">
            <v>CAISO</v>
          </cell>
        </row>
        <row r="1378">
          <cell r="C1378" t="str">
            <v>Low</v>
          </cell>
          <cell r="D1378" t="str">
            <v>T&amp;D</v>
          </cell>
          <cell r="E1378" t="str">
            <v>NYISO</v>
          </cell>
        </row>
        <row r="1379">
          <cell r="C1379" t="str">
            <v>Low</v>
          </cell>
          <cell r="D1379" t="str">
            <v>T&amp;D</v>
          </cell>
          <cell r="E1379" t="str">
            <v>MISO</v>
          </cell>
        </row>
        <row r="1380">
          <cell r="C1380" t="str">
            <v>Low</v>
          </cell>
          <cell r="D1380" t="str">
            <v>T&amp;D</v>
          </cell>
          <cell r="E1380" t="str">
            <v>SOUTHEAST</v>
          </cell>
        </row>
        <row r="1381">
          <cell r="C1381" t="str">
            <v>Low</v>
          </cell>
          <cell r="D1381" t="str">
            <v>T&amp;D</v>
          </cell>
          <cell r="E1381" t="str">
            <v>SPP</v>
          </cell>
        </row>
        <row r="1382">
          <cell r="C1382" t="str">
            <v>Low</v>
          </cell>
          <cell r="D1382" t="str">
            <v>T&amp;D</v>
          </cell>
          <cell r="E1382" t="str">
            <v>WECC (Non-CA)</v>
          </cell>
        </row>
        <row r="1383">
          <cell r="C1383" t="str">
            <v>Low</v>
          </cell>
          <cell r="D1383" t="str">
            <v>T&amp;D</v>
          </cell>
          <cell r="E1383" t="str">
            <v>United Kingdom</v>
          </cell>
        </row>
        <row r="1384">
          <cell r="C1384" t="str">
            <v>Low</v>
          </cell>
          <cell r="D1384" t="str">
            <v>T&amp;D</v>
          </cell>
          <cell r="E1384" t="str">
            <v>Australia</v>
          </cell>
        </row>
        <row r="1385">
          <cell r="C1385" t="str">
            <v>Low</v>
          </cell>
          <cell r="D1385" t="str">
            <v>T&amp;D</v>
          </cell>
          <cell r="E1385" t="str">
            <v>Germany</v>
          </cell>
        </row>
        <row r="1386">
          <cell r="C1386" t="str">
            <v>Low</v>
          </cell>
          <cell r="D1386" t="str">
            <v>T&amp;D</v>
          </cell>
          <cell r="E1386" t="str">
            <v>Japan</v>
          </cell>
        </row>
        <row r="1387">
          <cell r="C1387" t="str">
            <v>Low</v>
          </cell>
          <cell r="D1387" t="str">
            <v>T&amp;D</v>
          </cell>
          <cell r="E1387" t="str">
            <v>Country A</v>
          </cell>
        </row>
        <row r="1388">
          <cell r="C1388" t="str">
            <v>Low</v>
          </cell>
          <cell r="D1388" t="str">
            <v>T&amp;D</v>
          </cell>
          <cell r="E1388" t="str">
            <v>Country B</v>
          </cell>
        </row>
        <row r="1389">
          <cell r="C1389" t="str">
            <v>Low</v>
          </cell>
          <cell r="D1389" t="str">
            <v>T&amp;D</v>
          </cell>
          <cell r="E1389" t="str">
            <v>Country C</v>
          </cell>
        </row>
        <row r="1390">
          <cell r="C1390" t="str">
            <v>Low</v>
          </cell>
          <cell r="D1390" t="str">
            <v>T&amp;D</v>
          </cell>
          <cell r="E1390" t="str">
            <v>Country D</v>
          </cell>
        </row>
      </sheetData>
      <sheetData sheetId="11">
        <row r="10">
          <cell r="F10" t="str">
            <v>C&amp;I Demand Mgmt.</v>
          </cell>
          <cell r="G10" t="str">
            <v>Peaker Replacement</v>
          </cell>
          <cell r="H10" t="str">
            <v>T&amp;D</v>
          </cell>
          <cell r="I10" t="str">
            <v>Renewables Integration</v>
          </cell>
        </row>
        <row r="11">
          <cell r="E11" t="str">
            <v>Project Life (years)</v>
          </cell>
          <cell r="F11">
            <v>10</v>
          </cell>
          <cell r="G11">
            <v>20</v>
          </cell>
          <cell r="H11">
            <v>20</v>
          </cell>
          <cell r="I11">
            <v>20</v>
          </cell>
        </row>
        <row r="12">
          <cell r="E12" t="str">
            <v>MW</v>
          </cell>
          <cell r="F12">
            <v>0.25</v>
          </cell>
          <cell r="G12">
            <v>100</v>
          </cell>
          <cell r="H12">
            <v>10</v>
          </cell>
          <cell r="I12">
            <v>10</v>
          </cell>
        </row>
        <row r="13">
          <cell r="E13" t="str">
            <v>Duration (Hrs.)</v>
          </cell>
          <cell r="F13">
            <v>2</v>
          </cell>
          <cell r="G13">
            <v>4</v>
          </cell>
          <cell r="H13">
            <v>8</v>
          </cell>
          <cell r="I13">
            <v>4</v>
          </cell>
        </row>
        <row r="14">
          <cell r="E14" t="str">
            <v>MWH of Capacity</v>
          </cell>
          <cell r="F14">
            <v>0.5</v>
          </cell>
          <cell r="G14">
            <v>400</v>
          </cell>
          <cell r="H14">
            <v>80</v>
          </cell>
          <cell r="I14">
            <v>40</v>
          </cell>
        </row>
        <row r="15">
          <cell r="E15" t="str">
            <v>100% DOD Cycles/ Day1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</row>
        <row r="16">
          <cell r="E16" t="str">
            <v>Op Days / Year</v>
          </cell>
          <cell r="F16">
            <v>250</v>
          </cell>
          <cell r="G16">
            <v>350</v>
          </cell>
          <cell r="H16">
            <v>350</v>
          </cell>
          <cell r="I16">
            <v>350</v>
          </cell>
        </row>
        <row r="17">
          <cell r="E17" t="str">
            <v>Storage Technology</v>
          </cell>
          <cell r="F17" t="str">
            <v xml:space="preserve">Lithium  </v>
          </cell>
          <cell r="G17" t="str">
            <v xml:space="preserve">Lithium  </v>
          </cell>
          <cell r="H17" t="str">
            <v xml:space="preserve">Lithium  </v>
          </cell>
          <cell r="I17" t="str">
            <v xml:space="preserve">Lithium  </v>
          </cell>
        </row>
        <row r="70">
          <cell r="G70">
            <v>2017</v>
          </cell>
          <cell r="H70">
            <v>2018</v>
          </cell>
          <cell r="I70">
            <v>2019</v>
          </cell>
          <cell r="J70">
            <v>2020</v>
          </cell>
          <cell r="K70">
            <v>2021</v>
          </cell>
          <cell r="L70">
            <v>2022</v>
          </cell>
          <cell r="M70">
            <v>2023</v>
          </cell>
          <cell r="N70">
            <v>2024</v>
          </cell>
          <cell r="O70">
            <v>2025</v>
          </cell>
          <cell r="P70">
            <v>2026</v>
          </cell>
          <cell r="Q70">
            <v>2027</v>
          </cell>
        </row>
        <row r="71">
          <cell r="D71" t="str">
            <v>Base</v>
          </cell>
          <cell r="E71" t="str">
            <v>C&amp;I Demand Mgmt.</v>
          </cell>
          <cell r="G71">
            <v>273.125</v>
          </cell>
          <cell r="H71">
            <v>240.35</v>
          </cell>
          <cell r="I71">
            <v>211.50799999999998</v>
          </cell>
          <cell r="J71">
            <v>186.12704000000002</v>
          </cell>
          <cell r="K71">
            <v>163.79179519999997</v>
          </cell>
          <cell r="L71">
            <v>144.136779776</v>
          </cell>
          <cell r="M71">
            <v>132.60583739392001</v>
          </cell>
          <cell r="N71">
            <v>121.9973704024064</v>
          </cell>
          <cell r="O71">
            <v>112.2375807702139</v>
          </cell>
          <cell r="P71">
            <v>103.25857430859679</v>
          </cell>
          <cell r="Q71">
            <v>94.99788836390907</v>
          </cell>
        </row>
        <row r="72">
          <cell r="D72" t="str">
            <v>Base</v>
          </cell>
          <cell r="E72" t="str">
            <v>Renewables Integration</v>
          </cell>
          <cell r="G72">
            <v>13500</v>
          </cell>
          <cell r="H72">
            <v>11880</v>
          </cell>
          <cell r="I72">
            <v>10454.4</v>
          </cell>
          <cell r="J72">
            <v>9199.8720000000012</v>
          </cell>
          <cell r="K72">
            <v>8095.8873599999988</v>
          </cell>
          <cell r="L72">
            <v>7124.3808768000008</v>
          </cell>
          <cell r="M72">
            <v>6554.4304066560007</v>
          </cell>
          <cell r="N72">
            <v>6030.0759741235206</v>
          </cell>
          <cell r="O72">
            <v>5547.6698961936381</v>
          </cell>
          <cell r="P72">
            <v>5103.8563044981474</v>
          </cell>
          <cell r="Q72">
            <v>4695.5478001382962</v>
          </cell>
        </row>
        <row r="73">
          <cell r="D73" t="str">
            <v>Base</v>
          </cell>
          <cell r="E73" t="str">
            <v>Peaker Replacement</v>
          </cell>
          <cell r="G73">
            <v>144720</v>
          </cell>
          <cell r="H73">
            <v>127353.60000000001</v>
          </cell>
          <cell r="I73">
            <v>112071.16800000001</v>
          </cell>
          <cell r="J73">
            <v>98622.627839999986</v>
          </cell>
          <cell r="K73">
            <v>86787.912499200014</v>
          </cell>
          <cell r="L73">
            <v>76373.362999296005</v>
          </cell>
          <cell r="M73">
            <v>70263.49395935233</v>
          </cell>
          <cell r="N73">
            <v>64642.414442604146</v>
          </cell>
          <cell r="O73">
            <v>59471.021287195814</v>
          </cell>
          <cell r="P73">
            <v>54713.33958422015</v>
          </cell>
          <cell r="Q73">
            <v>50336.272417482542</v>
          </cell>
        </row>
        <row r="74">
          <cell r="D74" t="str">
            <v>Base</v>
          </cell>
          <cell r="E74" t="str">
            <v>T&amp;D</v>
          </cell>
          <cell r="G74">
            <v>27864</v>
          </cell>
          <cell r="H74">
            <v>24520.32</v>
          </cell>
          <cell r="I74">
            <v>21577.881600000001</v>
          </cell>
          <cell r="J74">
            <v>18988.535807999997</v>
          </cell>
          <cell r="K74">
            <v>16709.911511039998</v>
          </cell>
          <cell r="L74">
            <v>14704.722129715199</v>
          </cell>
          <cell r="M74">
            <v>13528.344359337985</v>
          </cell>
          <cell r="N74">
            <v>12446.076810590945</v>
          </cell>
          <cell r="O74">
            <v>11450.390665743671</v>
          </cell>
          <cell r="P74">
            <v>10534.359412484177</v>
          </cell>
          <cell r="Q74">
            <v>9691.6106594854446</v>
          </cell>
        </row>
        <row r="75">
          <cell r="D75" t="str">
            <v>Low</v>
          </cell>
          <cell r="E75" t="str">
            <v>C&amp;I Demand Mgmt.</v>
          </cell>
          <cell r="G75">
            <v>273.125</v>
          </cell>
          <cell r="H75">
            <v>243.08125000000001</v>
          </cell>
          <cell r="I75">
            <v>216.34231250000005</v>
          </cell>
          <cell r="J75">
            <v>192.54465812500001</v>
          </cell>
          <cell r="K75">
            <v>171.36474573124997</v>
          </cell>
          <cell r="L75">
            <v>152.51462370081248</v>
          </cell>
          <cell r="M75">
            <v>141.83860004175563</v>
          </cell>
          <cell r="N75">
            <v>131.90989803883272</v>
          </cell>
          <cell r="O75">
            <v>122.67620517611444</v>
          </cell>
          <cell r="P75">
            <v>114.08887081378643</v>
          </cell>
          <cell r="Q75">
            <v>106.10264985682136</v>
          </cell>
        </row>
        <row r="76">
          <cell r="D76" t="str">
            <v>Low</v>
          </cell>
          <cell r="E76" t="str">
            <v>Renewables Integration</v>
          </cell>
          <cell r="G76">
            <v>13500</v>
          </cell>
          <cell r="H76">
            <v>12015</v>
          </cell>
          <cell r="I76">
            <v>10693.35</v>
          </cell>
          <cell r="J76">
            <v>9517.0815000000002</v>
          </cell>
          <cell r="K76">
            <v>8470.2025350000004</v>
          </cell>
          <cell r="L76">
            <v>7538.4802561500001</v>
          </cell>
          <cell r="M76">
            <v>7010.7866382195007</v>
          </cell>
          <cell r="N76">
            <v>6520.0315735441336</v>
          </cell>
          <cell r="O76">
            <v>6063.6293633960449</v>
          </cell>
          <cell r="P76">
            <v>5639.1753079583214</v>
          </cell>
          <cell r="Q76">
            <v>5244.4330364012385</v>
          </cell>
        </row>
        <row r="77">
          <cell r="D77" t="str">
            <v>Low</v>
          </cell>
          <cell r="E77" t="str">
            <v>Peaker Replacement</v>
          </cell>
          <cell r="G77">
            <v>144720</v>
          </cell>
          <cell r="H77">
            <v>128800.8</v>
          </cell>
          <cell r="I77">
            <v>114632.712</v>
          </cell>
          <cell r="J77">
            <v>102023.11367999999</v>
          </cell>
          <cell r="K77">
            <v>90800.571175199992</v>
          </cell>
          <cell r="L77">
            <v>80812.508345927999</v>
          </cell>
          <cell r="M77">
            <v>75155.63276171303</v>
          </cell>
          <cell r="N77">
            <v>69894.738468393101</v>
          </cell>
          <cell r="O77">
            <v>65002.106775605593</v>
          </cell>
          <cell r="P77">
            <v>60451.959301313196</v>
          </cell>
          <cell r="Q77">
            <v>56220.322150221269</v>
          </cell>
        </row>
        <row r="78">
          <cell r="D78" t="str">
            <v>Low</v>
          </cell>
          <cell r="E78" t="str">
            <v>T&amp;D</v>
          </cell>
          <cell r="G78">
            <v>27864</v>
          </cell>
          <cell r="H78">
            <v>24798.959999999999</v>
          </cell>
          <cell r="I78">
            <v>22071.074400000001</v>
          </cell>
          <cell r="J78">
            <v>19643.256216000002</v>
          </cell>
          <cell r="K78">
            <v>17482.498032240001</v>
          </cell>
          <cell r="L78">
            <v>15559.423248693602</v>
          </cell>
          <cell r="M78">
            <v>14470.263621285048</v>
          </cell>
          <cell r="N78">
            <v>13457.345167795094</v>
          </cell>
          <cell r="O78">
            <v>12515.331006049437</v>
          </cell>
          <cell r="P78">
            <v>11639.257835625976</v>
          </cell>
          <cell r="Q78">
            <v>10824.509787132156</v>
          </cell>
        </row>
        <row r="79">
          <cell r="D79" t="str">
            <v>High</v>
          </cell>
          <cell r="E79" t="str">
            <v>C&amp;I Demand Mgmt.</v>
          </cell>
          <cell r="G79">
            <v>273.125</v>
          </cell>
          <cell r="H79">
            <v>238.33125000000001</v>
          </cell>
          <cell r="I79">
            <v>207.98231249999998</v>
          </cell>
          <cell r="J79">
            <v>181.50898312499999</v>
          </cell>
          <cell r="K79">
            <v>158.41510573124998</v>
          </cell>
          <cell r="L79">
            <v>138.26818045331248</v>
          </cell>
          <cell r="M79">
            <v>126.22190844825563</v>
          </cell>
          <cell r="N79">
            <v>115.23195042715199</v>
          </cell>
          <cell r="O79">
            <v>105.20518766620091</v>
          </cell>
          <cell r="P79">
            <v>96.056745659310963</v>
          </cell>
          <cell r="Q79">
            <v>87.709261691226317</v>
          </cell>
        </row>
        <row r="80">
          <cell r="D80" t="str">
            <v>High</v>
          </cell>
          <cell r="E80" t="str">
            <v>Renewables Integration</v>
          </cell>
          <cell r="G80">
            <v>13500</v>
          </cell>
          <cell r="H80">
            <v>11765</v>
          </cell>
          <cell r="I80">
            <v>10253.35</v>
          </cell>
          <cell r="J80">
            <v>8936.2564999999995</v>
          </cell>
          <cell r="K80">
            <v>7788.642535</v>
          </cell>
          <cell r="L80">
            <v>6788.6674536499995</v>
          </cell>
          <cell r="M80">
            <v>6188.8555017195004</v>
          </cell>
          <cell r="N80">
            <v>5642.2448571398845</v>
          </cell>
          <cell r="O80">
            <v>5144.1021260321759</v>
          </cell>
          <cell r="P80">
            <v>4690.1160893017186</v>
          </cell>
          <cell r="Q80">
            <v>4276.3599750541316</v>
          </cell>
        </row>
        <row r="81">
          <cell r="D81" t="str">
            <v>High</v>
          </cell>
          <cell r="E81" t="str">
            <v>Peaker Replacement</v>
          </cell>
          <cell r="G81">
            <v>144720</v>
          </cell>
          <cell r="H81">
            <v>126120.8</v>
          </cell>
          <cell r="I81">
            <v>109915.91200000001</v>
          </cell>
          <cell r="J81">
            <v>95796.669680000006</v>
          </cell>
          <cell r="K81">
            <v>83494.247975199993</v>
          </cell>
          <cell r="L81">
            <v>72774.515103127997</v>
          </cell>
          <cell r="M81">
            <v>66344.530978433031</v>
          </cell>
          <cell r="N81">
            <v>60484.864868539567</v>
          </cell>
          <cell r="O81">
            <v>55144.774791064927</v>
          </cell>
          <cell r="P81">
            <v>50278.044477314426</v>
          </cell>
          <cell r="Q81">
            <v>45842.578932580291</v>
          </cell>
        </row>
        <row r="82">
          <cell r="D82" t="str">
            <v>High</v>
          </cell>
          <cell r="E82" t="str">
            <v>T&amp;D</v>
          </cell>
          <cell r="G82">
            <v>27864</v>
          </cell>
          <cell r="H82">
            <v>24282.959999999999</v>
          </cell>
          <cell r="I82">
            <v>21162.914400000001</v>
          </cell>
          <cell r="J82">
            <v>18444.433416</v>
          </cell>
          <cell r="K82">
            <v>16075.75819224</v>
          </cell>
          <cell r="L82">
            <v>14011.8096243336</v>
          </cell>
          <cell r="M82">
            <v>12773.797755549051</v>
          </cell>
          <cell r="N82">
            <v>11645.593385136723</v>
          </cell>
          <cell r="O82">
            <v>10617.426788130409</v>
          </cell>
          <cell r="P82">
            <v>9680.3996083187467</v>
          </cell>
          <cell r="Q82">
            <v>8826.4069885117278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9">
          <cell r="B9" t="str">
            <v>CAISO</v>
          </cell>
          <cell r="C9" t="str">
            <v>Distribution</v>
          </cell>
          <cell r="D9" t="str">
            <v>High</v>
          </cell>
        </row>
        <row r="10">
          <cell r="B10" t="str">
            <v>ERCOT</v>
          </cell>
          <cell r="C10" t="str">
            <v>Distribution</v>
          </cell>
          <cell r="D10" t="str">
            <v>High</v>
          </cell>
        </row>
        <row r="11">
          <cell r="B11" t="str">
            <v>ISONE</v>
          </cell>
          <cell r="C11" t="str">
            <v>Distribution</v>
          </cell>
          <cell r="D11" t="str">
            <v>High</v>
          </cell>
        </row>
        <row r="12">
          <cell r="B12" t="str">
            <v>MISO</v>
          </cell>
          <cell r="C12" t="str">
            <v>Distribution</v>
          </cell>
          <cell r="D12" t="str">
            <v>High</v>
          </cell>
        </row>
        <row r="13">
          <cell r="B13" t="str">
            <v>NYISO</v>
          </cell>
          <cell r="C13" t="str">
            <v>Distribution</v>
          </cell>
          <cell r="D13" t="str">
            <v>High</v>
          </cell>
        </row>
        <row r="14">
          <cell r="B14" t="str">
            <v>PJM</v>
          </cell>
          <cell r="C14" t="str">
            <v>Distribution</v>
          </cell>
          <cell r="D14" t="str">
            <v>High</v>
          </cell>
        </row>
        <row r="15">
          <cell r="B15" t="str">
            <v>SOUTHEAST</v>
          </cell>
          <cell r="C15" t="str">
            <v>Distribution</v>
          </cell>
          <cell r="D15" t="str">
            <v>High</v>
          </cell>
        </row>
        <row r="16">
          <cell r="B16" t="str">
            <v>SPP</v>
          </cell>
          <cell r="C16" t="str">
            <v>Distribution</v>
          </cell>
          <cell r="D16" t="str">
            <v>High</v>
          </cell>
        </row>
        <row r="17">
          <cell r="B17" t="str">
            <v>WECC (Non-CA)</v>
          </cell>
          <cell r="C17" t="str">
            <v>Distribution</v>
          </cell>
          <cell r="D17" t="str">
            <v>High</v>
          </cell>
        </row>
        <row r="18">
          <cell r="B18" t="str">
            <v>United Kingdom</v>
          </cell>
          <cell r="C18" t="str">
            <v>Distribution</v>
          </cell>
          <cell r="D18" t="str">
            <v>High</v>
          </cell>
        </row>
        <row r="19">
          <cell r="B19" t="str">
            <v>Australia</v>
          </cell>
          <cell r="C19" t="str">
            <v>Distribution</v>
          </cell>
          <cell r="D19" t="str">
            <v>High</v>
          </cell>
        </row>
        <row r="20">
          <cell r="B20" t="str">
            <v>Germany</v>
          </cell>
          <cell r="C20" t="str">
            <v>Distribution</v>
          </cell>
          <cell r="D20" t="str">
            <v>High</v>
          </cell>
        </row>
        <row r="21">
          <cell r="B21" t="str">
            <v>Japan</v>
          </cell>
          <cell r="C21" t="str">
            <v>Distribution</v>
          </cell>
          <cell r="D21" t="str">
            <v>High</v>
          </cell>
        </row>
        <row r="22">
          <cell r="B22" t="str">
            <v>Country A</v>
          </cell>
          <cell r="C22" t="str">
            <v>Distribution</v>
          </cell>
          <cell r="D22" t="str">
            <v>High</v>
          </cell>
        </row>
        <row r="23">
          <cell r="B23" t="str">
            <v>Country B</v>
          </cell>
          <cell r="C23" t="str">
            <v>Distribution</v>
          </cell>
          <cell r="D23" t="str">
            <v>High</v>
          </cell>
        </row>
        <row r="24">
          <cell r="B24" t="str">
            <v>Country C</v>
          </cell>
          <cell r="C24" t="str">
            <v>Distribution</v>
          </cell>
          <cell r="D24" t="str">
            <v>High</v>
          </cell>
        </row>
        <row r="25">
          <cell r="B25" t="str">
            <v>Country D</v>
          </cell>
          <cell r="C25" t="str">
            <v>Distribution</v>
          </cell>
          <cell r="D25" t="str">
            <v>High</v>
          </cell>
        </row>
        <row r="26">
          <cell r="B26" t="str">
            <v>CAISO</v>
          </cell>
          <cell r="C26" t="str">
            <v>Generation</v>
          </cell>
          <cell r="D26" t="str">
            <v>High</v>
          </cell>
        </row>
        <row r="27">
          <cell r="B27" t="str">
            <v>ERCOT</v>
          </cell>
          <cell r="C27" t="str">
            <v>Generation</v>
          </cell>
          <cell r="D27" t="str">
            <v>High</v>
          </cell>
        </row>
        <row r="28">
          <cell r="B28" t="str">
            <v>ISONE</v>
          </cell>
          <cell r="C28" t="str">
            <v>Generation</v>
          </cell>
          <cell r="D28" t="str">
            <v>High</v>
          </cell>
        </row>
        <row r="29">
          <cell r="B29" t="str">
            <v>MISO</v>
          </cell>
          <cell r="C29" t="str">
            <v>Generation</v>
          </cell>
          <cell r="D29" t="str">
            <v>High</v>
          </cell>
        </row>
        <row r="30">
          <cell r="B30" t="str">
            <v>NYISO</v>
          </cell>
          <cell r="C30" t="str">
            <v>Generation</v>
          </cell>
          <cell r="D30" t="str">
            <v>High</v>
          </cell>
        </row>
        <row r="31">
          <cell r="B31" t="str">
            <v>PJM</v>
          </cell>
          <cell r="C31" t="str">
            <v>Generation</v>
          </cell>
          <cell r="D31" t="str">
            <v>High</v>
          </cell>
        </row>
        <row r="32">
          <cell r="B32" t="str">
            <v>SOUTHEAST</v>
          </cell>
          <cell r="C32" t="str">
            <v>Generation</v>
          </cell>
          <cell r="D32" t="str">
            <v>High</v>
          </cell>
        </row>
        <row r="33">
          <cell r="B33" t="str">
            <v>SPP</v>
          </cell>
          <cell r="C33" t="str">
            <v>Generation</v>
          </cell>
          <cell r="D33" t="str">
            <v>High</v>
          </cell>
        </row>
        <row r="34">
          <cell r="B34" t="str">
            <v>WECC (Non-CA)</v>
          </cell>
          <cell r="C34" t="str">
            <v>Generation</v>
          </cell>
          <cell r="D34" t="str">
            <v>High</v>
          </cell>
        </row>
        <row r="35">
          <cell r="B35" t="str">
            <v>United Kingdom</v>
          </cell>
          <cell r="C35" t="str">
            <v>Generation</v>
          </cell>
          <cell r="D35" t="str">
            <v>High</v>
          </cell>
        </row>
        <row r="36">
          <cell r="B36" t="str">
            <v>Australia</v>
          </cell>
          <cell r="C36" t="str">
            <v>Generation</v>
          </cell>
          <cell r="D36" t="str">
            <v>High</v>
          </cell>
        </row>
        <row r="37">
          <cell r="B37" t="str">
            <v>Germany</v>
          </cell>
          <cell r="C37" t="str">
            <v>Generation</v>
          </cell>
          <cell r="D37" t="str">
            <v>High</v>
          </cell>
        </row>
        <row r="38">
          <cell r="B38" t="str">
            <v>Japan</v>
          </cell>
          <cell r="C38" t="str">
            <v>Generation</v>
          </cell>
          <cell r="D38" t="str">
            <v>High</v>
          </cell>
        </row>
        <row r="39">
          <cell r="B39" t="str">
            <v>Country A</v>
          </cell>
          <cell r="C39" t="str">
            <v>Generation</v>
          </cell>
          <cell r="D39" t="str">
            <v>High</v>
          </cell>
        </row>
        <row r="40">
          <cell r="B40" t="str">
            <v>Country B</v>
          </cell>
          <cell r="C40" t="str">
            <v>Generation</v>
          </cell>
          <cell r="D40" t="str">
            <v>High</v>
          </cell>
        </row>
        <row r="41">
          <cell r="B41" t="str">
            <v>Country C</v>
          </cell>
          <cell r="C41" t="str">
            <v>Generation</v>
          </cell>
          <cell r="D41" t="str">
            <v>High</v>
          </cell>
        </row>
        <row r="42">
          <cell r="B42" t="str">
            <v>Country D</v>
          </cell>
          <cell r="C42" t="str">
            <v>Generation</v>
          </cell>
          <cell r="D42" t="str">
            <v>High</v>
          </cell>
        </row>
        <row r="43">
          <cell r="B43" t="str">
            <v>CAISO</v>
          </cell>
          <cell r="C43" t="str">
            <v>Natural Gas</v>
          </cell>
          <cell r="D43" t="str">
            <v>High</v>
          </cell>
        </row>
        <row r="44">
          <cell r="B44" t="str">
            <v>ERCOT</v>
          </cell>
          <cell r="C44" t="str">
            <v>Natural Gas</v>
          </cell>
          <cell r="D44" t="str">
            <v>High</v>
          </cell>
        </row>
        <row r="45">
          <cell r="B45" t="str">
            <v>ISONE</v>
          </cell>
          <cell r="C45" t="str">
            <v>Natural Gas</v>
          </cell>
          <cell r="D45" t="str">
            <v>High</v>
          </cell>
        </row>
        <row r="46">
          <cell r="B46" t="str">
            <v>MISO</v>
          </cell>
          <cell r="C46" t="str">
            <v>Natural Gas</v>
          </cell>
          <cell r="D46" t="str">
            <v>High</v>
          </cell>
        </row>
        <row r="47">
          <cell r="B47" t="str">
            <v>NYISO</v>
          </cell>
          <cell r="C47" t="str">
            <v>Natural Gas</v>
          </cell>
          <cell r="D47" t="str">
            <v>High</v>
          </cell>
        </row>
        <row r="48">
          <cell r="B48" t="str">
            <v>PJM</v>
          </cell>
          <cell r="C48" t="str">
            <v>Natural Gas</v>
          </cell>
          <cell r="D48" t="str">
            <v>High</v>
          </cell>
        </row>
        <row r="49">
          <cell r="B49" t="str">
            <v>SOUTHEAST</v>
          </cell>
          <cell r="C49" t="str">
            <v>Natural Gas</v>
          </cell>
          <cell r="D49" t="str">
            <v>High</v>
          </cell>
        </row>
        <row r="50">
          <cell r="B50" t="str">
            <v>SPP</v>
          </cell>
          <cell r="C50" t="str">
            <v>Natural Gas</v>
          </cell>
          <cell r="D50" t="str">
            <v>High</v>
          </cell>
        </row>
        <row r="51">
          <cell r="B51" t="str">
            <v>WECC (Non-CA)</v>
          </cell>
          <cell r="C51" t="str">
            <v>Natural Gas</v>
          </cell>
          <cell r="D51" t="str">
            <v>High</v>
          </cell>
        </row>
        <row r="52">
          <cell r="B52" t="str">
            <v>United Kingdom</v>
          </cell>
          <cell r="C52" t="str">
            <v>Natural Gas</v>
          </cell>
          <cell r="D52" t="str">
            <v>High</v>
          </cell>
        </row>
        <row r="53">
          <cell r="B53" t="str">
            <v>Australia</v>
          </cell>
          <cell r="C53" t="str">
            <v>Natural Gas</v>
          </cell>
          <cell r="D53" t="str">
            <v>High</v>
          </cell>
        </row>
        <row r="54">
          <cell r="B54" t="str">
            <v>Germany</v>
          </cell>
          <cell r="C54" t="str">
            <v>Natural Gas</v>
          </cell>
          <cell r="D54" t="str">
            <v>High</v>
          </cell>
        </row>
        <row r="55">
          <cell r="B55" t="str">
            <v>Japan</v>
          </cell>
          <cell r="C55" t="str">
            <v>Natural Gas</v>
          </cell>
          <cell r="D55" t="str">
            <v>High</v>
          </cell>
        </row>
        <row r="56">
          <cell r="B56" t="str">
            <v>Country A</v>
          </cell>
          <cell r="C56" t="str">
            <v>Natural Gas</v>
          </cell>
          <cell r="D56" t="str">
            <v>High</v>
          </cell>
        </row>
        <row r="57">
          <cell r="B57" t="str">
            <v>Country B</v>
          </cell>
          <cell r="C57" t="str">
            <v>Natural Gas</v>
          </cell>
          <cell r="D57" t="str">
            <v>High</v>
          </cell>
        </row>
        <row r="58">
          <cell r="B58" t="str">
            <v>Country C</v>
          </cell>
          <cell r="C58" t="str">
            <v>Natural Gas</v>
          </cell>
          <cell r="D58" t="str">
            <v>High</v>
          </cell>
        </row>
        <row r="59">
          <cell r="B59" t="str">
            <v>Country D</v>
          </cell>
          <cell r="C59" t="str">
            <v>Natural Gas</v>
          </cell>
          <cell r="D59" t="str">
            <v>High</v>
          </cell>
        </row>
        <row r="60">
          <cell r="B60" t="str">
            <v>CAISO</v>
          </cell>
          <cell r="C60" t="str">
            <v>Transmission</v>
          </cell>
          <cell r="D60" t="str">
            <v>High</v>
          </cell>
        </row>
        <row r="61">
          <cell r="B61" t="str">
            <v>ERCOT</v>
          </cell>
          <cell r="C61" t="str">
            <v>Transmission</v>
          </cell>
          <cell r="D61" t="str">
            <v>High</v>
          </cell>
        </row>
        <row r="62">
          <cell r="B62" t="str">
            <v>ISONE</v>
          </cell>
          <cell r="C62" t="str">
            <v>Transmission</v>
          </cell>
          <cell r="D62" t="str">
            <v>High</v>
          </cell>
        </row>
        <row r="63">
          <cell r="B63" t="str">
            <v>MISO</v>
          </cell>
          <cell r="C63" t="str">
            <v>Transmission</v>
          </cell>
          <cell r="D63" t="str">
            <v>High</v>
          </cell>
        </row>
        <row r="64">
          <cell r="B64" t="str">
            <v>NYISO</v>
          </cell>
          <cell r="C64" t="str">
            <v>Transmission</v>
          </cell>
          <cell r="D64" t="str">
            <v>High</v>
          </cell>
        </row>
        <row r="65">
          <cell r="B65" t="str">
            <v>PJM</v>
          </cell>
          <cell r="C65" t="str">
            <v>Transmission</v>
          </cell>
          <cell r="D65" t="str">
            <v>High</v>
          </cell>
        </row>
        <row r="66">
          <cell r="B66" t="str">
            <v>SOUTHEAST</v>
          </cell>
          <cell r="C66" t="str">
            <v>Transmission</v>
          </cell>
          <cell r="D66" t="str">
            <v>High</v>
          </cell>
        </row>
        <row r="67">
          <cell r="B67" t="str">
            <v>SPP</v>
          </cell>
          <cell r="C67" t="str">
            <v>Transmission</v>
          </cell>
          <cell r="D67" t="str">
            <v>High</v>
          </cell>
        </row>
        <row r="68">
          <cell r="B68" t="str">
            <v>WECC (Non-CA)</v>
          </cell>
          <cell r="C68" t="str">
            <v>Transmission</v>
          </cell>
          <cell r="D68" t="str">
            <v>High</v>
          </cell>
        </row>
        <row r="69">
          <cell r="B69" t="str">
            <v>United Kingdom</v>
          </cell>
          <cell r="C69" t="str">
            <v>Transmission</v>
          </cell>
          <cell r="D69" t="str">
            <v>High</v>
          </cell>
        </row>
        <row r="70">
          <cell r="B70" t="str">
            <v>Australia</v>
          </cell>
          <cell r="C70" t="str">
            <v>Transmission</v>
          </cell>
          <cell r="D70" t="str">
            <v>High</v>
          </cell>
        </row>
        <row r="71">
          <cell r="B71" t="str">
            <v>Germany</v>
          </cell>
          <cell r="C71" t="str">
            <v>Transmission</v>
          </cell>
          <cell r="D71" t="str">
            <v>High</v>
          </cell>
        </row>
        <row r="72">
          <cell r="B72" t="str">
            <v>Japan</v>
          </cell>
          <cell r="C72" t="str">
            <v>Transmission</v>
          </cell>
          <cell r="D72" t="str">
            <v>High</v>
          </cell>
        </row>
        <row r="73">
          <cell r="B73" t="str">
            <v>Country A</v>
          </cell>
          <cell r="C73" t="str">
            <v>Transmission</v>
          </cell>
          <cell r="D73" t="str">
            <v>High</v>
          </cell>
        </row>
        <row r="74">
          <cell r="B74" t="str">
            <v>Country B</v>
          </cell>
          <cell r="C74" t="str">
            <v>Transmission</v>
          </cell>
          <cell r="D74" t="str">
            <v>High</v>
          </cell>
        </row>
        <row r="75">
          <cell r="B75" t="str">
            <v>Country C</v>
          </cell>
          <cell r="C75" t="str">
            <v>Transmission</v>
          </cell>
          <cell r="D75" t="str">
            <v>High</v>
          </cell>
        </row>
        <row r="76">
          <cell r="B76" t="str">
            <v>Country D</v>
          </cell>
          <cell r="C76" t="str">
            <v>Transmission</v>
          </cell>
          <cell r="D76" t="str">
            <v>High</v>
          </cell>
        </row>
        <row r="77">
          <cell r="B77" t="str">
            <v>CAISO</v>
          </cell>
          <cell r="C77" t="str">
            <v>Distribution</v>
          </cell>
          <cell r="D77" t="str">
            <v>Low</v>
          </cell>
        </row>
        <row r="78">
          <cell r="B78" t="str">
            <v>ERCOT</v>
          </cell>
          <cell r="C78" t="str">
            <v>Distribution</v>
          </cell>
          <cell r="D78" t="str">
            <v>Low</v>
          </cell>
        </row>
        <row r="79">
          <cell r="B79" t="str">
            <v>ISONE</v>
          </cell>
          <cell r="C79" t="str">
            <v>Distribution</v>
          </cell>
          <cell r="D79" t="str">
            <v>Low</v>
          </cell>
        </row>
        <row r="80">
          <cell r="B80" t="str">
            <v>MISO</v>
          </cell>
          <cell r="C80" t="str">
            <v>Distribution</v>
          </cell>
          <cell r="D80" t="str">
            <v>Low</v>
          </cell>
        </row>
        <row r="81">
          <cell r="B81" t="str">
            <v>NYISO</v>
          </cell>
          <cell r="C81" t="str">
            <v>Distribution</v>
          </cell>
          <cell r="D81" t="str">
            <v>Low</v>
          </cell>
        </row>
        <row r="82">
          <cell r="B82" t="str">
            <v>PJM</v>
          </cell>
          <cell r="C82" t="str">
            <v>Distribution</v>
          </cell>
          <cell r="D82" t="str">
            <v>Low</v>
          </cell>
        </row>
        <row r="83">
          <cell r="B83" t="str">
            <v>SOUTHEAST</v>
          </cell>
          <cell r="C83" t="str">
            <v>Distribution</v>
          </cell>
          <cell r="D83" t="str">
            <v>Low</v>
          </cell>
        </row>
        <row r="84">
          <cell r="B84" t="str">
            <v>SPP</v>
          </cell>
          <cell r="C84" t="str">
            <v>Distribution</v>
          </cell>
          <cell r="D84" t="str">
            <v>Low</v>
          </cell>
        </row>
        <row r="85">
          <cell r="B85" t="str">
            <v>WECC (Non-CA)</v>
          </cell>
          <cell r="C85" t="str">
            <v>Distribution</v>
          </cell>
          <cell r="D85" t="str">
            <v>Low</v>
          </cell>
        </row>
        <row r="86">
          <cell r="B86" t="str">
            <v>United Kingdom</v>
          </cell>
          <cell r="C86" t="str">
            <v>Distribution</v>
          </cell>
          <cell r="D86" t="str">
            <v>Low</v>
          </cell>
        </row>
        <row r="87">
          <cell r="B87" t="str">
            <v>Australia</v>
          </cell>
          <cell r="C87" t="str">
            <v>Distribution</v>
          </cell>
          <cell r="D87" t="str">
            <v>Low</v>
          </cell>
        </row>
        <row r="88">
          <cell r="B88" t="str">
            <v>Germany</v>
          </cell>
          <cell r="C88" t="str">
            <v>Distribution</v>
          </cell>
          <cell r="D88" t="str">
            <v>Low</v>
          </cell>
        </row>
        <row r="89">
          <cell r="B89" t="str">
            <v>Japan</v>
          </cell>
          <cell r="C89" t="str">
            <v>Distribution</v>
          </cell>
          <cell r="D89" t="str">
            <v>Low</v>
          </cell>
        </row>
        <row r="90">
          <cell r="B90" t="str">
            <v>Country A</v>
          </cell>
          <cell r="C90" t="str">
            <v>Distribution</v>
          </cell>
          <cell r="D90" t="str">
            <v>Low</v>
          </cell>
        </row>
        <row r="91">
          <cell r="B91" t="str">
            <v>Country B</v>
          </cell>
          <cell r="C91" t="str">
            <v>Distribution</v>
          </cell>
          <cell r="D91" t="str">
            <v>Low</v>
          </cell>
        </row>
        <row r="92">
          <cell r="B92" t="str">
            <v>Country C</v>
          </cell>
          <cell r="C92" t="str">
            <v>Distribution</v>
          </cell>
          <cell r="D92" t="str">
            <v>Low</v>
          </cell>
        </row>
        <row r="93">
          <cell r="B93" t="str">
            <v>Country D</v>
          </cell>
          <cell r="C93" t="str">
            <v>Distribution</v>
          </cell>
          <cell r="D93" t="str">
            <v>Low</v>
          </cell>
        </row>
        <row r="94">
          <cell r="B94" t="str">
            <v>CAISO</v>
          </cell>
          <cell r="C94" t="str">
            <v>Generation</v>
          </cell>
          <cell r="D94" t="str">
            <v>Low</v>
          </cell>
        </row>
        <row r="95">
          <cell r="B95" t="str">
            <v>ERCOT</v>
          </cell>
          <cell r="C95" t="str">
            <v>Generation</v>
          </cell>
          <cell r="D95" t="str">
            <v>Low</v>
          </cell>
        </row>
        <row r="96">
          <cell r="B96" t="str">
            <v>ISONE</v>
          </cell>
          <cell r="C96" t="str">
            <v>Generation</v>
          </cell>
          <cell r="D96" t="str">
            <v>Low</v>
          </cell>
        </row>
        <row r="97">
          <cell r="B97" t="str">
            <v>MISO</v>
          </cell>
          <cell r="C97" t="str">
            <v>Generation</v>
          </cell>
          <cell r="D97" t="str">
            <v>Low</v>
          </cell>
        </row>
        <row r="98">
          <cell r="B98" t="str">
            <v>NYISO</v>
          </cell>
          <cell r="C98" t="str">
            <v>Generation</v>
          </cell>
          <cell r="D98" t="str">
            <v>Low</v>
          </cell>
        </row>
        <row r="99">
          <cell r="B99" t="str">
            <v>PJM</v>
          </cell>
          <cell r="C99" t="str">
            <v>Generation</v>
          </cell>
          <cell r="D99" t="str">
            <v>Low</v>
          </cell>
        </row>
        <row r="100">
          <cell r="B100" t="str">
            <v>SOUTHEAST</v>
          </cell>
          <cell r="C100" t="str">
            <v>Generation</v>
          </cell>
          <cell r="D100" t="str">
            <v>Low</v>
          </cell>
        </row>
        <row r="101">
          <cell r="B101" t="str">
            <v>SPP</v>
          </cell>
          <cell r="C101" t="str">
            <v>Generation</v>
          </cell>
          <cell r="D101" t="str">
            <v>Low</v>
          </cell>
        </row>
        <row r="102">
          <cell r="B102" t="str">
            <v>WECC (Non-CA)</v>
          </cell>
          <cell r="C102" t="str">
            <v>Generation</v>
          </cell>
          <cell r="D102" t="str">
            <v>Low</v>
          </cell>
        </row>
        <row r="103">
          <cell r="B103" t="str">
            <v>United Kingdom</v>
          </cell>
          <cell r="C103" t="str">
            <v>Generation</v>
          </cell>
          <cell r="D103" t="str">
            <v>Low</v>
          </cell>
        </row>
        <row r="104">
          <cell r="B104" t="str">
            <v>Australia</v>
          </cell>
          <cell r="C104" t="str">
            <v>Generation</v>
          </cell>
          <cell r="D104" t="str">
            <v>Low</v>
          </cell>
        </row>
        <row r="105">
          <cell r="B105" t="str">
            <v>Germany</v>
          </cell>
          <cell r="C105" t="str">
            <v>Generation</v>
          </cell>
          <cell r="D105" t="str">
            <v>Low</v>
          </cell>
        </row>
        <row r="106">
          <cell r="B106" t="str">
            <v>Japan</v>
          </cell>
          <cell r="C106" t="str">
            <v>Generation</v>
          </cell>
          <cell r="D106" t="str">
            <v>Low</v>
          </cell>
        </row>
        <row r="107">
          <cell r="B107" t="str">
            <v>Country A</v>
          </cell>
          <cell r="C107" t="str">
            <v>Generation</v>
          </cell>
          <cell r="D107" t="str">
            <v>Low</v>
          </cell>
        </row>
        <row r="108">
          <cell r="B108" t="str">
            <v>Country B</v>
          </cell>
          <cell r="C108" t="str">
            <v>Generation</v>
          </cell>
          <cell r="D108" t="str">
            <v>Low</v>
          </cell>
        </row>
        <row r="109">
          <cell r="B109" t="str">
            <v>Country C</v>
          </cell>
          <cell r="C109" t="str">
            <v>Generation</v>
          </cell>
          <cell r="D109" t="str">
            <v>Low</v>
          </cell>
        </row>
        <row r="110">
          <cell r="B110" t="str">
            <v>Country D</v>
          </cell>
          <cell r="C110" t="str">
            <v>Generation</v>
          </cell>
          <cell r="D110" t="str">
            <v>Low</v>
          </cell>
        </row>
        <row r="111">
          <cell r="B111" t="str">
            <v>CAISO</v>
          </cell>
          <cell r="C111" t="str">
            <v>Natural Gas</v>
          </cell>
          <cell r="D111" t="str">
            <v>Low</v>
          </cell>
        </row>
        <row r="112">
          <cell r="B112" t="str">
            <v>ERCOT</v>
          </cell>
          <cell r="C112" t="str">
            <v>Natural Gas</v>
          </cell>
          <cell r="D112" t="str">
            <v>Low</v>
          </cell>
        </row>
        <row r="113">
          <cell r="B113" t="str">
            <v>ISONE</v>
          </cell>
          <cell r="C113" t="str">
            <v>Natural Gas</v>
          </cell>
          <cell r="D113" t="str">
            <v>Low</v>
          </cell>
        </row>
        <row r="114">
          <cell r="B114" t="str">
            <v>MISO</v>
          </cell>
          <cell r="C114" t="str">
            <v>Natural Gas</v>
          </cell>
          <cell r="D114" t="str">
            <v>Low</v>
          </cell>
        </row>
        <row r="115">
          <cell r="B115" t="str">
            <v>NYISO</v>
          </cell>
          <cell r="C115" t="str">
            <v>Natural Gas</v>
          </cell>
          <cell r="D115" t="str">
            <v>Low</v>
          </cell>
        </row>
        <row r="116">
          <cell r="B116" t="str">
            <v>PJM</v>
          </cell>
          <cell r="C116" t="str">
            <v>Natural Gas</v>
          </cell>
          <cell r="D116" t="str">
            <v>Low</v>
          </cell>
        </row>
        <row r="117">
          <cell r="B117" t="str">
            <v>SOUTHEAST</v>
          </cell>
          <cell r="C117" t="str">
            <v>Natural Gas</v>
          </cell>
          <cell r="D117" t="str">
            <v>Low</v>
          </cell>
        </row>
        <row r="118">
          <cell r="B118" t="str">
            <v>SPP</v>
          </cell>
          <cell r="C118" t="str">
            <v>Natural Gas</v>
          </cell>
          <cell r="D118" t="str">
            <v>Low</v>
          </cell>
        </row>
        <row r="119">
          <cell r="B119" t="str">
            <v>WECC (Non-CA)</v>
          </cell>
          <cell r="C119" t="str">
            <v>Natural Gas</v>
          </cell>
          <cell r="D119" t="str">
            <v>Low</v>
          </cell>
        </row>
        <row r="120">
          <cell r="B120" t="str">
            <v>United Kingdom</v>
          </cell>
          <cell r="C120" t="str">
            <v>Natural Gas</v>
          </cell>
          <cell r="D120" t="str">
            <v>Low</v>
          </cell>
        </row>
        <row r="121">
          <cell r="B121" t="str">
            <v>Australia</v>
          </cell>
          <cell r="C121" t="str">
            <v>Natural Gas</v>
          </cell>
          <cell r="D121" t="str">
            <v>Low</v>
          </cell>
        </row>
        <row r="122">
          <cell r="B122" t="str">
            <v>Germany</v>
          </cell>
          <cell r="C122" t="str">
            <v>Natural Gas</v>
          </cell>
          <cell r="D122" t="str">
            <v>Low</v>
          </cell>
        </row>
        <row r="123">
          <cell r="B123" t="str">
            <v>Japan</v>
          </cell>
          <cell r="C123" t="str">
            <v>Natural Gas</v>
          </cell>
          <cell r="D123" t="str">
            <v>Low</v>
          </cell>
        </row>
        <row r="124">
          <cell r="B124" t="str">
            <v>Country A</v>
          </cell>
          <cell r="C124" t="str">
            <v>Natural Gas</v>
          </cell>
          <cell r="D124" t="str">
            <v>Low</v>
          </cell>
        </row>
        <row r="125">
          <cell r="B125" t="str">
            <v>Country B</v>
          </cell>
          <cell r="C125" t="str">
            <v>Natural Gas</v>
          </cell>
          <cell r="D125" t="str">
            <v>Low</v>
          </cell>
        </row>
        <row r="126">
          <cell r="B126" t="str">
            <v>Country C</v>
          </cell>
          <cell r="C126" t="str">
            <v>Natural Gas</v>
          </cell>
          <cell r="D126" t="str">
            <v>Low</v>
          </cell>
        </row>
        <row r="127">
          <cell r="B127" t="str">
            <v>Country D</v>
          </cell>
          <cell r="C127" t="str">
            <v>Natural Gas</v>
          </cell>
          <cell r="D127" t="str">
            <v>Low</v>
          </cell>
        </row>
        <row r="128">
          <cell r="B128" t="str">
            <v>CAISO</v>
          </cell>
          <cell r="C128" t="str">
            <v>Transmission</v>
          </cell>
          <cell r="D128" t="str">
            <v>Low</v>
          </cell>
        </row>
        <row r="129">
          <cell r="B129" t="str">
            <v>ERCOT</v>
          </cell>
          <cell r="C129" t="str">
            <v>Transmission</v>
          </cell>
          <cell r="D129" t="str">
            <v>Low</v>
          </cell>
        </row>
        <row r="130">
          <cell r="B130" t="str">
            <v>ISONE</v>
          </cell>
          <cell r="C130" t="str">
            <v>Transmission</v>
          </cell>
          <cell r="D130" t="str">
            <v>Low</v>
          </cell>
        </row>
        <row r="131">
          <cell r="B131" t="str">
            <v>MISO</v>
          </cell>
          <cell r="C131" t="str">
            <v>Transmission</v>
          </cell>
          <cell r="D131" t="str">
            <v>Low</v>
          </cell>
        </row>
        <row r="132">
          <cell r="B132" t="str">
            <v>NYISO</v>
          </cell>
          <cell r="C132" t="str">
            <v>Transmission</v>
          </cell>
          <cell r="D132" t="str">
            <v>Low</v>
          </cell>
        </row>
        <row r="133">
          <cell r="B133" t="str">
            <v>PJM</v>
          </cell>
          <cell r="C133" t="str">
            <v>Transmission</v>
          </cell>
          <cell r="D133" t="str">
            <v>Low</v>
          </cell>
        </row>
        <row r="134">
          <cell r="B134" t="str">
            <v>SOUTHEAST</v>
          </cell>
          <cell r="C134" t="str">
            <v>Transmission</v>
          </cell>
          <cell r="D134" t="str">
            <v>Low</v>
          </cell>
        </row>
        <row r="135">
          <cell r="B135" t="str">
            <v>SPP</v>
          </cell>
          <cell r="C135" t="str">
            <v>Transmission</v>
          </cell>
          <cell r="D135" t="str">
            <v>Low</v>
          </cell>
        </row>
        <row r="136">
          <cell r="B136" t="str">
            <v>WECC (Non-CA)</v>
          </cell>
          <cell r="C136" t="str">
            <v>Transmission</v>
          </cell>
          <cell r="D136" t="str">
            <v>Low</v>
          </cell>
        </row>
        <row r="137">
          <cell r="B137" t="str">
            <v>United Kingdom</v>
          </cell>
          <cell r="C137" t="str">
            <v>Transmission</v>
          </cell>
          <cell r="D137" t="str">
            <v>Low</v>
          </cell>
        </row>
        <row r="138">
          <cell r="B138" t="str">
            <v>Australia</v>
          </cell>
          <cell r="C138" t="str">
            <v>Transmission</v>
          </cell>
          <cell r="D138" t="str">
            <v>Low</v>
          </cell>
        </row>
        <row r="139">
          <cell r="B139" t="str">
            <v>Germany</v>
          </cell>
          <cell r="C139" t="str">
            <v>Transmission</v>
          </cell>
          <cell r="D139" t="str">
            <v>Low</v>
          </cell>
        </row>
        <row r="140">
          <cell r="B140" t="str">
            <v>Japan</v>
          </cell>
          <cell r="C140" t="str">
            <v>Transmission</v>
          </cell>
          <cell r="D140" t="str">
            <v>Low</v>
          </cell>
        </row>
        <row r="141">
          <cell r="B141" t="str">
            <v>Country A</v>
          </cell>
          <cell r="C141" t="str">
            <v>Transmission</v>
          </cell>
          <cell r="D141" t="str">
            <v>Low</v>
          </cell>
        </row>
        <row r="142">
          <cell r="B142" t="str">
            <v>Country B</v>
          </cell>
          <cell r="C142" t="str">
            <v>Transmission</v>
          </cell>
          <cell r="D142" t="str">
            <v>Low</v>
          </cell>
        </row>
        <row r="143">
          <cell r="B143" t="str">
            <v>Country C</v>
          </cell>
          <cell r="C143" t="str">
            <v>Transmission</v>
          </cell>
          <cell r="D143" t="str">
            <v>Low</v>
          </cell>
        </row>
        <row r="144">
          <cell r="B144" t="str">
            <v>Country D</v>
          </cell>
          <cell r="C144" t="str">
            <v>Transmission</v>
          </cell>
          <cell r="D144" t="str">
            <v>Low</v>
          </cell>
        </row>
        <row r="145">
          <cell r="B145" t="str">
            <v>CAISO</v>
          </cell>
          <cell r="C145" t="str">
            <v>Distribution</v>
          </cell>
          <cell r="D145" t="str">
            <v>Base</v>
          </cell>
        </row>
        <row r="146">
          <cell r="B146" t="str">
            <v>ERCOT</v>
          </cell>
          <cell r="C146" t="str">
            <v>Distribution</v>
          </cell>
          <cell r="D146" t="str">
            <v>Base</v>
          </cell>
        </row>
        <row r="147">
          <cell r="B147" t="str">
            <v>ISONE</v>
          </cell>
          <cell r="C147" t="str">
            <v>Distribution</v>
          </cell>
          <cell r="D147" t="str">
            <v>Base</v>
          </cell>
        </row>
        <row r="148">
          <cell r="B148" t="str">
            <v>MISO</v>
          </cell>
          <cell r="C148" t="str">
            <v>Distribution</v>
          </cell>
          <cell r="D148" t="str">
            <v>Base</v>
          </cell>
        </row>
        <row r="149">
          <cell r="B149" t="str">
            <v>NYISO</v>
          </cell>
          <cell r="C149" t="str">
            <v>Distribution</v>
          </cell>
          <cell r="D149" t="str">
            <v>Base</v>
          </cell>
        </row>
        <row r="150">
          <cell r="B150" t="str">
            <v>PJM</v>
          </cell>
          <cell r="C150" t="str">
            <v>Distribution</v>
          </cell>
          <cell r="D150" t="str">
            <v>Base</v>
          </cell>
        </row>
        <row r="151">
          <cell r="B151" t="str">
            <v>SOUTHEAST</v>
          </cell>
          <cell r="C151" t="str">
            <v>Distribution</v>
          </cell>
          <cell r="D151" t="str">
            <v>Base</v>
          </cell>
        </row>
        <row r="152">
          <cell r="B152" t="str">
            <v>SPP</v>
          </cell>
          <cell r="C152" t="str">
            <v>Distribution</v>
          </cell>
          <cell r="D152" t="str">
            <v>Base</v>
          </cell>
        </row>
        <row r="153">
          <cell r="B153" t="str">
            <v>WECC (Non-CA)</v>
          </cell>
          <cell r="C153" t="str">
            <v>Distribution</v>
          </cell>
          <cell r="D153" t="str">
            <v>Base</v>
          </cell>
        </row>
        <row r="154">
          <cell r="B154" t="str">
            <v>United Kingdom</v>
          </cell>
          <cell r="C154" t="str">
            <v>Distribution</v>
          </cell>
          <cell r="D154" t="str">
            <v>Base</v>
          </cell>
        </row>
        <row r="155">
          <cell r="B155" t="str">
            <v>Australia</v>
          </cell>
          <cell r="C155" t="str">
            <v>Distribution</v>
          </cell>
          <cell r="D155" t="str">
            <v>Base</v>
          </cell>
        </row>
        <row r="156">
          <cell r="B156" t="str">
            <v>Germany</v>
          </cell>
          <cell r="C156" t="str">
            <v>Distribution</v>
          </cell>
          <cell r="D156" t="str">
            <v>Base</v>
          </cell>
        </row>
        <row r="157">
          <cell r="B157" t="str">
            <v>Japan</v>
          </cell>
          <cell r="C157" t="str">
            <v>Distribution</v>
          </cell>
          <cell r="D157" t="str">
            <v>Base</v>
          </cell>
        </row>
        <row r="158">
          <cell r="B158" t="str">
            <v>Country A</v>
          </cell>
          <cell r="C158" t="str">
            <v>Distribution</v>
          </cell>
          <cell r="D158" t="str">
            <v>Base</v>
          </cell>
        </row>
        <row r="159">
          <cell r="B159" t="str">
            <v>Country B</v>
          </cell>
          <cell r="C159" t="str">
            <v>Distribution</v>
          </cell>
          <cell r="D159" t="str">
            <v>Base</v>
          </cell>
        </row>
        <row r="160">
          <cell r="B160" t="str">
            <v>Country C</v>
          </cell>
          <cell r="C160" t="str">
            <v>Distribution</v>
          </cell>
          <cell r="D160" t="str">
            <v>Base</v>
          </cell>
        </row>
        <row r="161">
          <cell r="B161" t="str">
            <v>Country D</v>
          </cell>
          <cell r="C161" t="str">
            <v>Distribution</v>
          </cell>
          <cell r="D161" t="str">
            <v>Base</v>
          </cell>
        </row>
        <row r="162">
          <cell r="B162" t="str">
            <v>CAISO</v>
          </cell>
          <cell r="C162" t="str">
            <v>Generation</v>
          </cell>
          <cell r="D162" t="str">
            <v>Base</v>
          </cell>
        </row>
        <row r="163">
          <cell r="B163" t="str">
            <v>ERCOT</v>
          </cell>
          <cell r="C163" t="str">
            <v>Generation</v>
          </cell>
          <cell r="D163" t="str">
            <v>Base</v>
          </cell>
        </row>
        <row r="164">
          <cell r="B164" t="str">
            <v>ISONE</v>
          </cell>
          <cell r="C164" t="str">
            <v>Generation</v>
          </cell>
          <cell r="D164" t="str">
            <v>Base</v>
          </cell>
        </row>
        <row r="165">
          <cell r="B165" t="str">
            <v>MISO</v>
          </cell>
          <cell r="C165" t="str">
            <v>Generation</v>
          </cell>
          <cell r="D165" t="str">
            <v>Base</v>
          </cell>
        </row>
        <row r="166">
          <cell r="B166" t="str">
            <v>NYISO</v>
          </cell>
          <cell r="C166" t="str">
            <v>Generation</v>
          </cell>
          <cell r="D166" t="str">
            <v>Base</v>
          </cell>
        </row>
        <row r="167">
          <cell r="B167" t="str">
            <v>PJM</v>
          </cell>
          <cell r="C167" t="str">
            <v>Generation</v>
          </cell>
          <cell r="D167" t="str">
            <v>Base</v>
          </cell>
        </row>
        <row r="168">
          <cell r="B168" t="str">
            <v>SOUTHEAST</v>
          </cell>
          <cell r="C168" t="str">
            <v>Generation</v>
          </cell>
          <cell r="D168" t="str">
            <v>Base</v>
          </cell>
        </row>
        <row r="169">
          <cell r="B169" t="str">
            <v>SPP</v>
          </cell>
          <cell r="C169" t="str">
            <v>Generation</v>
          </cell>
          <cell r="D169" t="str">
            <v>Base</v>
          </cell>
        </row>
        <row r="170">
          <cell r="B170" t="str">
            <v>WECC (Non-CA)</v>
          </cell>
          <cell r="C170" t="str">
            <v>Generation</v>
          </cell>
          <cell r="D170" t="str">
            <v>Base</v>
          </cell>
        </row>
        <row r="171">
          <cell r="B171" t="str">
            <v>United Kingdom</v>
          </cell>
          <cell r="C171" t="str">
            <v>Generation</v>
          </cell>
          <cell r="D171" t="str">
            <v>Base</v>
          </cell>
        </row>
        <row r="172">
          <cell r="B172" t="str">
            <v>Australia</v>
          </cell>
          <cell r="C172" t="str">
            <v>Generation</v>
          </cell>
          <cell r="D172" t="str">
            <v>Base</v>
          </cell>
        </row>
        <row r="173">
          <cell r="B173" t="str">
            <v>Germany</v>
          </cell>
          <cell r="C173" t="str">
            <v>Generation</v>
          </cell>
          <cell r="D173" t="str">
            <v>Base</v>
          </cell>
        </row>
        <row r="174">
          <cell r="B174" t="str">
            <v>Japan</v>
          </cell>
          <cell r="C174" t="str">
            <v>Generation</v>
          </cell>
          <cell r="D174" t="str">
            <v>Base</v>
          </cell>
        </row>
        <row r="175">
          <cell r="B175" t="str">
            <v>Country A</v>
          </cell>
          <cell r="C175" t="str">
            <v>Generation</v>
          </cell>
          <cell r="D175" t="str">
            <v>Base</v>
          </cell>
        </row>
        <row r="176">
          <cell r="B176" t="str">
            <v>Country B</v>
          </cell>
          <cell r="C176" t="str">
            <v>Generation</v>
          </cell>
          <cell r="D176" t="str">
            <v>Base</v>
          </cell>
        </row>
        <row r="177">
          <cell r="B177" t="str">
            <v>Country C</v>
          </cell>
          <cell r="C177" t="str">
            <v>Generation</v>
          </cell>
          <cell r="D177" t="str">
            <v>Base</v>
          </cell>
        </row>
        <row r="178">
          <cell r="B178" t="str">
            <v>Country D</v>
          </cell>
          <cell r="C178" t="str">
            <v>Generation</v>
          </cell>
          <cell r="D178" t="str">
            <v>Base</v>
          </cell>
        </row>
        <row r="179">
          <cell r="B179" t="str">
            <v>CAISO</v>
          </cell>
          <cell r="C179" t="str">
            <v>Natural Gas</v>
          </cell>
          <cell r="D179" t="str">
            <v>Base</v>
          </cell>
        </row>
        <row r="180">
          <cell r="B180" t="str">
            <v>ERCOT</v>
          </cell>
          <cell r="C180" t="str">
            <v>Natural Gas</v>
          </cell>
          <cell r="D180" t="str">
            <v>Base</v>
          </cell>
        </row>
        <row r="181">
          <cell r="B181" t="str">
            <v>ISONE</v>
          </cell>
          <cell r="C181" t="str">
            <v>Natural Gas</v>
          </cell>
          <cell r="D181" t="str">
            <v>Base</v>
          </cell>
        </row>
        <row r="182">
          <cell r="B182" t="str">
            <v>MISO</v>
          </cell>
          <cell r="C182" t="str">
            <v>Natural Gas</v>
          </cell>
          <cell r="D182" t="str">
            <v>Base</v>
          </cell>
        </row>
        <row r="183">
          <cell r="B183" t="str">
            <v>NYISO</v>
          </cell>
          <cell r="C183" t="str">
            <v>Natural Gas</v>
          </cell>
          <cell r="D183" t="str">
            <v>Base</v>
          </cell>
        </row>
        <row r="184">
          <cell r="B184" t="str">
            <v>PJM</v>
          </cell>
          <cell r="C184" t="str">
            <v>Natural Gas</v>
          </cell>
          <cell r="D184" t="str">
            <v>Base</v>
          </cell>
        </row>
        <row r="185">
          <cell r="B185" t="str">
            <v>SOUTHEAST</v>
          </cell>
          <cell r="C185" t="str">
            <v>Natural Gas</v>
          </cell>
          <cell r="D185" t="str">
            <v>Base</v>
          </cell>
        </row>
        <row r="186">
          <cell r="B186" t="str">
            <v>SPP</v>
          </cell>
          <cell r="C186" t="str">
            <v>Natural Gas</v>
          </cell>
          <cell r="D186" t="str">
            <v>Base</v>
          </cell>
        </row>
        <row r="187">
          <cell r="B187" t="str">
            <v>WECC (Non-CA)</v>
          </cell>
          <cell r="C187" t="str">
            <v>Natural Gas</v>
          </cell>
          <cell r="D187" t="str">
            <v>Base</v>
          </cell>
        </row>
        <row r="188">
          <cell r="B188" t="str">
            <v>United Kingdom</v>
          </cell>
          <cell r="C188" t="str">
            <v>Natural Gas</v>
          </cell>
          <cell r="D188" t="str">
            <v>Base</v>
          </cell>
        </row>
        <row r="189">
          <cell r="B189" t="str">
            <v>Australia</v>
          </cell>
          <cell r="C189" t="str">
            <v>Natural Gas</v>
          </cell>
          <cell r="D189" t="str">
            <v>Base</v>
          </cell>
        </row>
        <row r="190">
          <cell r="B190" t="str">
            <v>Germany</v>
          </cell>
          <cell r="C190" t="str">
            <v>Natural Gas</v>
          </cell>
          <cell r="D190" t="str">
            <v>Base</v>
          </cell>
        </row>
        <row r="191">
          <cell r="B191" t="str">
            <v>Japan</v>
          </cell>
          <cell r="C191" t="str">
            <v>Natural Gas</v>
          </cell>
          <cell r="D191" t="str">
            <v>Base</v>
          </cell>
        </row>
        <row r="192">
          <cell r="B192" t="str">
            <v>Country A</v>
          </cell>
          <cell r="C192" t="str">
            <v>Natural Gas</v>
          </cell>
          <cell r="D192" t="str">
            <v>Base</v>
          </cell>
        </row>
        <row r="193">
          <cell r="B193" t="str">
            <v>Country B</v>
          </cell>
          <cell r="C193" t="str">
            <v>Natural Gas</v>
          </cell>
          <cell r="D193" t="str">
            <v>Base</v>
          </cell>
        </row>
        <row r="194">
          <cell r="B194" t="str">
            <v>Country C</v>
          </cell>
          <cell r="C194" t="str">
            <v>Natural Gas</v>
          </cell>
          <cell r="D194" t="str">
            <v>Base</v>
          </cell>
        </row>
        <row r="195">
          <cell r="B195" t="str">
            <v>Country D</v>
          </cell>
          <cell r="C195" t="str">
            <v>Natural Gas</v>
          </cell>
          <cell r="D195" t="str">
            <v>Base</v>
          </cell>
        </row>
        <row r="196">
          <cell r="B196" t="str">
            <v>CAISO</v>
          </cell>
          <cell r="C196" t="str">
            <v>Transmission</v>
          </cell>
          <cell r="D196" t="str">
            <v>Base</v>
          </cell>
        </row>
        <row r="197">
          <cell r="B197" t="str">
            <v>ERCOT</v>
          </cell>
          <cell r="C197" t="str">
            <v>Transmission</v>
          </cell>
          <cell r="D197" t="str">
            <v>Base</v>
          </cell>
        </row>
        <row r="198">
          <cell r="B198" t="str">
            <v>ISONE</v>
          </cell>
          <cell r="C198" t="str">
            <v>Transmission</v>
          </cell>
          <cell r="D198" t="str">
            <v>Base</v>
          </cell>
        </row>
        <row r="199">
          <cell r="B199" t="str">
            <v>MISO</v>
          </cell>
          <cell r="C199" t="str">
            <v>Transmission</v>
          </cell>
          <cell r="D199" t="str">
            <v>Base</v>
          </cell>
        </row>
        <row r="200">
          <cell r="B200" t="str">
            <v>NYISO</v>
          </cell>
          <cell r="C200" t="str">
            <v>Transmission</v>
          </cell>
          <cell r="D200" t="str">
            <v>Base</v>
          </cell>
        </row>
        <row r="201">
          <cell r="B201" t="str">
            <v>PJM</v>
          </cell>
          <cell r="C201" t="str">
            <v>Transmission</v>
          </cell>
          <cell r="D201" t="str">
            <v>Base</v>
          </cell>
        </row>
        <row r="202">
          <cell r="B202" t="str">
            <v>SOUTHEAST</v>
          </cell>
          <cell r="C202" t="str">
            <v>Transmission</v>
          </cell>
          <cell r="D202" t="str">
            <v>Base</v>
          </cell>
        </row>
        <row r="203">
          <cell r="B203" t="str">
            <v>SPP</v>
          </cell>
          <cell r="C203" t="str">
            <v>Transmission</v>
          </cell>
          <cell r="D203" t="str">
            <v>Base</v>
          </cell>
        </row>
        <row r="204">
          <cell r="B204" t="str">
            <v>WECC (Non-CA)</v>
          </cell>
          <cell r="C204" t="str">
            <v>Transmission</v>
          </cell>
          <cell r="D204" t="str">
            <v>Base</v>
          </cell>
        </row>
        <row r="205">
          <cell r="B205" t="str">
            <v>United Kingdom</v>
          </cell>
          <cell r="C205" t="str">
            <v>Transmission</v>
          </cell>
          <cell r="D205" t="str">
            <v>Base</v>
          </cell>
        </row>
        <row r="206">
          <cell r="B206" t="str">
            <v>Australia</v>
          </cell>
          <cell r="C206" t="str">
            <v>Transmission</v>
          </cell>
          <cell r="D206" t="str">
            <v>Base</v>
          </cell>
        </row>
        <row r="207">
          <cell r="B207" t="str">
            <v>Germany</v>
          </cell>
          <cell r="C207" t="str">
            <v>Transmission</v>
          </cell>
          <cell r="D207" t="str">
            <v>Base</v>
          </cell>
        </row>
        <row r="208">
          <cell r="B208" t="str">
            <v>Japan</v>
          </cell>
          <cell r="C208" t="str">
            <v>Transmission</v>
          </cell>
          <cell r="D208" t="str">
            <v>Base</v>
          </cell>
        </row>
        <row r="209">
          <cell r="B209" t="str">
            <v>Country A</v>
          </cell>
          <cell r="C209" t="str">
            <v>Transmission</v>
          </cell>
          <cell r="D209" t="str">
            <v>Base</v>
          </cell>
        </row>
        <row r="210">
          <cell r="B210" t="str">
            <v>Country B</v>
          </cell>
          <cell r="C210" t="str">
            <v>Transmission</v>
          </cell>
          <cell r="D210" t="str">
            <v>Base</v>
          </cell>
        </row>
        <row r="211">
          <cell r="B211" t="str">
            <v>Country C</v>
          </cell>
          <cell r="C211" t="str">
            <v>Transmission</v>
          </cell>
          <cell r="D211" t="str">
            <v>Base</v>
          </cell>
        </row>
      </sheetData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snloffice"/>
      <sheetName val="Sources"/>
      <sheetName val="Mechanisms Table"/>
      <sheetName val="HECO Questions"/>
      <sheetName val="Notes and Questions"/>
      <sheetName val="Cover"/>
      <sheetName val="Notes - Questions"/>
      <sheetName val="Assumptions--&gt;&gt;"/>
      <sheetName val="Financial Assumptions"/>
      <sheetName val="Mechanism Assumptions"/>
      <sheetName val="Scenario 1"/>
      <sheetName val="Scenario 2"/>
      <sheetName val="Scenario 3"/>
      <sheetName val="Scenario 4"/>
      <sheetName val="Scenario Summary"/>
      <sheetName val="Calculations--&gt;&gt;"/>
      <sheetName val="Mechanism Calculations"/>
      <sheetName val="COS Revenue Model"/>
      <sheetName val="FinancialModel"/>
      <sheetName val="MPIR Calculations"/>
      <sheetName val="Depreciation"/>
      <sheetName val="Detailed Depreciation"/>
      <sheetName val="Electric Ops BS (HECO)"/>
      <sheetName val="Sources --&gt;&gt;"/>
      <sheetName val="Plant in Service"/>
      <sheetName val="MACRs Tables"/>
      <sheetName val="Output Metrics"/>
      <sheetName val="Debt Metric Benchmarks"/>
      <sheetName val="10-K Data"/>
      <sheetName val="CO2 Emissions"/>
      <sheetName val="RPS - E3 Plans"/>
      <sheetName val="PSIP Data"/>
      <sheetName val="Lists"/>
      <sheetName val="Test Year Sources"/>
      <sheetName val="PIMs"/>
      <sheetName val="Metrics"/>
      <sheetName val="Scorecards"/>
      <sheetName val="Reg Balance Sheet (HECO)"/>
      <sheetName val="Rev Req Buildup"/>
      <sheetName val="Elec Ops Revenue (HECO)"/>
      <sheetName val="Reg IS CF (HECO)"/>
      <sheetName val="Notes - Log"/>
      <sheetName val="Shee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Scenario 1</v>
          </cell>
        </row>
        <row r="10">
          <cell r="B10" t="str">
            <v>Scenario 1</v>
          </cell>
        </row>
        <row r="12">
          <cell r="B12" t="str">
            <v>Customer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AF60-750B-4A38-BDBE-200A76E8D439}">
  <dimension ref="A1:M16"/>
  <sheetViews>
    <sheetView showGridLines="0" workbookViewId="0">
      <selection activeCell="B10" sqref="B10"/>
    </sheetView>
  </sheetViews>
  <sheetFormatPr baseColWidth="10" defaultColWidth="8.83203125" defaultRowHeight="15"/>
  <cols>
    <col min="1" max="1" width="4" style="21" customWidth="1"/>
    <col min="2" max="2" width="123.83203125" style="21" bestFit="1" customWidth="1"/>
    <col min="3" max="16384" width="8.83203125" style="21"/>
  </cols>
  <sheetData>
    <row r="1" spans="1:13" s="17" customFormat="1">
      <c r="A1" s="1" t="s">
        <v>0</v>
      </c>
      <c r="B1" s="1"/>
      <c r="C1" s="1"/>
      <c r="I1" s="18"/>
      <c r="J1" s="18"/>
      <c r="K1" s="18"/>
      <c r="L1" s="19"/>
      <c r="M1" s="18"/>
    </row>
    <row r="2" spans="1:13" s="17" customFormat="1">
      <c r="A2" s="2" t="s">
        <v>30</v>
      </c>
      <c r="B2" s="2"/>
      <c r="C2" s="1"/>
      <c r="G2" s="20"/>
      <c r="H2" s="20"/>
      <c r="I2" s="18"/>
      <c r="J2" s="18"/>
      <c r="K2" s="18"/>
      <c r="L2" s="18"/>
      <c r="M2" s="18"/>
    </row>
    <row r="3" spans="1:13" s="17" customFormat="1">
      <c r="A3" s="17" t="s">
        <v>2</v>
      </c>
      <c r="C3" s="1"/>
      <c r="J3" s="18"/>
      <c r="K3" s="18"/>
      <c r="L3" s="18"/>
      <c r="M3" s="18"/>
    </row>
    <row r="4" spans="1:13" s="17" customFormat="1">
      <c r="A4" s="17" t="s">
        <v>22</v>
      </c>
    </row>
    <row r="6" spans="1:13">
      <c r="A6" s="22" t="s">
        <v>36</v>
      </c>
    </row>
    <row r="7" spans="1:13">
      <c r="B7" s="21" t="s">
        <v>29</v>
      </c>
    </row>
    <row r="8" spans="1:13">
      <c r="B8" s="21" t="s">
        <v>26</v>
      </c>
    </row>
    <row r="9" spans="1:13">
      <c r="B9" s="21" t="s">
        <v>31</v>
      </c>
    </row>
    <row r="10" spans="1:13">
      <c r="B10" s="21" t="s">
        <v>28</v>
      </c>
    </row>
    <row r="11" spans="1:13">
      <c r="B11" s="21" t="s">
        <v>24</v>
      </c>
    </row>
    <row r="13" spans="1:13">
      <c r="A13" s="22" t="s">
        <v>35</v>
      </c>
    </row>
    <row r="14" spans="1:13">
      <c r="B14" s="21" t="s">
        <v>32</v>
      </c>
    </row>
    <row r="15" spans="1:13">
      <c r="B15" s="21" t="s">
        <v>33</v>
      </c>
    </row>
    <row r="16" spans="1:13">
      <c r="B16" s="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FCEA-052C-4764-87D0-B51C51AA276B}">
  <dimension ref="A1:AI611"/>
  <sheetViews>
    <sheetView showGridLines="0" zoomScale="90" zoomScaleNormal="90" workbookViewId="0">
      <pane xSplit="6" ySplit="8" topLeftCell="I63" activePane="bottomRight" state="frozen"/>
      <selection activeCell="C18" sqref="C18"/>
      <selection pane="topRight" activeCell="C18" sqref="C18"/>
      <selection pane="bottomLeft" activeCell="C18" sqref="C18"/>
      <selection pane="bottomRight" activeCell="J70" sqref="J70"/>
    </sheetView>
  </sheetViews>
  <sheetFormatPr baseColWidth="10" defaultColWidth="9.1640625" defaultRowHeight="15" outlineLevelCol="1"/>
  <cols>
    <col min="1" max="1" width="5.83203125" style="17" customWidth="1"/>
    <col min="2" max="2" width="14.1640625" style="17" customWidth="1"/>
    <col min="3" max="3" width="15.1640625" style="17" customWidth="1"/>
    <col min="4" max="4" width="16.5" style="17" customWidth="1"/>
    <col min="5" max="5" width="5.83203125" style="17" customWidth="1"/>
    <col min="6" max="6" width="39.6640625" style="17" customWidth="1"/>
    <col min="7" max="8" width="13.6640625" style="17" hidden="1" customWidth="1" outlineLevel="1"/>
    <col min="9" max="9" width="13.6640625" style="17" customWidth="1" collapsed="1"/>
    <col min="10" max="28" width="13.6640625" style="17" customWidth="1"/>
    <col min="29" max="29" width="9.1640625" style="17"/>
    <col min="30" max="30" width="14.83203125" style="17" bestFit="1" customWidth="1"/>
    <col min="31" max="16384" width="9.1640625" style="17"/>
  </cols>
  <sheetData>
    <row r="1" spans="1:35">
      <c r="A1" s="1" t="s">
        <v>0</v>
      </c>
      <c r="B1" s="1"/>
      <c r="C1" s="1"/>
      <c r="I1" s="18"/>
      <c r="J1" s="18"/>
      <c r="K1" s="18"/>
      <c r="L1" s="19" t="s">
        <v>1</v>
      </c>
      <c r="M1" s="18"/>
    </row>
    <row r="2" spans="1:35">
      <c r="A2" s="2" t="s">
        <v>30</v>
      </c>
      <c r="B2" s="2"/>
      <c r="C2" s="1"/>
      <c r="G2" s="20"/>
      <c r="H2" s="20"/>
      <c r="I2" s="18"/>
      <c r="J2" s="18"/>
      <c r="K2" s="18"/>
      <c r="L2" s="18"/>
      <c r="M2" s="18"/>
    </row>
    <row r="3" spans="1:35">
      <c r="A3" s="17" t="s">
        <v>2</v>
      </c>
      <c r="C3" s="1"/>
      <c r="J3" s="18"/>
      <c r="K3" s="18"/>
      <c r="L3" s="18"/>
      <c r="M3" s="18"/>
    </row>
    <row r="4" spans="1:35">
      <c r="A4" s="17" t="s">
        <v>23</v>
      </c>
    </row>
    <row r="5" spans="1:35">
      <c r="A5" s="1" t="s">
        <v>3</v>
      </c>
      <c r="C5" s="3" t="s">
        <v>112</v>
      </c>
      <c r="J5" s="8"/>
    </row>
    <row r="6" spans="1:35" s="23" customFormat="1">
      <c r="A6" s="4"/>
      <c r="B6" s="4"/>
      <c r="C6" s="4"/>
      <c r="D6" s="4"/>
      <c r="E6" s="4"/>
    </row>
    <row r="7" spans="1:35" s="23" customFormat="1">
      <c r="A7" s="4"/>
      <c r="B7" s="4"/>
      <c r="C7" s="4"/>
      <c r="D7" s="4"/>
      <c r="E7" s="4"/>
    </row>
    <row r="8" spans="1:35">
      <c r="B8" s="16" t="s">
        <v>4</v>
      </c>
      <c r="C8" s="16" t="s">
        <v>5</v>
      </c>
      <c r="D8" s="16" t="s">
        <v>104</v>
      </c>
      <c r="F8" s="17" t="s">
        <v>6</v>
      </c>
      <c r="G8" s="24"/>
      <c r="H8" s="24"/>
      <c r="I8" s="24">
        <v>2019</v>
      </c>
      <c r="J8" s="24">
        <f t="shared" ref="J8:AB8" si="0">I8+1</f>
        <v>2020</v>
      </c>
      <c r="K8" s="24">
        <f t="shared" si="0"/>
        <v>2021</v>
      </c>
      <c r="L8" s="24">
        <f t="shared" si="0"/>
        <v>2022</v>
      </c>
      <c r="M8" s="24">
        <f t="shared" si="0"/>
        <v>2023</v>
      </c>
      <c r="N8" s="24">
        <f t="shared" si="0"/>
        <v>2024</v>
      </c>
      <c r="O8" s="24">
        <f t="shared" si="0"/>
        <v>2025</v>
      </c>
      <c r="P8" s="24">
        <f t="shared" si="0"/>
        <v>2026</v>
      </c>
      <c r="Q8" s="24">
        <f t="shared" si="0"/>
        <v>2027</v>
      </c>
      <c r="R8" s="24">
        <f t="shared" si="0"/>
        <v>2028</v>
      </c>
      <c r="S8" s="24">
        <f t="shared" si="0"/>
        <v>2029</v>
      </c>
      <c r="T8" s="24">
        <f t="shared" si="0"/>
        <v>2030</v>
      </c>
      <c r="U8" s="24">
        <f t="shared" si="0"/>
        <v>2031</v>
      </c>
      <c r="V8" s="24">
        <f t="shared" si="0"/>
        <v>2032</v>
      </c>
      <c r="W8" s="24">
        <f t="shared" si="0"/>
        <v>2033</v>
      </c>
      <c r="X8" s="24">
        <f t="shared" si="0"/>
        <v>2034</v>
      </c>
      <c r="Y8" s="24">
        <f t="shared" si="0"/>
        <v>2035</v>
      </c>
      <c r="Z8" s="24">
        <f t="shared" si="0"/>
        <v>2036</v>
      </c>
      <c r="AA8" s="24">
        <f t="shared" si="0"/>
        <v>2037</v>
      </c>
      <c r="AB8" s="24">
        <f t="shared" si="0"/>
        <v>2038</v>
      </c>
      <c r="AC8" s="24">
        <f t="shared" ref="AC8" si="1">AB8+1</f>
        <v>2039</v>
      </c>
      <c r="AD8" s="24">
        <f t="shared" ref="AD8" si="2">AC8+1</f>
        <v>2040</v>
      </c>
      <c r="AE8" s="24">
        <f t="shared" ref="AE8" si="3">AD8+1</f>
        <v>2041</v>
      </c>
      <c r="AF8" s="24">
        <f t="shared" ref="AF8" si="4">AE8+1</f>
        <v>2042</v>
      </c>
      <c r="AG8" s="24">
        <f t="shared" ref="AG8" si="5">AF8+1</f>
        <v>2043</v>
      </c>
      <c r="AH8" s="24">
        <f t="shared" ref="AH8" si="6">AG8+1</f>
        <v>2044</v>
      </c>
      <c r="AI8" s="24">
        <f t="shared" ref="AI8" si="7">AH8+1</f>
        <v>2045</v>
      </c>
    </row>
    <row r="9" spans="1:35">
      <c r="F9" s="25" t="s">
        <v>7</v>
      </c>
      <c r="G9" s="27"/>
      <c r="H9" s="27"/>
      <c r="I9" s="27">
        <f t="shared" ref="I9:AB9" si="8">SUM(I10:I45)</f>
        <v>0</v>
      </c>
      <c r="J9" s="27">
        <f t="shared" si="8"/>
        <v>0</v>
      </c>
      <c r="K9" s="27">
        <f t="shared" si="8"/>
        <v>0</v>
      </c>
      <c r="L9" s="27">
        <f t="shared" si="8"/>
        <v>0</v>
      </c>
      <c r="M9" s="27">
        <f t="shared" si="8"/>
        <v>0</v>
      </c>
      <c r="N9" s="27">
        <f t="shared" si="8"/>
        <v>0</v>
      </c>
      <c r="O9" s="27">
        <f t="shared" si="8"/>
        <v>0</v>
      </c>
      <c r="P9" s="27">
        <f t="shared" si="8"/>
        <v>0</v>
      </c>
      <c r="Q9" s="27">
        <f t="shared" si="8"/>
        <v>0</v>
      </c>
      <c r="R9" s="27">
        <f t="shared" si="8"/>
        <v>0</v>
      </c>
      <c r="S9" s="27">
        <f t="shared" si="8"/>
        <v>0</v>
      </c>
      <c r="T9" s="27">
        <f t="shared" si="8"/>
        <v>0</v>
      </c>
      <c r="U9" s="27">
        <f t="shared" si="8"/>
        <v>0</v>
      </c>
      <c r="V9" s="27">
        <f t="shared" si="8"/>
        <v>0</v>
      </c>
      <c r="W9" s="27">
        <f t="shared" si="8"/>
        <v>0</v>
      </c>
      <c r="X9" s="27">
        <f t="shared" si="8"/>
        <v>0</v>
      </c>
      <c r="Y9" s="27">
        <f t="shared" si="8"/>
        <v>0</v>
      </c>
      <c r="Z9" s="27">
        <f t="shared" si="8"/>
        <v>0</v>
      </c>
      <c r="AA9" s="27">
        <f t="shared" si="8"/>
        <v>0</v>
      </c>
      <c r="AB9" s="27">
        <f t="shared" si="8"/>
        <v>0</v>
      </c>
      <c r="AC9" s="27">
        <f t="shared" ref="AC9:AI9" si="9">SUM(AC10:AC45)</f>
        <v>0</v>
      </c>
      <c r="AD9" s="27">
        <f t="shared" si="9"/>
        <v>0</v>
      </c>
      <c r="AE9" s="27">
        <f t="shared" si="9"/>
        <v>0</v>
      </c>
      <c r="AF9" s="27">
        <f t="shared" si="9"/>
        <v>0</v>
      </c>
      <c r="AG9" s="27">
        <f t="shared" si="9"/>
        <v>0</v>
      </c>
      <c r="AH9" s="27">
        <f t="shared" si="9"/>
        <v>0</v>
      </c>
      <c r="AI9" s="27">
        <f t="shared" si="9"/>
        <v>0</v>
      </c>
    </row>
    <row r="10" spans="1:35">
      <c r="B10" s="6"/>
      <c r="C10" s="6"/>
      <c r="D10" s="31">
        <f>IF(AND(annual_details_by_tech!$A2="HECO",annual_details_by_tech!$B2=annual_details_by_tech!$B$2), annual_details_by_tech!$D2, "-
")</f>
        <v>2013</v>
      </c>
      <c r="F10" s="31" t="str">
        <f>IF(AND(annual_details_by_tech!$A2="HECO",annual_details_by_tech!$B2=annual_details_by_tech!$B$2), annual_details_by_tech!$C2, "-
")</f>
        <v>Airport_DSG</v>
      </c>
      <c r="G10" s="32"/>
      <c r="H10" s="32"/>
      <c r="I10" s="32"/>
      <c r="J10" s="32">
        <f>SUMIFS(annual_details_by_tech!F$2:F$1295, annual_details_by_tech!$A$2:$A$1295, "HECO", annual_details_by_tech!$C$2:$C$1295, $F10, annual_details_by_tech!$D$2:$D$1295, $D10, annual_details_by_tech!$B$2:$B$1295, "capital_outlay")</f>
        <v>0</v>
      </c>
      <c r="K10" s="32">
        <f>SUMIFS(annual_details_by_tech!G$2:G$1295, annual_details_by_tech!$A$2:$A$1295, "HECO", annual_details_by_tech!$C$2:$C$1295, $F10, annual_details_by_tech!$D$2:$D$1295, $D10, annual_details_by_tech!$B$2:$B$1295, "capital_outlay")</f>
        <v>0</v>
      </c>
      <c r="L10" s="32">
        <f>SUMIFS(annual_details_by_tech!H$2:H$1295, annual_details_by_tech!$A$2:$A$1295, "HECO", annual_details_by_tech!$C$2:$C$1295, $F10, annual_details_by_tech!$D$2:$D$1295, $D10, annual_details_by_tech!$B$2:$B$1295, "capital_outlay")</f>
        <v>0</v>
      </c>
      <c r="M10" s="32">
        <f>SUMIFS(annual_details_by_tech!I$2:I$1295, annual_details_by_tech!$A$2:$A$1295, "HECO", annual_details_by_tech!$C$2:$C$1295, $F10, annual_details_by_tech!$D$2:$D$1295, $D10, annual_details_by_tech!$B$2:$B$1295, "capital_outlay")</f>
        <v>0</v>
      </c>
      <c r="N10" s="32">
        <f>SUMIFS(annual_details_by_tech!J$2:J$1295, annual_details_by_tech!$A$2:$A$1295, "HECO", annual_details_by_tech!$C$2:$C$1295, $F10, annual_details_by_tech!$D$2:$D$1295, $D10, annual_details_by_tech!$B$2:$B$1295, "capital_outlay")</f>
        <v>0</v>
      </c>
      <c r="O10" s="32">
        <f>SUMIFS(annual_details_by_tech!K$2:K$1295, annual_details_by_tech!$A$2:$A$1295, "HECO", annual_details_by_tech!$C$2:$C$1295, $F10, annual_details_by_tech!$D$2:$D$1295, $D10, annual_details_by_tech!$B$2:$B$1295, "capital_outlay")</f>
        <v>0</v>
      </c>
      <c r="P10" s="32">
        <f>SUMIFS(annual_details_by_tech!L$2:L$1295, annual_details_by_tech!$A$2:$A$1295, "HECO", annual_details_by_tech!$C$2:$C$1295, $F10, annual_details_by_tech!$D$2:$D$1295, $D10, annual_details_by_tech!$B$2:$B$1295, "capital_outlay")</f>
        <v>0</v>
      </c>
      <c r="Q10" s="32">
        <f>SUMIFS(annual_details_by_tech!M$2:M$1295, annual_details_by_tech!$A$2:$A$1295, "HECO", annual_details_by_tech!$C$2:$C$1295, $F10, annual_details_by_tech!$D$2:$D$1295, $D10, annual_details_by_tech!$B$2:$B$1295, "capital_outlay")</f>
        <v>0</v>
      </c>
      <c r="R10" s="32">
        <f>SUMIFS(annual_details_by_tech!N$2:N$1295, annual_details_by_tech!$A$2:$A$1295, "HECO", annual_details_by_tech!$C$2:$C$1295, $F10, annual_details_by_tech!$D$2:$D$1295, $D10, annual_details_by_tech!$B$2:$B$1295, "capital_outlay")</f>
        <v>0</v>
      </c>
      <c r="S10" s="32">
        <f>SUMIFS(annual_details_by_tech!O$2:O$1295, annual_details_by_tech!$A$2:$A$1295, "HECO", annual_details_by_tech!$C$2:$C$1295, $F10, annual_details_by_tech!$D$2:$D$1295, $D10, annual_details_by_tech!$B$2:$B$1295, "capital_outlay")</f>
        <v>0</v>
      </c>
      <c r="T10" s="32">
        <f>SUMIFS(annual_details_by_tech!P$2:P$1295, annual_details_by_tech!$A$2:$A$1295, "HECO", annual_details_by_tech!$C$2:$C$1295, $F10, annual_details_by_tech!$D$2:$D$1295, $D10, annual_details_by_tech!$B$2:$B$1295, "capital_outlay")</f>
        <v>0</v>
      </c>
      <c r="U10" s="32">
        <f>SUMIFS(annual_details_by_tech!Q$2:Q$1295, annual_details_by_tech!$A$2:$A$1295, "HECO", annual_details_by_tech!$C$2:$C$1295, $F10, annual_details_by_tech!$D$2:$D$1295, $D10, annual_details_by_tech!$B$2:$B$1295, "capital_outlay")</f>
        <v>0</v>
      </c>
      <c r="V10" s="32">
        <f>SUMIFS(annual_details_by_tech!R$2:R$1295, annual_details_by_tech!$A$2:$A$1295, "HECO", annual_details_by_tech!$C$2:$C$1295, $F10, annual_details_by_tech!$D$2:$D$1295, $D10, annual_details_by_tech!$B$2:$B$1295, "capital_outlay")</f>
        <v>0</v>
      </c>
      <c r="W10" s="32">
        <f>SUMIFS(annual_details_by_tech!S$2:S$1295, annual_details_by_tech!$A$2:$A$1295, "HECO", annual_details_by_tech!$C$2:$C$1295, $F10, annual_details_by_tech!$D$2:$D$1295, $D10, annual_details_by_tech!$B$2:$B$1295, "capital_outlay")</f>
        <v>0</v>
      </c>
      <c r="X10" s="32">
        <f>SUMIFS(annual_details_by_tech!T$2:T$1295, annual_details_by_tech!$A$2:$A$1295, "HECO", annual_details_by_tech!$C$2:$C$1295, $F10, annual_details_by_tech!$D$2:$D$1295, $D10, annual_details_by_tech!$B$2:$B$1295, "capital_outlay")</f>
        <v>0</v>
      </c>
      <c r="Y10" s="32">
        <f>SUMIFS(annual_details_by_tech!U$2:U$1295, annual_details_by_tech!$A$2:$A$1295, "HECO", annual_details_by_tech!$C$2:$C$1295, $F10, annual_details_by_tech!$D$2:$D$1295, $D10, annual_details_by_tech!$B$2:$B$1295, "capital_outlay")</f>
        <v>0</v>
      </c>
      <c r="Z10" s="32">
        <f>SUMIFS(annual_details_by_tech!V$2:V$1295, annual_details_by_tech!$A$2:$A$1295, "HECO", annual_details_by_tech!$C$2:$C$1295, $F10, annual_details_by_tech!$D$2:$D$1295, $D10, annual_details_by_tech!$B$2:$B$1295, "capital_outlay")</f>
        <v>0</v>
      </c>
      <c r="AA10" s="32">
        <f>SUMIFS(annual_details_by_tech!W$2:W$1295, annual_details_by_tech!$A$2:$A$1295, "HECO", annual_details_by_tech!$C$2:$C$1295, $F10, annual_details_by_tech!$D$2:$D$1295, $D10, annual_details_by_tech!$B$2:$B$1295, "capital_outlay")</f>
        <v>0</v>
      </c>
      <c r="AB10" s="32">
        <f>SUMIFS(annual_details_by_tech!X$2:X$1295, annual_details_by_tech!$A$2:$A$1295, "HECO", annual_details_by_tech!$C$2:$C$1295, $F10, annual_details_by_tech!$D$2:$D$1295, $D10, annual_details_by_tech!$B$2:$B$1295, "capital_outlay")</f>
        <v>0</v>
      </c>
      <c r="AC10" s="32">
        <f>SUMIFS(annual_details_by_tech!Y$2:Y$1295, annual_details_by_tech!$A$2:$A$1295, "HECO", annual_details_by_tech!$C$2:$C$1295, $F10, annual_details_by_tech!$D$2:$D$1295, $D10, annual_details_by_tech!$B$2:$B$1295, "capital_outlay")</f>
        <v>0</v>
      </c>
      <c r="AD10" s="32">
        <f>SUMIFS(annual_details_by_tech!Z$2:Z$1295, annual_details_by_tech!$A$2:$A$1295, "HECO", annual_details_by_tech!$C$2:$C$1295, $F10, annual_details_by_tech!$D$2:$D$1295, $D10, annual_details_by_tech!$B$2:$B$1295, "capital_outlay")</f>
        <v>0</v>
      </c>
      <c r="AE10" s="32">
        <f>SUMIFS(annual_details_by_tech!AA$2:AA$1295, annual_details_by_tech!$A$2:$A$1295, "HECO", annual_details_by_tech!$C$2:$C$1295, $F10, annual_details_by_tech!$D$2:$D$1295, $D10, annual_details_by_tech!$B$2:$B$1295, "capital_outlay")</f>
        <v>0</v>
      </c>
      <c r="AF10" s="32">
        <f>SUMIFS(annual_details_by_tech!AB$2:AB$1295, annual_details_by_tech!$A$2:$A$1295, "HECO", annual_details_by_tech!$C$2:$C$1295, $F10, annual_details_by_tech!$D$2:$D$1295, $D10, annual_details_by_tech!$B$2:$B$1295, "capital_outlay")</f>
        <v>0</v>
      </c>
      <c r="AG10" s="32">
        <f>SUMIFS(annual_details_by_tech!AC$2:AC$1295, annual_details_by_tech!$A$2:$A$1295, "HECO", annual_details_by_tech!$C$2:$C$1295, $F10, annual_details_by_tech!$D$2:$D$1295, $D10, annual_details_by_tech!$B$2:$B$1295, "capital_outlay")</f>
        <v>0</v>
      </c>
      <c r="AH10" s="32">
        <f>SUMIFS(annual_details_by_tech!AD$2:AD$1295, annual_details_by_tech!$A$2:$A$1295, "HECO", annual_details_by_tech!$C$2:$C$1295, $F10, annual_details_by_tech!$D$2:$D$1295, $D10, annual_details_by_tech!$B$2:$B$1295, "capital_outlay")</f>
        <v>0</v>
      </c>
      <c r="AI10" s="32">
        <f>SUMIFS(annual_details_by_tech!AE$2:AE$1295, annual_details_by_tech!$A$2:$A$1295, "HECO", annual_details_by_tech!$C$2:$C$1295, $F10, annual_details_by_tech!$D$2:$D$1295, $D10, annual_details_by_tech!$B$2:$B$1295, "capital_outlay")</f>
        <v>0</v>
      </c>
    </row>
    <row r="11" spans="1:35" s="9" customFormat="1">
      <c r="A11" s="17"/>
      <c r="B11" s="6"/>
      <c r="C11" s="6"/>
      <c r="D11" s="31">
        <f>IF(AND(annual_details_by_tech!$A3="HECO",annual_details_by_tech!$B3=annual_details_by_tech!$B$2), annual_details_by_tech!$D3, "-
")</f>
        <v>2009</v>
      </c>
      <c r="E11" s="17"/>
      <c r="F11" s="31" t="str">
        <f>IF(AND(annual_details_by_tech!$A3="HECO",annual_details_by_tech!$B3=annual_details_by_tech!$B$2), annual_details_by_tech!$C3, "-
")</f>
        <v>CIP_CT</v>
      </c>
      <c r="G11" s="32"/>
      <c r="H11" s="32"/>
      <c r="I11" s="32"/>
      <c r="J11" s="32">
        <f>SUMIFS(annual_details_by_tech!F$2:F$1295, annual_details_by_tech!$A$2:$A$1295, "HECO", annual_details_by_tech!$C$2:$C$1295, $F11, annual_details_by_tech!$D$2:$D$1295, $D11, annual_details_by_tech!$B$2:$B$1295, "capital_outlay")</f>
        <v>0</v>
      </c>
      <c r="K11" s="32">
        <f>SUMIFS(annual_details_by_tech!G$2:G$1295, annual_details_by_tech!$A$2:$A$1295, "HECO", annual_details_by_tech!$C$2:$C$1295, $F11, annual_details_by_tech!$D$2:$D$1295, $D11, annual_details_by_tech!$B$2:$B$1295, "capital_outlay")</f>
        <v>0</v>
      </c>
      <c r="L11" s="32">
        <f>SUMIFS(annual_details_by_tech!H$2:H$1295, annual_details_by_tech!$A$2:$A$1295, "HECO", annual_details_by_tech!$C$2:$C$1295, $F11, annual_details_by_tech!$D$2:$D$1295, $D11, annual_details_by_tech!$B$2:$B$1295, "capital_outlay")</f>
        <v>0</v>
      </c>
      <c r="M11" s="32">
        <f>SUMIFS(annual_details_by_tech!I$2:I$1295, annual_details_by_tech!$A$2:$A$1295, "HECO", annual_details_by_tech!$C$2:$C$1295, $F11, annual_details_by_tech!$D$2:$D$1295, $D11, annual_details_by_tech!$B$2:$B$1295, "capital_outlay")</f>
        <v>0</v>
      </c>
      <c r="N11" s="32">
        <f>SUMIFS(annual_details_by_tech!J$2:J$1295, annual_details_by_tech!$A$2:$A$1295, "HECO", annual_details_by_tech!$C$2:$C$1295, $F11, annual_details_by_tech!$D$2:$D$1295, $D11, annual_details_by_tech!$B$2:$B$1295, "capital_outlay")</f>
        <v>0</v>
      </c>
      <c r="O11" s="32">
        <f>SUMIFS(annual_details_by_tech!K$2:K$1295, annual_details_by_tech!$A$2:$A$1295, "HECO", annual_details_by_tech!$C$2:$C$1295, $F11, annual_details_by_tech!$D$2:$D$1295, $D11, annual_details_by_tech!$B$2:$B$1295, "capital_outlay")</f>
        <v>0</v>
      </c>
      <c r="P11" s="32">
        <f>SUMIFS(annual_details_by_tech!L$2:L$1295, annual_details_by_tech!$A$2:$A$1295, "HECO", annual_details_by_tech!$C$2:$C$1295, $F11, annual_details_by_tech!$D$2:$D$1295, $D11, annual_details_by_tech!$B$2:$B$1295, "capital_outlay")</f>
        <v>0</v>
      </c>
      <c r="Q11" s="32">
        <f>SUMIFS(annual_details_by_tech!M$2:M$1295, annual_details_by_tech!$A$2:$A$1295, "HECO", annual_details_by_tech!$C$2:$C$1295, $F11, annual_details_by_tech!$D$2:$D$1295, $D11, annual_details_by_tech!$B$2:$B$1295, "capital_outlay")</f>
        <v>0</v>
      </c>
      <c r="R11" s="32">
        <f>SUMIFS(annual_details_by_tech!N$2:N$1295, annual_details_by_tech!$A$2:$A$1295, "HECO", annual_details_by_tech!$C$2:$C$1295, $F11, annual_details_by_tech!$D$2:$D$1295, $D11, annual_details_by_tech!$B$2:$B$1295, "capital_outlay")</f>
        <v>0</v>
      </c>
      <c r="S11" s="32">
        <f>SUMIFS(annual_details_by_tech!O$2:O$1295, annual_details_by_tech!$A$2:$A$1295, "HECO", annual_details_by_tech!$C$2:$C$1295, $F11, annual_details_by_tech!$D$2:$D$1295, $D11, annual_details_by_tech!$B$2:$B$1295, "capital_outlay")</f>
        <v>0</v>
      </c>
      <c r="T11" s="32">
        <f>SUMIFS(annual_details_by_tech!P$2:P$1295, annual_details_by_tech!$A$2:$A$1295, "HECO", annual_details_by_tech!$C$2:$C$1295, $F11, annual_details_by_tech!$D$2:$D$1295, $D11, annual_details_by_tech!$B$2:$B$1295, "capital_outlay")</f>
        <v>0</v>
      </c>
      <c r="U11" s="32">
        <f>SUMIFS(annual_details_by_tech!Q$2:Q$1295, annual_details_by_tech!$A$2:$A$1295, "HECO", annual_details_by_tech!$C$2:$C$1295, $F11, annual_details_by_tech!$D$2:$D$1295, $D11, annual_details_by_tech!$B$2:$B$1295, "capital_outlay")</f>
        <v>0</v>
      </c>
      <c r="V11" s="32">
        <f>SUMIFS(annual_details_by_tech!R$2:R$1295, annual_details_by_tech!$A$2:$A$1295, "HECO", annual_details_by_tech!$C$2:$C$1295, $F11, annual_details_by_tech!$D$2:$D$1295, $D11, annual_details_by_tech!$B$2:$B$1295, "capital_outlay")</f>
        <v>0</v>
      </c>
      <c r="W11" s="32">
        <f>SUMIFS(annual_details_by_tech!S$2:S$1295, annual_details_by_tech!$A$2:$A$1295, "HECO", annual_details_by_tech!$C$2:$C$1295, $F11, annual_details_by_tech!$D$2:$D$1295, $D11, annual_details_by_tech!$B$2:$B$1295, "capital_outlay")</f>
        <v>0</v>
      </c>
      <c r="X11" s="32">
        <f>SUMIFS(annual_details_by_tech!T$2:T$1295, annual_details_by_tech!$A$2:$A$1295, "HECO", annual_details_by_tech!$C$2:$C$1295, $F11, annual_details_by_tech!$D$2:$D$1295, $D11, annual_details_by_tech!$B$2:$B$1295, "capital_outlay")</f>
        <v>0</v>
      </c>
      <c r="Y11" s="32">
        <f>SUMIFS(annual_details_by_tech!U$2:U$1295, annual_details_by_tech!$A$2:$A$1295, "HECO", annual_details_by_tech!$C$2:$C$1295, $F11, annual_details_by_tech!$D$2:$D$1295, $D11, annual_details_by_tech!$B$2:$B$1295, "capital_outlay")</f>
        <v>0</v>
      </c>
      <c r="Z11" s="32">
        <f>SUMIFS(annual_details_by_tech!V$2:V$1295, annual_details_by_tech!$A$2:$A$1295, "HECO", annual_details_by_tech!$C$2:$C$1295, $F11, annual_details_by_tech!$D$2:$D$1295, $D11, annual_details_by_tech!$B$2:$B$1295, "capital_outlay")</f>
        <v>0</v>
      </c>
      <c r="AA11" s="32">
        <f>SUMIFS(annual_details_by_tech!W$2:W$1295, annual_details_by_tech!$A$2:$A$1295, "HECO", annual_details_by_tech!$C$2:$C$1295, $F11, annual_details_by_tech!$D$2:$D$1295, $D11, annual_details_by_tech!$B$2:$B$1295, "capital_outlay")</f>
        <v>0</v>
      </c>
      <c r="AB11" s="32">
        <f>SUMIFS(annual_details_by_tech!X$2:X$1295, annual_details_by_tech!$A$2:$A$1295, "HECO", annual_details_by_tech!$C$2:$C$1295, $F11, annual_details_by_tech!$D$2:$D$1295, $D11, annual_details_by_tech!$B$2:$B$1295, "capital_outlay")</f>
        <v>0</v>
      </c>
      <c r="AC11" s="32">
        <f>SUMIFS(annual_details_by_tech!Y$2:Y$1295, annual_details_by_tech!$A$2:$A$1295, "HECO", annual_details_by_tech!$C$2:$C$1295, $F11, annual_details_by_tech!$D$2:$D$1295, $D11, annual_details_by_tech!$B$2:$B$1295, "capital_outlay")</f>
        <v>0</v>
      </c>
      <c r="AD11" s="32">
        <f>SUMIFS(annual_details_by_tech!Z$2:Z$1295, annual_details_by_tech!$A$2:$A$1295, "HECO", annual_details_by_tech!$C$2:$C$1295, $F11, annual_details_by_tech!$D$2:$D$1295, $D11, annual_details_by_tech!$B$2:$B$1295, "capital_outlay")</f>
        <v>0</v>
      </c>
      <c r="AE11" s="32">
        <f>SUMIFS(annual_details_by_tech!AA$2:AA$1295, annual_details_by_tech!$A$2:$A$1295, "HECO", annual_details_by_tech!$C$2:$C$1295, $F11, annual_details_by_tech!$D$2:$D$1295, $D11, annual_details_by_tech!$B$2:$B$1295, "capital_outlay")</f>
        <v>0</v>
      </c>
      <c r="AF11" s="32">
        <f>SUMIFS(annual_details_by_tech!AB$2:AB$1295, annual_details_by_tech!$A$2:$A$1295, "HECO", annual_details_by_tech!$C$2:$C$1295, $F11, annual_details_by_tech!$D$2:$D$1295, $D11, annual_details_by_tech!$B$2:$B$1295, "capital_outlay")</f>
        <v>0</v>
      </c>
      <c r="AG11" s="32">
        <f>SUMIFS(annual_details_by_tech!AC$2:AC$1295, annual_details_by_tech!$A$2:$A$1295, "HECO", annual_details_by_tech!$C$2:$C$1295, $F11, annual_details_by_tech!$D$2:$D$1295, $D11, annual_details_by_tech!$B$2:$B$1295, "capital_outlay")</f>
        <v>0</v>
      </c>
      <c r="AH11" s="32">
        <f>SUMIFS(annual_details_by_tech!AD$2:AD$1295, annual_details_by_tech!$A$2:$A$1295, "HECO", annual_details_by_tech!$C$2:$C$1295, $F11, annual_details_by_tech!$D$2:$D$1295, $D11, annual_details_by_tech!$B$2:$B$1295, "capital_outlay")</f>
        <v>0</v>
      </c>
      <c r="AI11" s="32">
        <f>SUMIFS(annual_details_by_tech!AE$2:AE$1295, annual_details_by_tech!$A$2:$A$1295, "HECO", annual_details_by_tech!$C$2:$C$1295, $F11, annual_details_by_tech!$D$2:$D$1295, $D11, annual_details_by_tech!$B$2:$B$1295, "capital_outlay")</f>
        <v>0</v>
      </c>
    </row>
    <row r="12" spans="1:35" s="9" customFormat="1">
      <c r="A12" s="17"/>
      <c r="B12" s="6"/>
      <c r="C12" s="6"/>
      <c r="D12" s="31">
        <f>IF(AND(annual_details_by_tech!$A4="HECO",annual_details_by_tech!$B4=annual_details_by_tech!$B$2), annual_details_by_tech!$D4, "-
")</f>
        <v>2018</v>
      </c>
      <c r="E12" s="17"/>
      <c r="F12" s="31" t="str">
        <f>IF(AND(annual_details_by_tech!$A4="HECO",annual_details_by_tech!$B4=annual_details_by_tech!$B$2), annual_details_by_tech!$C4, "-
")</f>
        <v>IC_Schofield</v>
      </c>
      <c r="G12" s="32"/>
      <c r="H12" s="32"/>
      <c r="I12" s="32"/>
      <c r="J12" s="32">
        <f>SUMIFS(annual_details_by_tech!F$2:F$1295, annual_details_by_tech!$A$2:$A$1295, "HECO", annual_details_by_tech!$C$2:$C$1295, $F12, annual_details_by_tech!$D$2:$D$1295, $D12, annual_details_by_tech!$B$2:$B$1295, "capital_outlay")</f>
        <v>0</v>
      </c>
      <c r="K12" s="32">
        <f>SUMIFS(annual_details_by_tech!G$2:G$1295, annual_details_by_tech!$A$2:$A$1295, "HECO", annual_details_by_tech!$C$2:$C$1295, $F12, annual_details_by_tech!$D$2:$D$1295, $D12, annual_details_by_tech!$B$2:$B$1295, "capital_outlay")</f>
        <v>0</v>
      </c>
      <c r="L12" s="32">
        <f>SUMIFS(annual_details_by_tech!H$2:H$1295, annual_details_by_tech!$A$2:$A$1295, "HECO", annual_details_by_tech!$C$2:$C$1295, $F12, annual_details_by_tech!$D$2:$D$1295, $D12, annual_details_by_tech!$B$2:$B$1295, "capital_outlay")</f>
        <v>0</v>
      </c>
      <c r="M12" s="32">
        <f>SUMIFS(annual_details_by_tech!I$2:I$1295, annual_details_by_tech!$A$2:$A$1295, "HECO", annual_details_by_tech!$C$2:$C$1295, $F12, annual_details_by_tech!$D$2:$D$1295, $D12, annual_details_by_tech!$B$2:$B$1295, "capital_outlay")</f>
        <v>0</v>
      </c>
      <c r="N12" s="32">
        <f>SUMIFS(annual_details_by_tech!J$2:J$1295, annual_details_by_tech!$A$2:$A$1295, "HECO", annual_details_by_tech!$C$2:$C$1295, $F12, annual_details_by_tech!$D$2:$D$1295, $D12, annual_details_by_tech!$B$2:$B$1295, "capital_outlay")</f>
        <v>0</v>
      </c>
      <c r="O12" s="32">
        <f>SUMIFS(annual_details_by_tech!K$2:K$1295, annual_details_by_tech!$A$2:$A$1295, "HECO", annual_details_by_tech!$C$2:$C$1295, $F12, annual_details_by_tech!$D$2:$D$1295, $D12, annual_details_by_tech!$B$2:$B$1295, "capital_outlay")</f>
        <v>0</v>
      </c>
      <c r="P12" s="32">
        <f>SUMIFS(annual_details_by_tech!L$2:L$1295, annual_details_by_tech!$A$2:$A$1295, "HECO", annual_details_by_tech!$C$2:$C$1295, $F12, annual_details_by_tech!$D$2:$D$1295, $D12, annual_details_by_tech!$B$2:$B$1295, "capital_outlay")</f>
        <v>0</v>
      </c>
      <c r="Q12" s="32">
        <f>SUMIFS(annual_details_by_tech!M$2:M$1295, annual_details_by_tech!$A$2:$A$1295, "HECO", annual_details_by_tech!$C$2:$C$1295, $F12, annual_details_by_tech!$D$2:$D$1295, $D12, annual_details_by_tech!$B$2:$B$1295, "capital_outlay")</f>
        <v>0</v>
      </c>
      <c r="R12" s="32">
        <f>SUMIFS(annual_details_by_tech!N$2:N$1295, annual_details_by_tech!$A$2:$A$1295, "HECO", annual_details_by_tech!$C$2:$C$1295, $F12, annual_details_by_tech!$D$2:$D$1295, $D12, annual_details_by_tech!$B$2:$B$1295, "capital_outlay")</f>
        <v>0</v>
      </c>
      <c r="S12" s="32">
        <f>SUMIFS(annual_details_by_tech!O$2:O$1295, annual_details_by_tech!$A$2:$A$1295, "HECO", annual_details_by_tech!$C$2:$C$1295, $F12, annual_details_by_tech!$D$2:$D$1295, $D12, annual_details_by_tech!$B$2:$B$1295, "capital_outlay")</f>
        <v>0</v>
      </c>
      <c r="T12" s="32">
        <f>SUMIFS(annual_details_by_tech!P$2:P$1295, annual_details_by_tech!$A$2:$A$1295, "HECO", annual_details_by_tech!$C$2:$C$1295, $F12, annual_details_by_tech!$D$2:$D$1295, $D12, annual_details_by_tech!$B$2:$B$1295, "capital_outlay")</f>
        <v>0</v>
      </c>
      <c r="U12" s="32">
        <f>SUMIFS(annual_details_by_tech!Q$2:Q$1295, annual_details_by_tech!$A$2:$A$1295, "HECO", annual_details_by_tech!$C$2:$C$1295, $F12, annual_details_by_tech!$D$2:$D$1295, $D12, annual_details_by_tech!$B$2:$B$1295, "capital_outlay")</f>
        <v>0</v>
      </c>
      <c r="V12" s="32">
        <f>SUMIFS(annual_details_by_tech!R$2:R$1295, annual_details_by_tech!$A$2:$A$1295, "HECO", annual_details_by_tech!$C$2:$C$1295, $F12, annual_details_by_tech!$D$2:$D$1295, $D12, annual_details_by_tech!$B$2:$B$1295, "capital_outlay")</f>
        <v>0</v>
      </c>
      <c r="W12" s="32">
        <f>SUMIFS(annual_details_by_tech!S$2:S$1295, annual_details_by_tech!$A$2:$A$1295, "HECO", annual_details_by_tech!$C$2:$C$1295, $F12, annual_details_by_tech!$D$2:$D$1295, $D12, annual_details_by_tech!$B$2:$B$1295, "capital_outlay")</f>
        <v>0</v>
      </c>
      <c r="X12" s="32">
        <f>SUMIFS(annual_details_by_tech!T$2:T$1295, annual_details_by_tech!$A$2:$A$1295, "HECO", annual_details_by_tech!$C$2:$C$1295, $F12, annual_details_by_tech!$D$2:$D$1295, $D12, annual_details_by_tech!$B$2:$B$1295, "capital_outlay")</f>
        <v>0</v>
      </c>
      <c r="Y12" s="32">
        <f>SUMIFS(annual_details_by_tech!U$2:U$1295, annual_details_by_tech!$A$2:$A$1295, "HECO", annual_details_by_tech!$C$2:$C$1295, $F12, annual_details_by_tech!$D$2:$D$1295, $D12, annual_details_by_tech!$B$2:$B$1295, "capital_outlay")</f>
        <v>0</v>
      </c>
      <c r="Z12" s="32">
        <f>SUMIFS(annual_details_by_tech!V$2:V$1295, annual_details_by_tech!$A$2:$A$1295, "HECO", annual_details_by_tech!$C$2:$C$1295, $F12, annual_details_by_tech!$D$2:$D$1295, $D12, annual_details_by_tech!$B$2:$B$1295, "capital_outlay")</f>
        <v>0</v>
      </c>
      <c r="AA12" s="32">
        <f>SUMIFS(annual_details_by_tech!W$2:W$1295, annual_details_by_tech!$A$2:$A$1295, "HECO", annual_details_by_tech!$C$2:$C$1295, $F12, annual_details_by_tech!$D$2:$D$1295, $D12, annual_details_by_tech!$B$2:$B$1295, "capital_outlay")</f>
        <v>0</v>
      </c>
      <c r="AB12" s="32">
        <f>SUMIFS(annual_details_by_tech!X$2:X$1295, annual_details_by_tech!$A$2:$A$1295, "HECO", annual_details_by_tech!$C$2:$C$1295, $F12, annual_details_by_tech!$D$2:$D$1295, $D12, annual_details_by_tech!$B$2:$B$1295, "capital_outlay")</f>
        <v>0</v>
      </c>
      <c r="AC12" s="32">
        <f>SUMIFS(annual_details_by_tech!Y$2:Y$1295, annual_details_by_tech!$A$2:$A$1295, "HECO", annual_details_by_tech!$C$2:$C$1295, $F12, annual_details_by_tech!$D$2:$D$1295, $D12, annual_details_by_tech!$B$2:$B$1295, "capital_outlay")</f>
        <v>0</v>
      </c>
      <c r="AD12" s="32">
        <f>SUMIFS(annual_details_by_tech!Z$2:Z$1295, annual_details_by_tech!$A$2:$A$1295, "HECO", annual_details_by_tech!$C$2:$C$1295, $F12, annual_details_by_tech!$D$2:$D$1295, $D12, annual_details_by_tech!$B$2:$B$1295, "capital_outlay")</f>
        <v>0</v>
      </c>
      <c r="AE12" s="32">
        <f>SUMIFS(annual_details_by_tech!AA$2:AA$1295, annual_details_by_tech!$A$2:$A$1295, "HECO", annual_details_by_tech!$C$2:$C$1295, $F12, annual_details_by_tech!$D$2:$D$1295, $D12, annual_details_by_tech!$B$2:$B$1295, "capital_outlay")</f>
        <v>0</v>
      </c>
      <c r="AF12" s="32">
        <f>SUMIFS(annual_details_by_tech!AB$2:AB$1295, annual_details_by_tech!$A$2:$A$1295, "HECO", annual_details_by_tech!$C$2:$C$1295, $F12, annual_details_by_tech!$D$2:$D$1295, $D12, annual_details_by_tech!$B$2:$B$1295, "capital_outlay")</f>
        <v>0</v>
      </c>
      <c r="AG12" s="32">
        <f>SUMIFS(annual_details_by_tech!AC$2:AC$1295, annual_details_by_tech!$A$2:$A$1295, "HECO", annual_details_by_tech!$C$2:$C$1295, $F12, annual_details_by_tech!$D$2:$D$1295, $D12, annual_details_by_tech!$B$2:$B$1295, "capital_outlay")</f>
        <v>0</v>
      </c>
      <c r="AH12" s="32">
        <f>SUMIFS(annual_details_by_tech!AD$2:AD$1295, annual_details_by_tech!$A$2:$A$1295, "HECO", annual_details_by_tech!$C$2:$C$1295, $F12, annual_details_by_tech!$D$2:$D$1295, $D12, annual_details_by_tech!$B$2:$B$1295, "capital_outlay")</f>
        <v>0</v>
      </c>
      <c r="AI12" s="32">
        <f>SUMIFS(annual_details_by_tech!AE$2:AE$1295, annual_details_by_tech!$A$2:$A$1295, "HECO", annual_details_by_tech!$C$2:$C$1295, $F12, annual_details_by_tech!$D$2:$D$1295, $D12, annual_details_by_tech!$B$2:$B$1295, "capital_outlay")</f>
        <v>0</v>
      </c>
    </row>
    <row r="13" spans="1:35" s="9" customFormat="1">
      <c r="A13" s="17"/>
      <c r="B13" s="6"/>
      <c r="C13" s="6"/>
      <c r="D13" s="31">
        <f>IF(AND(annual_details_by_tech!$A5="HECO",annual_details_by_tech!$B5=annual_details_by_tech!$B$2), annual_details_by_tech!$D5, "-
")</f>
        <v>1963</v>
      </c>
      <c r="E13" s="17"/>
      <c r="F13" s="31" t="str">
        <f>IF(AND(annual_details_by_tech!$A5="HECO",annual_details_by_tech!$B5=annual_details_by_tech!$B$2), annual_details_by_tech!$C5, "-
")</f>
        <v>Kahe_1</v>
      </c>
      <c r="G13" s="32"/>
      <c r="H13" s="32"/>
      <c r="I13" s="32"/>
      <c r="J13" s="32">
        <f>SUMIFS(annual_details_by_tech!F$2:F$1295, annual_details_by_tech!$A$2:$A$1295, "HECO", annual_details_by_tech!$C$2:$C$1295, $F13, annual_details_by_tech!$D$2:$D$1295, $D13, annual_details_by_tech!$B$2:$B$1295, "capital_outlay")</f>
        <v>0</v>
      </c>
      <c r="K13" s="32">
        <f>SUMIFS(annual_details_by_tech!G$2:G$1295, annual_details_by_tech!$A$2:$A$1295, "HECO", annual_details_by_tech!$C$2:$C$1295, $F13, annual_details_by_tech!$D$2:$D$1295, $D13, annual_details_by_tech!$B$2:$B$1295, "capital_outlay")</f>
        <v>0</v>
      </c>
      <c r="L13" s="32">
        <f>SUMIFS(annual_details_by_tech!H$2:H$1295, annual_details_by_tech!$A$2:$A$1295, "HECO", annual_details_by_tech!$C$2:$C$1295, $F13, annual_details_by_tech!$D$2:$D$1295, $D13, annual_details_by_tech!$B$2:$B$1295, "capital_outlay")</f>
        <v>0</v>
      </c>
      <c r="M13" s="32">
        <f>SUMIFS(annual_details_by_tech!I$2:I$1295, annual_details_by_tech!$A$2:$A$1295, "HECO", annual_details_by_tech!$C$2:$C$1295, $F13, annual_details_by_tech!$D$2:$D$1295, $D13, annual_details_by_tech!$B$2:$B$1295, "capital_outlay")</f>
        <v>0</v>
      </c>
      <c r="N13" s="32">
        <f>SUMIFS(annual_details_by_tech!J$2:J$1295, annual_details_by_tech!$A$2:$A$1295, "HECO", annual_details_by_tech!$C$2:$C$1295, $F13, annual_details_by_tech!$D$2:$D$1295, $D13, annual_details_by_tech!$B$2:$B$1295, "capital_outlay")</f>
        <v>0</v>
      </c>
      <c r="O13" s="32">
        <f>SUMIFS(annual_details_by_tech!K$2:K$1295, annual_details_by_tech!$A$2:$A$1295, "HECO", annual_details_by_tech!$C$2:$C$1295, $F13, annual_details_by_tech!$D$2:$D$1295, $D13, annual_details_by_tech!$B$2:$B$1295, "capital_outlay")</f>
        <v>0</v>
      </c>
      <c r="P13" s="32">
        <f>SUMIFS(annual_details_by_tech!L$2:L$1295, annual_details_by_tech!$A$2:$A$1295, "HECO", annual_details_by_tech!$C$2:$C$1295, $F13, annual_details_by_tech!$D$2:$D$1295, $D13, annual_details_by_tech!$B$2:$B$1295, "capital_outlay")</f>
        <v>0</v>
      </c>
      <c r="Q13" s="32">
        <f>SUMIFS(annual_details_by_tech!M$2:M$1295, annual_details_by_tech!$A$2:$A$1295, "HECO", annual_details_by_tech!$C$2:$C$1295, $F13, annual_details_by_tech!$D$2:$D$1295, $D13, annual_details_by_tech!$B$2:$B$1295, "capital_outlay")</f>
        <v>0</v>
      </c>
      <c r="R13" s="32">
        <f>SUMIFS(annual_details_by_tech!N$2:N$1295, annual_details_by_tech!$A$2:$A$1295, "HECO", annual_details_by_tech!$C$2:$C$1295, $F13, annual_details_by_tech!$D$2:$D$1295, $D13, annual_details_by_tech!$B$2:$B$1295, "capital_outlay")</f>
        <v>0</v>
      </c>
      <c r="S13" s="32">
        <f>SUMIFS(annual_details_by_tech!O$2:O$1295, annual_details_by_tech!$A$2:$A$1295, "HECO", annual_details_by_tech!$C$2:$C$1295, $F13, annual_details_by_tech!$D$2:$D$1295, $D13, annual_details_by_tech!$B$2:$B$1295, "capital_outlay")</f>
        <v>0</v>
      </c>
      <c r="T13" s="32">
        <f>SUMIFS(annual_details_by_tech!P$2:P$1295, annual_details_by_tech!$A$2:$A$1295, "HECO", annual_details_by_tech!$C$2:$C$1295, $F13, annual_details_by_tech!$D$2:$D$1295, $D13, annual_details_by_tech!$B$2:$B$1295, "capital_outlay")</f>
        <v>0</v>
      </c>
      <c r="U13" s="32">
        <f>SUMIFS(annual_details_by_tech!Q$2:Q$1295, annual_details_by_tech!$A$2:$A$1295, "HECO", annual_details_by_tech!$C$2:$C$1295, $F13, annual_details_by_tech!$D$2:$D$1295, $D13, annual_details_by_tech!$B$2:$B$1295, "capital_outlay")</f>
        <v>0</v>
      </c>
      <c r="V13" s="32">
        <f>SUMIFS(annual_details_by_tech!R$2:R$1295, annual_details_by_tech!$A$2:$A$1295, "HECO", annual_details_by_tech!$C$2:$C$1295, $F13, annual_details_by_tech!$D$2:$D$1295, $D13, annual_details_by_tech!$B$2:$B$1295, "capital_outlay")</f>
        <v>0</v>
      </c>
      <c r="W13" s="32">
        <f>SUMIFS(annual_details_by_tech!S$2:S$1295, annual_details_by_tech!$A$2:$A$1295, "HECO", annual_details_by_tech!$C$2:$C$1295, $F13, annual_details_by_tech!$D$2:$D$1295, $D13, annual_details_by_tech!$B$2:$B$1295, "capital_outlay")</f>
        <v>0</v>
      </c>
      <c r="X13" s="32">
        <f>SUMIFS(annual_details_by_tech!T$2:T$1295, annual_details_by_tech!$A$2:$A$1295, "HECO", annual_details_by_tech!$C$2:$C$1295, $F13, annual_details_by_tech!$D$2:$D$1295, $D13, annual_details_by_tech!$B$2:$B$1295, "capital_outlay")</f>
        <v>0</v>
      </c>
      <c r="Y13" s="32">
        <f>SUMIFS(annual_details_by_tech!U$2:U$1295, annual_details_by_tech!$A$2:$A$1295, "HECO", annual_details_by_tech!$C$2:$C$1295, $F13, annual_details_by_tech!$D$2:$D$1295, $D13, annual_details_by_tech!$B$2:$B$1295, "capital_outlay")</f>
        <v>0</v>
      </c>
      <c r="Z13" s="32">
        <f>SUMIFS(annual_details_by_tech!V$2:V$1295, annual_details_by_tech!$A$2:$A$1295, "HECO", annual_details_by_tech!$C$2:$C$1295, $F13, annual_details_by_tech!$D$2:$D$1295, $D13, annual_details_by_tech!$B$2:$B$1295, "capital_outlay")</f>
        <v>0</v>
      </c>
      <c r="AA13" s="32">
        <f>SUMIFS(annual_details_by_tech!W$2:W$1295, annual_details_by_tech!$A$2:$A$1295, "HECO", annual_details_by_tech!$C$2:$C$1295, $F13, annual_details_by_tech!$D$2:$D$1295, $D13, annual_details_by_tech!$B$2:$B$1295, "capital_outlay")</f>
        <v>0</v>
      </c>
      <c r="AB13" s="32">
        <f>SUMIFS(annual_details_by_tech!X$2:X$1295, annual_details_by_tech!$A$2:$A$1295, "HECO", annual_details_by_tech!$C$2:$C$1295, $F13, annual_details_by_tech!$D$2:$D$1295, $D13, annual_details_by_tech!$B$2:$B$1295, "capital_outlay")</f>
        <v>0</v>
      </c>
      <c r="AC13" s="32">
        <f>SUMIFS(annual_details_by_tech!Y$2:Y$1295, annual_details_by_tech!$A$2:$A$1295, "HECO", annual_details_by_tech!$C$2:$C$1295, $F13, annual_details_by_tech!$D$2:$D$1295, $D13, annual_details_by_tech!$B$2:$B$1295, "capital_outlay")</f>
        <v>0</v>
      </c>
      <c r="AD13" s="32">
        <f>SUMIFS(annual_details_by_tech!Z$2:Z$1295, annual_details_by_tech!$A$2:$A$1295, "HECO", annual_details_by_tech!$C$2:$C$1295, $F13, annual_details_by_tech!$D$2:$D$1295, $D13, annual_details_by_tech!$B$2:$B$1295, "capital_outlay")</f>
        <v>0</v>
      </c>
      <c r="AE13" s="32">
        <f>SUMIFS(annual_details_by_tech!AA$2:AA$1295, annual_details_by_tech!$A$2:$A$1295, "HECO", annual_details_by_tech!$C$2:$C$1295, $F13, annual_details_by_tech!$D$2:$D$1295, $D13, annual_details_by_tech!$B$2:$B$1295, "capital_outlay")</f>
        <v>0</v>
      </c>
      <c r="AF13" s="32">
        <f>SUMIFS(annual_details_by_tech!AB$2:AB$1295, annual_details_by_tech!$A$2:$A$1295, "HECO", annual_details_by_tech!$C$2:$C$1295, $F13, annual_details_by_tech!$D$2:$D$1295, $D13, annual_details_by_tech!$B$2:$B$1295, "capital_outlay")</f>
        <v>0</v>
      </c>
      <c r="AG13" s="32">
        <f>SUMIFS(annual_details_by_tech!AC$2:AC$1295, annual_details_by_tech!$A$2:$A$1295, "HECO", annual_details_by_tech!$C$2:$C$1295, $F13, annual_details_by_tech!$D$2:$D$1295, $D13, annual_details_by_tech!$B$2:$B$1295, "capital_outlay")</f>
        <v>0</v>
      </c>
      <c r="AH13" s="32">
        <f>SUMIFS(annual_details_by_tech!AD$2:AD$1295, annual_details_by_tech!$A$2:$A$1295, "HECO", annual_details_by_tech!$C$2:$C$1295, $F13, annual_details_by_tech!$D$2:$D$1295, $D13, annual_details_by_tech!$B$2:$B$1295, "capital_outlay")</f>
        <v>0</v>
      </c>
      <c r="AI13" s="32">
        <f>SUMIFS(annual_details_by_tech!AE$2:AE$1295, annual_details_by_tech!$A$2:$A$1295, "HECO", annual_details_by_tech!$C$2:$C$1295, $F13, annual_details_by_tech!$D$2:$D$1295, $D13, annual_details_by_tech!$B$2:$B$1295, "capital_outlay")</f>
        <v>0</v>
      </c>
    </row>
    <row r="14" spans="1:35" s="9" customFormat="1">
      <c r="A14" s="17"/>
      <c r="B14" s="6"/>
      <c r="C14" s="6"/>
      <c r="D14" s="31">
        <f>IF(AND(annual_details_by_tech!$A6="HECO",annual_details_by_tech!$B6=annual_details_by_tech!$B$2), annual_details_by_tech!$D6, "-
")</f>
        <v>1964</v>
      </c>
      <c r="E14" s="17"/>
      <c r="F14" s="31" t="str">
        <f>IF(AND(annual_details_by_tech!$A6="HECO",annual_details_by_tech!$B6=annual_details_by_tech!$B$2), annual_details_by_tech!$C6, "-
")</f>
        <v>Kahe_2</v>
      </c>
      <c r="G14" s="32"/>
      <c r="H14" s="32"/>
      <c r="I14" s="32"/>
      <c r="J14" s="32">
        <f>SUMIFS(annual_details_by_tech!F$2:F$1295, annual_details_by_tech!$A$2:$A$1295, "HECO", annual_details_by_tech!$C$2:$C$1295, $F14, annual_details_by_tech!$D$2:$D$1295, $D14, annual_details_by_tech!$B$2:$B$1295, "capital_outlay")</f>
        <v>0</v>
      </c>
      <c r="K14" s="32">
        <f>SUMIFS(annual_details_by_tech!G$2:G$1295, annual_details_by_tech!$A$2:$A$1295, "HECO", annual_details_by_tech!$C$2:$C$1295, $F14, annual_details_by_tech!$D$2:$D$1295, $D14, annual_details_by_tech!$B$2:$B$1295, "capital_outlay")</f>
        <v>0</v>
      </c>
      <c r="L14" s="32">
        <f>SUMIFS(annual_details_by_tech!H$2:H$1295, annual_details_by_tech!$A$2:$A$1295, "HECO", annual_details_by_tech!$C$2:$C$1295, $F14, annual_details_by_tech!$D$2:$D$1295, $D14, annual_details_by_tech!$B$2:$B$1295, "capital_outlay")</f>
        <v>0</v>
      </c>
      <c r="M14" s="32">
        <f>SUMIFS(annual_details_by_tech!I$2:I$1295, annual_details_by_tech!$A$2:$A$1295, "HECO", annual_details_by_tech!$C$2:$C$1295, $F14, annual_details_by_tech!$D$2:$D$1295, $D14, annual_details_by_tech!$B$2:$B$1295, "capital_outlay")</f>
        <v>0</v>
      </c>
      <c r="N14" s="32">
        <f>SUMIFS(annual_details_by_tech!J$2:J$1295, annual_details_by_tech!$A$2:$A$1295, "HECO", annual_details_by_tech!$C$2:$C$1295, $F14, annual_details_by_tech!$D$2:$D$1295, $D14, annual_details_by_tech!$B$2:$B$1295, "capital_outlay")</f>
        <v>0</v>
      </c>
      <c r="O14" s="32">
        <f>SUMIFS(annual_details_by_tech!K$2:K$1295, annual_details_by_tech!$A$2:$A$1295, "HECO", annual_details_by_tech!$C$2:$C$1295, $F14, annual_details_by_tech!$D$2:$D$1295, $D14, annual_details_by_tech!$B$2:$B$1295, "capital_outlay")</f>
        <v>0</v>
      </c>
      <c r="P14" s="32">
        <f>SUMIFS(annual_details_by_tech!L$2:L$1295, annual_details_by_tech!$A$2:$A$1295, "HECO", annual_details_by_tech!$C$2:$C$1295, $F14, annual_details_by_tech!$D$2:$D$1295, $D14, annual_details_by_tech!$B$2:$B$1295, "capital_outlay")</f>
        <v>0</v>
      </c>
      <c r="Q14" s="32">
        <f>SUMIFS(annual_details_by_tech!M$2:M$1295, annual_details_by_tech!$A$2:$A$1295, "HECO", annual_details_by_tech!$C$2:$C$1295, $F14, annual_details_by_tech!$D$2:$D$1295, $D14, annual_details_by_tech!$B$2:$B$1295, "capital_outlay")</f>
        <v>0</v>
      </c>
      <c r="R14" s="32">
        <f>SUMIFS(annual_details_by_tech!N$2:N$1295, annual_details_by_tech!$A$2:$A$1295, "HECO", annual_details_by_tech!$C$2:$C$1295, $F14, annual_details_by_tech!$D$2:$D$1295, $D14, annual_details_by_tech!$B$2:$B$1295, "capital_outlay")</f>
        <v>0</v>
      </c>
      <c r="S14" s="32">
        <f>SUMIFS(annual_details_by_tech!O$2:O$1295, annual_details_by_tech!$A$2:$A$1295, "HECO", annual_details_by_tech!$C$2:$C$1295, $F14, annual_details_by_tech!$D$2:$D$1295, $D14, annual_details_by_tech!$B$2:$B$1295, "capital_outlay")</f>
        <v>0</v>
      </c>
      <c r="T14" s="32">
        <f>SUMIFS(annual_details_by_tech!P$2:P$1295, annual_details_by_tech!$A$2:$A$1295, "HECO", annual_details_by_tech!$C$2:$C$1295, $F14, annual_details_by_tech!$D$2:$D$1295, $D14, annual_details_by_tech!$B$2:$B$1295, "capital_outlay")</f>
        <v>0</v>
      </c>
      <c r="U14" s="32">
        <f>SUMIFS(annual_details_by_tech!Q$2:Q$1295, annual_details_by_tech!$A$2:$A$1295, "HECO", annual_details_by_tech!$C$2:$C$1295, $F14, annual_details_by_tech!$D$2:$D$1295, $D14, annual_details_by_tech!$B$2:$B$1295, "capital_outlay")</f>
        <v>0</v>
      </c>
      <c r="V14" s="32">
        <f>SUMIFS(annual_details_by_tech!R$2:R$1295, annual_details_by_tech!$A$2:$A$1295, "HECO", annual_details_by_tech!$C$2:$C$1295, $F14, annual_details_by_tech!$D$2:$D$1295, $D14, annual_details_by_tech!$B$2:$B$1295, "capital_outlay")</f>
        <v>0</v>
      </c>
      <c r="W14" s="32">
        <f>SUMIFS(annual_details_by_tech!S$2:S$1295, annual_details_by_tech!$A$2:$A$1295, "HECO", annual_details_by_tech!$C$2:$C$1295, $F14, annual_details_by_tech!$D$2:$D$1295, $D14, annual_details_by_tech!$B$2:$B$1295, "capital_outlay")</f>
        <v>0</v>
      </c>
      <c r="X14" s="32">
        <f>SUMIFS(annual_details_by_tech!T$2:T$1295, annual_details_by_tech!$A$2:$A$1295, "HECO", annual_details_by_tech!$C$2:$C$1295, $F14, annual_details_by_tech!$D$2:$D$1295, $D14, annual_details_by_tech!$B$2:$B$1295, "capital_outlay")</f>
        <v>0</v>
      </c>
      <c r="Y14" s="32">
        <f>SUMIFS(annual_details_by_tech!U$2:U$1295, annual_details_by_tech!$A$2:$A$1295, "HECO", annual_details_by_tech!$C$2:$C$1295, $F14, annual_details_by_tech!$D$2:$D$1295, $D14, annual_details_by_tech!$B$2:$B$1295, "capital_outlay")</f>
        <v>0</v>
      </c>
      <c r="Z14" s="32">
        <f>SUMIFS(annual_details_by_tech!V$2:V$1295, annual_details_by_tech!$A$2:$A$1295, "HECO", annual_details_by_tech!$C$2:$C$1295, $F14, annual_details_by_tech!$D$2:$D$1295, $D14, annual_details_by_tech!$B$2:$B$1295, "capital_outlay")</f>
        <v>0</v>
      </c>
      <c r="AA14" s="32">
        <f>SUMIFS(annual_details_by_tech!W$2:W$1295, annual_details_by_tech!$A$2:$A$1295, "HECO", annual_details_by_tech!$C$2:$C$1295, $F14, annual_details_by_tech!$D$2:$D$1295, $D14, annual_details_by_tech!$B$2:$B$1295, "capital_outlay")</f>
        <v>0</v>
      </c>
      <c r="AB14" s="32">
        <f>SUMIFS(annual_details_by_tech!X$2:X$1295, annual_details_by_tech!$A$2:$A$1295, "HECO", annual_details_by_tech!$C$2:$C$1295, $F14, annual_details_by_tech!$D$2:$D$1295, $D14, annual_details_by_tech!$B$2:$B$1295, "capital_outlay")</f>
        <v>0</v>
      </c>
      <c r="AC14" s="32">
        <f>SUMIFS(annual_details_by_tech!Y$2:Y$1295, annual_details_by_tech!$A$2:$A$1295, "HECO", annual_details_by_tech!$C$2:$C$1295, $F14, annual_details_by_tech!$D$2:$D$1295, $D14, annual_details_by_tech!$B$2:$B$1295, "capital_outlay")</f>
        <v>0</v>
      </c>
      <c r="AD14" s="32">
        <f>SUMIFS(annual_details_by_tech!Z$2:Z$1295, annual_details_by_tech!$A$2:$A$1295, "HECO", annual_details_by_tech!$C$2:$C$1295, $F14, annual_details_by_tech!$D$2:$D$1295, $D14, annual_details_by_tech!$B$2:$B$1295, "capital_outlay")</f>
        <v>0</v>
      </c>
      <c r="AE14" s="32">
        <f>SUMIFS(annual_details_by_tech!AA$2:AA$1295, annual_details_by_tech!$A$2:$A$1295, "HECO", annual_details_by_tech!$C$2:$C$1295, $F14, annual_details_by_tech!$D$2:$D$1295, $D14, annual_details_by_tech!$B$2:$B$1295, "capital_outlay")</f>
        <v>0</v>
      </c>
      <c r="AF14" s="32">
        <f>SUMIFS(annual_details_by_tech!AB$2:AB$1295, annual_details_by_tech!$A$2:$A$1295, "HECO", annual_details_by_tech!$C$2:$C$1295, $F14, annual_details_by_tech!$D$2:$D$1295, $D14, annual_details_by_tech!$B$2:$B$1295, "capital_outlay")</f>
        <v>0</v>
      </c>
      <c r="AG14" s="32">
        <f>SUMIFS(annual_details_by_tech!AC$2:AC$1295, annual_details_by_tech!$A$2:$A$1295, "HECO", annual_details_by_tech!$C$2:$C$1295, $F14, annual_details_by_tech!$D$2:$D$1295, $D14, annual_details_by_tech!$B$2:$B$1295, "capital_outlay")</f>
        <v>0</v>
      </c>
      <c r="AH14" s="32">
        <f>SUMIFS(annual_details_by_tech!AD$2:AD$1295, annual_details_by_tech!$A$2:$A$1295, "HECO", annual_details_by_tech!$C$2:$C$1295, $F14, annual_details_by_tech!$D$2:$D$1295, $D14, annual_details_by_tech!$B$2:$B$1295, "capital_outlay")</f>
        <v>0</v>
      </c>
      <c r="AI14" s="32">
        <f>SUMIFS(annual_details_by_tech!AE$2:AE$1295, annual_details_by_tech!$A$2:$A$1295, "HECO", annual_details_by_tech!$C$2:$C$1295, $F14, annual_details_by_tech!$D$2:$D$1295, $D14, annual_details_by_tech!$B$2:$B$1295, "capital_outlay")</f>
        <v>0</v>
      </c>
    </row>
    <row r="15" spans="1:35" s="9" customFormat="1">
      <c r="A15" s="17"/>
      <c r="B15" s="6"/>
      <c r="C15" s="6"/>
      <c r="D15" s="31">
        <f>IF(AND(annual_details_by_tech!$A7="HECO",annual_details_by_tech!$B7=annual_details_by_tech!$B$2), annual_details_by_tech!$D7, "-
")</f>
        <v>1970</v>
      </c>
      <c r="E15" s="17"/>
      <c r="F15" s="31" t="str">
        <f>IF(AND(annual_details_by_tech!$A7="HECO",annual_details_by_tech!$B7=annual_details_by_tech!$B$2), annual_details_by_tech!$C7, "-
")</f>
        <v>Kahe_3</v>
      </c>
      <c r="G15" s="32"/>
      <c r="H15" s="32"/>
      <c r="I15" s="32"/>
      <c r="J15" s="32">
        <f>SUMIFS(annual_details_by_tech!F$2:F$1295, annual_details_by_tech!$A$2:$A$1295, "HECO", annual_details_by_tech!$C$2:$C$1295, $F15, annual_details_by_tech!$D$2:$D$1295, $D15, annual_details_by_tech!$B$2:$B$1295, "capital_outlay")</f>
        <v>0</v>
      </c>
      <c r="K15" s="32">
        <f>SUMIFS(annual_details_by_tech!G$2:G$1295, annual_details_by_tech!$A$2:$A$1295, "HECO", annual_details_by_tech!$C$2:$C$1295, $F15, annual_details_by_tech!$D$2:$D$1295, $D15, annual_details_by_tech!$B$2:$B$1295, "capital_outlay")</f>
        <v>0</v>
      </c>
      <c r="L15" s="32">
        <f>SUMIFS(annual_details_by_tech!H$2:H$1295, annual_details_by_tech!$A$2:$A$1295, "HECO", annual_details_by_tech!$C$2:$C$1295, $F15, annual_details_by_tech!$D$2:$D$1295, $D15, annual_details_by_tech!$B$2:$B$1295, "capital_outlay")</f>
        <v>0</v>
      </c>
      <c r="M15" s="32">
        <f>SUMIFS(annual_details_by_tech!I$2:I$1295, annual_details_by_tech!$A$2:$A$1295, "HECO", annual_details_by_tech!$C$2:$C$1295, $F15, annual_details_by_tech!$D$2:$D$1295, $D15, annual_details_by_tech!$B$2:$B$1295, "capital_outlay")</f>
        <v>0</v>
      </c>
      <c r="N15" s="32">
        <f>SUMIFS(annual_details_by_tech!J$2:J$1295, annual_details_by_tech!$A$2:$A$1295, "HECO", annual_details_by_tech!$C$2:$C$1295, $F15, annual_details_by_tech!$D$2:$D$1295, $D15, annual_details_by_tech!$B$2:$B$1295, "capital_outlay")</f>
        <v>0</v>
      </c>
      <c r="O15" s="32">
        <f>SUMIFS(annual_details_by_tech!K$2:K$1295, annual_details_by_tech!$A$2:$A$1295, "HECO", annual_details_by_tech!$C$2:$C$1295, $F15, annual_details_by_tech!$D$2:$D$1295, $D15, annual_details_by_tech!$B$2:$B$1295, "capital_outlay")</f>
        <v>0</v>
      </c>
      <c r="P15" s="32">
        <f>SUMIFS(annual_details_by_tech!L$2:L$1295, annual_details_by_tech!$A$2:$A$1295, "HECO", annual_details_by_tech!$C$2:$C$1295, $F15, annual_details_by_tech!$D$2:$D$1295, $D15, annual_details_by_tech!$B$2:$B$1295, "capital_outlay")</f>
        <v>0</v>
      </c>
      <c r="Q15" s="32">
        <f>SUMIFS(annual_details_by_tech!M$2:M$1295, annual_details_by_tech!$A$2:$A$1295, "HECO", annual_details_by_tech!$C$2:$C$1295, $F15, annual_details_by_tech!$D$2:$D$1295, $D15, annual_details_by_tech!$B$2:$B$1295, "capital_outlay")</f>
        <v>0</v>
      </c>
      <c r="R15" s="32">
        <f>SUMIFS(annual_details_by_tech!N$2:N$1295, annual_details_by_tech!$A$2:$A$1295, "HECO", annual_details_by_tech!$C$2:$C$1295, $F15, annual_details_by_tech!$D$2:$D$1295, $D15, annual_details_by_tech!$B$2:$B$1295, "capital_outlay")</f>
        <v>0</v>
      </c>
      <c r="S15" s="32">
        <f>SUMIFS(annual_details_by_tech!O$2:O$1295, annual_details_by_tech!$A$2:$A$1295, "HECO", annual_details_by_tech!$C$2:$C$1295, $F15, annual_details_by_tech!$D$2:$D$1295, $D15, annual_details_by_tech!$B$2:$B$1295, "capital_outlay")</f>
        <v>0</v>
      </c>
      <c r="T15" s="32">
        <f>SUMIFS(annual_details_by_tech!P$2:P$1295, annual_details_by_tech!$A$2:$A$1295, "HECO", annual_details_by_tech!$C$2:$C$1295, $F15, annual_details_by_tech!$D$2:$D$1295, $D15, annual_details_by_tech!$B$2:$B$1295, "capital_outlay")</f>
        <v>0</v>
      </c>
      <c r="U15" s="32">
        <f>SUMIFS(annual_details_by_tech!Q$2:Q$1295, annual_details_by_tech!$A$2:$A$1295, "HECO", annual_details_by_tech!$C$2:$C$1295, $F15, annual_details_by_tech!$D$2:$D$1295, $D15, annual_details_by_tech!$B$2:$B$1295, "capital_outlay")</f>
        <v>0</v>
      </c>
      <c r="V15" s="32">
        <f>SUMIFS(annual_details_by_tech!R$2:R$1295, annual_details_by_tech!$A$2:$A$1295, "HECO", annual_details_by_tech!$C$2:$C$1295, $F15, annual_details_by_tech!$D$2:$D$1295, $D15, annual_details_by_tech!$B$2:$B$1295, "capital_outlay")</f>
        <v>0</v>
      </c>
      <c r="W15" s="32">
        <f>SUMIFS(annual_details_by_tech!S$2:S$1295, annual_details_by_tech!$A$2:$A$1295, "HECO", annual_details_by_tech!$C$2:$C$1295, $F15, annual_details_by_tech!$D$2:$D$1295, $D15, annual_details_by_tech!$B$2:$B$1295, "capital_outlay")</f>
        <v>0</v>
      </c>
      <c r="X15" s="32">
        <f>SUMIFS(annual_details_by_tech!T$2:T$1295, annual_details_by_tech!$A$2:$A$1295, "HECO", annual_details_by_tech!$C$2:$C$1295, $F15, annual_details_by_tech!$D$2:$D$1295, $D15, annual_details_by_tech!$B$2:$B$1295, "capital_outlay")</f>
        <v>0</v>
      </c>
      <c r="Y15" s="32">
        <f>SUMIFS(annual_details_by_tech!U$2:U$1295, annual_details_by_tech!$A$2:$A$1295, "HECO", annual_details_by_tech!$C$2:$C$1295, $F15, annual_details_by_tech!$D$2:$D$1295, $D15, annual_details_by_tech!$B$2:$B$1295, "capital_outlay")</f>
        <v>0</v>
      </c>
      <c r="Z15" s="32">
        <f>SUMIFS(annual_details_by_tech!V$2:V$1295, annual_details_by_tech!$A$2:$A$1295, "HECO", annual_details_by_tech!$C$2:$C$1295, $F15, annual_details_by_tech!$D$2:$D$1295, $D15, annual_details_by_tech!$B$2:$B$1295, "capital_outlay")</f>
        <v>0</v>
      </c>
      <c r="AA15" s="32">
        <f>SUMIFS(annual_details_by_tech!W$2:W$1295, annual_details_by_tech!$A$2:$A$1295, "HECO", annual_details_by_tech!$C$2:$C$1295, $F15, annual_details_by_tech!$D$2:$D$1295, $D15, annual_details_by_tech!$B$2:$B$1295, "capital_outlay")</f>
        <v>0</v>
      </c>
      <c r="AB15" s="32">
        <f>SUMIFS(annual_details_by_tech!X$2:X$1295, annual_details_by_tech!$A$2:$A$1295, "HECO", annual_details_by_tech!$C$2:$C$1295, $F15, annual_details_by_tech!$D$2:$D$1295, $D15, annual_details_by_tech!$B$2:$B$1295, "capital_outlay")</f>
        <v>0</v>
      </c>
      <c r="AC15" s="32">
        <f>SUMIFS(annual_details_by_tech!Y$2:Y$1295, annual_details_by_tech!$A$2:$A$1295, "HECO", annual_details_by_tech!$C$2:$C$1295, $F15, annual_details_by_tech!$D$2:$D$1295, $D15, annual_details_by_tech!$B$2:$B$1295, "capital_outlay")</f>
        <v>0</v>
      </c>
      <c r="AD15" s="32">
        <f>SUMIFS(annual_details_by_tech!Z$2:Z$1295, annual_details_by_tech!$A$2:$A$1295, "HECO", annual_details_by_tech!$C$2:$C$1295, $F15, annual_details_by_tech!$D$2:$D$1295, $D15, annual_details_by_tech!$B$2:$B$1295, "capital_outlay")</f>
        <v>0</v>
      </c>
      <c r="AE15" s="32">
        <f>SUMIFS(annual_details_by_tech!AA$2:AA$1295, annual_details_by_tech!$A$2:$A$1295, "HECO", annual_details_by_tech!$C$2:$C$1295, $F15, annual_details_by_tech!$D$2:$D$1295, $D15, annual_details_by_tech!$B$2:$B$1295, "capital_outlay")</f>
        <v>0</v>
      </c>
      <c r="AF15" s="32">
        <f>SUMIFS(annual_details_by_tech!AB$2:AB$1295, annual_details_by_tech!$A$2:$A$1295, "HECO", annual_details_by_tech!$C$2:$C$1295, $F15, annual_details_by_tech!$D$2:$D$1295, $D15, annual_details_by_tech!$B$2:$B$1295, "capital_outlay")</f>
        <v>0</v>
      </c>
      <c r="AG15" s="32">
        <f>SUMIFS(annual_details_by_tech!AC$2:AC$1295, annual_details_by_tech!$A$2:$A$1295, "HECO", annual_details_by_tech!$C$2:$C$1295, $F15, annual_details_by_tech!$D$2:$D$1295, $D15, annual_details_by_tech!$B$2:$B$1295, "capital_outlay")</f>
        <v>0</v>
      </c>
      <c r="AH15" s="32">
        <f>SUMIFS(annual_details_by_tech!AD$2:AD$1295, annual_details_by_tech!$A$2:$A$1295, "HECO", annual_details_by_tech!$C$2:$C$1295, $F15, annual_details_by_tech!$D$2:$D$1295, $D15, annual_details_by_tech!$B$2:$B$1295, "capital_outlay")</f>
        <v>0</v>
      </c>
      <c r="AI15" s="32">
        <f>SUMIFS(annual_details_by_tech!AE$2:AE$1295, annual_details_by_tech!$A$2:$A$1295, "HECO", annual_details_by_tech!$C$2:$C$1295, $F15, annual_details_by_tech!$D$2:$D$1295, $D15, annual_details_by_tech!$B$2:$B$1295, "capital_outlay")</f>
        <v>0</v>
      </c>
    </row>
    <row r="16" spans="1:35" s="9" customFormat="1">
      <c r="A16" s="17"/>
      <c r="B16" s="6"/>
      <c r="C16" s="6"/>
      <c r="D16" s="31">
        <f>IF(AND(annual_details_by_tech!$A8="HECO",annual_details_by_tech!$B8=annual_details_by_tech!$B$2), annual_details_by_tech!$D8, "-
")</f>
        <v>1972</v>
      </c>
      <c r="E16" s="17"/>
      <c r="F16" s="31" t="str">
        <f>IF(AND(annual_details_by_tech!$A8="HECO",annual_details_by_tech!$B8=annual_details_by_tech!$B$2), annual_details_by_tech!$C8, "-
")</f>
        <v>Kahe_4</v>
      </c>
      <c r="G16" s="32"/>
      <c r="H16" s="32"/>
      <c r="I16" s="32"/>
      <c r="J16" s="32">
        <f>SUMIFS(annual_details_by_tech!F$2:F$1295, annual_details_by_tech!$A$2:$A$1295, "HECO", annual_details_by_tech!$C$2:$C$1295, $F16, annual_details_by_tech!$D$2:$D$1295, $D16, annual_details_by_tech!$B$2:$B$1295, "capital_outlay")</f>
        <v>0</v>
      </c>
      <c r="K16" s="32">
        <f>SUMIFS(annual_details_by_tech!G$2:G$1295, annual_details_by_tech!$A$2:$A$1295, "HECO", annual_details_by_tech!$C$2:$C$1295, $F16, annual_details_by_tech!$D$2:$D$1295, $D16, annual_details_by_tech!$B$2:$B$1295, "capital_outlay")</f>
        <v>0</v>
      </c>
      <c r="L16" s="32">
        <f>SUMIFS(annual_details_by_tech!H$2:H$1295, annual_details_by_tech!$A$2:$A$1295, "HECO", annual_details_by_tech!$C$2:$C$1295, $F16, annual_details_by_tech!$D$2:$D$1295, $D16, annual_details_by_tech!$B$2:$B$1295, "capital_outlay")</f>
        <v>0</v>
      </c>
      <c r="M16" s="32">
        <f>SUMIFS(annual_details_by_tech!I$2:I$1295, annual_details_by_tech!$A$2:$A$1295, "HECO", annual_details_by_tech!$C$2:$C$1295, $F16, annual_details_by_tech!$D$2:$D$1295, $D16, annual_details_by_tech!$B$2:$B$1295, "capital_outlay")</f>
        <v>0</v>
      </c>
      <c r="N16" s="32">
        <f>SUMIFS(annual_details_by_tech!J$2:J$1295, annual_details_by_tech!$A$2:$A$1295, "HECO", annual_details_by_tech!$C$2:$C$1295, $F16, annual_details_by_tech!$D$2:$D$1295, $D16, annual_details_by_tech!$B$2:$B$1295, "capital_outlay")</f>
        <v>0</v>
      </c>
      <c r="O16" s="32">
        <f>SUMIFS(annual_details_by_tech!K$2:K$1295, annual_details_by_tech!$A$2:$A$1295, "HECO", annual_details_by_tech!$C$2:$C$1295, $F16, annual_details_by_tech!$D$2:$D$1295, $D16, annual_details_by_tech!$B$2:$B$1295, "capital_outlay")</f>
        <v>0</v>
      </c>
      <c r="P16" s="32">
        <f>SUMIFS(annual_details_by_tech!L$2:L$1295, annual_details_by_tech!$A$2:$A$1295, "HECO", annual_details_by_tech!$C$2:$C$1295, $F16, annual_details_by_tech!$D$2:$D$1295, $D16, annual_details_by_tech!$B$2:$B$1295, "capital_outlay")</f>
        <v>0</v>
      </c>
      <c r="Q16" s="32">
        <f>SUMIFS(annual_details_by_tech!M$2:M$1295, annual_details_by_tech!$A$2:$A$1295, "HECO", annual_details_by_tech!$C$2:$C$1295, $F16, annual_details_by_tech!$D$2:$D$1295, $D16, annual_details_by_tech!$B$2:$B$1295, "capital_outlay")</f>
        <v>0</v>
      </c>
      <c r="R16" s="32">
        <f>SUMIFS(annual_details_by_tech!N$2:N$1295, annual_details_by_tech!$A$2:$A$1295, "HECO", annual_details_by_tech!$C$2:$C$1295, $F16, annual_details_by_tech!$D$2:$D$1295, $D16, annual_details_by_tech!$B$2:$B$1295, "capital_outlay")</f>
        <v>0</v>
      </c>
      <c r="S16" s="32">
        <f>SUMIFS(annual_details_by_tech!O$2:O$1295, annual_details_by_tech!$A$2:$A$1295, "HECO", annual_details_by_tech!$C$2:$C$1295, $F16, annual_details_by_tech!$D$2:$D$1295, $D16, annual_details_by_tech!$B$2:$B$1295, "capital_outlay")</f>
        <v>0</v>
      </c>
      <c r="T16" s="32">
        <f>SUMIFS(annual_details_by_tech!P$2:P$1295, annual_details_by_tech!$A$2:$A$1295, "HECO", annual_details_by_tech!$C$2:$C$1295, $F16, annual_details_by_tech!$D$2:$D$1295, $D16, annual_details_by_tech!$B$2:$B$1295, "capital_outlay")</f>
        <v>0</v>
      </c>
      <c r="U16" s="32">
        <f>SUMIFS(annual_details_by_tech!Q$2:Q$1295, annual_details_by_tech!$A$2:$A$1295, "HECO", annual_details_by_tech!$C$2:$C$1295, $F16, annual_details_by_tech!$D$2:$D$1295, $D16, annual_details_by_tech!$B$2:$B$1295, "capital_outlay")</f>
        <v>0</v>
      </c>
      <c r="V16" s="32">
        <f>SUMIFS(annual_details_by_tech!R$2:R$1295, annual_details_by_tech!$A$2:$A$1295, "HECO", annual_details_by_tech!$C$2:$C$1295, $F16, annual_details_by_tech!$D$2:$D$1295, $D16, annual_details_by_tech!$B$2:$B$1295, "capital_outlay")</f>
        <v>0</v>
      </c>
      <c r="W16" s="32">
        <f>SUMIFS(annual_details_by_tech!S$2:S$1295, annual_details_by_tech!$A$2:$A$1295, "HECO", annual_details_by_tech!$C$2:$C$1295, $F16, annual_details_by_tech!$D$2:$D$1295, $D16, annual_details_by_tech!$B$2:$B$1295, "capital_outlay")</f>
        <v>0</v>
      </c>
      <c r="X16" s="32">
        <f>SUMIFS(annual_details_by_tech!T$2:T$1295, annual_details_by_tech!$A$2:$A$1295, "HECO", annual_details_by_tech!$C$2:$C$1295, $F16, annual_details_by_tech!$D$2:$D$1295, $D16, annual_details_by_tech!$B$2:$B$1295, "capital_outlay")</f>
        <v>0</v>
      </c>
      <c r="Y16" s="32">
        <f>SUMIFS(annual_details_by_tech!U$2:U$1295, annual_details_by_tech!$A$2:$A$1295, "HECO", annual_details_by_tech!$C$2:$C$1295, $F16, annual_details_by_tech!$D$2:$D$1295, $D16, annual_details_by_tech!$B$2:$B$1295, "capital_outlay")</f>
        <v>0</v>
      </c>
      <c r="Z16" s="32">
        <f>SUMIFS(annual_details_by_tech!V$2:V$1295, annual_details_by_tech!$A$2:$A$1295, "HECO", annual_details_by_tech!$C$2:$C$1295, $F16, annual_details_by_tech!$D$2:$D$1295, $D16, annual_details_by_tech!$B$2:$B$1295, "capital_outlay")</f>
        <v>0</v>
      </c>
      <c r="AA16" s="32">
        <f>SUMIFS(annual_details_by_tech!W$2:W$1295, annual_details_by_tech!$A$2:$A$1295, "HECO", annual_details_by_tech!$C$2:$C$1295, $F16, annual_details_by_tech!$D$2:$D$1295, $D16, annual_details_by_tech!$B$2:$B$1295, "capital_outlay")</f>
        <v>0</v>
      </c>
      <c r="AB16" s="32">
        <f>SUMIFS(annual_details_by_tech!X$2:X$1295, annual_details_by_tech!$A$2:$A$1295, "HECO", annual_details_by_tech!$C$2:$C$1295, $F16, annual_details_by_tech!$D$2:$D$1295, $D16, annual_details_by_tech!$B$2:$B$1295, "capital_outlay")</f>
        <v>0</v>
      </c>
      <c r="AC16" s="32">
        <f>SUMIFS(annual_details_by_tech!Y$2:Y$1295, annual_details_by_tech!$A$2:$A$1295, "HECO", annual_details_by_tech!$C$2:$C$1295, $F16, annual_details_by_tech!$D$2:$D$1295, $D16, annual_details_by_tech!$B$2:$B$1295, "capital_outlay")</f>
        <v>0</v>
      </c>
      <c r="AD16" s="32">
        <f>SUMIFS(annual_details_by_tech!Z$2:Z$1295, annual_details_by_tech!$A$2:$A$1295, "HECO", annual_details_by_tech!$C$2:$C$1295, $F16, annual_details_by_tech!$D$2:$D$1295, $D16, annual_details_by_tech!$B$2:$B$1295, "capital_outlay")</f>
        <v>0</v>
      </c>
      <c r="AE16" s="32">
        <f>SUMIFS(annual_details_by_tech!AA$2:AA$1295, annual_details_by_tech!$A$2:$A$1295, "HECO", annual_details_by_tech!$C$2:$C$1295, $F16, annual_details_by_tech!$D$2:$D$1295, $D16, annual_details_by_tech!$B$2:$B$1295, "capital_outlay")</f>
        <v>0</v>
      </c>
      <c r="AF16" s="32">
        <f>SUMIFS(annual_details_by_tech!AB$2:AB$1295, annual_details_by_tech!$A$2:$A$1295, "HECO", annual_details_by_tech!$C$2:$C$1295, $F16, annual_details_by_tech!$D$2:$D$1295, $D16, annual_details_by_tech!$B$2:$B$1295, "capital_outlay")</f>
        <v>0</v>
      </c>
      <c r="AG16" s="32">
        <f>SUMIFS(annual_details_by_tech!AC$2:AC$1295, annual_details_by_tech!$A$2:$A$1295, "HECO", annual_details_by_tech!$C$2:$C$1295, $F16, annual_details_by_tech!$D$2:$D$1295, $D16, annual_details_by_tech!$B$2:$B$1295, "capital_outlay")</f>
        <v>0</v>
      </c>
      <c r="AH16" s="32">
        <f>SUMIFS(annual_details_by_tech!AD$2:AD$1295, annual_details_by_tech!$A$2:$A$1295, "HECO", annual_details_by_tech!$C$2:$C$1295, $F16, annual_details_by_tech!$D$2:$D$1295, $D16, annual_details_by_tech!$B$2:$B$1295, "capital_outlay")</f>
        <v>0</v>
      </c>
      <c r="AI16" s="32">
        <f>SUMIFS(annual_details_by_tech!AE$2:AE$1295, annual_details_by_tech!$A$2:$A$1295, "HECO", annual_details_by_tech!$C$2:$C$1295, $F16, annual_details_by_tech!$D$2:$D$1295, $D16, annual_details_by_tech!$B$2:$B$1295, "capital_outlay")</f>
        <v>0</v>
      </c>
    </row>
    <row r="17" spans="1:35" s="9" customFormat="1">
      <c r="A17" s="17"/>
      <c r="B17" s="6"/>
      <c r="C17" s="6"/>
      <c r="D17" s="31">
        <f>IF(AND(annual_details_by_tech!$A9="HECO",annual_details_by_tech!$B9=annual_details_by_tech!$B$2), annual_details_by_tech!$D9, "-
")</f>
        <v>1974</v>
      </c>
      <c r="E17" s="17"/>
      <c r="F17" s="31" t="str">
        <f>IF(AND(annual_details_by_tech!$A9="HECO",annual_details_by_tech!$B9=annual_details_by_tech!$B$2), annual_details_by_tech!$C9, "-
")</f>
        <v>Kahe_5</v>
      </c>
      <c r="G17" s="32"/>
      <c r="H17" s="32"/>
      <c r="I17" s="32"/>
      <c r="J17" s="32">
        <f>SUMIFS(annual_details_by_tech!F$2:F$1295, annual_details_by_tech!$A$2:$A$1295, "HECO", annual_details_by_tech!$C$2:$C$1295, $F17, annual_details_by_tech!$D$2:$D$1295, $D17, annual_details_by_tech!$B$2:$B$1295, "capital_outlay")</f>
        <v>0</v>
      </c>
      <c r="K17" s="32">
        <f>SUMIFS(annual_details_by_tech!G$2:G$1295, annual_details_by_tech!$A$2:$A$1295, "HECO", annual_details_by_tech!$C$2:$C$1295, $F17, annual_details_by_tech!$D$2:$D$1295, $D17, annual_details_by_tech!$B$2:$B$1295, "capital_outlay")</f>
        <v>0</v>
      </c>
      <c r="L17" s="32">
        <f>SUMIFS(annual_details_by_tech!H$2:H$1295, annual_details_by_tech!$A$2:$A$1295, "HECO", annual_details_by_tech!$C$2:$C$1295, $F17, annual_details_by_tech!$D$2:$D$1295, $D17, annual_details_by_tech!$B$2:$B$1295, "capital_outlay")</f>
        <v>0</v>
      </c>
      <c r="M17" s="32">
        <f>SUMIFS(annual_details_by_tech!I$2:I$1295, annual_details_by_tech!$A$2:$A$1295, "HECO", annual_details_by_tech!$C$2:$C$1295, $F17, annual_details_by_tech!$D$2:$D$1295, $D17, annual_details_by_tech!$B$2:$B$1295, "capital_outlay")</f>
        <v>0</v>
      </c>
      <c r="N17" s="32">
        <f>SUMIFS(annual_details_by_tech!J$2:J$1295, annual_details_by_tech!$A$2:$A$1295, "HECO", annual_details_by_tech!$C$2:$C$1295, $F17, annual_details_by_tech!$D$2:$D$1295, $D17, annual_details_by_tech!$B$2:$B$1295, "capital_outlay")</f>
        <v>0</v>
      </c>
      <c r="O17" s="32">
        <f>SUMIFS(annual_details_by_tech!K$2:K$1295, annual_details_by_tech!$A$2:$A$1295, "HECO", annual_details_by_tech!$C$2:$C$1295, $F17, annual_details_by_tech!$D$2:$D$1295, $D17, annual_details_by_tech!$B$2:$B$1295, "capital_outlay")</f>
        <v>0</v>
      </c>
      <c r="P17" s="32">
        <f>SUMIFS(annual_details_by_tech!L$2:L$1295, annual_details_by_tech!$A$2:$A$1295, "HECO", annual_details_by_tech!$C$2:$C$1295, $F17, annual_details_by_tech!$D$2:$D$1295, $D17, annual_details_by_tech!$B$2:$B$1295, "capital_outlay")</f>
        <v>0</v>
      </c>
      <c r="Q17" s="32">
        <f>SUMIFS(annual_details_by_tech!M$2:M$1295, annual_details_by_tech!$A$2:$A$1295, "HECO", annual_details_by_tech!$C$2:$C$1295, $F17, annual_details_by_tech!$D$2:$D$1295, $D17, annual_details_by_tech!$B$2:$B$1295, "capital_outlay")</f>
        <v>0</v>
      </c>
      <c r="R17" s="32">
        <f>SUMIFS(annual_details_by_tech!N$2:N$1295, annual_details_by_tech!$A$2:$A$1295, "HECO", annual_details_by_tech!$C$2:$C$1295, $F17, annual_details_by_tech!$D$2:$D$1295, $D17, annual_details_by_tech!$B$2:$B$1295, "capital_outlay")</f>
        <v>0</v>
      </c>
      <c r="S17" s="32">
        <f>SUMIFS(annual_details_by_tech!O$2:O$1295, annual_details_by_tech!$A$2:$A$1295, "HECO", annual_details_by_tech!$C$2:$C$1295, $F17, annual_details_by_tech!$D$2:$D$1295, $D17, annual_details_by_tech!$B$2:$B$1295, "capital_outlay")</f>
        <v>0</v>
      </c>
      <c r="T17" s="32">
        <f>SUMIFS(annual_details_by_tech!P$2:P$1295, annual_details_by_tech!$A$2:$A$1295, "HECO", annual_details_by_tech!$C$2:$C$1295, $F17, annual_details_by_tech!$D$2:$D$1295, $D17, annual_details_by_tech!$B$2:$B$1295, "capital_outlay")</f>
        <v>0</v>
      </c>
      <c r="U17" s="32">
        <f>SUMIFS(annual_details_by_tech!Q$2:Q$1295, annual_details_by_tech!$A$2:$A$1295, "HECO", annual_details_by_tech!$C$2:$C$1295, $F17, annual_details_by_tech!$D$2:$D$1295, $D17, annual_details_by_tech!$B$2:$B$1295, "capital_outlay")</f>
        <v>0</v>
      </c>
      <c r="V17" s="32">
        <f>SUMIFS(annual_details_by_tech!R$2:R$1295, annual_details_by_tech!$A$2:$A$1295, "HECO", annual_details_by_tech!$C$2:$C$1295, $F17, annual_details_by_tech!$D$2:$D$1295, $D17, annual_details_by_tech!$B$2:$B$1295, "capital_outlay")</f>
        <v>0</v>
      </c>
      <c r="W17" s="32">
        <f>SUMIFS(annual_details_by_tech!S$2:S$1295, annual_details_by_tech!$A$2:$A$1295, "HECO", annual_details_by_tech!$C$2:$C$1295, $F17, annual_details_by_tech!$D$2:$D$1295, $D17, annual_details_by_tech!$B$2:$B$1295, "capital_outlay")</f>
        <v>0</v>
      </c>
      <c r="X17" s="32">
        <f>SUMIFS(annual_details_by_tech!T$2:T$1295, annual_details_by_tech!$A$2:$A$1295, "HECO", annual_details_by_tech!$C$2:$C$1295, $F17, annual_details_by_tech!$D$2:$D$1295, $D17, annual_details_by_tech!$B$2:$B$1295, "capital_outlay")</f>
        <v>0</v>
      </c>
      <c r="Y17" s="32">
        <f>SUMIFS(annual_details_by_tech!U$2:U$1295, annual_details_by_tech!$A$2:$A$1295, "HECO", annual_details_by_tech!$C$2:$C$1295, $F17, annual_details_by_tech!$D$2:$D$1295, $D17, annual_details_by_tech!$B$2:$B$1295, "capital_outlay")</f>
        <v>0</v>
      </c>
      <c r="Z17" s="32">
        <f>SUMIFS(annual_details_by_tech!V$2:V$1295, annual_details_by_tech!$A$2:$A$1295, "HECO", annual_details_by_tech!$C$2:$C$1295, $F17, annual_details_by_tech!$D$2:$D$1295, $D17, annual_details_by_tech!$B$2:$B$1295, "capital_outlay")</f>
        <v>0</v>
      </c>
      <c r="AA17" s="32">
        <f>SUMIFS(annual_details_by_tech!W$2:W$1295, annual_details_by_tech!$A$2:$A$1295, "HECO", annual_details_by_tech!$C$2:$C$1295, $F17, annual_details_by_tech!$D$2:$D$1295, $D17, annual_details_by_tech!$B$2:$B$1295, "capital_outlay")</f>
        <v>0</v>
      </c>
      <c r="AB17" s="32">
        <f>SUMIFS(annual_details_by_tech!X$2:X$1295, annual_details_by_tech!$A$2:$A$1295, "HECO", annual_details_by_tech!$C$2:$C$1295, $F17, annual_details_by_tech!$D$2:$D$1295, $D17, annual_details_by_tech!$B$2:$B$1295, "capital_outlay")</f>
        <v>0</v>
      </c>
      <c r="AC17" s="32">
        <f>SUMIFS(annual_details_by_tech!Y$2:Y$1295, annual_details_by_tech!$A$2:$A$1295, "HECO", annual_details_by_tech!$C$2:$C$1295, $F17, annual_details_by_tech!$D$2:$D$1295, $D17, annual_details_by_tech!$B$2:$B$1295, "capital_outlay")</f>
        <v>0</v>
      </c>
      <c r="AD17" s="32">
        <f>SUMIFS(annual_details_by_tech!Z$2:Z$1295, annual_details_by_tech!$A$2:$A$1295, "HECO", annual_details_by_tech!$C$2:$C$1295, $F17, annual_details_by_tech!$D$2:$D$1295, $D17, annual_details_by_tech!$B$2:$B$1295, "capital_outlay")</f>
        <v>0</v>
      </c>
      <c r="AE17" s="32">
        <f>SUMIFS(annual_details_by_tech!AA$2:AA$1295, annual_details_by_tech!$A$2:$A$1295, "HECO", annual_details_by_tech!$C$2:$C$1295, $F17, annual_details_by_tech!$D$2:$D$1295, $D17, annual_details_by_tech!$B$2:$B$1295, "capital_outlay")</f>
        <v>0</v>
      </c>
      <c r="AF17" s="32">
        <f>SUMIFS(annual_details_by_tech!AB$2:AB$1295, annual_details_by_tech!$A$2:$A$1295, "HECO", annual_details_by_tech!$C$2:$C$1295, $F17, annual_details_by_tech!$D$2:$D$1295, $D17, annual_details_by_tech!$B$2:$B$1295, "capital_outlay")</f>
        <v>0</v>
      </c>
      <c r="AG17" s="32">
        <f>SUMIFS(annual_details_by_tech!AC$2:AC$1295, annual_details_by_tech!$A$2:$A$1295, "HECO", annual_details_by_tech!$C$2:$C$1295, $F17, annual_details_by_tech!$D$2:$D$1295, $D17, annual_details_by_tech!$B$2:$B$1295, "capital_outlay")</f>
        <v>0</v>
      </c>
      <c r="AH17" s="32">
        <f>SUMIFS(annual_details_by_tech!AD$2:AD$1295, annual_details_by_tech!$A$2:$A$1295, "HECO", annual_details_by_tech!$C$2:$C$1295, $F17, annual_details_by_tech!$D$2:$D$1295, $D17, annual_details_by_tech!$B$2:$B$1295, "capital_outlay")</f>
        <v>0</v>
      </c>
      <c r="AI17" s="32">
        <f>SUMIFS(annual_details_by_tech!AE$2:AE$1295, annual_details_by_tech!$A$2:$A$1295, "HECO", annual_details_by_tech!$C$2:$C$1295, $F17, annual_details_by_tech!$D$2:$D$1295, $D17, annual_details_by_tech!$B$2:$B$1295, "capital_outlay")</f>
        <v>0</v>
      </c>
    </row>
    <row r="18" spans="1:35" s="9" customFormat="1">
      <c r="A18" s="17"/>
      <c r="B18" s="6"/>
      <c r="C18" s="6"/>
      <c r="D18" s="31">
        <f>IF(AND(annual_details_by_tech!$A10="HECO",annual_details_by_tech!$B10=annual_details_by_tech!$B$2), annual_details_by_tech!$D10, "-
")</f>
        <v>1981</v>
      </c>
      <c r="E18" s="17"/>
      <c r="F18" s="31" t="str">
        <f>IF(AND(annual_details_by_tech!$A10="HECO",annual_details_by_tech!$B10=annual_details_by_tech!$B$2), annual_details_by_tech!$C10, "-
")</f>
        <v>Kahe_6</v>
      </c>
      <c r="G18" s="32"/>
      <c r="H18" s="32"/>
      <c r="I18" s="32"/>
      <c r="J18" s="32">
        <f>SUMIFS(annual_details_by_tech!F$2:F$1295, annual_details_by_tech!$A$2:$A$1295, "HECO", annual_details_by_tech!$C$2:$C$1295, $F18, annual_details_by_tech!$D$2:$D$1295, $D18, annual_details_by_tech!$B$2:$B$1295, "capital_outlay")</f>
        <v>0</v>
      </c>
      <c r="K18" s="32">
        <f>SUMIFS(annual_details_by_tech!G$2:G$1295, annual_details_by_tech!$A$2:$A$1295, "HECO", annual_details_by_tech!$C$2:$C$1295, $F18, annual_details_by_tech!$D$2:$D$1295, $D18, annual_details_by_tech!$B$2:$B$1295, "capital_outlay")</f>
        <v>0</v>
      </c>
      <c r="L18" s="32">
        <f>SUMIFS(annual_details_by_tech!H$2:H$1295, annual_details_by_tech!$A$2:$A$1295, "HECO", annual_details_by_tech!$C$2:$C$1295, $F18, annual_details_by_tech!$D$2:$D$1295, $D18, annual_details_by_tech!$B$2:$B$1295, "capital_outlay")</f>
        <v>0</v>
      </c>
      <c r="M18" s="32">
        <f>SUMIFS(annual_details_by_tech!I$2:I$1295, annual_details_by_tech!$A$2:$A$1295, "HECO", annual_details_by_tech!$C$2:$C$1295, $F18, annual_details_by_tech!$D$2:$D$1295, $D18, annual_details_by_tech!$B$2:$B$1295, "capital_outlay")</f>
        <v>0</v>
      </c>
      <c r="N18" s="32">
        <f>SUMIFS(annual_details_by_tech!J$2:J$1295, annual_details_by_tech!$A$2:$A$1295, "HECO", annual_details_by_tech!$C$2:$C$1295, $F18, annual_details_by_tech!$D$2:$D$1295, $D18, annual_details_by_tech!$B$2:$B$1295, "capital_outlay")</f>
        <v>0</v>
      </c>
      <c r="O18" s="32">
        <f>SUMIFS(annual_details_by_tech!K$2:K$1295, annual_details_by_tech!$A$2:$A$1295, "HECO", annual_details_by_tech!$C$2:$C$1295, $F18, annual_details_by_tech!$D$2:$D$1295, $D18, annual_details_by_tech!$B$2:$B$1295, "capital_outlay")</f>
        <v>0</v>
      </c>
      <c r="P18" s="32">
        <f>SUMIFS(annual_details_by_tech!L$2:L$1295, annual_details_by_tech!$A$2:$A$1295, "HECO", annual_details_by_tech!$C$2:$C$1295, $F18, annual_details_by_tech!$D$2:$D$1295, $D18, annual_details_by_tech!$B$2:$B$1295, "capital_outlay")</f>
        <v>0</v>
      </c>
      <c r="Q18" s="32">
        <f>SUMIFS(annual_details_by_tech!M$2:M$1295, annual_details_by_tech!$A$2:$A$1295, "HECO", annual_details_by_tech!$C$2:$C$1295, $F18, annual_details_by_tech!$D$2:$D$1295, $D18, annual_details_by_tech!$B$2:$B$1295, "capital_outlay")</f>
        <v>0</v>
      </c>
      <c r="R18" s="32">
        <f>SUMIFS(annual_details_by_tech!N$2:N$1295, annual_details_by_tech!$A$2:$A$1295, "HECO", annual_details_by_tech!$C$2:$C$1295, $F18, annual_details_by_tech!$D$2:$D$1295, $D18, annual_details_by_tech!$B$2:$B$1295, "capital_outlay")</f>
        <v>0</v>
      </c>
      <c r="S18" s="32">
        <f>SUMIFS(annual_details_by_tech!O$2:O$1295, annual_details_by_tech!$A$2:$A$1295, "HECO", annual_details_by_tech!$C$2:$C$1295, $F18, annual_details_by_tech!$D$2:$D$1295, $D18, annual_details_by_tech!$B$2:$B$1295, "capital_outlay")</f>
        <v>0</v>
      </c>
      <c r="T18" s="32">
        <f>SUMIFS(annual_details_by_tech!P$2:P$1295, annual_details_by_tech!$A$2:$A$1295, "HECO", annual_details_by_tech!$C$2:$C$1295, $F18, annual_details_by_tech!$D$2:$D$1295, $D18, annual_details_by_tech!$B$2:$B$1295, "capital_outlay")</f>
        <v>0</v>
      </c>
      <c r="U18" s="32">
        <f>SUMIFS(annual_details_by_tech!Q$2:Q$1295, annual_details_by_tech!$A$2:$A$1295, "HECO", annual_details_by_tech!$C$2:$C$1295, $F18, annual_details_by_tech!$D$2:$D$1295, $D18, annual_details_by_tech!$B$2:$B$1295, "capital_outlay")</f>
        <v>0</v>
      </c>
      <c r="V18" s="32">
        <f>SUMIFS(annual_details_by_tech!R$2:R$1295, annual_details_by_tech!$A$2:$A$1295, "HECO", annual_details_by_tech!$C$2:$C$1295, $F18, annual_details_by_tech!$D$2:$D$1295, $D18, annual_details_by_tech!$B$2:$B$1295, "capital_outlay")</f>
        <v>0</v>
      </c>
      <c r="W18" s="32">
        <f>SUMIFS(annual_details_by_tech!S$2:S$1295, annual_details_by_tech!$A$2:$A$1295, "HECO", annual_details_by_tech!$C$2:$C$1295, $F18, annual_details_by_tech!$D$2:$D$1295, $D18, annual_details_by_tech!$B$2:$B$1295, "capital_outlay")</f>
        <v>0</v>
      </c>
      <c r="X18" s="32">
        <f>SUMIFS(annual_details_by_tech!T$2:T$1295, annual_details_by_tech!$A$2:$A$1295, "HECO", annual_details_by_tech!$C$2:$C$1295, $F18, annual_details_by_tech!$D$2:$D$1295, $D18, annual_details_by_tech!$B$2:$B$1295, "capital_outlay")</f>
        <v>0</v>
      </c>
      <c r="Y18" s="32">
        <f>SUMIFS(annual_details_by_tech!U$2:U$1295, annual_details_by_tech!$A$2:$A$1295, "HECO", annual_details_by_tech!$C$2:$C$1295, $F18, annual_details_by_tech!$D$2:$D$1295, $D18, annual_details_by_tech!$B$2:$B$1295, "capital_outlay")</f>
        <v>0</v>
      </c>
      <c r="Z18" s="32">
        <f>SUMIFS(annual_details_by_tech!V$2:V$1295, annual_details_by_tech!$A$2:$A$1295, "HECO", annual_details_by_tech!$C$2:$C$1295, $F18, annual_details_by_tech!$D$2:$D$1295, $D18, annual_details_by_tech!$B$2:$B$1295, "capital_outlay")</f>
        <v>0</v>
      </c>
      <c r="AA18" s="32">
        <f>SUMIFS(annual_details_by_tech!W$2:W$1295, annual_details_by_tech!$A$2:$A$1295, "HECO", annual_details_by_tech!$C$2:$C$1295, $F18, annual_details_by_tech!$D$2:$D$1295, $D18, annual_details_by_tech!$B$2:$B$1295, "capital_outlay")</f>
        <v>0</v>
      </c>
      <c r="AB18" s="32">
        <f>SUMIFS(annual_details_by_tech!X$2:X$1295, annual_details_by_tech!$A$2:$A$1295, "HECO", annual_details_by_tech!$C$2:$C$1295, $F18, annual_details_by_tech!$D$2:$D$1295, $D18, annual_details_by_tech!$B$2:$B$1295, "capital_outlay")</f>
        <v>0</v>
      </c>
      <c r="AC18" s="32">
        <f>SUMIFS(annual_details_by_tech!Y$2:Y$1295, annual_details_by_tech!$A$2:$A$1295, "HECO", annual_details_by_tech!$C$2:$C$1295, $F18, annual_details_by_tech!$D$2:$D$1295, $D18, annual_details_by_tech!$B$2:$B$1295, "capital_outlay")</f>
        <v>0</v>
      </c>
      <c r="AD18" s="32">
        <f>SUMIFS(annual_details_by_tech!Z$2:Z$1295, annual_details_by_tech!$A$2:$A$1295, "HECO", annual_details_by_tech!$C$2:$C$1295, $F18, annual_details_by_tech!$D$2:$D$1295, $D18, annual_details_by_tech!$B$2:$B$1295, "capital_outlay")</f>
        <v>0</v>
      </c>
      <c r="AE18" s="32">
        <f>SUMIFS(annual_details_by_tech!AA$2:AA$1295, annual_details_by_tech!$A$2:$A$1295, "HECO", annual_details_by_tech!$C$2:$C$1295, $F18, annual_details_by_tech!$D$2:$D$1295, $D18, annual_details_by_tech!$B$2:$B$1295, "capital_outlay")</f>
        <v>0</v>
      </c>
      <c r="AF18" s="32">
        <f>SUMIFS(annual_details_by_tech!AB$2:AB$1295, annual_details_by_tech!$A$2:$A$1295, "HECO", annual_details_by_tech!$C$2:$C$1295, $F18, annual_details_by_tech!$D$2:$D$1295, $D18, annual_details_by_tech!$B$2:$B$1295, "capital_outlay")</f>
        <v>0</v>
      </c>
      <c r="AG18" s="32">
        <f>SUMIFS(annual_details_by_tech!AC$2:AC$1295, annual_details_by_tech!$A$2:$A$1295, "HECO", annual_details_by_tech!$C$2:$C$1295, $F18, annual_details_by_tech!$D$2:$D$1295, $D18, annual_details_by_tech!$B$2:$B$1295, "capital_outlay")</f>
        <v>0</v>
      </c>
      <c r="AH18" s="32">
        <f>SUMIFS(annual_details_by_tech!AD$2:AD$1295, annual_details_by_tech!$A$2:$A$1295, "HECO", annual_details_by_tech!$C$2:$C$1295, $F18, annual_details_by_tech!$D$2:$D$1295, $D18, annual_details_by_tech!$B$2:$B$1295, "capital_outlay")</f>
        <v>0</v>
      </c>
      <c r="AI18" s="32">
        <f>SUMIFS(annual_details_by_tech!AE$2:AE$1295, annual_details_by_tech!$A$2:$A$1295, "HECO", annual_details_by_tech!$C$2:$C$1295, $F18, annual_details_by_tech!$D$2:$D$1295, $D18, annual_details_by_tech!$B$2:$B$1295, "capital_outlay")</f>
        <v>0</v>
      </c>
    </row>
    <row r="19" spans="1:35" s="9" customFormat="1">
      <c r="A19" s="17"/>
      <c r="B19" s="6"/>
      <c r="C19" s="6"/>
      <c r="D19" s="31">
        <f>IF(AND(annual_details_by_tech!$A11="HECO",annual_details_by_tech!$B11=annual_details_by_tech!$B$2), annual_details_by_tech!$D11, "-
")</f>
        <v>1973</v>
      </c>
      <c r="E19" s="17"/>
      <c r="F19" s="31" t="str">
        <f>IF(AND(annual_details_by_tech!$A11="HECO",annual_details_by_tech!$B11=annual_details_by_tech!$B$2), annual_details_by_tech!$C11, "-
")</f>
        <v>Waiau_10</v>
      </c>
      <c r="G19" s="32"/>
      <c r="H19" s="32"/>
      <c r="I19" s="32"/>
      <c r="J19" s="32">
        <f>SUMIFS(annual_details_by_tech!F$2:F$1295, annual_details_by_tech!$A$2:$A$1295, "HECO", annual_details_by_tech!$C$2:$C$1295, $F19, annual_details_by_tech!$D$2:$D$1295, $D19, annual_details_by_tech!$B$2:$B$1295, "capital_outlay")</f>
        <v>0</v>
      </c>
      <c r="K19" s="32">
        <f>SUMIFS(annual_details_by_tech!G$2:G$1295, annual_details_by_tech!$A$2:$A$1295, "HECO", annual_details_by_tech!$C$2:$C$1295, $F19, annual_details_by_tech!$D$2:$D$1295, $D19, annual_details_by_tech!$B$2:$B$1295, "capital_outlay")</f>
        <v>0</v>
      </c>
      <c r="L19" s="32">
        <f>SUMIFS(annual_details_by_tech!H$2:H$1295, annual_details_by_tech!$A$2:$A$1295, "HECO", annual_details_by_tech!$C$2:$C$1295, $F19, annual_details_by_tech!$D$2:$D$1295, $D19, annual_details_by_tech!$B$2:$B$1295, "capital_outlay")</f>
        <v>0</v>
      </c>
      <c r="M19" s="32">
        <f>SUMIFS(annual_details_by_tech!I$2:I$1295, annual_details_by_tech!$A$2:$A$1295, "HECO", annual_details_by_tech!$C$2:$C$1295, $F19, annual_details_by_tech!$D$2:$D$1295, $D19, annual_details_by_tech!$B$2:$B$1295, "capital_outlay")</f>
        <v>0</v>
      </c>
      <c r="N19" s="32">
        <f>SUMIFS(annual_details_by_tech!J$2:J$1295, annual_details_by_tech!$A$2:$A$1295, "HECO", annual_details_by_tech!$C$2:$C$1295, $F19, annual_details_by_tech!$D$2:$D$1295, $D19, annual_details_by_tech!$B$2:$B$1295, "capital_outlay")</f>
        <v>0</v>
      </c>
      <c r="O19" s="32">
        <f>SUMIFS(annual_details_by_tech!K$2:K$1295, annual_details_by_tech!$A$2:$A$1295, "HECO", annual_details_by_tech!$C$2:$C$1295, $F19, annual_details_by_tech!$D$2:$D$1295, $D19, annual_details_by_tech!$B$2:$B$1295, "capital_outlay")</f>
        <v>0</v>
      </c>
      <c r="P19" s="32">
        <f>SUMIFS(annual_details_by_tech!L$2:L$1295, annual_details_by_tech!$A$2:$A$1295, "HECO", annual_details_by_tech!$C$2:$C$1295, $F19, annual_details_by_tech!$D$2:$D$1295, $D19, annual_details_by_tech!$B$2:$B$1295, "capital_outlay")</f>
        <v>0</v>
      </c>
      <c r="Q19" s="32">
        <f>SUMIFS(annual_details_by_tech!M$2:M$1295, annual_details_by_tech!$A$2:$A$1295, "HECO", annual_details_by_tech!$C$2:$C$1295, $F19, annual_details_by_tech!$D$2:$D$1295, $D19, annual_details_by_tech!$B$2:$B$1295, "capital_outlay")</f>
        <v>0</v>
      </c>
      <c r="R19" s="32">
        <f>SUMIFS(annual_details_by_tech!N$2:N$1295, annual_details_by_tech!$A$2:$A$1295, "HECO", annual_details_by_tech!$C$2:$C$1295, $F19, annual_details_by_tech!$D$2:$D$1295, $D19, annual_details_by_tech!$B$2:$B$1295, "capital_outlay")</f>
        <v>0</v>
      </c>
      <c r="S19" s="32">
        <f>SUMIFS(annual_details_by_tech!O$2:O$1295, annual_details_by_tech!$A$2:$A$1295, "HECO", annual_details_by_tech!$C$2:$C$1295, $F19, annual_details_by_tech!$D$2:$D$1295, $D19, annual_details_by_tech!$B$2:$B$1295, "capital_outlay")</f>
        <v>0</v>
      </c>
      <c r="T19" s="32">
        <f>SUMIFS(annual_details_by_tech!P$2:P$1295, annual_details_by_tech!$A$2:$A$1295, "HECO", annual_details_by_tech!$C$2:$C$1295, $F19, annual_details_by_tech!$D$2:$D$1295, $D19, annual_details_by_tech!$B$2:$B$1295, "capital_outlay")</f>
        <v>0</v>
      </c>
      <c r="U19" s="32">
        <f>SUMIFS(annual_details_by_tech!Q$2:Q$1295, annual_details_by_tech!$A$2:$A$1295, "HECO", annual_details_by_tech!$C$2:$C$1295, $F19, annual_details_by_tech!$D$2:$D$1295, $D19, annual_details_by_tech!$B$2:$B$1295, "capital_outlay")</f>
        <v>0</v>
      </c>
      <c r="V19" s="32">
        <f>SUMIFS(annual_details_by_tech!R$2:R$1295, annual_details_by_tech!$A$2:$A$1295, "HECO", annual_details_by_tech!$C$2:$C$1295, $F19, annual_details_by_tech!$D$2:$D$1295, $D19, annual_details_by_tech!$B$2:$B$1295, "capital_outlay")</f>
        <v>0</v>
      </c>
      <c r="W19" s="32">
        <f>SUMIFS(annual_details_by_tech!S$2:S$1295, annual_details_by_tech!$A$2:$A$1295, "HECO", annual_details_by_tech!$C$2:$C$1295, $F19, annual_details_by_tech!$D$2:$D$1295, $D19, annual_details_by_tech!$B$2:$B$1295, "capital_outlay")</f>
        <v>0</v>
      </c>
      <c r="X19" s="32">
        <f>SUMIFS(annual_details_by_tech!T$2:T$1295, annual_details_by_tech!$A$2:$A$1295, "HECO", annual_details_by_tech!$C$2:$C$1295, $F19, annual_details_by_tech!$D$2:$D$1295, $D19, annual_details_by_tech!$B$2:$B$1295, "capital_outlay")</f>
        <v>0</v>
      </c>
      <c r="Y19" s="32">
        <f>SUMIFS(annual_details_by_tech!U$2:U$1295, annual_details_by_tech!$A$2:$A$1295, "HECO", annual_details_by_tech!$C$2:$C$1295, $F19, annual_details_by_tech!$D$2:$D$1295, $D19, annual_details_by_tech!$B$2:$B$1295, "capital_outlay")</f>
        <v>0</v>
      </c>
      <c r="Z19" s="32">
        <f>SUMIFS(annual_details_by_tech!V$2:V$1295, annual_details_by_tech!$A$2:$A$1295, "HECO", annual_details_by_tech!$C$2:$C$1295, $F19, annual_details_by_tech!$D$2:$D$1295, $D19, annual_details_by_tech!$B$2:$B$1295, "capital_outlay")</f>
        <v>0</v>
      </c>
      <c r="AA19" s="32">
        <f>SUMIFS(annual_details_by_tech!W$2:W$1295, annual_details_by_tech!$A$2:$A$1295, "HECO", annual_details_by_tech!$C$2:$C$1295, $F19, annual_details_by_tech!$D$2:$D$1295, $D19, annual_details_by_tech!$B$2:$B$1295, "capital_outlay")</f>
        <v>0</v>
      </c>
      <c r="AB19" s="32">
        <f>SUMIFS(annual_details_by_tech!X$2:X$1295, annual_details_by_tech!$A$2:$A$1295, "HECO", annual_details_by_tech!$C$2:$C$1295, $F19, annual_details_by_tech!$D$2:$D$1295, $D19, annual_details_by_tech!$B$2:$B$1295, "capital_outlay")</f>
        <v>0</v>
      </c>
      <c r="AC19" s="32">
        <f>SUMIFS(annual_details_by_tech!Y$2:Y$1295, annual_details_by_tech!$A$2:$A$1295, "HECO", annual_details_by_tech!$C$2:$C$1295, $F19, annual_details_by_tech!$D$2:$D$1295, $D19, annual_details_by_tech!$B$2:$B$1295, "capital_outlay")</f>
        <v>0</v>
      </c>
      <c r="AD19" s="32">
        <f>SUMIFS(annual_details_by_tech!Z$2:Z$1295, annual_details_by_tech!$A$2:$A$1295, "HECO", annual_details_by_tech!$C$2:$C$1295, $F19, annual_details_by_tech!$D$2:$D$1295, $D19, annual_details_by_tech!$B$2:$B$1295, "capital_outlay")</f>
        <v>0</v>
      </c>
      <c r="AE19" s="32">
        <f>SUMIFS(annual_details_by_tech!AA$2:AA$1295, annual_details_by_tech!$A$2:$A$1295, "HECO", annual_details_by_tech!$C$2:$C$1295, $F19, annual_details_by_tech!$D$2:$D$1295, $D19, annual_details_by_tech!$B$2:$B$1295, "capital_outlay")</f>
        <v>0</v>
      </c>
      <c r="AF19" s="32">
        <f>SUMIFS(annual_details_by_tech!AB$2:AB$1295, annual_details_by_tech!$A$2:$A$1295, "HECO", annual_details_by_tech!$C$2:$C$1295, $F19, annual_details_by_tech!$D$2:$D$1295, $D19, annual_details_by_tech!$B$2:$B$1295, "capital_outlay")</f>
        <v>0</v>
      </c>
      <c r="AG19" s="32">
        <f>SUMIFS(annual_details_by_tech!AC$2:AC$1295, annual_details_by_tech!$A$2:$A$1295, "HECO", annual_details_by_tech!$C$2:$C$1295, $F19, annual_details_by_tech!$D$2:$D$1295, $D19, annual_details_by_tech!$B$2:$B$1295, "capital_outlay")</f>
        <v>0</v>
      </c>
      <c r="AH19" s="32">
        <f>SUMIFS(annual_details_by_tech!AD$2:AD$1295, annual_details_by_tech!$A$2:$A$1295, "HECO", annual_details_by_tech!$C$2:$C$1295, $F19, annual_details_by_tech!$D$2:$D$1295, $D19, annual_details_by_tech!$B$2:$B$1295, "capital_outlay")</f>
        <v>0</v>
      </c>
      <c r="AI19" s="32">
        <f>SUMIFS(annual_details_by_tech!AE$2:AE$1295, annual_details_by_tech!$A$2:$A$1295, "HECO", annual_details_by_tech!$C$2:$C$1295, $F19, annual_details_by_tech!$D$2:$D$1295, $D19, annual_details_by_tech!$B$2:$B$1295, "capital_outlay")</f>
        <v>0</v>
      </c>
    </row>
    <row r="20" spans="1:35" s="9" customFormat="1">
      <c r="A20" s="17"/>
      <c r="B20" s="6"/>
      <c r="C20" s="6"/>
      <c r="D20" s="31">
        <f>IF(AND(annual_details_by_tech!$A12="HECO",annual_details_by_tech!$B12=annual_details_by_tech!$B$2), annual_details_by_tech!$D12, "-
")</f>
        <v>1947</v>
      </c>
      <c r="E20" s="17"/>
      <c r="F20" s="31" t="str">
        <f>IF(AND(annual_details_by_tech!$A12="HECO",annual_details_by_tech!$B12=annual_details_by_tech!$B$2), annual_details_by_tech!$C12, "-
")</f>
        <v>Waiau_3</v>
      </c>
      <c r="G20" s="32"/>
      <c r="H20" s="32"/>
      <c r="I20" s="32"/>
      <c r="J20" s="32">
        <f>SUMIFS(annual_details_by_tech!F$2:F$1295, annual_details_by_tech!$A$2:$A$1295, "HECO", annual_details_by_tech!$C$2:$C$1295, $F20, annual_details_by_tech!$D$2:$D$1295, $D20, annual_details_by_tech!$B$2:$B$1295, "capital_outlay")</f>
        <v>0</v>
      </c>
      <c r="K20" s="32">
        <f>SUMIFS(annual_details_by_tech!G$2:G$1295, annual_details_by_tech!$A$2:$A$1295, "HECO", annual_details_by_tech!$C$2:$C$1295, $F20, annual_details_by_tech!$D$2:$D$1295, $D20, annual_details_by_tech!$B$2:$B$1295, "capital_outlay")</f>
        <v>0</v>
      </c>
      <c r="L20" s="32">
        <f>SUMIFS(annual_details_by_tech!H$2:H$1295, annual_details_by_tech!$A$2:$A$1295, "HECO", annual_details_by_tech!$C$2:$C$1295, $F20, annual_details_by_tech!$D$2:$D$1295, $D20, annual_details_by_tech!$B$2:$B$1295, "capital_outlay")</f>
        <v>0</v>
      </c>
      <c r="M20" s="32">
        <f>SUMIFS(annual_details_by_tech!I$2:I$1295, annual_details_by_tech!$A$2:$A$1295, "HECO", annual_details_by_tech!$C$2:$C$1295, $F20, annual_details_by_tech!$D$2:$D$1295, $D20, annual_details_by_tech!$B$2:$B$1295, "capital_outlay")</f>
        <v>0</v>
      </c>
      <c r="N20" s="32">
        <f>SUMIFS(annual_details_by_tech!J$2:J$1295, annual_details_by_tech!$A$2:$A$1295, "HECO", annual_details_by_tech!$C$2:$C$1295, $F20, annual_details_by_tech!$D$2:$D$1295, $D20, annual_details_by_tech!$B$2:$B$1295, "capital_outlay")</f>
        <v>0</v>
      </c>
      <c r="O20" s="32">
        <f>SUMIFS(annual_details_by_tech!K$2:K$1295, annual_details_by_tech!$A$2:$A$1295, "HECO", annual_details_by_tech!$C$2:$C$1295, $F20, annual_details_by_tech!$D$2:$D$1295, $D20, annual_details_by_tech!$B$2:$B$1295, "capital_outlay")</f>
        <v>0</v>
      </c>
      <c r="P20" s="32">
        <f>SUMIFS(annual_details_by_tech!L$2:L$1295, annual_details_by_tech!$A$2:$A$1295, "HECO", annual_details_by_tech!$C$2:$C$1295, $F20, annual_details_by_tech!$D$2:$D$1295, $D20, annual_details_by_tech!$B$2:$B$1295, "capital_outlay")</f>
        <v>0</v>
      </c>
      <c r="Q20" s="32">
        <f>SUMIFS(annual_details_by_tech!M$2:M$1295, annual_details_by_tech!$A$2:$A$1295, "HECO", annual_details_by_tech!$C$2:$C$1295, $F20, annual_details_by_tech!$D$2:$D$1295, $D20, annual_details_by_tech!$B$2:$B$1295, "capital_outlay")</f>
        <v>0</v>
      </c>
      <c r="R20" s="32">
        <f>SUMIFS(annual_details_by_tech!N$2:N$1295, annual_details_by_tech!$A$2:$A$1295, "HECO", annual_details_by_tech!$C$2:$C$1295, $F20, annual_details_by_tech!$D$2:$D$1295, $D20, annual_details_by_tech!$B$2:$B$1295, "capital_outlay")</f>
        <v>0</v>
      </c>
      <c r="S20" s="32">
        <f>SUMIFS(annual_details_by_tech!O$2:O$1295, annual_details_by_tech!$A$2:$A$1295, "HECO", annual_details_by_tech!$C$2:$C$1295, $F20, annual_details_by_tech!$D$2:$D$1295, $D20, annual_details_by_tech!$B$2:$B$1295, "capital_outlay")</f>
        <v>0</v>
      </c>
      <c r="T20" s="32">
        <f>SUMIFS(annual_details_by_tech!P$2:P$1295, annual_details_by_tech!$A$2:$A$1295, "HECO", annual_details_by_tech!$C$2:$C$1295, $F20, annual_details_by_tech!$D$2:$D$1295, $D20, annual_details_by_tech!$B$2:$B$1295, "capital_outlay")</f>
        <v>0</v>
      </c>
      <c r="U20" s="32">
        <f>SUMIFS(annual_details_by_tech!Q$2:Q$1295, annual_details_by_tech!$A$2:$A$1295, "HECO", annual_details_by_tech!$C$2:$C$1295, $F20, annual_details_by_tech!$D$2:$D$1295, $D20, annual_details_by_tech!$B$2:$B$1295, "capital_outlay")</f>
        <v>0</v>
      </c>
      <c r="V20" s="32">
        <f>SUMIFS(annual_details_by_tech!R$2:R$1295, annual_details_by_tech!$A$2:$A$1295, "HECO", annual_details_by_tech!$C$2:$C$1295, $F20, annual_details_by_tech!$D$2:$D$1295, $D20, annual_details_by_tech!$B$2:$B$1295, "capital_outlay")</f>
        <v>0</v>
      </c>
      <c r="W20" s="32">
        <f>SUMIFS(annual_details_by_tech!S$2:S$1295, annual_details_by_tech!$A$2:$A$1295, "HECO", annual_details_by_tech!$C$2:$C$1295, $F20, annual_details_by_tech!$D$2:$D$1295, $D20, annual_details_by_tech!$B$2:$B$1295, "capital_outlay")</f>
        <v>0</v>
      </c>
      <c r="X20" s="32">
        <f>SUMIFS(annual_details_by_tech!T$2:T$1295, annual_details_by_tech!$A$2:$A$1295, "HECO", annual_details_by_tech!$C$2:$C$1295, $F20, annual_details_by_tech!$D$2:$D$1295, $D20, annual_details_by_tech!$B$2:$B$1295, "capital_outlay")</f>
        <v>0</v>
      </c>
      <c r="Y20" s="32">
        <f>SUMIFS(annual_details_by_tech!U$2:U$1295, annual_details_by_tech!$A$2:$A$1295, "HECO", annual_details_by_tech!$C$2:$C$1295, $F20, annual_details_by_tech!$D$2:$D$1295, $D20, annual_details_by_tech!$B$2:$B$1295, "capital_outlay")</f>
        <v>0</v>
      </c>
      <c r="Z20" s="32">
        <f>SUMIFS(annual_details_by_tech!V$2:V$1295, annual_details_by_tech!$A$2:$A$1295, "HECO", annual_details_by_tech!$C$2:$C$1295, $F20, annual_details_by_tech!$D$2:$D$1295, $D20, annual_details_by_tech!$B$2:$B$1295, "capital_outlay")</f>
        <v>0</v>
      </c>
      <c r="AA20" s="32">
        <f>SUMIFS(annual_details_by_tech!W$2:W$1295, annual_details_by_tech!$A$2:$A$1295, "HECO", annual_details_by_tech!$C$2:$C$1295, $F20, annual_details_by_tech!$D$2:$D$1295, $D20, annual_details_by_tech!$B$2:$B$1295, "capital_outlay")</f>
        <v>0</v>
      </c>
      <c r="AB20" s="32">
        <f>SUMIFS(annual_details_by_tech!X$2:X$1295, annual_details_by_tech!$A$2:$A$1295, "HECO", annual_details_by_tech!$C$2:$C$1295, $F20, annual_details_by_tech!$D$2:$D$1295, $D20, annual_details_by_tech!$B$2:$B$1295, "capital_outlay")</f>
        <v>0</v>
      </c>
      <c r="AC20" s="32">
        <f>SUMIFS(annual_details_by_tech!Y$2:Y$1295, annual_details_by_tech!$A$2:$A$1295, "HECO", annual_details_by_tech!$C$2:$C$1295, $F20, annual_details_by_tech!$D$2:$D$1295, $D20, annual_details_by_tech!$B$2:$B$1295, "capital_outlay")</f>
        <v>0</v>
      </c>
      <c r="AD20" s="32">
        <f>SUMIFS(annual_details_by_tech!Z$2:Z$1295, annual_details_by_tech!$A$2:$A$1295, "HECO", annual_details_by_tech!$C$2:$C$1295, $F20, annual_details_by_tech!$D$2:$D$1295, $D20, annual_details_by_tech!$B$2:$B$1295, "capital_outlay")</f>
        <v>0</v>
      </c>
      <c r="AE20" s="32">
        <f>SUMIFS(annual_details_by_tech!AA$2:AA$1295, annual_details_by_tech!$A$2:$A$1295, "HECO", annual_details_by_tech!$C$2:$C$1295, $F20, annual_details_by_tech!$D$2:$D$1295, $D20, annual_details_by_tech!$B$2:$B$1295, "capital_outlay")</f>
        <v>0</v>
      </c>
      <c r="AF20" s="32">
        <f>SUMIFS(annual_details_by_tech!AB$2:AB$1295, annual_details_by_tech!$A$2:$A$1295, "HECO", annual_details_by_tech!$C$2:$C$1295, $F20, annual_details_by_tech!$D$2:$D$1295, $D20, annual_details_by_tech!$B$2:$B$1295, "capital_outlay")</f>
        <v>0</v>
      </c>
      <c r="AG20" s="32">
        <f>SUMIFS(annual_details_by_tech!AC$2:AC$1295, annual_details_by_tech!$A$2:$A$1295, "HECO", annual_details_by_tech!$C$2:$C$1295, $F20, annual_details_by_tech!$D$2:$D$1295, $D20, annual_details_by_tech!$B$2:$B$1295, "capital_outlay")</f>
        <v>0</v>
      </c>
      <c r="AH20" s="32">
        <f>SUMIFS(annual_details_by_tech!AD$2:AD$1295, annual_details_by_tech!$A$2:$A$1295, "HECO", annual_details_by_tech!$C$2:$C$1295, $F20, annual_details_by_tech!$D$2:$D$1295, $D20, annual_details_by_tech!$B$2:$B$1295, "capital_outlay")</f>
        <v>0</v>
      </c>
      <c r="AI20" s="32">
        <f>SUMIFS(annual_details_by_tech!AE$2:AE$1295, annual_details_by_tech!$A$2:$A$1295, "HECO", annual_details_by_tech!$C$2:$C$1295, $F20, annual_details_by_tech!$D$2:$D$1295, $D20, annual_details_by_tech!$B$2:$B$1295, "capital_outlay")</f>
        <v>0</v>
      </c>
    </row>
    <row r="21" spans="1:35" s="9" customFormat="1">
      <c r="A21" s="17"/>
      <c r="B21" s="6"/>
      <c r="C21" s="6"/>
      <c r="D21" s="31">
        <f>IF(AND(annual_details_by_tech!$A13="HECO",annual_details_by_tech!$B13=annual_details_by_tech!$B$2), annual_details_by_tech!$D13, "-
")</f>
        <v>1950</v>
      </c>
      <c r="E21" s="17"/>
      <c r="F21" s="31" t="str">
        <f>IF(AND(annual_details_by_tech!$A13="HECO",annual_details_by_tech!$B13=annual_details_by_tech!$B$2), annual_details_by_tech!$C13, "-
")</f>
        <v>Waiau_4</v>
      </c>
      <c r="G21" s="32"/>
      <c r="H21" s="32"/>
      <c r="I21" s="32"/>
      <c r="J21" s="32">
        <f>SUMIFS(annual_details_by_tech!F$2:F$1295, annual_details_by_tech!$A$2:$A$1295, "HECO", annual_details_by_tech!$C$2:$C$1295, $F21, annual_details_by_tech!$D$2:$D$1295, $D21, annual_details_by_tech!$B$2:$B$1295, "capital_outlay")</f>
        <v>0</v>
      </c>
      <c r="K21" s="32">
        <f>SUMIFS(annual_details_by_tech!G$2:G$1295, annual_details_by_tech!$A$2:$A$1295, "HECO", annual_details_by_tech!$C$2:$C$1295, $F21, annual_details_by_tech!$D$2:$D$1295, $D21, annual_details_by_tech!$B$2:$B$1295, "capital_outlay")</f>
        <v>0</v>
      </c>
      <c r="L21" s="32">
        <f>SUMIFS(annual_details_by_tech!H$2:H$1295, annual_details_by_tech!$A$2:$A$1295, "HECO", annual_details_by_tech!$C$2:$C$1295, $F21, annual_details_by_tech!$D$2:$D$1295, $D21, annual_details_by_tech!$B$2:$B$1295, "capital_outlay")</f>
        <v>0</v>
      </c>
      <c r="M21" s="32">
        <f>SUMIFS(annual_details_by_tech!I$2:I$1295, annual_details_by_tech!$A$2:$A$1295, "HECO", annual_details_by_tech!$C$2:$C$1295, $F21, annual_details_by_tech!$D$2:$D$1295, $D21, annual_details_by_tech!$B$2:$B$1295, "capital_outlay")</f>
        <v>0</v>
      </c>
      <c r="N21" s="32">
        <f>SUMIFS(annual_details_by_tech!J$2:J$1295, annual_details_by_tech!$A$2:$A$1295, "HECO", annual_details_by_tech!$C$2:$C$1295, $F21, annual_details_by_tech!$D$2:$D$1295, $D21, annual_details_by_tech!$B$2:$B$1295, "capital_outlay")</f>
        <v>0</v>
      </c>
      <c r="O21" s="32">
        <f>SUMIFS(annual_details_by_tech!K$2:K$1295, annual_details_by_tech!$A$2:$A$1295, "HECO", annual_details_by_tech!$C$2:$C$1295, $F21, annual_details_by_tech!$D$2:$D$1295, $D21, annual_details_by_tech!$B$2:$B$1295, "capital_outlay")</f>
        <v>0</v>
      </c>
      <c r="P21" s="32">
        <f>SUMIFS(annual_details_by_tech!L$2:L$1295, annual_details_by_tech!$A$2:$A$1295, "HECO", annual_details_by_tech!$C$2:$C$1295, $F21, annual_details_by_tech!$D$2:$D$1295, $D21, annual_details_by_tech!$B$2:$B$1295, "capital_outlay")</f>
        <v>0</v>
      </c>
      <c r="Q21" s="32">
        <f>SUMIFS(annual_details_by_tech!M$2:M$1295, annual_details_by_tech!$A$2:$A$1295, "HECO", annual_details_by_tech!$C$2:$C$1295, $F21, annual_details_by_tech!$D$2:$D$1295, $D21, annual_details_by_tech!$B$2:$B$1295, "capital_outlay")</f>
        <v>0</v>
      </c>
      <c r="R21" s="32">
        <f>SUMIFS(annual_details_by_tech!N$2:N$1295, annual_details_by_tech!$A$2:$A$1295, "HECO", annual_details_by_tech!$C$2:$C$1295, $F21, annual_details_by_tech!$D$2:$D$1295, $D21, annual_details_by_tech!$B$2:$B$1295, "capital_outlay")</f>
        <v>0</v>
      </c>
      <c r="S21" s="32">
        <f>SUMIFS(annual_details_by_tech!O$2:O$1295, annual_details_by_tech!$A$2:$A$1295, "HECO", annual_details_by_tech!$C$2:$C$1295, $F21, annual_details_by_tech!$D$2:$D$1295, $D21, annual_details_by_tech!$B$2:$B$1295, "capital_outlay")</f>
        <v>0</v>
      </c>
      <c r="T21" s="32">
        <f>SUMIFS(annual_details_by_tech!P$2:P$1295, annual_details_by_tech!$A$2:$A$1295, "HECO", annual_details_by_tech!$C$2:$C$1295, $F21, annual_details_by_tech!$D$2:$D$1295, $D21, annual_details_by_tech!$B$2:$B$1295, "capital_outlay")</f>
        <v>0</v>
      </c>
      <c r="U21" s="32">
        <f>SUMIFS(annual_details_by_tech!Q$2:Q$1295, annual_details_by_tech!$A$2:$A$1295, "HECO", annual_details_by_tech!$C$2:$C$1295, $F21, annual_details_by_tech!$D$2:$D$1295, $D21, annual_details_by_tech!$B$2:$B$1295, "capital_outlay")</f>
        <v>0</v>
      </c>
      <c r="V21" s="32">
        <f>SUMIFS(annual_details_by_tech!R$2:R$1295, annual_details_by_tech!$A$2:$A$1295, "HECO", annual_details_by_tech!$C$2:$C$1295, $F21, annual_details_by_tech!$D$2:$D$1295, $D21, annual_details_by_tech!$B$2:$B$1295, "capital_outlay")</f>
        <v>0</v>
      </c>
      <c r="W21" s="32">
        <f>SUMIFS(annual_details_by_tech!S$2:S$1295, annual_details_by_tech!$A$2:$A$1295, "HECO", annual_details_by_tech!$C$2:$C$1295, $F21, annual_details_by_tech!$D$2:$D$1295, $D21, annual_details_by_tech!$B$2:$B$1295, "capital_outlay")</f>
        <v>0</v>
      </c>
      <c r="X21" s="32">
        <f>SUMIFS(annual_details_by_tech!T$2:T$1295, annual_details_by_tech!$A$2:$A$1295, "HECO", annual_details_by_tech!$C$2:$C$1295, $F21, annual_details_by_tech!$D$2:$D$1295, $D21, annual_details_by_tech!$B$2:$B$1295, "capital_outlay")</f>
        <v>0</v>
      </c>
      <c r="Y21" s="32">
        <f>SUMIFS(annual_details_by_tech!U$2:U$1295, annual_details_by_tech!$A$2:$A$1295, "HECO", annual_details_by_tech!$C$2:$C$1295, $F21, annual_details_by_tech!$D$2:$D$1295, $D21, annual_details_by_tech!$B$2:$B$1295, "capital_outlay")</f>
        <v>0</v>
      </c>
      <c r="Z21" s="32">
        <f>SUMIFS(annual_details_by_tech!V$2:V$1295, annual_details_by_tech!$A$2:$A$1295, "HECO", annual_details_by_tech!$C$2:$C$1295, $F21, annual_details_by_tech!$D$2:$D$1295, $D21, annual_details_by_tech!$B$2:$B$1295, "capital_outlay")</f>
        <v>0</v>
      </c>
      <c r="AA21" s="32">
        <f>SUMIFS(annual_details_by_tech!W$2:W$1295, annual_details_by_tech!$A$2:$A$1295, "HECO", annual_details_by_tech!$C$2:$C$1295, $F21, annual_details_by_tech!$D$2:$D$1295, $D21, annual_details_by_tech!$B$2:$B$1295, "capital_outlay")</f>
        <v>0</v>
      </c>
      <c r="AB21" s="32">
        <f>SUMIFS(annual_details_by_tech!X$2:X$1295, annual_details_by_tech!$A$2:$A$1295, "HECO", annual_details_by_tech!$C$2:$C$1295, $F21, annual_details_by_tech!$D$2:$D$1295, $D21, annual_details_by_tech!$B$2:$B$1295, "capital_outlay")</f>
        <v>0</v>
      </c>
      <c r="AC21" s="32">
        <f>SUMIFS(annual_details_by_tech!Y$2:Y$1295, annual_details_by_tech!$A$2:$A$1295, "HECO", annual_details_by_tech!$C$2:$C$1295, $F21, annual_details_by_tech!$D$2:$D$1295, $D21, annual_details_by_tech!$B$2:$B$1295, "capital_outlay")</f>
        <v>0</v>
      </c>
      <c r="AD21" s="32">
        <f>SUMIFS(annual_details_by_tech!Z$2:Z$1295, annual_details_by_tech!$A$2:$A$1295, "HECO", annual_details_by_tech!$C$2:$C$1295, $F21, annual_details_by_tech!$D$2:$D$1295, $D21, annual_details_by_tech!$B$2:$B$1295, "capital_outlay")</f>
        <v>0</v>
      </c>
      <c r="AE21" s="32">
        <f>SUMIFS(annual_details_by_tech!AA$2:AA$1295, annual_details_by_tech!$A$2:$A$1295, "HECO", annual_details_by_tech!$C$2:$C$1295, $F21, annual_details_by_tech!$D$2:$D$1295, $D21, annual_details_by_tech!$B$2:$B$1295, "capital_outlay")</f>
        <v>0</v>
      </c>
      <c r="AF21" s="32">
        <f>SUMIFS(annual_details_by_tech!AB$2:AB$1295, annual_details_by_tech!$A$2:$A$1295, "HECO", annual_details_by_tech!$C$2:$C$1295, $F21, annual_details_by_tech!$D$2:$D$1295, $D21, annual_details_by_tech!$B$2:$B$1295, "capital_outlay")</f>
        <v>0</v>
      </c>
      <c r="AG21" s="32">
        <f>SUMIFS(annual_details_by_tech!AC$2:AC$1295, annual_details_by_tech!$A$2:$A$1295, "HECO", annual_details_by_tech!$C$2:$C$1295, $F21, annual_details_by_tech!$D$2:$D$1295, $D21, annual_details_by_tech!$B$2:$B$1295, "capital_outlay")</f>
        <v>0</v>
      </c>
      <c r="AH21" s="32">
        <f>SUMIFS(annual_details_by_tech!AD$2:AD$1295, annual_details_by_tech!$A$2:$A$1295, "HECO", annual_details_by_tech!$C$2:$C$1295, $F21, annual_details_by_tech!$D$2:$D$1295, $D21, annual_details_by_tech!$B$2:$B$1295, "capital_outlay")</f>
        <v>0</v>
      </c>
      <c r="AI21" s="32">
        <f>SUMIFS(annual_details_by_tech!AE$2:AE$1295, annual_details_by_tech!$A$2:$A$1295, "HECO", annual_details_by_tech!$C$2:$C$1295, $F21, annual_details_by_tech!$D$2:$D$1295, $D21, annual_details_by_tech!$B$2:$B$1295, "capital_outlay")</f>
        <v>0</v>
      </c>
    </row>
    <row r="22" spans="1:35" s="9" customFormat="1">
      <c r="A22" s="17"/>
      <c r="B22" s="6"/>
      <c r="C22" s="6"/>
      <c r="D22" s="31">
        <f>IF(AND(annual_details_by_tech!$A14="HECO",annual_details_by_tech!$B14=annual_details_by_tech!$B$2), annual_details_by_tech!$D14, "-
")</f>
        <v>1959</v>
      </c>
      <c r="E22" s="17"/>
      <c r="F22" s="31" t="str">
        <f>IF(AND(annual_details_by_tech!$A14="HECO",annual_details_by_tech!$B14=annual_details_by_tech!$B$2), annual_details_by_tech!$C14, "-
")</f>
        <v>Waiau_5</v>
      </c>
      <c r="G22" s="32"/>
      <c r="H22" s="32"/>
      <c r="I22" s="32"/>
      <c r="J22" s="32">
        <f>SUMIFS(annual_details_by_tech!F$2:F$1295, annual_details_by_tech!$A$2:$A$1295, "HECO", annual_details_by_tech!$C$2:$C$1295, $F22, annual_details_by_tech!$D$2:$D$1295, $D22, annual_details_by_tech!$B$2:$B$1295, "capital_outlay")</f>
        <v>0</v>
      </c>
      <c r="K22" s="32">
        <f>SUMIFS(annual_details_by_tech!G$2:G$1295, annual_details_by_tech!$A$2:$A$1295, "HECO", annual_details_by_tech!$C$2:$C$1295, $F22, annual_details_by_tech!$D$2:$D$1295, $D22, annual_details_by_tech!$B$2:$B$1295, "capital_outlay")</f>
        <v>0</v>
      </c>
      <c r="L22" s="32">
        <f>SUMIFS(annual_details_by_tech!H$2:H$1295, annual_details_by_tech!$A$2:$A$1295, "HECO", annual_details_by_tech!$C$2:$C$1295, $F22, annual_details_by_tech!$D$2:$D$1295, $D22, annual_details_by_tech!$B$2:$B$1295, "capital_outlay")</f>
        <v>0</v>
      </c>
      <c r="M22" s="32">
        <f>SUMIFS(annual_details_by_tech!I$2:I$1295, annual_details_by_tech!$A$2:$A$1295, "HECO", annual_details_by_tech!$C$2:$C$1295, $F22, annual_details_by_tech!$D$2:$D$1295, $D22, annual_details_by_tech!$B$2:$B$1295, "capital_outlay")</f>
        <v>0</v>
      </c>
      <c r="N22" s="32">
        <f>SUMIFS(annual_details_by_tech!J$2:J$1295, annual_details_by_tech!$A$2:$A$1295, "HECO", annual_details_by_tech!$C$2:$C$1295, $F22, annual_details_by_tech!$D$2:$D$1295, $D22, annual_details_by_tech!$B$2:$B$1295, "capital_outlay")</f>
        <v>0</v>
      </c>
      <c r="O22" s="32">
        <f>SUMIFS(annual_details_by_tech!K$2:K$1295, annual_details_by_tech!$A$2:$A$1295, "HECO", annual_details_by_tech!$C$2:$C$1295, $F22, annual_details_by_tech!$D$2:$D$1295, $D22, annual_details_by_tech!$B$2:$B$1295, "capital_outlay")</f>
        <v>0</v>
      </c>
      <c r="P22" s="32">
        <f>SUMIFS(annual_details_by_tech!L$2:L$1295, annual_details_by_tech!$A$2:$A$1295, "HECO", annual_details_by_tech!$C$2:$C$1295, $F22, annual_details_by_tech!$D$2:$D$1295, $D22, annual_details_by_tech!$B$2:$B$1295, "capital_outlay")</f>
        <v>0</v>
      </c>
      <c r="Q22" s="32">
        <f>SUMIFS(annual_details_by_tech!M$2:M$1295, annual_details_by_tech!$A$2:$A$1295, "HECO", annual_details_by_tech!$C$2:$C$1295, $F22, annual_details_by_tech!$D$2:$D$1295, $D22, annual_details_by_tech!$B$2:$B$1295, "capital_outlay")</f>
        <v>0</v>
      </c>
      <c r="R22" s="32">
        <f>SUMIFS(annual_details_by_tech!N$2:N$1295, annual_details_by_tech!$A$2:$A$1295, "HECO", annual_details_by_tech!$C$2:$C$1295, $F22, annual_details_by_tech!$D$2:$D$1295, $D22, annual_details_by_tech!$B$2:$B$1295, "capital_outlay")</f>
        <v>0</v>
      </c>
      <c r="S22" s="32">
        <f>SUMIFS(annual_details_by_tech!O$2:O$1295, annual_details_by_tech!$A$2:$A$1295, "HECO", annual_details_by_tech!$C$2:$C$1295, $F22, annual_details_by_tech!$D$2:$D$1295, $D22, annual_details_by_tech!$B$2:$B$1295, "capital_outlay")</f>
        <v>0</v>
      </c>
      <c r="T22" s="32">
        <f>SUMIFS(annual_details_by_tech!P$2:P$1295, annual_details_by_tech!$A$2:$A$1295, "HECO", annual_details_by_tech!$C$2:$C$1295, $F22, annual_details_by_tech!$D$2:$D$1295, $D22, annual_details_by_tech!$B$2:$B$1295, "capital_outlay")</f>
        <v>0</v>
      </c>
      <c r="U22" s="32">
        <f>SUMIFS(annual_details_by_tech!Q$2:Q$1295, annual_details_by_tech!$A$2:$A$1295, "HECO", annual_details_by_tech!$C$2:$C$1295, $F22, annual_details_by_tech!$D$2:$D$1295, $D22, annual_details_by_tech!$B$2:$B$1295, "capital_outlay")</f>
        <v>0</v>
      </c>
      <c r="V22" s="32">
        <f>SUMIFS(annual_details_by_tech!R$2:R$1295, annual_details_by_tech!$A$2:$A$1295, "HECO", annual_details_by_tech!$C$2:$C$1295, $F22, annual_details_by_tech!$D$2:$D$1295, $D22, annual_details_by_tech!$B$2:$B$1295, "capital_outlay")</f>
        <v>0</v>
      </c>
      <c r="W22" s="32">
        <f>SUMIFS(annual_details_by_tech!S$2:S$1295, annual_details_by_tech!$A$2:$A$1295, "HECO", annual_details_by_tech!$C$2:$C$1295, $F22, annual_details_by_tech!$D$2:$D$1295, $D22, annual_details_by_tech!$B$2:$B$1295, "capital_outlay")</f>
        <v>0</v>
      </c>
      <c r="X22" s="32">
        <f>SUMIFS(annual_details_by_tech!T$2:T$1295, annual_details_by_tech!$A$2:$A$1295, "HECO", annual_details_by_tech!$C$2:$C$1295, $F22, annual_details_by_tech!$D$2:$D$1295, $D22, annual_details_by_tech!$B$2:$B$1295, "capital_outlay")</f>
        <v>0</v>
      </c>
      <c r="Y22" s="32">
        <f>SUMIFS(annual_details_by_tech!U$2:U$1295, annual_details_by_tech!$A$2:$A$1295, "HECO", annual_details_by_tech!$C$2:$C$1295, $F22, annual_details_by_tech!$D$2:$D$1295, $D22, annual_details_by_tech!$B$2:$B$1295, "capital_outlay")</f>
        <v>0</v>
      </c>
      <c r="Z22" s="32">
        <f>SUMIFS(annual_details_by_tech!V$2:V$1295, annual_details_by_tech!$A$2:$A$1295, "HECO", annual_details_by_tech!$C$2:$C$1295, $F22, annual_details_by_tech!$D$2:$D$1295, $D22, annual_details_by_tech!$B$2:$B$1295, "capital_outlay")</f>
        <v>0</v>
      </c>
      <c r="AA22" s="32">
        <f>SUMIFS(annual_details_by_tech!W$2:W$1295, annual_details_by_tech!$A$2:$A$1295, "HECO", annual_details_by_tech!$C$2:$C$1295, $F22, annual_details_by_tech!$D$2:$D$1295, $D22, annual_details_by_tech!$B$2:$B$1295, "capital_outlay")</f>
        <v>0</v>
      </c>
      <c r="AB22" s="32">
        <f>SUMIFS(annual_details_by_tech!X$2:X$1295, annual_details_by_tech!$A$2:$A$1295, "HECO", annual_details_by_tech!$C$2:$C$1295, $F22, annual_details_by_tech!$D$2:$D$1295, $D22, annual_details_by_tech!$B$2:$B$1295, "capital_outlay")</f>
        <v>0</v>
      </c>
      <c r="AC22" s="32">
        <f>SUMIFS(annual_details_by_tech!Y$2:Y$1295, annual_details_by_tech!$A$2:$A$1295, "HECO", annual_details_by_tech!$C$2:$C$1295, $F22, annual_details_by_tech!$D$2:$D$1295, $D22, annual_details_by_tech!$B$2:$B$1295, "capital_outlay")</f>
        <v>0</v>
      </c>
      <c r="AD22" s="32">
        <f>SUMIFS(annual_details_by_tech!Z$2:Z$1295, annual_details_by_tech!$A$2:$A$1295, "HECO", annual_details_by_tech!$C$2:$C$1295, $F22, annual_details_by_tech!$D$2:$D$1295, $D22, annual_details_by_tech!$B$2:$B$1295, "capital_outlay")</f>
        <v>0</v>
      </c>
      <c r="AE22" s="32">
        <f>SUMIFS(annual_details_by_tech!AA$2:AA$1295, annual_details_by_tech!$A$2:$A$1295, "HECO", annual_details_by_tech!$C$2:$C$1295, $F22, annual_details_by_tech!$D$2:$D$1295, $D22, annual_details_by_tech!$B$2:$B$1295, "capital_outlay")</f>
        <v>0</v>
      </c>
      <c r="AF22" s="32">
        <f>SUMIFS(annual_details_by_tech!AB$2:AB$1295, annual_details_by_tech!$A$2:$A$1295, "HECO", annual_details_by_tech!$C$2:$C$1295, $F22, annual_details_by_tech!$D$2:$D$1295, $D22, annual_details_by_tech!$B$2:$B$1295, "capital_outlay")</f>
        <v>0</v>
      </c>
      <c r="AG22" s="32">
        <f>SUMIFS(annual_details_by_tech!AC$2:AC$1295, annual_details_by_tech!$A$2:$A$1295, "HECO", annual_details_by_tech!$C$2:$C$1295, $F22, annual_details_by_tech!$D$2:$D$1295, $D22, annual_details_by_tech!$B$2:$B$1295, "capital_outlay")</f>
        <v>0</v>
      </c>
      <c r="AH22" s="32">
        <f>SUMIFS(annual_details_by_tech!AD$2:AD$1295, annual_details_by_tech!$A$2:$A$1295, "HECO", annual_details_by_tech!$C$2:$C$1295, $F22, annual_details_by_tech!$D$2:$D$1295, $D22, annual_details_by_tech!$B$2:$B$1295, "capital_outlay")</f>
        <v>0</v>
      </c>
      <c r="AI22" s="32">
        <f>SUMIFS(annual_details_by_tech!AE$2:AE$1295, annual_details_by_tech!$A$2:$A$1295, "HECO", annual_details_by_tech!$C$2:$C$1295, $F22, annual_details_by_tech!$D$2:$D$1295, $D22, annual_details_by_tech!$B$2:$B$1295, "capital_outlay")</f>
        <v>0</v>
      </c>
    </row>
    <row r="23" spans="1:35" s="9" customFormat="1">
      <c r="A23" s="17"/>
      <c r="B23" s="6"/>
      <c r="C23" s="6"/>
      <c r="D23" s="31">
        <f>IF(AND(annual_details_by_tech!$A15="HECO",annual_details_by_tech!$B15=annual_details_by_tech!$B$2), annual_details_by_tech!$D15, "-
")</f>
        <v>1961</v>
      </c>
      <c r="E23" s="17"/>
      <c r="F23" s="31" t="str">
        <f>IF(AND(annual_details_by_tech!$A15="HECO",annual_details_by_tech!$B15=annual_details_by_tech!$B$2), annual_details_by_tech!$C15, "-
")</f>
        <v>Waiau_6</v>
      </c>
      <c r="G23" s="32"/>
      <c r="H23" s="32"/>
      <c r="I23" s="32"/>
      <c r="J23" s="32">
        <f>SUMIFS(annual_details_by_tech!F$2:F$1295, annual_details_by_tech!$A$2:$A$1295, "HECO", annual_details_by_tech!$C$2:$C$1295, $F23, annual_details_by_tech!$D$2:$D$1295, $D23, annual_details_by_tech!$B$2:$B$1295, "capital_outlay")</f>
        <v>0</v>
      </c>
      <c r="K23" s="32">
        <f>SUMIFS(annual_details_by_tech!G$2:G$1295, annual_details_by_tech!$A$2:$A$1295, "HECO", annual_details_by_tech!$C$2:$C$1295, $F23, annual_details_by_tech!$D$2:$D$1295, $D23, annual_details_by_tech!$B$2:$B$1295, "capital_outlay")</f>
        <v>0</v>
      </c>
      <c r="L23" s="32">
        <f>SUMIFS(annual_details_by_tech!H$2:H$1295, annual_details_by_tech!$A$2:$A$1295, "HECO", annual_details_by_tech!$C$2:$C$1295, $F23, annual_details_by_tech!$D$2:$D$1295, $D23, annual_details_by_tech!$B$2:$B$1295, "capital_outlay")</f>
        <v>0</v>
      </c>
      <c r="M23" s="32">
        <f>SUMIFS(annual_details_by_tech!I$2:I$1295, annual_details_by_tech!$A$2:$A$1295, "HECO", annual_details_by_tech!$C$2:$C$1295, $F23, annual_details_by_tech!$D$2:$D$1295, $D23, annual_details_by_tech!$B$2:$B$1295, "capital_outlay")</f>
        <v>0</v>
      </c>
      <c r="N23" s="32">
        <f>SUMIFS(annual_details_by_tech!J$2:J$1295, annual_details_by_tech!$A$2:$A$1295, "HECO", annual_details_by_tech!$C$2:$C$1295, $F23, annual_details_by_tech!$D$2:$D$1295, $D23, annual_details_by_tech!$B$2:$B$1295, "capital_outlay")</f>
        <v>0</v>
      </c>
      <c r="O23" s="32">
        <f>SUMIFS(annual_details_by_tech!K$2:K$1295, annual_details_by_tech!$A$2:$A$1295, "HECO", annual_details_by_tech!$C$2:$C$1295, $F23, annual_details_by_tech!$D$2:$D$1295, $D23, annual_details_by_tech!$B$2:$B$1295, "capital_outlay")</f>
        <v>0</v>
      </c>
      <c r="P23" s="32">
        <f>SUMIFS(annual_details_by_tech!L$2:L$1295, annual_details_by_tech!$A$2:$A$1295, "HECO", annual_details_by_tech!$C$2:$C$1295, $F23, annual_details_by_tech!$D$2:$D$1295, $D23, annual_details_by_tech!$B$2:$B$1295, "capital_outlay")</f>
        <v>0</v>
      </c>
      <c r="Q23" s="32">
        <f>SUMIFS(annual_details_by_tech!M$2:M$1295, annual_details_by_tech!$A$2:$A$1295, "HECO", annual_details_by_tech!$C$2:$C$1295, $F23, annual_details_by_tech!$D$2:$D$1295, $D23, annual_details_by_tech!$B$2:$B$1295, "capital_outlay")</f>
        <v>0</v>
      </c>
      <c r="R23" s="32">
        <f>SUMIFS(annual_details_by_tech!N$2:N$1295, annual_details_by_tech!$A$2:$A$1295, "HECO", annual_details_by_tech!$C$2:$C$1295, $F23, annual_details_by_tech!$D$2:$D$1295, $D23, annual_details_by_tech!$B$2:$B$1295, "capital_outlay")</f>
        <v>0</v>
      </c>
      <c r="S23" s="32">
        <f>SUMIFS(annual_details_by_tech!O$2:O$1295, annual_details_by_tech!$A$2:$A$1295, "HECO", annual_details_by_tech!$C$2:$C$1295, $F23, annual_details_by_tech!$D$2:$D$1295, $D23, annual_details_by_tech!$B$2:$B$1295, "capital_outlay")</f>
        <v>0</v>
      </c>
      <c r="T23" s="32">
        <f>SUMIFS(annual_details_by_tech!P$2:P$1295, annual_details_by_tech!$A$2:$A$1295, "HECO", annual_details_by_tech!$C$2:$C$1295, $F23, annual_details_by_tech!$D$2:$D$1295, $D23, annual_details_by_tech!$B$2:$B$1295, "capital_outlay")</f>
        <v>0</v>
      </c>
      <c r="U23" s="32">
        <f>SUMIFS(annual_details_by_tech!Q$2:Q$1295, annual_details_by_tech!$A$2:$A$1295, "HECO", annual_details_by_tech!$C$2:$C$1295, $F23, annual_details_by_tech!$D$2:$D$1295, $D23, annual_details_by_tech!$B$2:$B$1295, "capital_outlay")</f>
        <v>0</v>
      </c>
      <c r="V23" s="32">
        <f>SUMIFS(annual_details_by_tech!R$2:R$1295, annual_details_by_tech!$A$2:$A$1295, "HECO", annual_details_by_tech!$C$2:$C$1295, $F23, annual_details_by_tech!$D$2:$D$1295, $D23, annual_details_by_tech!$B$2:$B$1295, "capital_outlay")</f>
        <v>0</v>
      </c>
      <c r="W23" s="32">
        <f>SUMIFS(annual_details_by_tech!S$2:S$1295, annual_details_by_tech!$A$2:$A$1295, "HECO", annual_details_by_tech!$C$2:$C$1295, $F23, annual_details_by_tech!$D$2:$D$1295, $D23, annual_details_by_tech!$B$2:$B$1295, "capital_outlay")</f>
        <v>0</v>
      </c>
      <c r="X23" s="32">
        <f>SUMIFS(annual_details_by_tech!T$2:T$1295, annual_details_by_tech!$A$2:$A$1295, "HECO", annual_details_by_tech!$C$2:$C$1295, $F23, annual_details_by_tech!$D$2:$D$1295, $D23, annual_details_by_tech!$B$2:$B$1295, "capital_outlay")</f>
        <v>0</v>
      </c>
      <c r="Y23" s="32">
        <f>SUMIFS(annual_details_by_tech!U$2:U$1295, annual_details_by_tech!$A$2:$A$1295, "HECO", annual_details_by_tech!$C$2:$C$1295, $F23, annual_details_by_tech!$D$2:$D$1295, $D23, annual_details_by_tech!$B$2:$B$1295, "capital_outlay")</f>
        <v>0</v>
      </c>
      <c r="Z23" s="32">
        <f>SUMIFS(annual_details_by_tech!V$2:V$1295, annual_details_by_tech!$A$2:$A$1295, "HECO", annual_details_by_tech!$C$2:$C$1295, $F23, annual_details_by_tech!$D$2:$D$1295, $D23, annual_details_by_tech!$B$2:$B$1295, "capital_outlay")</f>
        <v>0</v>
      </c>
      <c r="AA23" s="32">
        <f>SUMIFS(annual_details_by_tech!W$2:W$1295, annual_details_by_tech!$A$2:$A$1295, "HECO", annual_details_by_tech!$C$2:$C$1295, $F23, annual_details_by_tech!$D$2:$D$1295, $D23, annual_details_by_tech!$B$2:$B$1295, "capital_outlay")</f>
        <v>0</v>
      </c>
      <c r="AB23" s="32">
        <f>SUMIFS(annual_details_by_tech!X$2:X$1295, annual_details_by_tech!$A$2:$A$1295, "HECO", annual_details_by_tech!$C$2:$C$1295, $F23, annual_details_by_tech!$D$2:$D$1295, $D23, annual_details_by_tech!$B$2:$B$1295, "capital_outlay")</f>
        <v>0</v>
      </c>
      <c r="AC23" s="32">
        <f>SUMIFS(annual_details_by_tech!Y$2:Y$1295, annual_details_by_tech!$A$2:$A$1295, "HECO", annual_details_by_tech!$C$2:$C$1295, $F23, annual_details_by_tech!$D$2:$D$1295, $D23, annual_details_by_tech!$B$2:$B$1295, "capital_outlay")</f>
        <v>0</v>
      </c>
      <c r="AD23" s="32">
        <f>SUMIFS(annual_details_by_tech!Z$2:Z$1295, annual_details_by_tech!$A$2:$A$1295, "HECO", annual_details_by_tech!$C$2:$C$1295, $F23, annual_details_by_tech!$D$2:$D$1295, $D23, annual_details_by_tech!$B$2:$B$1295, "capital_outlay")</f>
        <v>0</v>
      </c>
      <c r="AE23" s="32">
        <f>SUMIFS(annual_details_by_tech!AA$2:AA$1295, annual_details_by_tech!$A$2:$A$1295, "HECO", annual_details_by_tech!$C$2:$C$1295, $F23, annual_details_by_tech!$D$2:$D$1295, $D23, annual_details_by_tech!$B$2:$B$1295, "capital_outlay")</f>
        <v>0</v>
      </c>
      <c r="AF23" s="32">
        <f>SUMIFS(annual_details_by_tech!AB$2:AB$1295, annual_details_by_tech!$A$2:$A$1295, "HECO", annual_details_by_tech!$C$2:$C$1295, $F23, annual_details_by_tech!$D$2:$D$1295, $D23, annual_details_by_tech!$B$2:$B$1295, "capital_outlay")</f>
        <v>0</v>
      </c>
      <c r="AG23" s="32">
        <f>SUMIFS(annual_details_by_tech!AC$2:AC$1295, annual_details_by_tech!$A$2:$A$1295, "HECO", annual_details_by_tech!$C$2:$C$1295, $F23, annual_details_by_tech!$D$2:$D$1295, $D23, annual_details_by_tech!$B$2:$B$1295, "capital_outlay")</f>
        <v>0</v>
      </c>
      <c r="AH23" s="32">
        <f>SUMIFS(annual_details_by_tech!AD$2:AD$1295, annual_details_by_tech!$A$2:$A$1295, "HECO", annual_details_by_tech!$C$2:$C$1295, $F23, annual_details_by_tech!$D$2:$D$1295, $D23, annual_details_by_tech!$B$2:$B$1295, "capital_outlay")</f>
        <v>0</v>
      </c>
      <c r="AI23" s="32">
        <f>SUMIFS(annual_details_by_tech!AE$2:AE$1295, annual_details_by_tech!$A$2:$A$1295, "HECO", annual_details_by_tech!$C$2:$C$1295, $F23, annual_details_by_tech!$D$2:$D$1295, $D23, annual_details_by_tech!$B$2:$B$1295, "capital_outlay")</f>
        <v>0</v>
      </c>
    </row>
    <row r="24" spans="1:35" s="9" customFormat="1">
      <c r="A24" s="17"/>
      <c r="B24" s="6"/>
      <c r="C24" s="6"/>
      <c r="D24" s="31">
        <f>IF(AND(annual_details_by_tech!$A16="HECO",annual_details_by_tech!$B16=annual_details_by_tech!$B$2), annual_details_by_tech!$D16, "-
")</f>
        <v>1966</v>
      </c>
      <c r="E24" s="17"/>
      <c r="F24" s="31" t="str">
        <f>IF(AND(annual_details_by_tech!$A16="HECO",annual_details_by_tech!$B16=annual_details_by_tech!$B$2), annual_details_by_tech!$C16, "-
")</f>
        <v>Waiau_7</v>
      </c>
      <c r="G24" s="32"/>
      <c r="H24" s="32"/>
      <c r="I24" s="32"/>
      <c r="J24" s="32">
        <f>SUMIFS(annual_details_by_tech!F$2:F$1295, annual_details_by_tech!$A$2:$A$1295, "HECO", annual_details_by_tech!$C$2:$C$1295, $F24, annual_details_by_tech!$D$2:$D$1295, $D24, annual_details_by_tech!$B$2:$B$1295, "capital_outlay")</f>
        <v>0</v>
      </c>
      <c r="K24" s="32">
        <f>SUMIFS(annual_details_by_tech!G$2:G$1295, annual_details_by_tech!$A$2:$A$1295, "HECO", annual_details_by_tech!$C$2:$C$1295, $F24, annual_details_by_tech!$D$2:$D$1295, $D24, annual_details_by_tech!$B$2:$B$1295, "capital_outlay")</f>
        <v>0</v>
      </c>
      <c r="L24" s="32">
        <f>SUMIFS(annual_details_by_tech!H$2:H$1295, annual_details_by_tech!$A$2:$A$1295, "HECO", annual_details_by_tech!$C$2:$C$1295, $F24, annual_details_by_tech!$D$2:$D$1295, $D24, annual_details_by_tech!$B$2:$B$1295, "capital_outlay")</f>
        <v>0</v>
      </c>
      <c r="M24" s="32">
        <f>SUMIFS(annual_details_by_tech!I$2:I$1295, annual_details_by_tech!$A$2:$A$1295, "HECO", annual_details_by_tech!$C$2:$C$1295, $F24, annual_details_by_tech!$D$2:$D$1295, $D24, annual_details_by_tech!$B$2:$B$1295, "capital_outlay")</f>
        <v>0</v>
      </c>
      <c r="N24" s="32">
        <f>SUMIFS(annual_details_by_tech!J$2:J$1295, annual_details_by_tech!$A$2:$A$1295, "HECO", annual_details_by_tech!$C$2:$C$1295, $F24, annual_details_by_tech!$D$2:$D$1295, $D24, annual_details_by_tech!$B$2:$B$1295, "capital_outlay")</f>
        <v>0</v>
      </c>
      <c r="O24" s="32">
        <f>SUMIFS(annual_details_by_tech!K$2:K$1295, annual_details_by_tech!$A$2:$A$1295, "HECO", annual_details_by_tech!$C$2:$C$1295, $F24, annual_details_by_tech!$D$2:$D$1295, $D24, annual_details_by_tech!$B$2:$B$1295, "capital_outlay")</f>
        <v>0</v>
      </c>
      <c r="P24" s="32">
        <f>SUMIFS(annual_details_by_tech!L$2:L$1295, annual_details_by_tech!$A$2:$A$1295, "HECO", annual_details_by_tech!$C$2:$C$1295, $F24, annual_details_by_tech!$D$2:$D$1295, $D24, annual_details_by_tech!$B$2:$B$1295, "capital_outlay")</f>
        <v>0</v>
      </c>
      <c r="Q24" s="32">
        <f>SUMIFS(annual_details_by_tech!M$2:M$1295, annual_details_by_tech!$A$2:$A$1295, "HECO", annual_details_by_tech!$C$2:$C$1295, $F24, annual_details_by_tech!$D$2:$D$1295, $D24, annual_details_by_tech!$B$2:$B$1295, "capital_outlay")</f>
        <v>0</v>
      </c>
      <c r="R24" s="32">
        <f>SUMIFS(annual_details_by_tech!N$2:N$1295, annual_details_by_tech!$A$2:$A$1295, "HECO", annual_details_by_tech!$C$2:$C$1295, $F24, annual_details_by_tech!$D$2:$D$1295, $D24, annual_details_by_tech!$B$2:$B$1295, "capital_outlay")</f>
        <v>0</v>
      </c>
      <c r="S24" s="32">
        <f>SUMIFS(annual_details_by_tech!O$2:O$1295, annual_details_by_tech!$A$2:$A$1295, "HECO", annual_details_by_tech!$C$2:$C$1295, $F24, annual_details_by_tech!$D$2:$D$1295, $D24, annual_details_by_tech!$B$2:$B$1295, "capital_outlay")</f>
        <v>0</v>
      </c>
      <c r="T24" s="32">
        <f>SUMIFS(annual_details_by_tech!P$2:P$1295, annual_details_by_tech!$A$2:$A$1295, "HECO", annual_details_by_tech!$C$2:$C$1295, $F24, annual_details_by_tech!$D$2:$D$1295, $D24, annual_details_by_tech!$B$2:$B$1295, "capital_outlay")</f>
        <v>0</v>
      </c>
      <c r="U24" s="32">
        <f>SUMIFS(annual_details_by_tech!Q$2:Q$1295, annual_details_by_tech!$A$2:$A$1295, "HECO", annual_details_by_tech!$C$2:$C$1295, $F24, annual_details_by_tech!$D$2:$D$1295, $D24, annual_details_by_tech!$B$2:$B$1295, "capital_outlay")</f>
        <v>0</v>
      </c>
      <c r="V24" s="32">
        <f>SUMIFS(annual_details_by_tech!R$2:R$1295, annual_details_by_tech!$A$2:$A$1295, "HECO", annual_details_by_tech!$C$2:$C$1295, $F24, annual_details_by_tech!$D$2:$D$1295, $D24, annual_details_by_tech!$B$2:$B$1295, "capital_outlay")</f>
        <v>0</v>
      </c>
      <c r="W24" s="32">
        <f>SUMIFS(annual_details_by_tech!S$2:S$1295, annual_details_by_tech!$A$2:$A$1295, "HECO", annual_details_by_tech!$C$2:$C$1295, $F24, annual_details_by_tech!$D$2:$D$1295, $D24, annual_details_by_tech!$B$2:$B$1295, "capital_outlay")</f>
        <v>0</v>
      </c>
      <c r="X24" s="32">
        <f>SUMIFS(annual_details_by_tech!T$2:T$1295, annual_details_by_tech!$A$2:$A$1295, "HECO", annual_details_by_tech!$C$2:$C$1295, $F24, annual_details_by_tech!$D$2:$D$1295, $D24, annual_details_by_tech!$B$2:$B$1295, "capital_outlay")</f>
        <v>0</v>
      </c>
      <c r="Y24" s="32">
        <f>SUMIFS(annual_details_by_tech!U$2:U$1295, annual_details_by_tech!$A$2:$A$1295, "HECO", annual_details_by_tech!$C$2:$C$1295, $F24, annual_details_by_tech!$D$2:$D$1295, $D24, annual_details_by_tech!$B$2:$B$1295, "capital_outlay")</f>
        <v>0</v>
      </c>
      <c r="Z24" s="32">
        <f>SUMIFS(annual_details_by_tech!V$2:V$1295, annual_details_by_tech!$A$2:$A$1295, "HECO", annual_details_by_tech!$C$2:$C$1295, $F24, annual_details_by_tech!$D$2:$D$1295, $D24, annual_details_by_tech!$B$2:$B$1295, "capital_outlay")</f>
        <v>0</v>
      </c>
      <c r="AA24" s="32">
        <f>SUMIFS(annual_details_by_tech!W$2:W$1295, annual_details_by_tech!$A$2:$A$1295, "HECO", annual_details_by_tech!$C$2:$C$1295, $F24, annual_details_by_tech!$D$2:$D$1295, $D24, annual_details_by_tech!$B$2:$B$1295, "capital_outlay")</f>
        <v>0</v>
      </c>
      <c r="AB24" s="32">
        <f>SUMIFS(annual_details_by_tech!X$2:X$1295, annual_details_by_tech!$A$2:$A$1295, "HECO", annual_details_by_tech!$C$2:$C$1295, $F24, annual_details_by_tech!$D$2:$D$1295, $D24, annual_details_by_tech!$B$2:$B$1295, "capital_outlay")</f>
        <v>0</v>
      </c>
      <c r="AC24" s="32">
        <f>SUMIFS(annual_details_by_tech!Y$2:Y$1295, annual_details_by_tech!$A$2:$A$1295, "HECO", annual_details_by_tech!$C$2:$C$1295, $F24, annual_details_by_tech!$D$2:$D$1295, $D24, annual_details_by_tech!$B$2:$B$1295, "capital_outlay")</f>
        <v>0</v>
      </c>
      <c r="AD24" s="32">
        <f>SUMIFS(annual_details_by_tech!Z$2:Z$1295, annual_details_by_tech!$A$2:$A$1295, "HECO", annual_details_by_tech!$C$2:$C$1295, $F24, annual_details_by_tech!$D$2:$D$1295, $D24, annual_details_by_tech!$B$2:$B$1295, "capital_outlay")</f>
        <v>0</v>
      </c>
      <c r="AE24" s="32">
        <f>SUMIFS(annual_details_by_tech!AA$2:AA$1295, annual_details_by_tech!$A$2:$A$1295, "HECO", annual_details_by_tech!$C$2:$C$1295, $F24, annual_details_by_tech!$D$2:$D$1295, $D24, annual_details_by_tech!$B$2:$B$1295, "capital_outlay")</f>
        <v>0</v>
      </c>
      <c r="AF24" s="32">
        <f>SUMIFS(annual_details_by_tech!AB$2:AB$1295, annual_details_by_tech!$A$2:$A$1295, "HECO", annual_details_by_tech!$C$2:$C$1295, $F24, annual_details_by_tech!$D$2:$D$1295, $D24, annual_details_by_tech!$B$2:$B$1295, "capital_outlay")</f>
        <v>0</v>
      </c>
      <c r="AG24" s="32">
        <f>SUMIFS(annual_details_by_tech!AC$2:AC$1295, annual_details_by_tech!$A$2:$A$1295, "HECO", annual_details_by_tech!$C$2:$C$1295, $F24, annual_details_by_tech!$D$2:$D$1295, $D24, annual_details_by_tech!$B$2:$B$1295, "capital_outlay")</f>
        <v>0</v>
      </c>
      <c r="AH24" s="32">
        <f>SUMIFS(annual_details_by_tech!AD$2:AD$1295, annual_details_by_tech!$A$2:$A$1295, "HECO", annual_details_by_tech!$C$2:$C$1295, $F24, annual_details_by_tech!$D$2:$D$1295, $D24, annual_details_by_tech!$B$2:$B$1295, "capital_outlay")</f>
        <v>0</v>
      </c>
      <c r="AI24" s="32">
        <f>SUMIFS(annual_details_by_tech!AE$2:AE$1295, annual_details_by_tech!$A$2:$A$1295, "HECO", annual_details_by_tech!$C$2:$C$1295, $F24, annual_details_by_tech!$D$2:$D$1295, $D24, annual_details_by_tech!$B$2:$B$1295, "capital_outlay")</f>
        <v>0</v>
      </c>
    </row>
    <row r="25" spans="1:35" s="9" customFormat="1">
      <c r="A25" s="17"/>
      <c r="B25" s="6"/>
      <c r="C25" s="6"/>
      <c r="D25" s="31">
        <f>IF(AND(annual_details_by_tech!$A17="HECO",annual_details_by_tech!$B17=annual_details_by_tech!$B$2), annual_details_by_tech!$D17, "-
")</f>
        <v>1968</v>
      </c>
      <c r="E25" s="17"/>
      <c r="F25" s="31" t="str">
        <f>IF(AND(annual_details_by_tech!$A17="HECO",annual_details_by_tech!$B17=annual_details_by_tech!$B$2), annual_details_by_tech!$C17, "-
")</f>
        <v>Waiau_8</v>
      </c>
      <c r="G25" s="32"/>
      <c r="H25" s="32"/>
      <c r="I25" s="32"/>
      <c r="J25" s="32">
        <f>SUMIFS(annual_details_by_tech!F$2:F$1295, annual_details_by_tech!$A$2:$A$1295, "HECO", annual_details_by_tech!$C$2:$C$1295, $F25, annual_details_by_tech!$D$2:$D$1295, $D25, annual_details_by_tech!$B$2:$B$1295, "capital_outlay")</f>
        <v>0</v>
      </c>
      <c r="K25" s="32">
        <f>SUMIFS(annual_details_by_tech!G$2:G$1295, annual_details_by_tech!$A$2:$A$1295, "HECO", annual_details_by_tech!$C$2:$C$1295, $F25, annual_details_by_tech!$D$2:$D$1295, $D25, annual_details_by_tech!$B$2:$B$1295, "capital_outlay")</f>
        <v>0</v>
      </c>
      <c r="L25" s="32">
        <f>SUMIFS(annual_details_by_tech!H$2:H$1295, annual_details_by_tech!$A$2:$A$1295, "HECO", annual_details_by_tech!$C$2:$C$1295, $F25, annual_details_by_tech!$D$2:$D$1295, $D25, annual_details_by_tech!$B$2:$B$1295, "capital_outlay")</f>
        <v>0</v>
      </c>
      <c r="M25" s="32">
        <f>SUMIFS(annual_details_by_tech!I$2:I$1295, annual_details_by_tech!$A$2:$A$1295, "HECO", annual_details_by_tech!$C$2:$C$1295, $F25, annual_details_by_tech!$D$2:$D$1295, $D25, annual_details_by_tech!$B$2:$B$1295, "capital_outlay")</f>
        <v>0</v>
      </c>
      <c r="N25" s="32">
        <f>SUMIFS(annual_details_by_tech!J$2:J$1295, annual_details_by_tech!$A$2:$A$1295, "HECO", annual_details_by_tech!$C$2:$C$1295, $F25, annual_details_by_tech!$D$2:$D$1295, $D25, annual_details_by_tech!$B$2:$B$1295, "capital_outlay")</f>
        <v>0</v>
      </c>
      <c r="O25" s="32">
        <f>SUMIFS(annual_details_by_tech!K$2:K$1295, annual_details_by_tech!$A$2:$A$1295, "HECO", annual_details_by_tech!$C$2:$C$1295, $F25, annual_details_by_tech!$D$2:$D$1295, $D25, annual_details_by_tech!$B$2:$B$1295, "capital_outlay")</f>
        <v>0</v>
      </c>
      <c r="P25" s="32">
        <f>SUMIFS(annual_details_by_tech!L$2:L$1295, annual_details_by_tech!$A$2:$A$1295, "HECO", annual_details_by_tech!$C$2:$C$1295, $F25, annual_details_by_tech!$D$2:$D$1295, $D25, annual_details_by_tech!$B$2:$B$1295, "capital_outlay")</f>
        <v>0</v>
      </c>
      <c r="Q25" s="32">
        <f>SUMIFS(annual_details_by_tech!M$2:M$1295, annual_details_by_tech!$A$2:$A$1295, "HECO", annual_details_by_tech!$C$2:$C$1295, $F25, annual_details_by_tech!$D$2:$D$1295, $D25, annual_details_by_tech!$B$2:$B$1295, "capital_outlay")</f>
        <v>0</v>
      </c>
      <c r="R25" s="32">
        <f>SUMIFS(annual_details_by_tech!N$2:N$1295, annual_details_by_tech!$A$2:$A$1295, "HECO", annual_details_by_tech!$C$2:$C$1295, $F25, annual_details_by_tech!$D$2:$D$1295, $D25, annual_details_by_tech!$B$2:$B$1295, "capital_outlay")</f>
        <v>0</v>
      </c>
      <c r="S25" s="32">
        <f>SUMIFS(annual_details_by_tech!O$2:O$1295, annual_details_by_tech!$A$2:$A$1295, "HECO", annual_details_by_tech!$C$2:$C$1295, $F25, annual_details_by_tech!$D$2:$D$1295, $D25, annual_details_by_tech!$B$2:$B$1295, "capital_outlay")</f>
        <v>0</v>
      </c>
      <c r="T25" s="32">
        <f>SUMIFS(annual_details_by_tech!P$2:P$1295, annual_details_by_tech!$A$2:$A$1295, "HECO", annual_details_by_tech!$C$2:$C$1295, $F25, annual_details_by_tech!$D$2:$D$1295, $D25, annual_details_by_tech!$B$2:$B$1295, "capital_outlay")</f>
        <v>0</v>
      </c>
      <c r="U25" s="32">
        <f>SUMIFS(annual_details_by_tech!Q$2:Q$1295, annual_details_by_tech!$A$2:$A$1295, "HECO", annual_details_by_tech!$C$2:$C$1295, $F25, annual_details_by_tech!$D$2:$D$1295, $D25, annual_details_by_tech!$B$2:$B$1295, "capital_outlay")</f>
        <v>0</v>
      </c>
      <c r="V25" s="32">
        <f>SUMIFS(annual_details_by_tech!R$2:R$1295, annual_details_by_tech!$A$2:$A$1295, "HECO", annual_details_by_tech!$C$2:$C$1295, $F25, annual_details_by_tech!$D$2:$D$1295, $D25, annual_details_by_tech!$B$2:$B$1295, "capital_outlay")</f>
        <v>0</v>
      </c>
      <c r="W25" s="32">
        <f>SUMIFS(annual_details_by_tech!S$2:S$1295, annual_details_by_tech!$A$2:$A$1295, "HECO", annual_details_by_tech!$C$2:$C$1295, $F25, annual_details_by_tech!$D$2:$D$1295, $D25, annual_details_by_tech!$B$2:$B$1295, "capital_outlay")</f>
        <v>0</v>
      </c>
      <c r="X25" s="32">
        <f>SUMIFS(annual_details_by_tech!T$2:T$1295, annual_details_by_tech!$A$2:$A$1295, "HECO", annual_details_by_tech!$C$2:$C$1295, $F25, annual_details_by_tech!$D$2:$D$1295, $D25, annual_details_by_tech!$B$2:$B$1295, "capital_outlay")</f>
        <v>0</v>
      </c>
      <c r="Y25" s="32">
        <f>SUMIFS(annual_details_by_tech!U$2:U$1295, annual_details_by_tech!$A$2:$A$1295, "HECO", annual_details_by_tech!$C$2:$C$1295, $F25, annual_details_by_tech!$D$2:$D$1295, $D25, annual_details_by_tech!$B$2:$B$1295, "capital_outlay")</f>
        <v>0</v>
      </c>
      <c r="Z25" s="32">
        <f>SUMIFS(annual_details_by_tech!V$2:V$1295, annual_details_by_tech!$A$2:$A$1295, "HECO", annual_details_by_tech!$C$2:$C$1295, $F25, annual_details_by_tech!$D$2:$D$1295, $D25, annual_details_by_tech!$B$2:$B$1295, "capital_outlay")</f>
        <v>0</v>
      </c>
      <c r="AA25" s="32">
        <f>SUMIFS(annual_details_by_tech!W$2:W$1295, annual_details_by_tech!$A$2:$A$1295, "HECO", annual_details_by_tech!$C$2:$C$1295, $F25, annual_details_by_tech!$D$2:$D$1295, $D25, annual_details_by_tech!$B$2:$B$1295, "capital_outlay")</f>
        <v>0</v>
      </c>
      <c r="AB25" s="32">
        <f>SUMIFS(annual_details_by_tech!X$2:X$1295, annual_details_by_tech!$A$2:$A$1295, "HECO", annual_details_by_tech!$C$2:$C$1295, $F25, annual_details_by_tech!$D$2:$D$1295, $D25, annual_details_by_tech!$B$2:$B$1295, "capital_outlay")</f>
        <v>0</v>
      </c>
      <c r="AC25" s="32">
        <f>SUMIFS(annual_details_by_tech!Y$2:Y$1295, annual_details_by_tech!$A$2:$A$1295, "HECO", annual_details_by_tech!$C$2:$C$1295, $F25, annual_details_by_tech!$D$2:$D$1295, $D25, annual_details_by_tech!$B$2:$B$1295, "capital_outlay")</f>
        <v>0</v>
      </c>
      <c r="AD25" s="32">
        <f>SUMIFS(annual_details_by_tech!Z$2:Z$1295, annual_details_by_tech!$A$2:$A$1295, "HECO", annual_details_by_tech!$C$2:$C$1295, $F25, annual_details_by_tech!$D$2:$D$1295, $D25, annual_details_by_tech!$B$2:$B$1295, "capital_outlay")</f>
        <v>0</v>
      </c>
      <c r="AE25" s="32">
        <f>SUMIFS(annual_details_by_tech!AA$2:AA$1295, annual_details_by_tech!$A$2:$A$1295, "HECO", annual_details_by_tech!$C$2:$C$1295, $F25, annual_details_by_tech!$D$2:$D$1295, $D25, annual_details_by_tech!$B$2:$B$1295, "capital_outlay")</f>
        <v>0</v>
      </c>
      <c r="AF25" s="32">
        <f>SUMIFS(annual_details_by_tech!AB$2:AB$1295, annual_details_by_tech!$A$2:$A$1295, "HECO", annual_details_by_tech!$C$2:$C$1295, $F25, annual_details_by_tech!$D$2:$D$1295, $D25, annual_details_by_tech!$B$2:$B$1295, "capital_outlay")</f>
        <v>0</v>
      </c>
      <c r="AG25" s="32">
        <f>SUMIFS(annual_details_by_tech!AC$2:AC$1295, annual_details_by_tech!$A$2:$A$1295, "HECO", annual_details_by_tech!$C$2:$C$1295, $F25, annual_details_by_tech!$D$2:$D$1295, $D25, annual_details_by_tech!$B$2:$B$1295, "capital_outlay")</f>
        <v>0</v>
      </c>
      <c r="AH25" s="32">
        <f>SUMIFS(annual_details_by_tech!AD$2:AD$1295, annual_details_by_tech!$A$2:$A$1295, "HECO", annual_details_by_tech!$C$2:$C$1295, $F25, annual_details_by_tech!$D$2:$D$1295, $D25, annual_details_by_tech!$B$2:$B$1295, "capital_outlay")</f>
        <v>0</v>
      </c>
      <c r="AI25" s="32">
        <f>SUMIFS(annual_details_by_tech!AE$2:AE$1295, annual_details_by_tech!$A$2:$A$1295, "HECO", annual_details_by_tech!$C$2:$C$1295, $F25, annual_details_by_tech!$D$2:$D$1295, $D25, annual_details_by_tech!$B$2:$B$1295, "capital_outlay")</f>
        <v>0</v>
      </c>
    </row>
    <row r="26" spans="1:35" s="9" customFormat="1">
      <c r="A26" s="17"/>
      <c r="B26" s="6"/>
      <c r="C26" s="6"/>
      <c r="D26" s="31">
        <f>IF(AND(annual_details_by_tech!$A18="HECO",annual_details_by_tech!$B18=annual_details_by_tech!$B$2), annual_details_by_tech!$D18, "-
")</f>
        <v>1973</v>
      </c>
      <c r="E26" s="17"/>
      <c r="F26" s="31" t="str">
        <f>IF(AND(annual_details_by_tech!$A18="HECO",annual_details_by_tech!$B18=annual_details_by_tech!$B$2), annual_details_by_tech!$C18, "-
")</f>
        <v>Waiau_9</v>
      </c>
      <c r="G26" s="32"/>
      <c r="H26" s="32"/>
      <c r="I26" s="32"/>
      <c r="J26" s="32">
        <f>SUMIFS(annual_details_by_tech!F$2:F$1295, annual_details_by_tech!$A$2:$A$1295, "HECO", annual_details_by_tech!$C$2:$C$1295, $F26, annual_details_by_tech!$D$2:$D$1295, $D26, annual_details_by_tech!$B$2:$B$1295, "capital_outlay")</f>
        <v>0</v>
      </c>
      <c r="K26" s="32">
        <f>SUMIFS(annual_details_by_tech!G$2:G$1295, annual_details_by_tech!$A$2:$A$1295, "HECO", annual_details_by_tech!$C$2:$C$1295, $F26, annual_details_by_tech!$D$2:$D$1295, $D26, annual_details_by_tech!$B$2:$B$1295, "capital_outlay")</f>
        <v>0</v>
      </c>
      <c r="L26" s="32">
        <f>SUMIFS(annual_details_by_tech!H$2:H$1295, annual_details_by_tech!$A$2:$A$1295, "HECO", annual_details_by_tech!$C$2:$C$1295, $F26, annual_details_by_tech!$D$2:$D$1295, $D26, annual_details_by_tech!$B$2:$B$1295, "capital_outlay")</f>
        <v>0</v>
      </c>
      <c r="M26" s="32">
        <f>SUMIFS(annual_details_by_tech!I$2:I$1295, annual_details_by_tech!$A$2:$A$1295, "HECO", annual_details_by_tech!$C$2:$C$1295, $F26, annual_details_by_tech!$D$2:$D$1295, $D26, annual_details_by_tech!$B$2:$B$1295, "capital_outlay")</f>
        <v>0</v>
      </c>
      <c r="N26" s="32">
        <f>SUMIFS(annual_details_by_tech!J$2:J$1295, annual_details_by_tech!$A$2:$A$1295, "HECO", annual_details_by_tech!$C$2:$C$1295, $F26, annual_details_by_tech!$D$2:$D$1295, $D26, annual_details_by_tech!$B$2:$B$1295, "capital_outlay")</f>
        <v>0</v>
      </c>
      <c r="O26" s="32">
        <f>SUMIFS(annual_details_by_tech!K$2:K$1295, annual_details_by_tech!$A$2:$A$1295, "HECO", annual_details_by_tech!$C$2:$C$1295, $F26, annual_details_by_tech!$D$2:$D$1295, $D26, annual_details_by_tech!$B$2:$B$1295, "capital_outlay")</f>
        <v>0</v>
      </c>
      <c r="P26" s="32">
        <f>SUMIFS(annual_details_by_tech!L$2:L$1295, annual_details_by_tech!$A$2:$A$1295, "HECO", annual_details_by_tech!$C$2:$C$1295, $F26, annual_details_by_tech!$D$2:$D$1295, $D26, annual_details_by_tech!$B$2:$B$1295, "capital_outlay")</f>
        <v>0</v>
      </c>
      <c r="Q26" s="32">
        <f>SUMIFS(annual_details_by_tech!M$2:M$1295, annual_details_by_tech!$A$2:$A$1295, "HECO", annual_details_by_tech!$C$2:$C$1295, $F26, annual_details_by_tech!$D$2:$D$1295, $D26, annual_details_by_tech!$B$2:$B$1295, "capital_outlay")</f>
        <v>0</v>
      </c>
      <c r="R26" s="32">
        <f>SUMIFS(annual_details_by_tech!N$2:N$1295, annual_details_by_tech!$A$2:$A$1295, "HECO", annual_details_by_tech!$C$2:$C$1295, $F26, annual_details_by_tech!$D$2:$D$1295, $D26, annual_details_by_tech!$B$2:$B$1295, "capital_outlay")</f>
        <v>0</v>
      </c>
      <c r="S26" s="32">
        <f>SUMIFS(annual_details_by_tech!O$2:O$1295, annual_details_by_tech!$A$2:$A$1295, "HECO", annual_details_by_tech!$C$2:$C$1295, $F26, annual_details_by_tech!$D$2:$D$1295, $D26, annual_details_by_tech!$B$2:$B$1295, "capital_outlay")</f>
        <v>0</v>
      </c>
      <c r="T26" s="32">
        <f>SUMIFS(annual_details_by_tech!P$2:P$1295, annual_details_by_tech!$A$2:$A$1295, "HECO", annual_details_by_tech!$C$2:$C$1295, $F26, annual_details_by_tech!$D$2:$D$1295, $D26, annual_details_by_tech!$B$2:$B$1295, "capital_outlay")</f>
        <v>0</v>
      </c>
      <c r="U26" s="32">
        <f>SUMIFS(annual_details_by_tech!Q$2:Q$1295, annual_details_by_tech!$A$2:$A$1295, "HECO", annual_details_by_tech!$C$2:$C$1295, $F26, annual_details_by_tech!$D$2:$D$1295, $D26, annual_details_by_tech!$B$2:$B$1295, "capital_outlay")</f>
        <v>0</v>
      </c>
      <c r="V26" s="32">
        <f>SUMIFS(annual_details_by_tech!R$2:R$1295, annual_details_by_tech!$A$2:$A$1295, "HECO", annual_details_by_tech!$C$2:$C$1295, $F26, annual_details_by_tech!$D$2:$D$1295, $D26, annual_details_by_tech!$B$2:$B$1295, "capital_outlay")</f>
        <v>0</v>
      </c>
      <c r="W26" s="32">
        <f>SUMIFS(annual_details_by_tech!S$2:S$1295, annual_details_by_tech!$A$2:$A$1295, "HECO", annual_details_by_tech!$C$2:$C$1295, $F26, annual_details_by_tech!$D$2:$D$1295, $D26, annual_details_by_tech!$B$2:$B$1295, "capital_outlay")</f>
        <v>0</v>
      </c>
      <c r="X26" s="32">
        <f>SUMIFS(annual_details_by_tech!T$2:T$1295, annual_details_by_tech!$A$2:$A$1295, "HECO", annual_details_by_tech!$C$2:$C$1295, $F26, annual_details_by_tech!$D$2:$D$1295, $D26, annual_details_by_tech!$B$2:$B$1295, "capital_outlay")</f>
        <v>0</v>
      </c>
      <c r="Y26" s="32">
        <f>SUMIFS(annual_details_by_tech!U$2:U$1295, annual_details_by_tech!$A$2:$A$1295, "HECO", annual_details_by_tech!$C$2:$C$1295, $F26, annual_details_by_tech!$D$2:$D$1295, $D26, annual_details_by_tech!$B$2:$B$1295, "capital_outlay")</f>
        <v>0</v>
      </c>
      <c r="Z26" s="32">
        <f>SUMIFS(annual_details_by_tech!V$2:V$1295, annual_details_by_tech!$A$2:$A$1295, "HECO", annual_details_by_tech!$C$2:$C$1295, $F26, annual_details_by_tech!$D$2:$D$1295, $D26, annual_details_by_tech!$B$2:$B$1295, "capital_outlay")</f>
        <v>0</v>
      </c>
      <c r="AA26" s="32">
        <f>SUMIFS(annual_details_by_tech!W$2:W$1295, annual_details_by_tech!$A$2:$A$1295, "HECO", annual_details_by_tech!$C$2:$C$1295, $F26, annual_details_by_tech!$D$2:$D$1295, $D26, annual_details_by_tech!$B$2:$B$1295, "capital_outlay")</f>
        <v>0</v>
      </c>
      <c r="AB26" s="32">
        <f>SUMIFS(annual_details_by_tech!X$2:X$1295, annual_details_by_tech!$A$2:$A$1295, "HECO", annual_details_by_tech!$C$2:$C$1295, $F26, annual_details_by_tech!$D$2:$D$1295, $D26, annual_details_by_tech!$B$2:$B$1295, "capital_outlay")</f>
        <v>0</v>
      </c>
      <c r="AC26" s="32">
        <f>SUMIFS(annual_details_by_tech!Y$2:Y$1295, annual_details_by_tech!$A$2:$A$1295, "HECO", annual_details_by_tech!$C$2:$C$1295, $F26, annual_details_by_tech!$D$2:$D$1295, $D26, annual_details_by_tech!$B$2:$B$1295, "capital_outlay")</f>
        <v>0</v>
      </c>
      <c r="AD26" s="32">
        <f>SUMIFS(annual_details_by_tech!Z$2:Z$1295, annual_details_by_tech!$A$2:$A$1295, "HECO", annual_details_by_tech!$C$2:$C$1295, $F26, annual_details_by_tech!$D$2:$D$1295, $D26, annual_details_by_tech!$B$2:$B$1295, "capital_outlay")</f>
        <v>0</v>
      </c>
      <c r="AE26" s="32">
        <f>SUMIFS(annual_details_by_tech!AA$2:AA$1295, annual_details_by_tech!$A$2:$A$1295, "HECO", annual_details_by_tech!$C$2:$C$1295, $F26, annual_details_by_tech!$D$2:$D$1295, $D26, annual_details_by_tech!$B$2:$B$1295, "capital_outlay")</f>
        <v>0</v>
      </c>
      <c r="AF26" s="32">
        <f>SUMIFS(annual_details_by_tech!AB$2:AB$1295, annual_details_by_tech!$A$2:$A$1295, "HECO", annual_details_by_tech!$C$2:$C$1295, $F26, annual_details_by_tech!$D$2:$D$1295, $D26, annual_details_by_tech!$B$2:$B$1295, "capital_outlay")</f>
        <v>0</v>
      </c>
      <c r="AG26" s="32">
        <f>SUMIFS(annual_details_by_tech!AC$2:AC$1295, annual_details_by_tech!$A$2:$A$1295, "HECO", annual_details_by_tech!$C$2:$C$1295, $F26, annual_details_by_tech!$D$2:$D$1295, $D26, annual_details_by_tech!$B$2:$B$1295, "capital_outlay")</f>
        <v>0</v>
      </c>
      <c r="AH26" s="32">
        <f>SUMIFS(annual_details_by_tech!AD$2:AD$1295, annual_details_by_tech!$A$2:$A$1295, "HECO", annual_details_by_tech!$C$2:$C$1295, $F26, annual_details_by_tech!$D$2:$D$1295, $D26, annual_details_by_tech!$B$2:$B$1295, "capital_outlay")</f>
        <v>0</v>
      </c>
      <c r="AI26" s="32">
        <f>SUMIFS(annual_details_by_tech!AE$2:AE$1295, annual_details_by_tech!$A$2:$A$1295, "HECO", annual_details_by_tech!$C$2:$C$1295, $F26, annual_details_by_tech!$D$2:$D$1295, $D26, annual_details_by_tech!$B$2:$B$1295, "capital_outlay")</f>
        <v>0</v>
      </c>
    </row>
    <row r="27" spans="1:35" s="9" customFormat="1">
      <c r="A27" s="17"/>
      <c r="B27" s="6"/>
      <c r="C27" s="6"/>
      <c r="D27" s="31" t="str">
        <f>IF(AND(annual_details_by_tech!$A19="HECO",annual_details_by_tech!$B19=annual_details_by_tech!$B$2), annual_details_by_tech!$D19, "-
")</f>
        <v xml:space="preserve">-
</v>
      </c>
      <c r="E27" s="17"/>
      <c r="F27" s="31" t="str">
        <f>IF(AND(annual_details_by_tech!$A19="HECO",annual_details_by_tech!$B19=annual_details_by_tech!$B$2), annual_details_by_tech!$C19, "-
")</f>
        <v xml:space="preserve">-
</v>
      </c>
      <c r="G27" s="32"/>
      <c r="H27" s="32"/>
      <c r="I27" s="32"/>
      <c r="J27" s="32">
        <f>SUMIFS(annual_details_by_tech!F$2:F$1295, annual_details_by_tech!$A$2:$A$1295, "HECO", annual_details_by_tech!$C$2:$C$1295, $F27, annual_details_by_tech!$D$2:$D$1295, $D27, annual_details_by_tech!$B$2:$B$1295, "capital_outlay")</f>
        <v>0</v>
      </c>
      <c r="K27" s="32">
        <f>SUMIFS(annual_details_by_tech!G$2:G$1295, annual_details_by_tech!$A$2:$A$1295, "HECO", annual_details_by_tech!$C$2:$C$1295, $F27, annual_details_by_tech!$D$2:$D$1295, $D27, annual_details_by_tech!$B$2:$B$1295, "capital_outlay")</f>
        <v>0</v>
      </c>
      <c r="L27" s="32">
        <f>SUMIFS(annual_details_by_tech!H$2:H$1295, annual_details_by_tech!$A$2:$A$1295, "HECO", annual_details_by_tech!$C$2:$C$1295, $F27, annual_details_by_tech!$D$2:$D$1295, $D27, annual_details_by_tech!$B$2:$B$1295, "capital_outlay")</f>
        <v>0</v>
      </c>
      <c r="M27" s="32">
        <f>SUMIFS(annual_details_by_tech!I$2:I$1295, annual_details_by_tech!$A$2:$A$1295, "HECO", annual_details_by_tech!$C$2:$C$1295, $F27, annual_details_by_tech!$D$2:$D$1295, $D27, annual_details_by_tech!$B$2:$B$1295, "capital_outlay")</f>
        <v>0</v>
      </c>
      <c r="N27" s="32">
        <f>SUMIFS(annual_details_by_tech!J$2:J$1295, annual_details_by_tech!$A$2:$A$1295, "HECO", annual_details_by_tech!$C$2:$C$1295, $F27, annual_details_by_tech!$D$2:$D$1295, $D27, annual_details_by_tech!$B$2:$B$1295, "capital_outlay")</f>
        <v>0</v>
      </c>
      <c r="O27" s="32">
        <f>SUMIFS(annual_details_by_tech!K$2:K$1295, annual_details_by_tech!$A$2:$A$1295, "HECO", annual_details_by_tech!$C$2:$C$1295, $F27, annual_details_by_tech!$D$2:$D$1295, $D27, annual_details_by_tech!$B$2:$B$1295, "capital_outlay")</f>
        <v>0</v>
      </c>
      <c r="P27" s="32">
        <f>SUMIFS(annual_details_by_tech!L$2:L$1295, annual_details_by_tech!$A$2:$A$1295, "HECO", annual_details_by_tech!$C$2:$C$1295, $F27, annual_details_by_tech!$D$2:$D$1295, $D27, annual_details_by_tech!$B$2:$B$1295, "capital_outlay")</f>
        <v>0</v>
      </c>
      <c r="Q27" s="32">
        <f>SUMIFS(annual_details_by_tech!M$2:M$1295, annual_details_by_tech!$A$2:$A$1295, "HECO", annual_details_by_tech!$C$2:$C$1295, $F27, annual_details_by_tech!$D$2:$D$1295, $D27, annual_details_by_tech!$B$2:$B$1295, "capital_outlay")</f>
        <v>0</v>
      </c>
      <c r="R27" s="32">
        <f>SUMIFS(annual_details_by_tech!N$2:N$1295, annual_details_by_tech!$A$2:$A$1295, "HECO", annual_details_by_tech!$C$2:$C$1295, $F27, annual_details_by_tech!$D$2:$D$1295, $D27, annual_details_by_tech!$B$2:$B$1295, "capital_outlay")</f>
        <v>0</v>
      </c>
      <c r="S27" s="32">
        <f>SUMIFS(annual_details_by_tech!O$2:O$1295, annual_details_by_tech!$A$2:$A$1295, "HECO", annual_details_by_tech!$C$2:$C$1295, $F27, annual_details_by_tech!$D$2:$D$1295, $D27, annual_details_by_tech!$B$2:$B$1295, "capital_outlay")</f>
        <v>0</v>
      </c>
      <c r="T27" s="32">
        <f>SUMIFS(annual_details_by_tech!P$2:P$1295, annual_details_by_tech!$A$2:$A$1295, "HECO", annual_details_by_tech!$C$2:$C$1295, $F27, annual_details_by_tech!$D$2:$D$1295, $D27, annual_details_by_tech!$B$2:$B$1295, "capital_outlay")</f>
        <v>0</v>
      </c>
      <c r="U27" s="32">
        <f>SUMIFS(annual_details_by_tech!Q$2:Q$1295, annual_details_by_tech!$A$2:$A$1295, "HECO", annual_details_by_tech!$C$2:$C$1295, $F27, annual_details_by_tech!$D$2:$D$1295, $D27, annual_details_by_tech!$B$2:$B$1295, "capital_outlay")</f>
        <v>0</v>
      </c>
      <c r="V27" s="32">
        <f>SUMIFS(annual_details_by_tech!R$2:R$1295, annual_details_by_tech!$A$2:$A$1295, "HECO", annual_details_by_tech!$C$2:$C$1295, $F27, annual_details_by_tech!$D$2:$D$1295, $D27, annual_details_by_tech!$B$2:$B$1295, "capital_outlay")</f>
        <v>0</v>
      </c>
      <c r="W27" s="32">
        <f>SUMIFS(annual_details_by_tech!S$2:S$1295, annual_details_by_tech!$A$2:$A$1295, "HECO", annual_details_by_tech!$C$2:$C$1295, $F27, annual_details_by_tech!$D$2:$D$1295, $D27, annual_details_by_tech!$B$2:$B$1295, "capital_outlay")</f>
        <v>0</v>
      </c>
      <c r="X27" s="32">
        <f>SUMIFS(annual_details_by_tech!T$2:T$1295, annual_details_by_tech!$A$2:$A$1295, "HECO", annual_details_by_tech!$C$2:$C$1295, $F27, annual_details_by_tech!$D$2:$D$1295, $D27, annual_details_by_tech!$B$2:$B$1295, "capital_outlay")</f>
        <v>0</v>
      </c>
      <c r="Y27" s="32">
        <f>SUMIFS(annual_details_by_tech!U$2:U$1295, annual_details_by_tech!$A$2:$A$1295, "HECO", annual_details_by_tech!$C$2:$C$1295, $F27, annual_details_by_tech!$D$2:$D$1295, $D27, annual_details_by_tech!$B$2:$B$1295, "capital_outlay")</f>
        <v>0</v>
      </c>
      <c r="Z27" s="32">
        <f>SUMIFS(annual_details_by_tech!V$2:V$1295, annual_details_by_tech!$A$2:$A$1295, "HECO", annual_details_by_tech!$C$2:$C$1295, $F27, annual_details_by_tech!$D$2:$D$1295, $D27, annual_details_by_tech!$B$2:$B$1295, "capital_outlay")</f>
        <v>0</v>
      </c>
      <c r="AA27" s="32">
        <f>SUMIFS(annual_details_by_tech!W$2:W$1295, annual_details_by_tech!$A$2:$A$1295, "HECO", annual_details_by_tech!$C$2:$C$1295, $F27, annual_details_by_tech!$D$2:$D$1295, $D27, annual_details_by_tech!$B$2:$B$1295, "capital_outlay")</f>
        <v>0</v>
      </c>
      <c r="AB27" s="32">
        <f>SUMIFS(annual_details_by_tech!X$2:X$1295, annual_details_by_tech!$A$2:$A$1295, "HECO", annual_details_by_tech!$C$2:$C$1295, $F27, annual_details_by_tech!$D$2:$D$1295, $D27, annual_details_by_tech!$B$2:$B$1295, "capital_outlay")</f>
        <v>0</v>
      </c>
      <c r="AC27" s="32">
        <f>SUMIFS(annual_details_by_tech!Y$2:Y$1295, annual_details_by_tech!$A$2:$A$1295, "HECO", annual_details_by_tech!$C$2:$C$1295, $F27, annual_details_by_tech!$D$2:$D$1295, $D27, annual_details_by_tech!$B$2:$B$1295, "capital_outlay")</f>
        <v>0</v>
      </c>
      <c r="AD27" s="32">
        <f>SUMIFS(annual_details_by_tech!Z$2:Z$1295, annual_details_by_tech!$A$2:$A$1295, "HECO", annual_details_by_tech!$C$2:$C$1295, $F27, annual_details_by_tech!$D$2:$D$1295, $D27, annual_details_by_tech!$B$2:$B$1295, "capital_outlay")</f>
        <v>0</v>
      </c>
      <c r="AE27" s="32">
        <f>SUMIFS(annual_details_by_tech!AA$2:AA$1295, annual_details_by_tech!$A$2:$A$1295, "HECO", annual_details_by_tech!$C$2:$C$1295, $F27, annual_details_by_tech!$D$2:$D$1295, $D27, annual_details_by_tech!$B$2:$B$1295, "capital_outlay")</f>
        <v>0</v>
      </c>
      <c r="AF27" s="32">
        <f>SUMIFS(annual_details_by_tech!AB$2:AB$1295, annual_details_by_tech!$A$2:$A$1295, "HECO", annual_details_by_tech!$C$2:$C$1295, $F27, annual_details_by_tech!$D$2:$D$1295, $D27, annual_details_by_tech!$B$2:$B$1295, "capital_outlay")</f>
        <v>0</v>
      </c>
      <c r="AG27" s="32">
        <f>SUMIFS(annual_details_by_tech!AC$2:AC$1295, annual_details_by_tech!$A$2:$A$1295, "HECO", annual_details_by_tech!$C$2:$C$1295, $F27, annual_details_by_tech!$D$2:$D$1295, $D27, annual_details_by_tech!$B$2:$B$1295, "capital_outlay")</f>
        <v>0</v>
      </c>
      <c r="AH27" s="32">
        <f>SUMIFS(annual_details_by_tech!AD$2:AD$1295, annual_details_by_tech!$A$2:$A$1295, "HECO", annual_details_by_tech!$C$2:$C$1295, $F27, annual_details_by_tech!$D$2:$D$1295, $D27, annual_details_by_tech!$B$2:$B$1295, "capital_outlay")</f>
        <v>0</v>
      </c>
      <c r="AI27" s="32">
        <f>SUMIFS(annual_details_by_tech!AE$2:AE$1295, annual_details_by_tech!$A$2:$A$1295, "HECO", annual_details_by_tech!$C$2:$C$1295, $F27, annual_details_by_tech!$D$2:$D$1295, $D27, annual_details_by_tech!$B$2:$B$1295, "capital_outlay")</f>
        <v>0</v>
      </c>
    </row>
    <row r="28" spans="1:35" s="9" customFormat="1">
      <c r="A28" s="17"/>
      <c r="B28" s="6"/>
      <c r="C28" s="6"/>
      <c r="D28" s="31" t="str">
        <f>IF(AND(annual_details_by_tech!$A20="HECO",annual_details_by_tech!$B20=annual_details_by_tech!$B$2), annual_details_by_tech!$D20, "-
")</f>
        <v xml:space="preserve">-
</v>
      </c>
      <c r="E28" s="17"/>
      <c r="F28" s="31" t="str">
        <f>IF(AND(annual_details_by_tech!$A20="HECO",annual_details_by_tech!$B20=annual_details_by_tech!$B$2), annual_details_by_tech!$C20, "-
")</f>
        <v xml:space="preserve">-
</v>
      </c>
      <c r="G28" s="32"/>
      <c r="H28" s="32"/>
      <c r="I28" s="32"/>
      <c r="J28" s="32">
        <f>SUMIFS(annual_details_by_tech!F$2:F$1295, annual_details_by_tech!$A$2:$A$1295, "HECO", annual_details_by_tech!$C$2:$C$1295, $F28, annual_details_by_tech!$D$2:$D$1295, $D28, annual_details_by_tech!$B$2:$B$1295, "capital_outlay")</f>
        <v>0</v>
      </c>
      <c r="K28" s="32">
        <f>SUMIFS(annual_details_by_tech!G$2:G$1295, annual_details_by_tech!$A$2:$A$1295, "HECO", annual_details_by_tech!$C$2:$C$1295, $F28, annual_details_by_tech!$D$2:$D$1295, $D28, annual_details_by_tech!$B$2:$B$1295, "capital_outlay")</f>
        <v>0</v>
      </c>
      <c r="L28" s="32">
        <f>SUMIFS(annual_details_by_tech!H$2:H$1295, annual_details_by_tech!$A$2:$A$1295, "HECO", annual_details_by_tech!$C$2:$C$1295, $F28, annual_details_by_tech!$D$2:$D$1295, $D28, annual_details_by_tech!$B$2:$B$1295, "capital_outlay")</f>
        <v>0</v>
      </c>
      <c r="M28" s="32">
        <f>SUMIFS(annual_details_by_tech!I$2:I$1295, annual_details_by_tech!$A$2:$A$1295, "HECO", annual_details_by_tech!$C$2:$C$1295, $F28, annual_details_by_tech!$D$2:$D$1295, $D28, annual_details_by_tech!$B$2:$B$1295, "capital_outlay")</f>
        <v>0</v>
      </c>
      <c r="N28" s="32">
        <f>SUMIFS(annual_details_by_tech!J$2:J$1295, annual_details_by_tech!$A$2:$A$1295, "HECO", annual_details_by_tech!$C$2:$C$1295, $F28, annual_details_by_tech!$D$2:$D$1295, $D28, annual_details_by_tech!$B$2:$B$1295, "capital_outlay")</f>
        <v>0</v>
      </c>
      <c r="O28" s="32">
        <f>SUMIFS(annual_details_by_tech!K$2:K$1295, annual_details_by_tech!$A$2:$A$1295, "HECO", annual_details_by_tech!$C$2:$C$1295, $F28, annual_details_by_tech!$D$2:$D$1295, $D28, annual_details_by_tech!$B$2:$B$1295, "capital_outlay")</f>
        <v>0</v>
      </c>
      <c r="P28" s="32">
        <f>SUMIFS(annual_details_by_tech!L$2:L$1295, annual_details_by_tech!$A$2:$A$1295, "HECO", annual_details_by_tech!$C$2:$C$1295, $F28, annual_details_by_tech!$D$2:$D$1295, $D28, annual_details_by_tech!$B$2:$B$1295, "capital_outlay")</f>
        <v>0</v>
      </c>
      <c r="Q28" s="32">
        <f>SUMIFS(annual_details_by_tech!M$2:M$1295, annual_details_by_tech!$A$2:$A$1295, "HECO", annual_details_by_tech!$C$2:$C$1295, $F28, annual_details_by_tech!$D$2:$D$1295, $D28, annual_details_by_tech!$B$2:$B$1295, "capital_outlay")</f>
        <v>0</v>
      </c>
      <c r="R28" s="32">
        <f>SUMIFS(annual_details_by_tech!N$2:N$1295, annual_details_by_tech!$A$2:$A$1295, "HECO", annual_details_by_tech!$C$2:$C$1295, $F28, annual_details_by_tech!$D$2:$D$1295, $D28, annual_details_by_tech!$B$2:$B$1295, "capital_outlay")</f>
        <v>0</v>
      </c>
      <c r="S28" s="32">
        <f>SUMIFS(annual_details_by_tech!O$2:O$1295, annual_details_by_tech!$A$2:$A$1295, "HECO", annual_details_by_tech!$C$2:$C$1295, $F28, annual_details_by_tech!$D$2:$D$1295, $D28, annual_details_by_tech!$B$2:$B$1295, "capital_outlay")</f>
        <v>0</v>
      </c>
      <c r="T28" s="32">
        <f>SUMIFS(annual_details_by_tech!P$2:P$1295, annual_details_by_tech!$A$2:$A$1295, "HECO", annual_details_by_tech!$C$2:$C$1295, $F28, annual_details_by_tech!$D$2:$D$1295, $D28, annual_details_by_tech!$B$2:$B$1295, "capital_outlay")</f>
        <v>0</v>
      </c>
      <c r="U28" s="32">
        <f>SUMIFS(annual_details_by_tech!Q$2:Q$1295, annual_details_by_tech!$A$2:$A$1295, "HECO", annual_details_by_tech!$C$2:$C$1295, $F28, annual_details_by_tech!$D$2:$D$1295, $D28, annual_details_by_tech!$B$2:$B$1295, "capital_outlay")</f>
        <v>0</v>
      </c>
      <c r="V28" s="32">
        <f>SUMIFS(annual_details_by_tech!R$2:R$1295, annual_details_by_tech!$A$2:$A$1295, "HECO", annual_details_by_tech!$C$2:$C$1295, $F28, annual_details_by_tech!$D$2:$D$1295, $D28, annual_details_by_tech!$B$2:$B$1295, "capital_outlay")</f>
        <v>0</v>
      </c>
      <c r="W28" s="32">
        <f>SUMIFS(annual_details_by_tech!S$2:S$1295, annual_details_by_tech!$A$2:$A$1295, "HECO", annual_details_by_tech!$C$2:$C$1295, $F28, annual_details_by_tech!$D$2:$D$1295, $D28, annual_details_by_tech!$B$2:$B$1295, "capital_outlay")</f>
        <v>0</v>
      </c>
      <c r="X28" s="32">
        <f>SUMIFS(annual_details_by_tech!T$2:T$1295, annual_details_by_tech!$A$2:$A$1295, "HECO", annual_details_by_tech!$C$2:$C$1295, $F28, annual_details_by_tech!$D$2:$D$1295, $D28, annual_details_by_tech!$B$2:$B$1295, "capital_outlay")</f>
        <v>0</v>
      </c>
      <c r="Y28" s="32">
        <f>SUMIFS(annual_details_by_tech!U$2:U$1295, annual_details_by_tech!$A$2:$A$1295, "HECO", annual_details_by_tech!$C$2:$C$1295, $F28, annual_details_by_tech!$D$2:$D$1295, $D28, annual_details_by_tech!$B$2:$B$1295, "capital_outlay")</f>
        <v>0</v>
      </c>
      <c r="Z28" s="32">
        <f>SUMIFS(annual_details_by_tech!V$2:V$1295, annual_details_by_tech!$A$2:$A$1295, "HECO", annual_details_by_tech!$C$2:$C$1295, $F28, annual_details_by_tech!$D$2:$D$1295, $D28, annual_details_by_tech!$B$2:$B$1295, "capital_outlay")</f>
        <v>0</v>
      </c>
      <c r="AA28" s="32">
        <f>SUMIFS(annual_details_by_tech!W$2:W$1295, annual_details_by_tech!$A$2:$A$1295, "HECO", annual_details_by_tech!$C$2:$C$1295, $F28, annual_details_by_tech!$D$2:$D$1295, $D28, annual_details_by_tech!$B$2:$B$1295, "capital_outlay")</f>
        <v>0</v>
      </c>
      <c r="AB28" s="32">
        <f>SUMIFS(annual_details_by_tech!X$2:X$1295, annual_details_by_tech!$A$2:$A$1295, "HECO", annual_details_by_tech!$C$2:$C$1295, $F28, annual_details_by_tech!$D$2:$D$1295, $D28, annual_details_by_tech!$B$2:$B$1295, "capital_outlay")</f>
        <v>0</v>
      </c>
      <c r="AC28" s="32">
        <f>SUMIFS(annual_details_by_tech!Y$2:Y$1295, annual_details_by_tech!$A$2:$A$1295, "HECO", annual_details_by_tech!$C$2:$C$1295, $F28, annual_details_by_tech!$D$2:$D$1295, $D28, annual_details_by_tech!$B$2:$B$1295, "capital_outlay")</f>
        <v>0</v>
      </c>
      <c r="AD28" s="32">
        <f>SUMIFS(annual_details_by_tech!Z$2:Z$1295, annual_details_by_tech!$A$2:$A$1295, "HECO", annual_details_by_tech!$C$2:$C$1295, $F28, annual_details_by_tech!$D$2:$D$1295, $D28, annual_details_by_tech!$B$2:$B$1295, "capital_outlay")</f>
        <v>0</v>
      </c>
      <c r="AE28" s="32">
        <f>SUMIFS(annual_details_by_tech!AA$2:AA$1295, annual_details_by_tech!$A$2:$A$1295, "HECO", annual_details_by_tech!$C$2:$C$1295, $F28, annual_details_by_tech!$D$2:$D$1295, $D28, annual_details_by_tech!$B$2:$B$1295, "capital_outlay")</f>
        <v>0</v>
      </c>
      <c r="AF28" s="32">
        <f>SUMIFS(annual_details_by_tech!AB$2:AB$1295, annual_details_by_tech!$A$2:$A$1295, "HECO", annual_details_by_tech!$C$2:$C$1295, $F28, annual_details_by_tech!$D$2:$D$1295, $D28, annual_details_by_tech!$B$2:$B$1295, "capital_outlay")</f>
        <v>0</v>
      </c>
      <c r="AG28" s="32">
        <f>SUMIFS(annual_details_by_tech!AC$2:AC$1295, annual_details_by_tech!$A$2:$A$1295, "HECO", annual_details_by_tech!$C$2:$C$1295, $F28, annual_details_by_tech!$D$2:$D$1295, $D28, annual_details_by_tech!$B$2:$B$1295, "capital_outlay")</f>
        <v>0</v>
      </c>
      <c r="AH28" s="32">
        <f>SUMIFS(annual_details_by_tech!AD$2:AD$1295, annual_details_by_tech!$A$2:$A$1295, "HECO", annual_details_by_tech!$C$2:$C$1295, $F28, annual_details_by_tech!$D$2:$D$1295, $D28, annual_details_by_tech!$B$2:$B$1295, "capital_outlay")</f>
        <v>0</v>
      </c>
      <c r="AI28" s="32">
        <f>SUMIFS(annual_details_by_tech!AE$2:AE$1295, annual_details_by_tech!$A$2:$A$1295, "HECO", annual_details_by_tech!$C$2:$C$1295, $F28, annual_details_by_tech!$D$2:$D$1295, $D28, annual_details_by_tech!$B$2:$B$1295, "capital_outlay")</f>
        <v>0</v>
      </c>
    </row>
    <row r="29" spans="1:35" s="9" customFormat="1">
      <c r="A29" s="17"/>
      <c r="B29" s="6"/>
      <c r="C29" s="6"/>
      <c r="D29" s="31" t="str">
        <f>IF(AND(annual_details_by_tech!$A21="HECO",annual_details_by_tech!$B21=annual_details_by_tech!$B$2), annual_details_by_tech!$D21, "-
")</f>
        <v xml:space="preserve">-
</v>
      </c>
      <c r="E29" s="17"/>
      <c r="F29" s="31" t="str">
        <f>IF(AND(annual_details_by_tech!$A21="HECO",annual_details_by_tech!$B21=annual_details_by_tech!$B$2), annual_details_by_tech!$C21, "-
")</f>
        <v xml:space="preserve">-
</v>
      </c>
      <c r="G29" s="32"/>
      <c r="H29" s="32"/>
      <c r="I29" s="32"/>
      <c r="J29" s="32">
        <f>SUMIFS(annual_details_by_tech!F$2:F$1295, annual_details_by_tech!$A$2:$A$1295, "HECO", annual_details_by_tech!$C$2:$C$1295, $F29, annual_details_by_tech!$D$2:$D$1295, $D29, annual_details_by_tech!$B$2:$B$1295, "capital_outlay")</f>
        <v>0</v>
      </c>
      <c r="K29" s="32">
        <f>SUMIFS(annual_details_by_tech!G$2:G$1295, annual_details_by_tech!$A$2:$A$1295, "HECO", annual_details_by_tech!$C$2:$C$1295, $F29, annual_details_by_tech!$D$2:$D$1295, $D29, annual_details_by_tech!$B$2:$B$1295, "capital_outlay")</f>
        <v>0</v>
      </c>
      <c r="L29" s="32">
        <f>SUMIFS(annual_details_by_tech!H$2:H$1295, annual_details_by_tech!$A$2:$A$1295, "HECO", annual_details_by_tech!$C$2:$C$1295, $F29, annual_details_by_tech!$D$2:$D$1295, $D29, annual_details_by_tech!$B$2:$B$1295, "capital_outlay")</f>
        <v>0</v>
      </c>
      <c r="M29" s="32">
        <f>SUMIFS(annual_details_by_tech!I$2:I$1295, annual_details_by_tech!$A$2:$A$1295, "HECO", annual_details_by_tech!$C$2:$C$1295, $F29, annual_details_by_tech!$D$2:$D$1295, $D29, annual_details_by_tech!$B$2:$B$1295, "capital_outlay")</f>
        <v>0</v>
      </c>
      <c r="N29" s="32">
        <f>SUMIFS(annual_details_by_tech!J$2:J$1295, annual_details_by_tech!$A$2:$A$1295, "HECO", annual_details_by_tech!$C$2:$C$1295, $F29, annual_details_by_tech!$D$2:$D$1295, $D29, annual_details_by_tech!$B$2:$B$1295, "capital_outlay")</f>
        <v>0</v>
      </c>
      <c r="O29" s="32">
        <f>SUMIFS(annual_details_by_tech!K$2:K$1295, annual_details_by_tech!$A$2:$A$1295, "HECO", annual_details_by_tech!$C$2:$C$1295, $F29, annual_details_by_tech!$D$2:$D$1295, $D29, annual_details_by_tech!$B$2:$B$1295, "capital_outlay")</f>
        <v>0</v>
      </c>
      <c r="P29" s="32">
        <f>SUMIFS(annual_details_by_tech!L$2:L$1295, annual_details_by_tech!$A$2:$A$1295, "HECO", annual_details_by_tech!$C$2:$C$1295, $F29, annual_details_by_tech!$D$2:$D$1295, $D29, annual_details_by_tech!$B$2:$B$1295, "capital_outlay")</f>
        <v>0</v>
      </c>
      <c r="Q29" s="32">
        <f>SUMIFS(annual_details_by_tech!M$2:M$1295, annual_details_by_tech!$A$2:$A$1295, "HECO", annual_details_by_tech!$C$2:$C$1295, $F29, annual_details_by_tech!$D$2:$D$1295, $D29, annual_details_by_tech!$B$2:$B$1295, "capital_outlay")</f>
        <v>0</v>
      </c>
      <c r="R29" s="32">
        <f>SUMIFS(annual_details_by_tech!N$2:N$1295, annual_details_by_tech!$A$2:$A$1295, "HECO", annual_details_by_tech!$C$2:$C$1295, $F29, annual_details_by_tech!$D$2:$D$1295, $D29, annual_details_by_tech!$B$2:$B$1295, "capital_outlay")</f>
        <v>0</v>
      </c>
      <c r="S29" s="32">
        <f>SUMIFS(annual_details_by_tech!O$2:O$1295, annual_details_by_tech!$A$2:$A$1295, "HECO", annual_details_by_tech!$C$2:$C$1295, $F29, annual_details_by_tech!$D$2:$D$1295, $D29, annual_details_by_tech!$B$2:$B$1295, "capital_outlay")</f>
        <v>0</v>
      </c>
      <c r="T29" s="32">
        <f>SUMIFS(annual_details_by_tech!P$2:P$1295, annual_details_by_tech!$A$2:$A$1295, "HECO", annual_details_by_tech!$C$2:$C$1295, $F29, annual_details_by_tech!$D$2:$D$1295, $D29, annual_details_by_tech!$B$2:$B$1295, "capital_outlay")</f>
        <v>0</v>
      </c>
      <c r="U29" s="32">
        <f>SUMIFS(annual_details_by_tech!Q$2:Q$1295, annual_details_by_tech!$A$2:$A$1295, "HECO", annual_details_by_tech!$C$2:$C$1295, $F29, annual_details_by_tech!$D$2:$D$1295, $D29, annual_details_by_tech!$B$2:$B$1295, "capital_outlay")</f>
        <v>0</v>
      </c>
      <c r="V29" s="32">
        <f>SUMIFS(annual_details_by_tech!R$2:R$1295, annual_details_by_tech!$A$2:$A$1295, "HECO", annual_details_by_tech!$C$2:$C$1295, $F29, annual_details_by_tech!$D$2:$D$1295, $D29, annual_details_by_tech!$B$2:$B$1295, "capital_outlay")</f>
        <v>0</v>
      </c>
      <c r="W29" s="32">
        <f>SUMIFS(annual_details_by_tech!S$2:S$1295, annual_details_by_tech!$A$2:$A$1295, "HECO", annual_details_by_tech!$C$2:$C$1295, $F29, annual_details_by_tech!$D$2:$D$1295, $D29, annual_details_by_tech!$B$2:$B$1295, "capital_outlay")</f>
        <v>0</v>
      </c>
      <c r="X29" s="32">
        <f>SUMIFS(annual_details_by_tech!T$2:T$1295, annual_details_by_tech!$A$2:$A$1295, "HECO", annual_details_by_tech!$C$2:$C$1295, $F29, annual_details_by_tech!$D$2:$D$1295, $D29, annual_details_by_tech!$B$2:$B$1295, "capital_outlay")</f>
        <v>0</v>
      </c>
      <c r="Y29" s="32">
        <f>SUMIFS(annual_details_by_tech!U$2:U$1295, annual_details_by_tech!$A$2:$A$1295, "HECO", annual_details_by_tech!$C$2:$C$1295, $F29, annual_details_by_tech!$D$2:$D$1295, $D29, annual_details_by_tech!$B$2:$B$1295, "capital_outlay")</f>
        <v>0</v>
      </c>
      <c r="Z29" s="32">
        <f>SUMIFS(annual_details_by_tech!V$2:V$1295, annual_details_by_tech!$A$2:$A$1295, "HECO", annual_details_by_tech!$C$2:$C$1295, $F29, annual_details_by_tech!$D$2:$D$1295, $D29, annual_details_by_tech!$B$2:$B$1295, "capital_outlay")</f>
        <v>0</v>
      </c>
      <c r="AA29" s="32">
        <f>SUMIFS(annual_details_by_tech!W$2:W$1295, annual_details_by_tech!$A$2:$A$1295, "HECO", annual_details_by_tech!$C$2:$C$1295, $F29, annual_details_by_tech!$D$2:$D$1295, $D29, annual_details_by_tech!$B$2:$B$1295, "capital_outlay")</f>
        <v>0</v>
      </c>
      <c r="AB29" s="32">
        <f>SUMIFS(annual_details_by_tech!X$2:X$1295, annual_details_by_tech!$A$2:$A$1295, "HECO", annual_details_by_tech!$C$2:$C$1295, $F29, annual_details_by_tech!$D$2:$D$1295, $D29, annual_details_by_tech!$B$2:$B$1295, "capital_outlay")</f>
        <v>0</v>
      </c>
      <c r="AC29" s="32">
        <f>SUMIFS(annual_details_by_tech!Y$2:Y$1295, annual_details_by_tech!$A$2:$A$1295, "HECO", annual_details_by_tech!$C$2:$C$1295, $F29, annual_details_by_tech!$D$2:$D$1295, $D29, annual_details_by_tech!$B$2:$B$1295, "capital_outlay")</f>
        <v>0</v>
      </c>
      <c r="AD29" s="32">
        <f>SUMIFS(annual_details_by_tech!Z$2:Z$1295, annual_details_by_tech!$A$2:$A$1295, "HECO", annual_details_by_tech!$C$2:$C$1295, $F29, annual_details_by_tech!$D$2:$D$1295, $D29, annual_details_by_tech!$B$2:$B$1295, "capital_outlay")</f>
        <v>0</v>
      </c>
      <c r="AE29" s="32">
        <f>SUMIFS(annual_details_by_tech!AA$2:AA$1295, annual_details_by_tech!$A$2:$A$1295, "HECO", annual_details_by_tech!$C$2:$C$1295, $F29, annual_details_by_tech!$D$2:$D$1295, $D29, annual_details_by_tech!$B$2:$B$1295, "capital_outlay")</f>
        <v>0</v>
      </c>
      <c r="AF29" s="32">
        <f>SUMIFS(annual_details_by_tech!AB$2:AB$1295, annual_details_by_tech!$A$2:$A$1295, "HECO", annual_details_by_tech!$C$2:$C$1295, $F29, annual_details_by_tech!$D$2:$D$1295, $D29, annual_details_by_tech!$B$2:$B$1295, "capital_outlay")</f>
        <v>0</v>
      </c>
      <c r="AG29" s="32">
        <f>SUMIFS(annual_details_by_tech!AC$2:AC$1295, annual_details_by_tech!$A$2:$A$1295, "HECO", annual_details_by_tech!$C$2:$C$1295, $F29, annual_details_by_tech!$D$2:$D$1295, $D29, annual_details_by_tech!$B$2:$B$1295, "capital_outlay")</f>
        <v>0</v>
      </c>
      <c r="AH29" s="32">
        <f>SUMIFS(annual_details_by_tech!AD$2:AD$1295, annual_details_by_tech!$A$2:$A$1295, "HECO", annual_details_by_tech!$C$2:$C$1295, $F29, annual_details_by_tech!$D$2:$D$1295, $D29, annual_details_by_tech!$B$2:$B$1295, "capital_outlay")</f>
        <v>0</v>
      </c>
      <c r="AI29" s="32">
        <f>SUMIFS(annual_details_by_tech!AE$2:AE$1295, annual_details_by_tech!$A$2:$A$1295, "HECO", annual_details_by_tech!$C$2:$C$1295, $F29, annual_details_by_tech!$D$2:$D$1295, $D29, annual_details_by_tech!$B$2:$B$1295, "capital_outlay")</f>
        <v>0</v>
      </c>
    </row>
    <row r="30" spans="1:35" s="9" customFormat="1">
      <c r="A30" s="17"/>
      <c r="B30" s="6"/>
      <c r="C30" s="6"/>
      <c r="D30" s="31" t="str">
        <f>IF(AND(annual_details_by_tech!$A22="HECO",annual_details_by_tech!$B22=annual_details_by_tech!$B$2), annual_details_by_tech!$D22, "-
")</f>
        <v xml:space="preserve">-
</v>
      </c>
      <c r="E30" s="17"/>
      <c r="F30" s="31" t="str">
        <f>IF(AND(annual_details_by_tech!$A22="HECO",annual_details_by_tech!$B22=annual_details_by_tech!$B$2), annual_details_by_tech!$C22, "-
")</f>
        <v xml:space="preserve">-
</v>
      </c>
      <c r="G30" s="32"/>
      <c r="H30" s="32"/>
      <c r="I30" s="32"/>
      <c r="J30" s="32">
        <f>SUMIFS(annual_details_by_tech!F$2:F$1295, annual_details_by_tech!$A$2:$A$1295, "HECO", annual_details_by_tech!$C$2:$C$1295, $F30, annual_details_by_tech!$D$2:$D$1295, $D30, annual_details_by_tech!$B$2:$B$1295, "capital_outlay")</f>
        <v>0</v>
      </c>
      <c r="K30" s="32">
        <f>SUMIFS(annual_details_by_tech!G$2:G$1295, annual_details_by_tech!$A$2:$A$1295, "HECO", annual_details_by_tech!$C$2:$C$1295, $F30, annual_details_by_tech!$D$2:$D$1295, $D30, annual_details_by_tech!$B$2:$B$1295, "capital_outlay")</f>
        <v>0</v>
      </c>
      <c r="L30" s="32">
        <f>SUMIFS(annual_details_by_tech!H$2:H$1295, annual_details_by_tech!$A$2:$A$1295, "HECO", annual_details_by_tech!$C$2:$C$1295, $F30, annual_details_by_tech!$D$2:$D$1295, $D30, annual_details_by_tech!$B$2:$B$1295, "capital_outlay")</f>
        <v>0</v>
      </c>
      <c r="M30" s="32">
        <f>SUMIFS(annual_details_by_tech!I$2:I$1295, annual_details_by_tech!$A$2:$A$1295, "HECO", annual_details_by_tech!$C$2:$C$1295, $F30, annual_details_by_tech!$D$2:$D$1295, $D30, annual_details_by_tech!$B$2:$B$1295, "capital_outlay")</f>
        <v>0</v>
      </c>
      <c r="N30" s="32">
        <f>SUMIFS(annual_details_by_tech!J$2:J$1295, annual_details_by_tech!$A$2:$A$1295, "HECO", annual_details_by_tech!$C$2:$C$1295, $F30, annual_details_by_tech!$D$2:$D$1295, $D30, annual_details_by_tech!$B$2:$B$1295, "capital_outlay")</f>
        <v>0</v>
      </c>
      <c r="O30" s="32">
        <f>SUMIFS(annual_details_by_tech!K$2:K$1295, annual_details_by_tech!$A$2:$A$1295, "HECO", annual_details_by_tech!$C$2:$C$1295, $F30, annual_details_by_tech!$D$2:$D$1295, $D30, annual_details_by_tech!$B$2:$B$1295, "capital_outlay")</f>
        <v>0</v>
      </c>
      <c r="P30" s="32">
        <f>SUMIFS(annual_details_by_tech!L$2:L$1295, annual_details_by_tech!$A$2:$A$1295, "HECO", annual_details_by_tech!$C$2:$C$1295, $F30, annual_details_by_tech!$D$2:$D$1295, $D30, annual_details_by_tech!$B$2:$B$1295, "capital_outlay")</f>
        <v>0</v>
      </c>
      <c r="Q30" s="32">
        <f>SUMIFS(annual_details_by_tech!M$2:M$1295, annual_details_by_tech!$A$2:$A$1295, "HECO", annual_details_by_tech!$C$2:$C$1295, $F30, annual_details_by_tech!$D$2:$D$1295, $D30, annual_details_by_tech!$B$2:$B$1295, "capital_outlay")</f>
        <v>0</v>
      </c>
      <c r="R30" s="32">
        <f>SUMIFS(annual_details_by_tech!N$2:N$1295, annual_details_by_tech!$A$2:$A$1295, "HECO", annual_details_by_tech!$C$2:$C$1295, $F30, annual_details_by_tech!$D$2:$D$1295, $D30, annual_details_by_tech!$B$2:$B$1295, "capital_outlay")</f>
        <v>0</v>
      </c>
      <c r="S30" s="32">
        <f>SUMIFS(annual_details_by_tech!O$2:O$1295, annual_details_by_tech!$A$2:$A$1295, "HECO", annual_details_by_tech!$C$2:$C$1295, $F30, annual_details_by_tech!$D$2:$D$1295, $D30, annual_details_by_tech!$B$2:$B$1295, "capital_outlay")</f>
        <v>0</v>
      </c>
      <c r="T30" s="32">
        <f>SUMIFS(annual_details_by_tech!P$2:P$1295, annual_details_by_tech!$A$2:$A$1295, "HECO", annual_details_by_tech!$C$2:$C$1295, $F30, annual_details_by_tech!$D$2:$D$1295, $D30, annual_details_by_tech!$B$2:$B$1295, "capital_outlay")</f>
        <v>0</v>
      </c>
      <c r="U30" s="32">
        <f>SUMIFS(annual_details_by_tech!Q$2:Q$1295, annual_details_by_tech!$A$2:$A$1295, "HECO", annual_details_by_tech!$C$2:$C$1295, $F30, annual_details_by_tech!$D$2:$D$1295, $D30, annual_details_by_tech!$B$2:$B$1295, "capital_outlay")</f>
        <v>0</v>
      </c>
      <c r="V30" s="32">
        <f>SUMIFS(annual_details_by_tech!R$2:R$1295, annual_details_by_tech!$A$2:$A$1295, "HECO", annual_details_by_tech!$C$2:$C$1295, $F30, annual_details_by_tech!$D$2:$D$1295, $D30, annual_details_by_tech!$B$2:$B$1295, "capital_outlay")</f>
        <v>0</v>
      </c>
      <c r="W30" s="32">
        <f>SUMIFS(annual_details_by_tech!S$2:S$1295, annual_details_by_tech!$A$2:$A$1295, "HECO", annual_details_by_tech!$C$2:$C$1295, $F30, annual_details_by_tech!$D$2:$D$1295, $D30, annual_details_by_tech!$B$2:$B$1295, "capital_outlay")</f>
        <v>0</v>
      </c>
      <c r="X30" s="32">
        <f>SUMIFS(annual_details_by_tech!T$2:T$1295, annual_details_by_tech!$A$2:$A$1295, "HECO", annual_details_by_tech!$C$2:$C$1295, $F30, annual_details_by_tech!$D$2:$D$1295, $D30, annual_details_by_tech!$B$2:$B$1295, "capital_outlay")</f>
        <v>0</v>
      </c>
      <c r="Y30" s="32">
        <f>SUMIFS(annual_details_by_tech!U$2:U$1295, annual_details_by_tech!$A$2:$A$1295, "HECO", annual_details_by_tech!$C$2:$C$1295, $F30, annual_details_by_tech!$D$2:$D$1295, $D30, annual_details_by_tech!$B$2:$B$1295, "capital_outlay")</f>
        <v>0</v>
      </c>
      <c r="Z30" s="32">
        <f>SUMIFS(annual_details_by_tech!V$2:V$1295, annual_details_by_tech!$A$2:$A$1295, "HECO", annual_details_by_tech!$C$2:$C$1295, $F30, annual_details_by_tech!$D$2:$D$1295, $D30, annual_details_by_tech!$B$2:$B$1295, "capital_outlay")</f>
        <v>0</v>
      </c>
      <c r="AA30" s="32">
        <f>SUMIFS(annual_details_by_tech!W$2:W$1295, annual_details_by_tech!$A$2:$A$1295, "HECO", annual_details_by_tech!$C$2:$C$1295, $F30, annual_details_by_tech!$D$2:$D$1295, $D30, annual_details_by_tech!$B$2:$B$1295, "capital_outlay")</f>
        <v>0</v>
      </c>
      <c r="AB30" s="32">
        <f>SUMIFS(annual_details_by_tech!X$2:X$1295, annual_details_by_tech!$A$2:$A$1295, "HECO", annual_details_by_tech!$C$2:$C$1295, $F30, annual_details_by_tech!$D$2:$D$1295, $D30, annual_details_by_tech!$B$2:$B$1295, "capital_outlay")</f>
        <v>0</v>
      </c>
      <c r="AC30" s="32">
        <f>SUMIFS(annual_details_by_tech!Y$2:Y$1295, annual_details_by_tech!$A$2:$A$1295, "HECO", annual_details_by_tech!$C$2:$C$1295, $F30, annual_details_by_tech!$D$2:$D$1295, $D30, annual_details_by_tech!$B$2:$B$1295, "capital_outlay")</f>
        <v>0</v>
      </c>
      <c r="AD30" s="32">
        <f>SUMIFS(annual_details_by_tech!Z$2:Z$1295, annual_details_by_tech!$A$2:$A$1295, "HECO", annual_details_by_tech!$C$2:$C$1295, $F30, annual_details_by_tech!$D$2:$D$1295, $D30, annual_details_by_tech!$B$2:$B$1295, "capital_outlay")</f>
        <v>0</v>
      </c>
      <c r="AE30" s="32">
        <f>SUMIFS(annual_details_by_tech!AA$2:AA$1295, annual_details_by_tech!$A$2:$A$1295, "HECO", annual_details_by_tech!$C$2:$C$1295, $F30, annual_details_by_tech!$D$2:$D$1295, $D30, annual_details_by_tech!$B$2:$B$1295, "capital_outlay")</f>
        <v>0</v>
      </c>
      <c r="AF30" s="32">
        <f>SUMIFS(annual_details_by_tech!AB$2:AB$1295, annual_details_by_tech!$A$2:$A$1295, "HECO", annual_details_by_tech!$C$2:$C$1295, $F30, annual_details_by_tech!$D$2:$D$1295, $D30, annual_details_by_tech!$B$2:$B$1295, "capital_outlay")</f>
        <v>0</v>
      </c>
      <c r="AG30" s="32">
        <f>SUMIFS(annual_details_by_tech!AC$2:AC$1295, annual_details_by_tech!$A$2:$A$1295, "HECO", annual_details_by_tech!$C$2:$C$1295, $F30, annual_details_by_tech!$D$2:$D$1295, $D30, annual_details_by_tech!$B$2:$B$1295, "capital_outlay")</f>
        <v>0</v>
      </c>
      <c r="AH30" s="32">
        <f>SUMIFS(annual_details_by_tech!AD$2:AD$1295, annual_details_by_tech!$A$2:$A$1295, "HECO", annual_details_by_tech!$C$2:$C$1295, $F30, annual_details_by_tech!$D$2:$D$1295, $D30, annual_details_by_tech!$B$2:$B$1295, "capital_outlay")</f>
        <v>0</v>
      </c>
      <c r="AI30" s="32">
        <f>SUMIFS(annual_details_by_tech!AE$2:AE$1295, annual_details_by_tech!$A$2:$A$1295, "HECO", annual_details_by_tech!$C$2:$C$1295, $F30, annual_details_by_tech!$D$2:$D$1295, $D30, annual_details_by_tech!$B$2:$B$1295, "capital_outlay")</f>
        <v>0</v>
      </c>
    </row>
    <row r="31" spans="1:35">
      <c r="B31" s="6"/>
      <c r="C31" s="6"/>
      <c r="D31" s="31" t="str">
        <f>IF(AND(annual_details_by_tech!$A23="HECO",annual_details_by_tech!$B23=annual_details_by_tech!$B$2), annual_details_by_tech!$D23, "-
")</f>
        <v xml:space="preserve">-
</v>
      </c>
      <c r="F31" s="31" t="str">
        <f>IF(AND(annual_details_by_tech!$A23="HECO",annual_details_by_tech!$B23=annual_details_by_tech!$B$2), annual_details_by_tech!$C23, "-
")</f>
        <v xml:space="preserve">-
</v>
      </c>
      <c r="G31" s="32"/>
      <c r="H31" s="32"/>
      <c r="I31" s="32"/>
      <c r="J31" s="32">
        <f>SUMIFS(annual_details_by_tech!F$2:F$1295, annual_details_by_tech!$A$2:$A$1295, "HECO", annual_details_by_tech!$C$2:$C$1295, $F31, annual_details_by_tech!$D$2:$D$1295, $D31, annual_details_by_tech!$B$2:$B$1295, "capital_outlay")</f>
        <v>0</v>
      </c>
      <c r="K31" s="32">
        <f>SUMIFS(annual_details_by_tech!G$2:G$1295, annual_details_by_tech!$A$2:$A$1295, "HECO", annual_details_by_tech!$C$2:$C$1295, $F31, annual_details_by_tech!$D$2:$D$1295, $D31, annual_details_by_tech!$B$2:$B$1295, "capital_outlay")</f>
        <v>0</v>
      </c>
      <c r="L31" s="32">
        <f>SUMIFS(annual_details_by_tech!H$2:H$1295, annual_details_by_tech!$A$2:$A$1295, "HECO", annual_details_by_tech!$C$2:$C$1295, $F31, annual_details_by_tech!$D$2:$D$1295, $D31, annual_details_by_tech!$B$2:$B$1295, "capital_outlay")</f>
        <v>0</v>
      </c>
      <c r="M31" s="32">
        <f>SUMIFS(annual_details_by_tech!I$2:I$1295, annual_details_by_tech!$A$2:$A$1295, "HECO", annual_details_by_tech!$C$2:$C$1295, $F31, annual_details_by_tech!$D$2:$D$1295, $D31, annual_details_by_tech!$B$2:$B$1295, "capital_outlay")</f>
        <v>0</v>
      </c>
      <c r="N31" s="32">
        <f>SUMIFS(annual_details_by_tech!J$2:J$1295, annual_details_by_tech!$A$2:$A$1295, "HECO", annual_details_by_tech!$C$2:$C$1295, $F31, annual_details_by_tech!$D$2:$D$1295, $D31, annual_details_by_tech!$B$2:$B$1295, "capital_outlay")</f>
        <v>0</v>
      </c>
      <c r="O31" s="32">
        <f>SUMIFS(annual_details_by_tech!K$2:K$1295, annual_details_by_tech!$A$2:$A$1295, "HECO", annual_details_by_tech!$C$2:$C$1295, $F31, annual_details_by_tech!$D$2:$D$1295, $D31, annual_details_by_tech!$B$2:$B$1295, "capital_outlay")</f>
        <v>0</v>
      </c>
      <c r="P31" s="32">
        <f>SUMIFS(annual_details_by_tech!L$2:L$1295, annual_details_by_tech!$A$2:$A$1295, "HECO", annual_details_by_tech!$C$2:$C$1295, $F31, annual_details_by_tech!$D$2:$D$1295, $D31, annual_details_by_tech!$B$2:$B$1295, "capital_outlay")</f>
        <v>0</v>
      </c>
      <c r="Q31" s="32">
        <f>SUMIFS(annual_details_by_tech!M$2:M$1295, annual_details_by_tech!$A$2:$A$1295, "HECO", annual_details_by_tech!$C$2:$C$1295, $F31, annual_details_by_tech!$D$2:$D$1295, $D31, annual_details_by_tech!$B$2:$B$1295, "capital_outlay")</f>
        <v>0</v>
      </c>
      <c r="R31" s="32">
        <f>SUMIFS(annual_details_by_tech!N$2:N$1295, annual_details_by_tech!$A$2:$A$1295, "HECO", annual_details_by_tech!$C$2:$C$1295, $F31, annual_details_by_tech!$D$2:$D$1295, $D31, annual_details_by_tech!$B$2:$B$1295, "capital_outlay")</f>
        <v>0</v>
      </c>
      <c r="S31" s="32">
        <f>SUMIFS(annual_details_by_tech!O$2:O$1295, annual_details_by_tech!$A$2:$A$1295, "HECO", annual_details_by_tech!$C$2:$C$1295, $F31, annual_details_by_tech!$D$2:$D$1295, $D31, annual_details_by_tech!$B$2:$B$1295, "capital_outlay")</f>
        <v>0</v>
      </c>
      <c r="T31" s="32">
        <f>SUMIFS(annual_details_by_tech!P$2:P$1295, annual_details_by_tech!$A$2:$A$1295, "HECO", annual_details_by_tech!$C$2:$C$1295, $F31, annual_details_by_tech!$D$2:$D$1295, $D31, annual_details_by_tech!$B$2:$B$1295, "capital_outlay")</f>
        <v>0</v>
      </c>
      <c r="U31" s="32">
        <f>SUMIFS(annual_details_by_tech!Q$2:Q$1295, annual_details_by_tech!$A$2:$A$1295, "HECO", annual_details_by_tech!$C$2:$C$1295, $F31, annual_details_by_tech!$D$2:$D$1295, $D31, annual_details_by_tech!$B$2:$B$1295, "capital_outlay")</f>
        <v>0</v>
      </c>
      <c r="V31" s="32">
        <f>SUMIFS(annual_details_by_tech!R$2:R$1295, annual_details_by_tech!$A$2:$A$1295, "HECO", annual_details_by_tech!$C$2:$C$1295, $F31, annual_details_by_tech!$D$2:$D$1295, $D31, annual_details_by_tech!$B$2:$B$1295, "capital_outlay")</f>
        <v>0</v>
      </c>
      <c r="W31" s="32">
        <f>SUMIFS(annual_details_by_tech!S$2:S$1295, annual_details_by_tech!$A$2:$A$1295, "HECO", annual_details_by_tech!$C$2:$C$1295, $F31, annual_details_by_tech!$D$2:$D$1295, $D31, annual_details_by_tech!$B$2:$B$1295, "capital_outlay")</f>
        <v>0</v>
      </c>
      <c r="X31" s="32">
        <f>SUMIFS(annual_details_by_tech!T$2:T$1295, annual_details_by_tech!$A$2:$A$1295, "HECO", annual_details_by_tech!$C$2:$C$1295, $F31, annual_details_by_tech!$D$2:$D$1295, $D31, annual_details_by_tech!$B$2:$B$1295, "capital_outlay")</f>
        <v>0</v>
      </c>
      <c r="Y31" s="32">
        <f>SUMIFS(annual_details_by_tech!U$2:U$1295, annual_details_by_tech!$A$2:$A$1295, "HECO", annual_details_by_tech!$C$2:$C$1295, $F31, annual_details_by_tech!$D$2:$D$1295, $D31, annual_details_by_tech!$B$2:$B$1295, "capital_outlay")</f>
        <v>0</v>
      </c>
      <c r="Z31" s="32">
        <f>SUMIFS(annual_details_by_tech!V$2:V$1295, annual_details_by_tech!$A$2:$A$1295, "HECO", annual_details_by_tech!$C$2:$C$1295, $F31, annual_details_by_tech!$D$2:$D$1295, $D31, annual_details_by_tech!$B$2:$B$1295, "capital_outlay")</f>
        <v>0</v>
      </c>
      <c r="AA31" s="32">
        <f>SUMIFS(annual_details_by_tech!W$2:W$1295, annual_details_by_tech!$A$2:$A$1295, "HECO", annual_details_by_tech!$C$2:$C$1295, $F31, annual_details_by_tech!$D$2:$D$1295, $D31, annual_details_by_tech!$B$2:$B$1295, "capital_outlay")</f>
        <v>0</v>
      </c>
      <c r="AB31" s="32">
        <f>SUMIFS(annual_details_by_tech!X$2:X$1295, annual_details_by_tech!$A$2:$A$1295, "HECO", annual_details_by_tech!$C$2:$C$1295, $F31, annual_details_by_tech!$D$2:$D$1295, $D31, annual_details_by_tech!$B$2:$B$1295, "capital_outlay")</f>
        <v>0</v>
      </c>
      <c r="AC31" s="32">
        <f>SUMIFS(annual_details_by_tech!Y$2:Y$1295, annual_details_by_tech!$A$2:$A$1295, "HECO", annual_details_by_tech!$C$2:$C$1295, $F31, annual_details_by_tech!$D$2:$D$1295, $D31, annual_details_by_tech!$B$2:$B$1295, "capital_outlay")</f>
        <v>0</v>
      </c>
      <c r="AD31" s="32">
        <f>SUMIFS(annual_details_by_tech!Z$2:Z$1295, annual_details_by_tech!$A$2:$A$1295, "HECO", annual_details_by_tech!$C$2:$C$1295, $F31, annual_details_by_tech!$D$2:$D$1295, $D31, annual_details_by_tech!$B$2:$B$1295, "capital_outlay")</f>
        <v>0</v>
      </c>
      <c r="AE31" s="32">
        <f>SUMIFS(annual_details_by_tech!AA$2:AA$1295, annual_details_by_tech!$A$2:$A$1295, "HECO", annual_details_by_tech!$C$2:$C$1295, $F31, annual_details_by_tech!$D$2:$D$1295, $D31, annual_details_by_tech!$B$2:$B$1295, "capital_outlay")</f>
        <v>0</v>
      </c>
      <c r="AF31" s="32">
        <f>SUMIFS(annual_details_by_tech!AB$2:AB$1295, annual_details_by_tech!$A$2:$A$1295, "HECO", annual_details_by_tech!$C$2:$C$1295, $F31, annual_details_by_tech!$D$2:$D$1295, $D31, annual_details_by_tech!$B$2:$B$1295, "capital_outlay")</f>
        <v>0</v>
      </c>
      <c r="AG31" s="32">
        <f>SUMIFS(annual_details_by_tech!AC$2:AC$1295, annual_details_by_tech!$A$2:$A$1295, "HECO", annual_details_by_tech!$C$2:$C$1295, $F31, annual_details_by_tech!$D$2:$D$1295, $D31, annual_details_by_tech!$B$2:$B$1295, "capital_outlay")</f>
        <v>0</v>
      </c>
      <c r="AH31" s="32">
        <f>SUMIFS(annual_details_by_tech!AD$2:AD$1295, annual_details_by_tech!$A$2:$A$1295, "HECO", annual_details_by_tech!$C$2:$C$1295, $F31, annual_details_by_tech!$D$2:$D$1295, $D31, annual_details_by_tech!$B$2:$B$1295, "capital_outlay")</f>
        <v>0</v>
      </c>
      <c r="AI31" s="32">
        <f>SUMIFS(annual_details_by_tech!AE$2:AE$1295, annual_details_by_tech!$A$2:$A$1295, "HECO", annual_details_by_tech!$C$2:$C$1295, $F31, annual_details_by_tech!$D$2:$D$1295, $D31, annual_details_by_tech!$B$2:$B$1295, "capital_outlay")</f>
        <v>0</v>
      </c>
    </row>
    <row r="32" spans="1:35">
      <c r="B32" s="6"/>
      <c r="C32" s="6"/>
      <c r="D32" s="31" t="str">
        <f>IF(AND(annual_details_by_tech!$A24="HECO",annual_details_by_tech!$B24=annual_details_by_tech!$B$2), annual_details_by_tech!$D24, "-
")</f>
        <v xml:space="preserve">-
</v>
      </c>
      <c r="F32" s="31" t="str">
        <f>IF(AND(annual_details_by_tech!$A24="HECO",annual_details_by_tech!$B24=annual_details_by_tech!$B$2), annual_details_by_tech!$C24, "-
")</f>
        <v xml:space="preserve">-
</v>
      </c>
      <c r="G32" s="32"/>
      <c r="H32" s="32"/>
      <c r="I32" s="32"/>
      <c r="J32" s="32">
        <f>SUMIFS(annual_details_by_tech!F$2:F$1295, annual_details_by_tech!$A$2:$A$1295, "HECO", annual_details_by_tech!$C$2:$C$1295, $F32, annual_details_by_tech!$D$2:$D$1295, $D32, annual_details_by_tech!$B$2:$B$1295, "capital_outlay")</f>
        <v>0</v>
      </c>
      <c r="K32" s="32">
        <f>SUMIFS(annual_details_by_tech!G$2:G$1295, annual_details_by_tech!$A$2:$A$1295, "HECO", annual_details_by_tech!$C$2:$C$1295, $F32, annual_details_by_tech!$D$2:$D$1295, $D32, annual_details_by_tech!$B$2:$B$1295, "capital_outlay")</f>
        <v>0</v>
      </c>
      <c r="L32" s="32">
        <f>SUMIFS(annual_details_by_tech!H$2:H$1295, annual_details_by_tech!$A$2:$A$1295, "HECO", annual_details_by_tech!$C$2:$C$1295, $F32, annual_details_by_tech!$D$2:$D$1295, $D32, annual_details_by_tech!$B$2:$B$1295, "capital_outlay")</f>
        <v>0</v>
      </c>
      <c r="M32" s="32">
        <f>SUMIFS(annual_details_by_tech!I$2:I$1295, annual_details_by_tech!$A$2:$A$1295, "HECO", annual_details_by_tech!$C$2:$C$1295, $F32, annual_details_by_tech!$D$2:$D$1295, $D32, annual_details_by_tech!$B$2:$B$1295, "capital_outlay")</f>
        <v>0</v>
      </c>
      <c r="N32" s="32">
        <f>SUMIFS(annual_details_by_tech!J$2:J$1295, annual_details_by_tech!$A$2:$A$1295, "HECO", annual_details_by_tech!$C$2:$C$1295, $F32, annual_details_by_tech!$D$2:$D$1295, $D32, annual_details_by_tech!$B$2:$B$1295, "capital_outlay")</f>
        <v>0</v>
      </c>
      <c r="O32" s="32">
        <f>SUMIFS(annual_details_by_tech!K$2:K$1295, annual_details_by_tech!$A$2:$A$1295, "HECO", annual_details_by_tech!$C$2:$C$1295, $F32, annual_details_by_tech!$D$2:$D$1295, $D32, annual_details_by_tech!$B$2:$B$1295, "capital_outlay")</f>
        <v>0</v>
      </c>
      <c r="P32" s="32">
        <f>SUMIFS(annual_details_by_tech!L$2:L$1295, annual_details_by_tech!$A$2:$A$1295, "HECO", annual_details_by_tech!$C$2:$C$1295, $F32, annual_details_by_tech!$D$2:$D$1295, $D32, annual_details_by_tech!$B$2:$B$1295, "capital_outlay")</f>
        <v>0</v>
      </c>
      <c r="Q32" s="32">
        <f>SUMIFS(annual_details_by_tech!M$2:M$1295, annual_details_by_tech!$A$2:$A$1295, "HECO", annual_details_by_tech!$C$2:$C$1295, $F32, annual_details_by_tech!$D$2:$D$1295, $D32, annual_details_by_tech!$B$2:$B$1295, "capital_outlay")</f>
        <v>0</v>
      </c>
      <c r="R32" s="32">
        <f>SUMIFS(annual_details_by_tech!N$2:N$1295, annual_details_by_tech!$A$2:$A$1295, "HECO", annual_details_by_tech!$C$2:$C$1295, $F32, annual_details_by_tech!$D$2:$D$1295, $D32, annual_details_by_tech!$B$2:$B$1295, "capital_outlay")</f>
        <v>0</v>
      </c>
      <c r="S32" s="32">
        <f>SUMIFS(annual_details_by_tech!O$2:O$1295, annual_details_by_tech!$A$2:$A$1295, "HECO", annual_details_by_tech!$C$2:$C$1295, $F32, annual_details_by_tech!$D$2:$D$1295, $D32, annual_details_by_tech!$B$2:$B$1295, "capital_outlay")</f>
        <v>0</v>
      </c>
      <c r="T32" s="32">
        <f>SUMIFS(annual_details_by_tech!P$2:P$1295, annual_details_by_tech!$A$2:$A$1295, "HECO", annual_details_by_tech!$C$2:$C$1295, $F32, annual_details_by_tech!$D$2:$D$1295, $D32, annual_details_by_tech!$B$2:$B$1295, "capital_outlay")</f>
        <v>0</v>
      </c>
      <c r="U32" s="32">
        <f>SUMIFS(annual_details_by_tech!Q$2:Q$1295, annual_details_by_tech!$A$2:$A$1295, "HECO", annual_details_by_tech!$C$2:$C$1295, $F32, annual_details_by_tech!$D$2:$D$1295, $D32, annual_details_by_tech!$B$2:$B$1295, "capital_outlay")</f>
        <v>0</v>
      </c>
      <c r="V32" s="32">
        <f>SUMIFS(annual_details_by_tech!R$2:R$1295, annual_details_by_tech!$A$2:$A$1295, "HECO", annual_details_by_tech!$C$2:$C$1295, $F32, annual_details_by_tech!$D$2:$D$1295, $D32, annual_details_by_tech!$B$2:$B$1295, "capital_outlay")</f>
        <v>0</v>
      </c>
      <c r="W32" s="32">
        <f>SUMIFS(annual_details_by_tech!S$2:S$1295, annual_details_by_tech!$A$2:$A$1295, "HECO", annual_details_by_tech!$C$2:$C$1295, $F32, annual_details_by_tech!$D$2:$D$1295, $D32, annual_details_by_tech!$B$2:$B$1295, "capital_outlay")</f>
        <v>0</v>
      </c>
      <c r="X32" s="32">
        <f>SUMIFS(annual_details_by_tech!T$2:T$1295, annual_details_by_tech!$A$2:$A$1295, "HECO", annual_details_by_tech!$C$2:$C$1295, $F32, annual_details_by_tech!$D$2:$D$1295, $D32, annual_details_by_tech!$B$2:$B$1295, "capital_outlay")</f>
        <v>0</v>
      </c>
      <c r="Y32" s="32">
        <f>SUMIFS(annual_details_by_tech!U$2:U$1295, annual_details_by_tech!$A$2:$A$1295, "HECO", annual_details_by_tech!$C$2:$C$1295, $F32, annual_details_by_tech!$D$2:$D$1295, $D32, annual_details_by_tech!$B$2:$B$1295, "capital_outlay")</f>
        <v>0</v>
      </c>
      <c r="Z32" s="32">
        <f>SUMIFS(annual_details_by_tech!V$2:V$1295, annual_details_by_tech!$A$2:$A$1295, "HECO", annual_details_by_tech!$C$2:$C$1295, $F32, annual_details_by_tech!$D$2:$D$1295, $D32, annual_details_by_tech!$B$2:$B$1295, "capital_outlay")</f>
        <v>0</v>
      </c>
      <c r="AA32" s="32">
        <f>SUMIFS(annual_details_by_tech!W$2:W$1295, annual_details_by_tech!$A$2:$A$1295, "HECO", annual_details_by_tech!$C$2:$C$1295, $F32, annual_details_by_tech!$D$2:$D$1295, $D32, annual_details_by_tech!$B$2:$B$1295, "capital_outlay")</f>
        <v>0</v>
      </c>
      <c r="AB32" s="32">
        <f>SUMIFS(annual_details_by_tech!X$2:X$1295, annual_details_by_tech!$A$2:$A$1295, "HECO", annual_details_by_tech!$C$2:$C$1295, $F32, annual_details_by_tech!$D$2:$D$1295, $D32, annual_details_by_tech!$B$2:$B$1295, "capital_outlay")</f>
        <v>0</v>
      </c>
      <c r="AC32" s="32">
        <f>SUMIFS(annual_details_by_tech!Y$2:Y$1295, annual_details_by_tech!$A$2:$A$1295, "HECO", annual_details_by_tech!$C$2:$C$1295, $F32, annual_details_by_tech!$D$2:$D$1295, $D32, annual_details_by_tech!$B$2:$B$1295, "capital_outlay")</f>
        <v>0</v>
      </c>
      <c r="AD32" s="32">
        <f>SUMIFS(annual_details_by_tech!Z$2:Z$1295, annual_details_by_tech!$A$2:$A$1295, "HECO", annual_details_by_tech!$C$2:$C$1295, $F32, annual_details_by_tech!$D$2:$D$1295, $D32, annual_details_by_tech!$B$2:$B$1295, "capital_outlay")</f>
        <v>0</v>
      </c>
      <c r="AE32" s="32">
        <f>SUMIFS(annual_details_by_tech!AA$2:AA$1295, annual_details_by_tech!$A$2:$A$1295, "HECO", annual_details_by_tech!$C$2:$C$1295, $F32, annual_details_by_tech!$D$2:$D$1295, $D32, annual_details_by_tech!$B$2:$B$1295, "capital_outlay")</f>
        <v>0</v>
      </c>
      <c r="AF32" s="32">
        <f>SUMIFS(annual_details_by_tech!AB$2:AB$1295, annual_details_by_tech!$A$2:$A$1295, "HECO", annual_details_by_tech!$C$2:$C$1295, $F32, annual_details_by_tech!$D$2:$D$1295, $D32, annual_details_by_tech!$B$2:$B$1295, "capital_outlay")</f>
        <v>0</v>
      </c>
      <c r="AG32" s="32">
        <f>SUMIFS(annual_details_by_tech!AC$2:AC$1295, annual_details_by_tech!$A$2:$A$1295, "HECO", annual_details_by_tech!$C$2:$C$1295, $F32, annual_details_by_tech!$D$2:$D$1295, $D32, annual_details_by_tech!$B$2:$B$1295, "capital_outlay")</f>
        <v>0</v>
      </c>
      <c r="AH32" s="32">
        <f>SUMIFS(annual_details_by_tech!AD$2:AD$1295, annual_details_by_tech!$A$2:$A$1295, "HECO", annual_details_by_tech!$C$2:$C$1295, $F32, annual_details_by_tech!$D$2:$D$1295, $D32, annual_details_by_tech!$B$2:$B$1295, "capital_outlay")</f>
        <v>0</v>
      </c>
      <c r="AI32" s="32">
        <f>SUMIFS(annual_details_by_tech!AE$2:AE$1295, annual_details_by_tech!$A$2:$A$1295, "HECO", annual_details_by_tech!$C$2:$C$1295, $F32, annual_details_by_tech!$D$2:$D$1295, $D32, annual_details_by_tech!$B$2:$B$1295, "capital_outlay")</f>
        <v>0</v>
      </c>
    </row>
    <row r="33" spans="1:35">
      <c r="B33" s="6"/>
      <c r="C33" s="6"/>
      <c r="D33" s="31" t="str">
        <f>IF(AND(annual_details_by_tech!$A25="HECO",annual_details_by_tech!$B25=annual_details_by_tech!$B$2), annual_details_by_tech!$D25, "-
")</f>
        <v xml:space="preserve">-
</v>
      </c>
      <c r="F33" s="31" t="str">
        <f>IF(AND(annual_details_by_tech!$A25="HECO",annual_details_by_tech!$B25=annual_details_by_tech!$B$2), annual_details_by_tech!$C25, "-
")</f>
        <v xml:space="preserve">-
</v>
      </c>
      <c r="G33" s="32"/>
      <c r="H33" s="32"/>
      <c r="I33" s="32"/>
      <c r="J33" s="32">
        <f>SUMIFS(annual_details_by_tech!F$2:F$1295, annual_details_by_tech!$A$2:$A$1295, "HECO", annual_details_by_tech!$C$2:$C$1295, $F33, annual_details_by_tech!$D$2:$D$1295, $D33, annual_details_by_tech!$B$2:$B$1295, "capital_outlay")</f>
        <v>0</v>
      </c>
      <c r="K33" s="32">
        <f>SUMIFS(annual_details_by_tech!G$2:G$1295, annual_details_by_tech!$A$2:$A$1295, "HECO", annual_details_by_tech!$C$2:$C$1295, $F33, annual_details_by_tech!$D$2:$D$1295, $D33, annual_details_by_tech!$B$2:$B$1295, "capital_outlay")</f>
        <v>0</v>
      </c>
      <c r="L33" s="32">
        <f>SUMIFS(annual_details_by_tech!H$2:H$1295, annual_details_by_tech!$A$2:$A$1295, "HECO", annual_details_by_tech!$C$2:$C$1295, $F33, annual_details_by_tech!$D$2:$D$1295, $D33, annual_details_by_tech!$B$2:$B$1295, "capital_outlay")</f>
        <v>0</v>
      </c>
      <c r="M33" s="32">
        <f>SUMIFS(annual_details_by_tech!I$2:I$1295, annual_details_by_tech!$A$2:$A$1295, "HECO", annual_details_by_tech!$C$2:$C$1295, $F33, annual_details_by_tech!$D$2:$D$1295, $D33, annual_details_by_tech!$B$2:$B$1295, "capital_outlay")</f>
        <v>0</v>
      </c>
      <c r="N33" s="32">
        <f>SUMIFS(annual_details_by_tech!J$2:J$1295, annual_details_by_tech!$A$2:$A$1295, "HECO", annual_details_by_tech!$C$2:$C$1295, $F33, annual_details_by_tech!$D$2:$D$1295, $D33, annual_details_by_tech!$B$2:$B$1295, "capital_outlay")</f>
        <v>0</v>
      </c>
      <c r="O33" s="32">
        <f>SUMIFS(annual_details_by_tech!K$2:K$1295, annual_details_by_tech!$A$2:$A$1295, "HECO", annual_details_by_tech!$C$2:$C$1295, $F33, annual_details_by_tech!$D$2:$D$1295, $D33, annual_details_by_tech!$B$2:$B$1295, "capital_outlay")</f>
        <v>0</v>
      </c>
      <c r="P33" s="32">
        <f>SUMIFS(annual_details_by_tech!L$2:L$1295, annual_details_by_tech!$A$2:$A$1295, "HECO", annual_details_by_tech!$C$2:$C$1295, $F33, annual_details_by_tech!$D$2:$D$1295, $D33, annual_details_by_tech!$B$2:$B$1295, "capital_outlay")</f>
        <v>0</v>
      </c>
      <c r="Q33" s="32">
        <f>SUMIFS(annual_details_by_tech!M$2:M$1295, annual_details_by_tech!$A$2:$A$1295, "HECO", annual_details_by_tech!$C$2:$C$1295, $F33, annual_details_by_tech!$D$2:$D$1295, $D33, annual_details_by_tech!$B$2:$B$1295, "capital_outlay")</f>
        <v>0</v>
      </c>
      <c r="R33" s="32">
        <f>SUMIFS(annual_details_by_tech!N$2:N$1295, annual_details_by_tech!$A$2:$A$1295, "HECO", annual_details_by_tech!$C$2:$C$1295, $F33, annual_details_by_tech!$D$2:$D$1295, $D33, annual_details_by_tech!$B$2:$B$1295, "capital_outlay")</f>
        <v>0</v>
      </c>
      <c r="S33" s="32">
        <f>SUMIFS(annual_details_by_tech!O$2:O$1295, annual_details_by_tech!$A$2:$A$1295, "HECO", annual_details_by_tech!$C$2:$C$1295, $F33, annual_details_by_tech!$D$2:$D$1295, $D33, annual_details_by_tech!$B$2:$B$1295, "capital_outlay")</f>
        <v>0</v>
      </c>
      <c r="T33" s="32">
        <f>SUMIFS(annual_details_by_tech!P$2:P$1295, annual_details_by_tech!$A$2:$A$1295, "HECO", annual_details_by_tech!$C$2:$C$1295, $F33, annual_details_by_tech!$D$2:$D$1295, $D33, annual_details_by_tech!$B$2:$B$1295, "capital_outlay")</f>
        <v>0</v>
      </c>
      <c r="U33" s="32">
        <f>SUMIFS(annual_details_by_tech!Q$2:Q$1295, annual_details_by_tech!$A$2:$A$1295, "HECO", annual_details_by_tech!$C$2:$C$1295, $F33, annual_details_by_tech!$D$2:$D$1295, $D33, annual_details_by_tech!$B$2:$B$1295, "capital_outlay")</f>
        <v>0</v>
      </c>
      <c r="V33" s="32">
        <f>SUMIFS(annual_details_by_tech!R$2:R$1295, annual_details_by_tech!$A$2:$A$1295, "HECO", annual_details_by_tech!$C$2:$C$1295, $F33, annual_details_by_tech!$D$2:$D$1295, $D33, annual_details_by_tech!$B$2:$B$1295, "capital_outlay")</f>
        <v>0</v>
      </c>
      <c r="W33" s="32">
        <f>SUMIFS(annual_details_by_tech!S$2:S$1295, annual_details_by_tech!$A$2:$A$1295, "HECO", annual_details_by_tech!$C$2:$C$1295, $F33, annual_details_by_tech!$D$2:$D$1295, $D33, annual_details_by_tech!$B$2:$B$1295, "capital_outlay")</f>
        <v>0</v>
      </c>
      <c r="X33" s="32">
        <f>SUMIFS(annual_details_by_tech!T$2:T$1295, annual_details_by_tech!$A$2:$A$1295, "HECO", annual_details_by_tech!$C$2:$C$1295, $F33, annual_details_by_tech!$D$2:$D$1295, $D33, annual_details_by_tech!$B$2:$B$1295, "capital_outlay")</f>
        <v>0</v>
      </c>
      <c r="Y33" s="32">
        <f>SUMIFS(annual_details_by_tech!U$2:U$1295, annual_details_by_tech!$A$2:$A$1295, "HECO", annual_details_by_tech!$C$2:$C$1295, $F33, annual_details_by_tech!$D$2:$D$1295, $D33, annual_details_by_tech!$B$2:$B$1295, "capital_outlay")</f>
        <v>0</v>
      </c>
      <c r="Z33" s="32">
        <f>SUMIFS(annual_details_by_tech!V$2:V$1295, annual_details_by_tech!$A$2:$A$1295, "HECO", annual_details_by_tech!$C$2:$C$1295, $F33, annual_details_by_tech!$D$2:$D$1295, $D33, annual_details_by_tech!$B$2:$B$1295, "capital_outlay")</f>
        <v>0</v>
      </c>
      <c r="AA33" s="32">
        <f>SUMIFS(annual_details_by_tech!W$2:W$1295, annual_details_by_tech!$A$2:$A$1295, "HECO", annual_details_by_tech!$C$2:$C$1295, $F33, annual_details_by_tech!$D$2:$D$1295, $D33, annual_details_by_tech!$B$2:$B$1295, "capital_outlay")</f>
        <v>0</v>
      </c>
      <c r="AB33" s="32">
        <f>SUMIFS(annual_details_by_tech!X$2:X$1295, annual_details_by_tech!$A$2:$A$1295, "HECO", annual_details_by_tech!$C$2:$C$1295, $F33, annual_details_by_tech!$D$2:$D$1295, $D33, annual_details_by_tech!$B$2:$B$1295, "capital_outlay")</f>
        <v>0</v>
      </c>
      <c r="AC33" s="32">
        <f>SUMIFS(annual_details_by_tech!Y$2:Y$1295, annual_details_by_tech!$A$2:$A$1295, "HECO", annual_details_by_tech!$C$2:$C$1295, $F33, annual_details_by_tech!$D$2:$D$1295, $D33, annual_details_by_tech!$B$2:$B$1295, "capital_outlay")</f>
        <v>0</v>
      </c>
      <c r="AD33" s="32">
        <f>SUMIFS(annual_details_by_tech!Z$2:Z$1295, annual_details_by_tech!$A$2:$A$1295, "HECO", annual_details_by_tech!$C$2:$C$1295, $F33, annual_details_by_tech!$D$2:$D$1295, $D33, annual_details_by_tech!$B$2:$B$1295, "capital_outlay")</f>
        <v>0</v>
      </c>
      <c r="AE33" s="32">
        <f>SUMIFS(annual_details_by_tech!AA$2:AA$1295, annual_details_by_tech!$A$2:$A$1295, "HECO", annual_details_by_tech!$C$2:$C$1295, $F33, annual_details_by_tech!$D$2:$D$1295, $D33, annual_details_by_tech!$B$2:$B$1295, "capital_outlay")</f>
        <v>0</v>
      </c>
      <c r="AF33" s="32">
        <f>SUMIFS(annual_details_by_tech!AB$2:AB$1295, annual_details_by_tech!$A$2:$A$1295, "HECO", annual_details_by_tech!$C$2:$C$1295, $F33, annual_details_by_tech!$D$2:$D$1295, $D33, annual_details_by_tech!$B$2:$B$1295, "capital_outlay")</f>
        <v>0</v>
      </c>
      <c r="AG33" s="32">
        <f>SUMIFS(annual_details_by_tech!AC$2:AC$1295, annual_details_by_tech!$A$2:$A$1295, "HECO", annual_details_by_tech!$C$2:$C$1295, $F33, annual_details_by_tech!$D$2:$D$1295, $D33, annual_details_by_tech!$B$2:$B$1295, "capital_outlay")</f>
        <v>0</v>
      </c>
      <c r="AH33" s="32">
        <f>SUMIFS(annual_details_by_tech!AD$2:AD$1295, annual_details_by_tech!$A$2:$A$1295, "HECO", annual_details_by_tech!$C$2:$C$1295, $F33, annual_details_by_tech!$D$2:$D$1295, $D33, annual_details_by_tech!$B$2:$B$1295, "capital_outlay")</f>
        <v>0</v>
      </c>
      <c r="AI33" s="32">
        <f>SUMIFS(annual_details_by_tech!AE$2:AE$1295, annual_details_by_tech!$A$2:$A$1295, "HECO", annual_details_by_tech!$C$2:$C$1295, $F33, annual_details_by_tech!$D$2:$D$1295, $D33, annual_details_by_tech!$B$2:$B$1295, "capital_outlay")</f>
        <v>0</v>
      </c>
    </row>
    <row r="34" spans="1:35">
      <c r="B34" s="6"/>
      <c r="C34" s="6"/>
      <c r="D34" s="31" t="str">
        <f>IF(AND(annual_details_by_tech!$A26="HECO",annual_details_by_tech!$B26=annual_details_by_tech!$B$2), annual_details_by_tech!$D26, "-
")</f>
        <v xml:space="preserve">-
</v>
      </c>
      <c r="F34" s="31" t="str">
        <f>IF(AND(annual_details_by_tech!$A26="HECO",annual_details_by_tech!$B26=annual_details_by_tech!$B$2), annual_details_by_tech!$C26, "-
")</f>
        <v xml:space="preserve">-
</v>
      </c>
      <c r="G34" s="32"/>
      <c r="H34" s="32"/>
      <c r="I34" s="32"/>
      <c r="J34" s="32">
        <f>SUMIFS(annual_details_by_tech!F$2:F$1295, annual_details_by_tech!$A$2:$A$1295, "HECO", annual_details_by_tech!$C$2:$C$1295, $F34, annual_details_by_tech!$D$2:$D$1295, $D34, annual_details_by_tech!$B$2:$B$1295, "capital_outlay")</f>
        <v>0</v>
      </c>
      <c r="K34" s="32">
        <f>SUMIFS(annual_details_by_tech!G$2:G$1295, annual_details_by_tech!$A$2:$A$1295, "HECO", annual_details_by_tech!$C$2:$C$1295, $F34, annual_details_by_tech!$D$2:$D$1295, $D34, annual_details_by_tech!$B$2:$B$1295, "capital_outlay")</f>
        <v>0</v>
      </c>
      <c r="L34" s="32">
        <f>SUMIFS(annual_details_by_tech!H$2:H$1295, annual_details_by_tech!$A$2:$A$1295, "HECO", annual_details_by_tech!$C$2:$C$1295, $F34, annual_details_by_tech!$D$2:$D$1295, $D34, annual_details_by_tech!$B$2:$B$1295, "capital_outlay")</f>
        <v>0</v>
      </c>
      <c r="M34" s="32">
        <f>SUMIFS(annual_details_by_tech!I$2:I$1295, annual_details_by_tech!$A$2:$A$1295, "HECO", annual_details_by_tech!$C$2:$C$1295, $F34, annual_details_by_tech!$D$2:$D$1295, $D34, annual_details_by_tech!$B$2:$B$1295, "capital_outlay")</f>
        <v>0</v>
      </c>
      <c r="N34" s="32">
        <f>SUMIFS(annual_details_by_tech!J$2:J$1295, annual_details_by_tech!$A$2:$A$1295, "HECO", annual_details_by_tech!$C$2:$C$1295, $F34, annual_details_by_tech!$D$2:$D$1295, $D34, annual_details_by_tech!$B$2:$B$1295, "capital_outlay")</f>
        <v>0</v>
      </c>
      <c r="O34" s="32">
        <f>SUMIFS(annual_details_by_tech!K$2:K$1295, annual_details_by_tech!$A$2:$A$1295, "HECO", annual_details_by_tech!$C$2:$C$1295, $F34, annual_details_by_tech!$D$2:$D$1295, $D34, annual_details_by_tech!$B$2:$B$1295, "capital_outlay")</f>
        <v>0</v>
      </c>
      <c r="P34" s="32">
        <f>SUMIFS(annual_details_by_tech!L$2:L$1295, annual_details_by_tech!$A$2:$A$1295, "HECO", annual_details_by_tech!$C$2:$C$1295, $F34, annual_details_by_tech!$D$2:$D$1295, $D34, annual_details_by_tech!$B$2:$B$1295, "capital_outlay")</f>
        <v>0</v>
      </c>
      <c r="Q34" s="32">
        <f>SUMIFS(annual_details_by_tech!M$2:M$1295, annual_details_by_tech!$A$2:$A$1295, "HECO", annual_details_by_tech!$C$2:$C$1295, $F34, annual_details_by_tech!$D$2:$D$1295, $D34, annual_details_by_tech!$B$2:$B$1295, "capital_outlay")</f>
        <v>0</v>
      </c>
      <c r="R34" s="32">
        <f>SUMIFS(annual_details_by_tech!N$2:N$1295, annual_details_by_tech!$A$2:$A$1295, "HECO", annual_details_by_tech!$C$2:$C$1295, $F34, annual_details_by_tech!$D$2:$D$1295, $D34, annual_details_by_tech!$B$2:$B$1295, "capital_outlay")</f>
        <v>0</v>
      </c>
      <c r="S34" s="32">
        <f>SUMIFS(annual_details_by_tech!O$2:O$1295, annual_details_by_tech!$A$2:$A$1295, "HECO", annual_details_by_tech!$C$2:$C$1295, $F34, annual_details_by_tech!$D$2:$D$1295, $D34, annual_details_by_tech!$B$2:$B$1295, "capital_outlay")</f>
        <v>0</v>
      </c>
      <c r="T34" s="32">
        <f>SUMIFS(annual_details_by_tech!P$2:P$1295, annual_details_by_tech!$A$2:$A$1295, "HECO", annual_details_by_tech!$C$2:$C$1295, $F34, annual_details_by_tech!$D$2:$D$1295, $D34, annual_details_by_tech!$B$2:$B$1295, "capital_outlay")</f>
        <v>0</v>
      </c>
      <c r="U34" s="32">
        <f>SUMIFS(annual_details_by_tech!Q$2:Q$1295, annual_details_by_tech!$A$2:$A$1295, "HECO", annual_details_by_tech!$C$2:$C$1295, $F34, annual_details_by_tech!$D$2:$D$1295, $D34, annual_details_by_tech!$B$2:$B$1295, "capital_outlay")</f>
        <v>0</v>
      </c>
      <c r="V34" s="32">
        <f>SUMIFS(annual_details_by_tech!R$2:R$1295, annual_details_by_tech!$A$2:$A$1295, "HECO", annual_details_by_tech!$C$2:$C$1295, $F34, annual_details_by_tech!$D$2:$D$1295, $D34, annual_details_by_tech!$B$2:$B$1295, "capital_outlay")</f>
        <v>0</v>
      </c>
      <c r="W34" s="32">
        <f>SUMIFS(annual_details_by_tech!S$2:S$1295, annual_details_by_tech!$A$2:$A$1295, "HECO", annual_details_by_tech!$C$2:$C$1295, $F34, annual_details_by_tech!$D$2:$D$1295, $D34, annual_details_by_tech!$B$2:$B$1295, "capital_outlay")</f>
        <v>0</v>
      </c>
      <c r="X34" s="32">
        <f>SUMIFS(annual_details_by_tech!T$2:T$1295, annual_details_by_tech!$A$2:$A$1295, "HECO", annual_details_by_tech!$C$2:$C$1295, $F34, annual_details_by_tech!$D$2:$D$1295, $D34, annual_details_by_tech!$B$2:$B$1295, "capital_outlay")</f>
        <v>0</v>
      </c>
      <c r="Y34" s="32">
        <f>SUMIFS(annual_details_by_tech!U$2:U$1295, annual_details_by_tech!$A$2:$A$1295, "HECO", annual_details_by_tech!$C$2:$C$1295, $F34, annual_details_by_tech!$D$2:$D$1295, $D34, annual_details_by_tech!$B$2:$B$1295, "capital_outlay")</f>
        <v>0</v>
      </c>
      <c r="Z34" s="32">
        <f>SUMIFS(annual_details_by_tech!V$2:V$1295, annual_details_by_tech!$A$2:$A$1295, "HECO", annual_details_by_tech!$C$2:$C$1295, $F34, annual_details_by_tech!$D$2:$D$1295, $D34, annual_details_by_tech!$B$2:$B$1295, "capital_outlay")</f>
        <v>0</v>
      </c>
      <c r="AA34" s="32">
        <f>SUMIFS(annual_details_by_tech!W$2:W$1295, annual_details_by_tech!$A$2:$A$1295, "HECO", annual_details_by_tech!$C$2:$C$1295, $F34, annual_details_by_tech!$D$2:$D$1295, $D34, annual_details_by_tech!$B$2:$B$1295, "capital_outlay")</f>
        <v>0</v>
      </c>
      <c r="AB34" s="32">
        <f>SUMIFS(annual_details_by_tech!X$2:X$1295, annual_details_by_tech!$A$2:$A$1295, "HECO", annual_details_by_tech!$C$2:$C$1295, $F34, annual_details_by_tech!$D$2:$D$1295, $D34, annual_details_by_tech!$B$2:$B$1295, "capital_outlay")</f>
        <v>0</v>
      </c>
      <c r="AC34" s="32">
        <f>SUMIFS(annual_details_by_tech!Y$2:Y$1295, annual_details_by_tech!$A$2:$A$1295, "HECO", annual_details_by_tech!$C$2:$C$1295, $F34, annual_details_by_tech!$D$2:$D$1295, $D34, annual_details_by_tech!$B$2:$B$1295, "capital_outlay")</f>
        <v>0</v>
      </c>
      <c r="AD34" s="32">
        <f>SUMIFS(annual_details_by_tech!Z$2:Z$1295, annual_details_by_tech!$A$2:$A$1295, "HECO", annual_details_by_tech!$C$2:$C$1295, $F34, annual_details_by_tech!$D$2:$D$1295, $D34, annual_details_by_tech!$B$2:$B$1295, "capital_outlay")</f>
        <v>0</v>
      </c>
      <c r="AE34" s="32">
        <f>SUMIFS(annual_details_by_tech!AA$2:AA$1295, annual_details_by_tech!$A$2:$A$1295, "HECO", annual_details_by_tech!$C$2:$C$1295, $F34, annual_details_by_tech!$D$2:$D$1295, $D34, annual_details_by_tech!$B$2:$B$1295, "capital_outlay")</f>
        <v>0</v>
      </c>
      <c r="AF34" s="32">
        <f>SUMIFS(annual_details_by_tech!AB$2:AB$1295, annual_details_by_tech!$A$2:$A$1295, "HECO", annual_details_by_tech!$C$2:$C$1295, $F34, annual_details_by_tech!$D$2:$D$1295, $D34, annual_details_by_tech!$B$2:$B$1295, "capital_outlay")</f>
        <v>0</v>
      </c>
      <c r="AG34" s="32">
        <f>SUMIFS(annual_details_by_tech!AC$2:AC$1295, annual_details_by_tech!$A$2:$A$1295, "HECO", annual_details_by_tech!$C$2:$C$1295, $F34, annual_details_by_tech!$D$2:$D$1295, $D34, annual_details_by_tech!$B$2:$B$1295, "capital_outlay")</f>
        <v>0</v>
      </c>
      <c r="AH34" s="32">
        <f>SUMIFS(annual_details_by_tech!AD$2:AD$1295, annual_details_by_tech!$A$2:$A$1295, "HECO", annual_details_by_tech!$C$2:$C$1295, $F34, annual_details_by_tech!$D$2:$D$1295, $D34, annual_details_by_tech!$B$2:$B$1295, "capital_outlay")</f>
        <v>0</v>
      </c>
      <c r="AI34" s="32">
        <f>SUMIFS(annual_details_by_tech!AE$2:AE$1295, annual_details_by_tech!$A$2:$A$1295, "HECO", annual_details_by_tech!$C$2:$C$1295, $F34, annual_details_by_tech!$D$2:$D$1295, $D34, annual_details_by_tech!$B$2:$B$1295, "capital_outlay")</f>
        <v>0</v>
      </c>
    </row>
    <row r="35" spans="1:35">
      <c r="B35" s="6"/>
      <c r="C35" s="6"/>
      <c r="D35" s="31" t="str">
        <f>IF(AND(annual_details_by_tech!$A27="HECO",annual_details_by_tech!$B27=annual_details_by_tech!$B$2), annual_details_by_tech!$D27, "-
")</f>
        <v xml:space="preserve">-
</v>
      </c>
      <c r="F35" s="31" t="str">
        <f>IF(AND(annual_details_by_tech!$A27="HECO",annual_details_by_tech!$B27=annual_details_by_tech!$B$2), annual_details_by_tech!$C27, "-
")</f>
        <v xml:space="preserve">-
</v>
      </c>
      <c r="G35" s="32"/>
      <c r="H35" s="32"/>
      <c r="I35" s="32"/>
      <c r="J35" s="32">
        <f>SUMIFS(annual_details_by_tech!F$2:F$1295, annual_details_by_tech!$A$2:$A$1295, "HECO", annual_details_by_tech!$C$2:$C$1295, $F35, annual_details_by_tech!$D$2:$D$1295, $D35, annual_details_by_tech!$B$2:$B$1295, "capital_outlay")</f>
        <v>0</v>
      </c>
      <c r="K35" s="32">
        <f>SUMIFS(annual_details_by_tech!G$2:G$1295, annual_details_by_tech!$A$2:$A$1295, "HECO", annual_details_by_tech!$C$2:$C$1295, $F35, annual_details_by_tech!$D$2:$D$1295, $D35, annual_details_by_tech!$B$2:$B$1295, "capital_outlay")</f>
        <v>0</v>
      </c>
      <c r="L35" s="32">
        <f>SUMIFS(annual_details_by_tech!H$2:H$1295, annual_details_by_tech!$A$2:$A$1295, "HECO", annual_details_by_tech!$C$2:$C$1295, $F35, annual_details_by_tech!$D$2:$D$1295, $D35, annual_details_by_tech!$B$2:$B$1295, "capital_outlay")</f>
        <v>0</v>
      </c>
      <c r="M35" s="32">
        <f>SUMIFS(annual_details_by_tech!I$2:I$1295, annual_details_by_tech!$A$2:$A$1295, "HECO", annual_details_by_tech!$C$2:$C$1295, $F35, annual_details_by_tech!$D$2:$D$1295, $D35, annual_details_by_tech!$B$2:$B$1295, "capital_outlay")</f>
        <v>0</v>
      </c>
      <c r="N35" s="32">
        <f>SUMIFS(annual_details_by_tech!J$2:J$1295, annual_details_by_tech!$A$2:$A$1295, "HECO", annual_details_by_tech!$C$2:$C$1295, $F35, annual_details_by_tech!$D$2:$D$1295, $D35, annual_details_by_tech!$B$2:$B$1295, "capital_outlay")</f>
        <v>0</v>
      </c>
      <c r="O35" s="32">
        <f>SUMIFS(annual_details_by_tech!K$2:K$1295, annual_details_by_tech!$A$2:$A$1295, "HECO", annual_details_by_tech!$C$2:$C$1295, $F35, annual_details_by_tech!$D$2:$D$1295, $D35, annual_details_by_tech!$B$2:$B$1295, "capital_outlay")</f>
        <v>0</v>
      </c>
      <c r="P35" s="32">
        <f>SUMIFS(annual_details_by_tech!L$2:L$1295, annual_details_by_tech!$A$2:$A$1295, "HECO", annual_details_by_tech!$C$2:$C$1295, $F35, annual_details_by_tech!$D$2:$D$1295, $D35, annual_details_by_tech!$B$2:$B$1295, "capital_outlay")</f>
        <v>0</v>
      </c>
      <c r="Q35" s="32">
        <f>SUMIFS(annual_details_by_tech!M$2:M$1295, annual_details_by_tech!$A$2:$A$1295, "HECO", annual_details_by_tech!$C$2:$C$1295, $F35, annual_details_by_tech!$D$2:$D$1295, $D35, annual_details_by_tech!$B$2:$B$1295, "capital_outlay")</f>
        <v>0</v>
      </c>
      <c r="R35" s="32">
        <f>SUMIFS(annual_details_by_tech!N$2:N$1295, annual_details_by_tech!$A$2:$A$1295, "HECO", annual_details_by_tech!$C$2:$C$1295, $F35, annual_details_by_tech!$D$2:$D$1295, $D35, annual_details_by_tech!$B$2:$B$1295, "capital_outlay")</f>
        <v>0</v>
      </c>
      <c r="S35" s="32">
        <f>SUMIFS(annual_details_by_tech!O$2:O$1295, annual_details_by_tech!$A$2:$A$1295, "HECO", annual_details_by_tech!$C$2:$C$1295, $F35, annual_details_by_tech!$D$2:$D$1295, $D35, annual_details_by_tech!$B$2:$B$1295, "capital_outlay")</f>
        <v>0</v>
      </c>
      <c r="T35" s="32">
        <f>SUMIFS(annual_details_by_tech!P$2:P$1295, annual_details_by_tech!$A$2:$A$1295, "HECO", annual_details_by_tech!$C$2:$C$1295, $F35, annual_details_by_tech!$D$2:$D$1295, $D35, annual_details_by_tech!$B$2:$B$1295, "capital_outlay")</f>
        <v>0</v>
      </c>
      <c r="U35" s="32">
        <f>SUMIFS(annual_details_by_tech!Q$2:Q$1295, annual_details_by_tech!$A$2:$A$1295, "HECO", annual_details_by_tech!$C$2:$C$1295, $F35, annual_details_by_tech!$D$2:$D$1295, $D35, annual_details_by_tech!$B$2:$B$1295, "capital_outlay")</f>
        <v>0</v>
      </c>
      <c r="V35" s="32">
        <f>SUMIFS(annual_details_by_tech!R$2:R$1295, annual_details_by_tech!$A$2:$A$1295, "HECO", annual_details_by_tech!$C$2:$C$1295, $F35, annual_details_by_tech!$D$2:$D$1295, $D35, annual_details_by_tech!$B$2:$B$1295, "capital_outlay")</f>
        <v>0</v>
      </c>
      <c r="W35" s="32">
        <f>SUMIFS(annual_details_by_tech!S$2:S$1295, annual_details_by_tech!$A$2:$A$1295, "HECO", annual_details_by_tech!$C$2:$C$1295, $F35, annual_details_by_tech!$D$2:$D$1295, $D35, annual_details_by_tech!$B$2:$B$1295, "capital_outlay")</f>
        <v>0</v>
      </c>
      <c r="X35" s="32">
        <f>SUMIFS(annual_details_by_tech!T$2:T$1295, annual_details_by_tech!$A$2:$A$1295, "HECO", annual_details_by_tech!$C$2:$C$1295, $F35, annual_details_by_tech!$D$2:$D$1295, $D35, annual_details_by_tech!$B$2:$B$1295, "capital_outlay")</f>
        <v>0</v>
      </c>
      <c r="Y35" s="32">
        <f>SUMIFS(annual_details_by_tech!U$2:U$1295, annual_details_by_tech!$A$2:$A$1295, "HECO", annual_details_by_tech!$C$2:$C$1295, $F35, annual_details_by_tech!$D$2:$D$1295, $D35, annual_details_by_tech!$B$2:$B$1295, "capital_outlay")</f>
        <v>0</v>
      </c>
      <c r="Z35" s="32">
        <f>SUMIFS(annual_details_by_tech!V$2:V$1295, annual_details_by_tech!$A$2:$A$1295, "HECO", annual_details_by_tech!$C$2:$C$1295, $F35, annual_details_by_tech!$D$2:$D$1295, $D35, annual_details_by_tech!$B$2:$B$1295, "capital_outlay")</f>
        <v>0</v>
      </c>
      <c r="AA35" s="32">
        <f>SUMIFS(annual_details_by_tech!W$2:W$1295, annual_details_by_tech!$A$2:$A$1295, "HECO", annual_details_by_tech!$C$2:$C$1295, $F35, annual_details_by_tech!$D$2:$D$1295, $D35, annual_details_by_tech!$B$2:$B$1295, "capital_outlay")</f>
        <v>0</v>
      </c>
      <c r="AB35" s="32">
        <f>SUMIFS(annual_details_by_tech!X$2:X$1295, annual_details_by_tech!$A$2:$A$1295, "HECO", annual_details_by_tech!$C$2:$C$1295, $F35, annual_details_by_tech!$D$2:$D$1295, $D35, annual_details_by_tech!$B$2:$B$1295, "capital_outlay")</f>
        <v>0</v>
      </c>
      <c r="AC35" s="32">
        <f>SUMIFS(annual_details_by_tech!Y$2:Y$1295, annual_details_by_tech!$A$2:$A$1295, "HECO", annual_details_by_tech!$C$2:$C$1295, $F35, annual_details_by_tech!$D$2:$D$1295, $D35, annual_details_by_tech!$B$2:$B$1295, "capital_outlay")</f>
        <v>0</v>
      </c>
      <c r="AD35" s="32">
        <f>SUMIFS(annual_details_by_tech!Z$2:Z$1295, annual_details_by_tech!$A$2:$A$1295, "HECO", annual_details_by_tech!$C$2:$C$1295, $F35, annual_details_by_tech!$D$2:$D$1295, $D35, annual_details_by_tech!$B$2:$B$1295, "capital_outlay")</f>
        <v>0</v>
      </c>
      <c r="AE35" s="32">
        <f>SUMIFS(annual_details_by_tech!AA$2:AA$1295, annual_details_by_tech!$A$2:$A$1295, "HECO", annual_details_by_tech!$C$2:$C$1295, $F35, annual_details_by_tech!$D$2:$D$1295, $D35, annual_details_by_tech!$B$2:$B$1295, "capital_outlay")</f>
        <v>0</v>
      </c>
      <c r="AF35" s="32">
        <f>SUMIFS(annual_details_by_tech!AB$2:AB$1295, annual_details_by_tech!$A$2:$A$1295, "HECO", annual_details_by_tech!$C$2:$C$1295, $F35, annual_details_by_tech!$D$2:$D$1295, $D35, annual_details_by_tech!$B$2:$B$1295, "capital_outlay")</f>
        <v>0</v>
      </c>
      <c r="AG35" s="32">
        <f>SUMIFS(annual_details_by_tech!AC$2:AC$1295, annual_details_by_tech!$A$2:$A$1295, "HECO", annual_details_by_tech!$C$2:$C$1295, $F35, annual_details_by_tech!$D$2:$D$1295, $D35, annual_details_by_tech!$B$2:$B$1295, "capital_outlay")</f>
        <v>0</v>
      </c>
      <c r="AH35" s="32">
        <f>SUMIFS(annual_details_by_tech!AD$2:AD$1295, annual_details_by_tech!$A$2:$A$1295, "HECO", annual_details_by_tech!$C$2:$C$1295, $F35, annual_details_by_tech!$D$2:$D$1295, $D35, annual_details_by_tech!$B$2:$B$1295, "capital_outlay")</f>
        <v>0</v>
      </c>
      <c r="AI35" s="32">
        <f>SUMIFS(annual_details_by_tech!AE$2:AE$1295, annual_details_by_tech!$A$2:$A$1295, "HECO", annual_details_by_tech!$C$2:$C$1295, $F35, annual_details_by_tech!$D$2:$D$1295, $D35, annual_details_by_tech!$B$2:$B$1295, "capital_outlay")</f>
        <v>0</v>
      </c>
    </row>
    <row r="36" spans="1:35">
      <c r="B36" s="6"/>
      <c r="C36" s="6"/>
      <c r="D36" s="31" t="str">
        <f>IF(AND(annual_details_by_tech!$A28="HECO",annual_details_by_tech!$B28=annual_details_by_tech!$B$2), annual_details_by_tech!$D28, "-
")</f>
        <v xml:space="preserve">-
</v>
      </c>
      <c r="F36" s="31" t="str">
        <f>IF(AND(annual_details_by_tech!$A28="HECO",annual_details_by_tech!$B28=annual_details_by_tech!$B$2), annual_details_by_tech!$C28, "-
")</f>
        <v xml:space="preserve">-
</v>
      </c>
      <c r="G36" s="32"/>
      <c r="H36" s="32"/>
      <c r="I36" s="32"/>
      <c r="J36" s="32">
        <f>SUMIFS(annual_details_by_tech!F$2:F$1295, annual_details_by_tech!$A$2:$A$1295, "HECO", annual_details_by_tech!$C$2:$C$1295, $F36, annual_details_by_tech!$D$2:$D$1295, $D36, annual_details_by_tech!$B$2:$B$1295, "capital_outlay")</f>
        <v>0</v>
      </c>
      <c r="K36" s="32">
        <f>SUMIFS(annual_details_by_tech!G$2:G$1295, annual_details_by_tech!$A$2:$A$1295, "HECO", annual_details_by_tech!$C$2:$C$1295, $F36, annual_details_by_tech!$D$2:$D$1295, $D36, annual_details_by_tech!$B$2:$B$1295, "capital_outlay")</f>
        <v>0</v>
      </c>
      <c r="L36" s="32">
        <f>SUMIFS(annual_details_by_tech!H$2:H$1295, annual_details_by_tech!$A$2:$A$1295, "HECO", annual_details_by_tech!$C$2:$C$1295, $F36, annual_details_by_tech!$D$2:$D$1295, $D36, annual_details_by_tech!$B$2:$B$1295, "capital_outlay")</f>
        <v>0</v>
      </c>
      <c r="M36" s="32">
        <f>SUMIFS(annual_details_by_tech!I$2:I$1295, annual_details_by_tech!$A$2:$A$1295, "HECO", annual_details_by_tech!$C$2:$C$1295, $F36, annual_details_by_tech!$D$2:$D$1295, $D36, annual_details_by_tech!$B$2:$B$1295, "capital_outlay")</f>
        <v>0</v>
      </c>
      <c r="N36" s="32">
        <f>SUMIFS(annual_details_by_tech!J$2:J$1295, annual_details_by_tech!$A$2:$A$1295, "HECO", annual_details_by_tech!$C$2:$C$1295, $F36, annual_details_by_tech!$D$2:$D$1295, $D36, annual_details_by_tech!$B$2:$B$1295, "capital_outlay")</f>
        <v>0</v>
      </c>
      <c r="O36" s="32">
        <f>SUMIFS(annual_details_by_tech!K$2:K$1295, annual_details_by_tech!$A$2:$A$1295, "HECO", annual_details_by_tech!$C$2:$C$1295, $F36, annual_details_by_tech!$D$2:$D$1295, $D36, annual_details_by_tech!$B$2:$B$1295, "capital_outlay")</f>
        <v>0</v>
      </c>
      <c r="P36" s="32">
        <f>SUMIFS(annual_details_by_tech!L$2:L$1295, annual_details_by_tech!$A$2:$A$1295, "HECO", annual_details_by_tech!$C$2:$C$1295, $F36, annual_details_by_tech!$D$2:$D$1295, $D36, annual_details_by_tech!$B$2:$B$1295, "capital_outlay")</f>
        <v>0</v>
      </c>
      <c r="Q36" s="32">
        <f>SUMIFS(annual_details_by_tech!M$2:M$1295, annual_details_by_tech!$A$2:$A$1295, "HECO", annual_details_by_tech!$C$2:$C$1295, $F36, annual_details_by_tech!$D$2:$D$1295, $D36, annual_details_by_tech!$B$2:$B$1295, "capital_outlay")</f>
        <v>0</v>
      </c>
      <c r="R36" s="32">
        <f>SUMIFS(annual_details_by_tech!N$2:N$1295, annual_details_by_tech!$A$2:$A$1295, "HECO", annual_details_by_tech!$C$2:$C$1295, $F36, annual_details_by_tech!$D$2:$D$1295, $D36, annual_details_by_tech!$B$2:$B$1295, "capital_outlay")</f>
        <v>0</v>
      </c>
      <c r="S36" s="32">
        <f>SUMIFS(annual_details_by_tech!O$2:O$1295, annual_details_by_tech!$A$2:$A$1295, "HECO", annual_details_by_tech!$C$2:$C$1295, $F36, annual_details_by_tech!$D$2:$D$1295, $D36, annual_details_by_tech!$B$2:$B$1295, "capital_outlay")</f>
        <v>0</v>
      </c>
      <c r="T36" s="32">
        <f>SUMIFS(annual_details_by_tech!P$2:P$1295, annual_details_by_tech!$A$2:$A$1295, "HECO", annual_details_by_tech!$C$2:$C$1295, $F36, annual_details_by_tech!$D$2:$D$1295, $D36, annual_details_by_tech!$B$2:$B$1295, "capital_outlay")</f>
        <v>0</v>
      </c>
      <c r="U36" s="32">
        <f>SUMIFS(annual_details_by_tech!Q$2:Q$1295, annual_details_by_tech!$A$2:$A$1295, "HECO", annual_details_by_tech!$C$2:$C$1295, $F36, annual_details_by_tech!$D$2:$D$1295, $D36, annual_details_by_tech!$B$2:$B$1295, "capital_outlay")</f>
        <v>0</v>
      </c>
      <c r="V36" s="32">
        <f>SUMIFS(annual_details_by_tech!R$2:R$1295, annual_details_by_tech!$A$2:$A$1295, "HECO", annual_details_by_tech!$C$2:$C$1295, $F36, annual_details_by_tech!$D$2:$D$1295, $D36, annual_details_by_tech!$B$2:$B$1295, "capital_outlay")</f>
        <v>0</v>
      </c>
      <c r="W36" s="32">
        <f>SUMIFS(annual_details_by_tech!S$2:S$1295, annual_details_by_tech!$A$2:$A$1295, "HECO", annual_details_by_tech!$C$2:$C$1295, $F36, annual_details_by_tech!$D$2:$D$1295, $D36, annual_details_by_tech!$B$2:$B$1295, "capital_outlay")</f>
        <v>0</v>
      </c>
      <c r="X36" s="32">
        <f>SUMIFS(annual_details_by_tech!T$2:T$1295, annual_details_by_tech!$A$2:$A$1295, "HECO", annual_details_by_tech!$C$2:$C$1295, $F36, annual_details_by_tech!$D$2:$D$1295, $D36, annual_details_by_tech!$B$2:$B$1295, "capital_outlay")</f>
        <v>0</v>
      </c>
      <c r="Y36" s="32">
        <f>SUMIFS(annual_details_by_tech!U$2:U$1295, annual_details_by_tech!$A$2:$A$1295, "HECO", annual_details_by_tech!$C$2:$C$1295, $F36, annual_details_by_tech!$D$2:$D$1295, $D36, annual_details_by_tech!$B$2:$B$1295, "capital_outlay")</f>
        <v>0</v>
      </c>
      <c r="Z36" s="32">
        <f>SUMIFS(annual_details_by_tech!V$2:V$1295, annual_details_by_tech!$A$2:$A$1295, "HECO", annual_details_by_tech!$C$2:$C$1295, $F36, annual_details_by_tech!$D$2:$D$1295, $D36, annual_details_by_tech!$B$2:$B$1295, "capital_outlay")</f>
        <v>0</v>
      </c>
      <c r="AA36" s="32">
        <f>SUMIFS(annual_details_by_tech!W$2:W$1295, annual_details_by_tech!$A$2:$A$1295, "HECO", annual_details_by_tech!$C$2:$C$1295, $F36, annual_details_by_tech!$D$2:$D$1295, $D36, annual_details_by_tech!$B$2:$B$1295, "capital_outlay")</f>
        <v>0</v>
      </c>
      <c r="AB36" s="32">
        <f>SUMIFS(annual_details_by_tech!X$2:X$1295, annual_details_by_tech!$A$2:$A$1295, "HECO", annual_details_by_tech!$C$2:$C$1295, $F36, annual_details_by_tech!$D$2:$D$1295, $D36, annual_details_by_tech!$B$2:$B$1295, "capital_outlay")</f>
        <v>0</v>
      </c>
      <c r="AC36" s="32">
        <f>SUMIFS(annual_details_by_tech!Y$2:Y$1295, annual_details_by_tech!$A$2:$A$1295, "HECO", annual_details_by_tech!$C$2:$C$1295, $F36, annual_details_by_tech!$D$2:$D$1295, $D36, annual_details_by_tech!$B$2:$B$1295, "capital_outlay")</f>
        <v>0</v>
      </c>
      <c r="AD36" s="32">
        <f>SUMIFS(annual_details_by_tech!Z$2:Z$1295, annual_details_by_tech!$A$2:$A$1295, "HECO", annual_details_by_tech!$C$2:$C$1295, $F36, annual_details_by_tech!$D$2:$D$1295, $D36, annual_details_by_tech!$B$2:$B$1295, "capital_outlay")</f>
        <v>0</v>
      </c>
      <c r="AE36" s="32">
        <f>SUMIFS(annual_details_by_tech!AA$2:AA$1295, annual_details_by_tech!$A$2:$A$1295, "HECO", annual_details_by_tech!$C$2:$C$1295, $F36, annual_details_by_tech!$D$2:$D$1295, $D36, annual_details_by_tech!$B$2:$B$1295, "capital_outlay")</f>
        <v>0</v>
      </c>
      <c r="AF36" s="32">
        <f>SUMIFS(annual_details_by_tech!AB$2:AB$1295, annual_details_by_tech!$A$2:$A$1295, "HECO", annual_details_by_tech!$C$2:$C$1295, $F36, annual_details_by_tech!$D$2:$D$1295, $D36, annual_details_by_tech!$B$2:$B$1295, "capital_outlay")</f>
        <v>0</v>
      </c>
      <c r="AG36" s="32">
        <f>SUMIFS(annual_details_by_tech!AC$2:AC$1295, annual_details_by_tech!$A$2:$A$1295, "HECO", annual_details_by_tech!$C$2:$C$1295, $F36, annual_details_by_tech!$D$2:$D$1295, $D36, annual_details_by_tech!$B$2:$B$1295, "capital_outlay")</f>
        <v>0</v>
      </c>
      <c r="AH36" s="32">
        <f>SUMIFS(annual_details_by_tech!AD$2:AD$1295, annual_details_by_tech!$A$2:$A$1295, "HECO", annual_details_by_tech!$C$2:$C$1295, $F36, annual_details_by_tech!$D$2:$D$1295, $D36, annual_details_by_tech!$B$2:$B$1295, "capital_outlay")</f>
        <v>0</v>
      </c>
      <c r="AI36" s="32">
        <f>SUMIFS(annual_details_by_tech!AE$2:AE$1295, annual_details_by_tech!$A$2:$A$1295, "HECO", annual_details_by_tech!$C$2:$C$1295, $F36, annual_details_by_tech!$D$2:$D$1295, $D36, annual_details_by_tech!$B$2:$B$1295, "capital_outlay")</f>
        <v>0</v>
      </c>
    </row>
    <row r="37" spans="1:35">
      <c r="B37" s="6"/>
      <c r="C37" s="6"/>
      <c r="D37" s="31" t="str">
        <f>IF(AND(annual_details_by_tech!$A29="HECO",annual_details_by_tech!$B29=annual_details_by_tech!$B$2), annual_details_by_tech!$D29, "-
")</f>
        <v xml:space="preserve">-
</v>
      </c>
      <c r="F37" s="31" t="str">
        <f>IF(AND(annual_details_by_tech!$A29="HECO",annual_details_by_tech!$B29=annual_details_by_tech!$B$2), annual_details_by_tech!$C29, "-
")</f>
        <v xml:space="preserve">-
</v>
      </c>
      <c r="G37" s="32"/>
      <c r="H37" s="32"/>
      <c r="I37" s="32"/>
      <c r="J37" s="32">
        <f>SUMIFS(annual_details_by_tech!F$2:F$1295, annual_details_by_tech!$A$2:$A$1295, "HECO", annual_details_by_tech!$C$2:$C$1295, $F37, annual_details_by_tech!$D$2:$D$1295, $D37, annual_details_by_tech!$B$2:$B$1295, "capital_outlay")</f>
        <v>0</v>
      </c>
      <c r="K37" s="32">
        <f>SUMIFS(annual_details_by_tech!G$2:G$1295, annual_details_by_tech!$A$2:$A$1295, "HECO", annual_details_by_tech!$C$2:$C$1295, $F37, annual_details_by_tech!$D$2:$D$1295, $D37, annual_details_by_tech!$B$2:$B$1295, "capital_outlay")</f>
        <v>0</v>
      </c>
      <c r="L37" s="32">
        <f>SUMIFS(annual_details_by_tech!H$2:H$1295, annual_details_by_tech!$A$2:$A$1295, "HECO", annual_details_by_tech!$C$2:$C$1295, $F37, annual_details_by_tech!$D$2:$D$1295, $D37, annual_details_by_tech!$B$2:$B$1295, "capital_outlay")</f>
        <v>0</v>
      </c>
      <c r="M37" s="32">
        <f>SUMIFS(annual_details_by_tech!I$2:I$1295, annual_details_by_tech!$A$2:$A$1295, "HECO", annual_details_by_tech!$C$2:$C$1295, $F37, annual_details_by_tech!$D$2:$D$1295, $D37, annual_details_by_tech!$B$2:$B$1295, "capital_outlay")</f>
        <v>0</v>
      </c>
      <c r="N37" s="32">
        <f>SUMIFS(annual_details_by_tech!J$2:J$1295, annual_details_by_tech!$A$2:$A$1295, "HECO", annual_details_by_tech!$C$2:$C$1295, $F37, annual_details_by_tech!$D$2:$D$1295, $D37, annual_details_by_tech!$B$2:$B$1295, "capital_outlay")</f>
        <v>0</v>
      </c>
      <c r="O37" s="32">
        <f>SUMIFS(annual_details_by_tech!K$2:K$1295, annual_details_by_tech!$A$2:$A$1295, "HECO", annual_details_by_tech!$C$2:$C$1295, $F37, annual_details_by_tech!$D$2:$D$1295, $D37, annual_details_by_tech!$B$2:$B$1295, "capital_outlay")</f>
        <v>0</v>
      </c>
      <c r="P37" s="32">
        <f>SUMIFS(annual_details_by_tech!L$2:L$1295, annual_details_by_tech!$A$2:$A$1295, "HECO", annual_details_by_tech!$C$2:$C$1295, $F37, annual_details_by_tech!$D$2:$D$1295, $D37, annual_details_by_tech!$B$2:$B$1295, "capital_outlay")</f>
        <v>0</v>
      </c>
      <c r="Q37" s="32">
        <f>SUMIFS(annual_details_by_tech!M$2:M$1295, annual_details_by_tech!$A$2:$A$1295, "HECO", annual_details_by_tech!$C$2:$C$1295, $F37, annual_details_by_tech!$D$2:$D$1295, $D37, annual_details_by_tech!$B$2:$B$1295, "capital_outlay")</f>
        <v>0</v>
      </c>
      <c r="R37" s="32">
        <f>SUMIFS(annual_details_by_tech!N$2:N$1295, annual_details_by_tech!$A$2:$A$1295, "HECO", annual_details_by_tech!$C$2:$C$1295, $F37, annual_details_by_tech!$D$2:$D$1295, $D37, annual_details_by_tech!$B$2:$B$1295, "capital_outlay")</f>
        <v>0</v>
      </c>
      <c r="S37" s="32">
        <f>SUMIFS(annual_details_by_tech!O$2:O$1295, annual_details_by_tech!$A$2:$A$1295, "HECO", annual_details_by_tech!$C$2:$C$1295, $F37, annual_details_by_tech!$D$2:$D$1295, $D37, annual_details_by_tech!$B$2:$B$1295, "capital_outlay")</f>
        <v>0</v>
      </c>
      <c r="T37" s="32">
        <f>SUMIFS(annual_details_by_tech!P$2:P$1295, annual_details_by_tech!$A$2:$A$1295, "HECO", annual_details_by_tech!$C$2:$C$1295, $F37, annual_details_by_tech!$D$2:$D$1295, $D37, annual_details_by_tech!$B$2:$B$1295, "capital_outlay")</f>
        <v>0</v>
      </c>
      <c r="U37" s="32">
        <f>SUMIFS(annual_details_by_tech!Q$2:Q$1295, annual_details_by_tech!$A$2:$A$1295, "HECO", annual_details_by_tech!$C$2:$C$1295, $F37, annual_details_by_tech!$D$2:$D$1295, $D37, annual_details_by_tech!$B$2:$B$1295, "capital_outlay")</f>
        <v>0</v>
      </c>
      <c r="V37" s="32">
        <f>SUMIFS(annual_details_by_tech!R$2:R$1295, annual_details_by_tech!$A$2:$A$1295, "HECO", annual_details_by_tech!$C$2:$C$1295, $F37, annual_details_by_tech!$D$2:$D$1295, $D37, annual_details_by_tech!$B$2:$B$1295, "capital_outlay")</f>
        <v>0</v>
      </c>
      <c r="W37" s="32">
        <f>SUMIFS(annual_details_by_tech!S$2:S$1295, annual_details_by_tech!$A$2:$A$1295, "HECO", annual_details_by_tech!$C$2:$C$1295, $F37, annual_details_by_tech!$D$2:$D$1295, $D37, annual_details_by_tech!$B$2:$B$1295, "capital_outlay")</f>
        <v>0</v>
      </c>
      <c r="X37" s="32">
        <f>SUMIFS(annual_details_by_tech!T$2:T$1295, annual_details_by_tech!$A$2:$A$1295, "HECO", annual_details_by_tech!$C$2:$C$1295, $F37, annual_details_by_tech!$D$2:$D$1295, $D37, annual_details_by_tech!$B$2:$B$1295, "capital_outlay")</f>
        <v>0</v>
      </c>
      <c r="Y37" s="32">
        <f>SUMIFS(annual_details_by_tech!U$2:U$1295, annual_details_by_tech!$A$2:$A$1295, "HECO", annual_details_by_tech!$C$2:$C$1295, $F37, annual_details_by_tech!$D$2:$D$1295, $D37, annual_details_by_tech!$B$2:$B$1295, "capital_outlay")</f>
        <v>0</v>
      </c>
      <c r="Z37" s="32">
        <f>SUMIFS(annual_details_by_tech!V$2:V$1295, annual_details_by_tech!$A$2:$A$1295, "HECO", annual_details_by_tech!$C$2:$C$1295, $F37, annual_details_by_tech!$D$2:$D$1295, $D37, annual_details_by_tech!$B$2:$B$1295, "capital_outlay")</f>
        <v>0</v>
      </c>
      <c r="AA37" s="32">
        <f>SUMIFS(annual_details_by_tech!W$2:W$1295, annual_details_by_tech!$A$2:$A$1295, "HECO", annual_details_by_tech!$C$2:$C$1295, $F37, annual_details_by_tech!$D$2:$D$1295, $D37, annual_details_by_tech!$B$2:$B$1295, "capital_outlay")</f>
        <v>0</v>
      </c>
      <c r="AB37" s="32">
        <f>SUMIFS(annual_details_by_tech!X$2:X$1295, annual_details_by_tech!$A$2:$A$1295, "HECO", annual_details_by_tech!$C$2:$C$1295, $F37, annual_details_by_tech!$D$2:$D$1295, $D37, annual_details_by_tech!$B$2:$B$1295, "capital_outlay")</f>
        <v>0</v>
      </c>
      <c r="AC37" s="32">
        <f>SUMIFS(annual_details_by_tech!Y$2:Y$1295, annual_details_by_tech!$A$2:$A$1295, "HECO", annual_details_by_tech!$C$2:$C$1295, $F37, annual_details_by_tech!$D$2:$D$1295, $D37, annual_details_by_tech!$B$2:$B$1295, "capital_outlay")</f>
        <v>0</v>
      </c>
      <c r="AD37" s="32">
        <f>SUMIFS(annual_details_by_tech!Z$2:Z$1295, annual_details_by_tech!$A$2:$A$1295, "HECO", annual_details_by_tech!$C$2:$C$1295, $F37, annual_details_by_tech!$D$2:$D$1295, $D37, annual_details_by_tech!$B$2:$B$1295, "capital_outlay")</f>
        <v>0</v>
      </c>
      <c r="AE37" s="32">
        <f>SUMIFS(annual_details_by_tech!AA$2:AA$1295, annual_details_by_tech!$A$2:$A$1295, "HECO", annual_details_by_tech!$C$2:$C$1295, $F37, annual_details_by_tech!$D$2:$D$1295, $D37, annual_details_by_tech!$B$2:$B$1295, "capital_outlay")</f>
        <v>0</v>
      </c>
      <c r="AF37" s="32">
        <f>SUMIFS(annual_details_by_tech!AB$2:AB$1295, annual_details_by_tech!$A$2:$A$1295, "HECO", annual_details_by_tech!$C$2:$C$1295, $F37, annual_details_by_tech!$D$2:$D$1295, $D37, annual_details_by_tech!$B$2:$B$1295, "capital_outlay")</f>
        <v>0</v>
      </c>
      <c r="AG37" s="32">
        <f>SUMIFS(annual_details_by_tech!AC$2:AC$1295, annual_details_by_tech!$A$2:$A$1295, "HECO", annual_details_by_tech!$C$2:$C$1295, $F37, annual_details_by_tech!$D$2:$D$1295, $D37, annual_details_by_tech!$B$2:$B$1295, "capital_outlay")</f>
        <v>0</v>
      </c>
      <c r="AH37" s="32">
        <f>SUMIFS(annual_details_by_tech!AD$2:AD$1295, annual_details_by_tech!$A$2:$A$1295, "HECO", annual_details_by_tech!$C$2:$C$1295, $F37, annual_details_by_tech!$D$2:$D$1295, $D37, annual_details_by_tech!$B$2:$B$1295, "capital_outlay")</f>
        <v>0</v>
      </c>
      <c r="AI37" s="32">
        <f>SUMIFS(annual_details_by_tech!AE$2:AE$1295, annual_details_by_tech!$A$2:$A$1295, "HECO", annual_details_by_tech!$C$2:$C$1295, $F37, annual_details_by_tech!$D$2:$D$1295, $D37, annual_details_by_tech!$B$2:$B$1295, "capital_outlay")</f>
        <v>0</v>
      </c>
    </row>
    <row r="38" spans="1:35">
      <c r="B38" s="6"/>
      <c r="C38" s="6"/>
      <c r="D38" s="31" t="str">
        <f>IF(AND(annual_details_by_tech!$A30="HECO",annual_details_by_tech!$B30=annual_details_by_tech!$B$2), annual_details_by_tech!$D30, "-
")</f>
        <v xml:space="preserve">-
</v>
      </c>
      <c r="F38" s="31" t="str">
        <f>IF(AND(annual_details_by_tech!$A30="HECO",annual_details_by_tech!$B30=annual_details_by_tech!$B$2), annual_details_by_tech!$C30, "-
")</f>
        <v xml:space="preserve">-
</v>
      </c>
      <c r="G38" s="32"/>
      <c r="H38" s="32"/>
      <c r="I38" s="32"/>
      <c r="J38" s="32">
        <f>SUMIFS(annual_details_by_tech!F$2:F$1295, annual_details_by_tech!$A$2:$A$1295, "HECO", annual_details_by_tech!$C$2:$C$1295, $F38, annual_details_by_tech!$D$2:$D$1295, $D38, annual_details_by_tech!$B$2:$B$1295, "capital_outlay")</f>
        <v>0</v>
      </c>
      <c r="K38" s="32">
        <f>SUMIFS(annual_details_by_tech!G$2:G$1295, annual_details_by_tech!$A$2:$A$1295, "HECO", annual_details_by_tech!$C$2:$C$1295, $F38, annual_details_by_tech!$D$2:$D$1295, $D38, annual_details_by_tech!$B$2:$B$1295, "capital_outlay")</f>
        <v>0</v>
      </c>
      <c r="L38" s="32">
        <f>SUMIFS(annual_details_by_tech!H$2:H$1295, annual_details_by_tech!$A$2:$A$1295, "HECO", annual_details_by_tech!$C$2:$C$1295, $F38, annual_details_by_tech!$D$2:$D$1295, $D38, annual_details_by_tech!$B$2:$B$1295, "capital_outlay")</f>
        <v>0</v>
      </c>
      <c r="M38" s="32">
        <f>SUMIFS(annual_details_by_tech!I$2:I$1295, annual_details_by_tech!$A$2:$A$1295, "HECO", annual_details_by_tech!$C$2:$C$1295, $F38, annual_details_by_tech!$D$2:$D$1295, $D38, annual_details_by_tech!$B$2:$B$1295, "capital_outlay")</f>
        <v>0</v>
      </c>
      <c r="N38" s="32">
        <f>SUMIFS(annual_details_by_tech!J$2:J$1295, annual_details_by_tech!$A$2:$A$1295, "HECO", annual_details_by_tech!$C$2:$C$1295, $F38, annual_details_by_tech!$D$2:$D$1295, $D38, annual_details_by_tech!$B$2:$B$1295, "capital_outlay")</f>
        <v>0</v>
      </c>
      <c r="O38" s="32">
        <f>SUMIFS(annual_details_by_tech!K$2:K$1295, annual_details_by_tech!$A$2:$A$1295, "HECO", annual_details_by_tech!$C$2:$C$1295, $F38, annual_details_by_tech!$D$2:$D$1295, $D38, annual_details_by_tech!$B$2:$B$1295, "capital_outlay")</f>
        <v>0</v>
      </c>
      <c r="P38" s="32">
        <f>SUMIFS(annual_details_by_tech!L$2:L$1295, annual_details_by_tech!$A$2:$A$1295, "HECO", annual_details_by_tech!$C$2:$C$1295, $F38, annual_details_by_tech!$D$2:$D$1295, $D38, annual_details_by_tech!$B$2:$B$1295, "capital_outlay")</f>
        <v>0</v>
      </c>
      <c r="Q38" s="32">
        <f>SUMIFS(annual_details_by_tech!M$2:M$1295, annual_details_by_tech!$A$2:$A$1295, "HECO", annual_details_by_tech!$C$2:$C$1295, $F38, annual_details_by_tech!$D$2:$D$1295, $D38, annual_details_by_tech!$B$2:$B$1295, "capital_outlay")</f>
        <v>0</v>
      </c>
      <c r="R38" s="32">
        <f>SUMIFS(annual_details_by_tech!N$2:N$1295, annual_details_by_tech!$A$2:$A$1295, "HECO", annual_details_by_tech!$C$2:$C$1295, $F38, annual_details_by_tech!$D$2:$D$1295, $D38, annual_details_by_tech!$B$2:$B$1295, "capital_outlay")</f>
        <v>0</v>
      </c>
      <c r="S38" s="32">
        <f>SUMIFS(annual_details_by_tech!O$2:O$1295, annual_details_by_tech!$A$2:$A$1295, "HECO", annual_details_by_tech!$C$2:$C$1295, $F38, annual_details_by_tech!$D$2:$D$1295, $D38, annual_details_by_tech!$B$2:$B$1295, "capital_outlay")</f>
        <v>0</v>
      </c>
      <c r="T38" s="32">
        <f>SUMIFS(annual_details_by_tech!P$2:P$1295, annual_details_by_tech!$A$2:$A$1295, "HECO", annual_details_by_tech!$C$2:$C$1295, $F38, annual_details_by_tech!$D$2:$D$1295, $D38, annual_details_by_tech!$B$2:$B$1295, "capital_outlay")</f>
        <v>0</v>
      </c>
      <c r="U38" s="32">
        <f>SUMIFS(annual_details_by_tech!Q$2:Q$1295, annual_details_by_tech!$A$2:$A$1295, "HECO", annual_details_by_tech!$C$2:$C$1295, $F38, annual_details_by_tech!$D$2:$D$1295, $D38, annual_details_by_tech!$B$2:$B$1295, "capital_outlay")</f>
        <v>0</v>
      </c>
      <c r="V38" s="32">
        <f>SUMIFS(annual_details_by_tech!R$2:R$1295, annual_details_by_tech!$A$2:$A$1295, "HECO", annual_details_by_tech!$C$2:$C$1295, $F38, annual_details_by_tech!$D$2:$D$1295, $D38, annual_details_by_tech!$B$2:$B$1295, "capital_outlay")</f>
        <v>0</v>
      </c>
      <c r="W38" s="32">
        <f>SUMIFS(annual_details_by_tech!S$2:S$1295, annual_details_by_tech!$A$2:$A$1295, "HECO", annual_details_by_tech!$C$2:$C$1295, $F38, annual_details_by_tech!$D$2:$D$1295, $D38, annual_details_by_tech!$B$2:$B$1295, "capital_outlay")</f>
        <v>0</v>
      </c>
      <c r="X38" s="32">
        <f>SUMIFS(annual_details_by_tech!T$2:T$1295, annual_details_by_tech!$A$2:$A$1295, "HECO", annual_details_by_tech!$C$2:$C$1295, $F38, annual_details_by_tech!$D$2:$D$1295, $D38, annual_details_by_tech!$B$2:$B$1295, "capital_outlay")</f>
        <v>0</v>
      </c>
      <c r="Y38" s="32">
        <f>SUMIFS(annual_details_by_tech!U$2:U$1295, annual_details_by_tech!$A$2:$A$1295, "HECO", annual_details_by_tech!$C$2:$C$1295, $F38, annual_details_by_tech!$D$2:$D$1295, $D38, annual_details_by_tech!$B$2:$B$1295, "capital_outlay")</f>
        <v>0</v>
      </c>
      <c r="Z38" s="32">
        <f>SUMIFS(annual_details_by_tech!V$2:V$1295, annual_details_by_tech!$A$2:$A$1295, "HECO", annual_details_by_tech!$C$2:$C$1295, $F38, annual_details_by_tech!$D$2:$D$1295, $D38, annual_details_by_tech!$B$2:$B$1295, "capital_outlay")</f>
        <v>0</v>
      </c>
      <c r="AA38" s="32">
        <f>SUMIFS(annual_details_by_tech!W$2:W$1295, annual_details_by_tech!$A$2:$A$1295, "HECO", annual_details_by_tech!$C$2:$C$1295, $F38, annual_details_by_tech!$D$2:$D$1295, $D38, annual_details_by_tech!$B$2:$B$1295, "capital_outlay")</f>
        <v>0</v>
      </c>
      <c r="AB38" s="32">
        <f>SUMIFS(annual_details_by_tech!X$2:X$1295, annual_details_by_tech!$A$2:$A$1295, "HECO", annual_details_by_tech!$C$2:$C$1295, $F38, annual_details_by_tech!$D$2:$D$1295, $D38, annual_details_by_tech!$B$2:$B$1295, "capital_outlay")</f>
        <v>0</v>
      </c>
      <c r="AC38" s="32">
        <f>SUMIFS(annual_details_by_tech!Y$2:Y$1295, annual_details_by_tech!$A$2:$A$1295, "HECO", annual_details_by_tech!$C$2:$C$1295, $F38, annual_details_by_tech!$D$2:$D$1295, $D38, annual_details_by_tech!$B$2:$B$1295, "capital_outlay")</f>
        <v>0</v>
      </c>
      <c r="AD38" s="32">
        <f>SUMIFS(annual_details_by_tech!Z$2:Z$1295, annual_details_by_tech!$A$2:$A$1295, "HECO", annual_details_by_tech!$C$2:$C$1295, $F38, annual_details_by_tech!$D$2:$D$1295, $D38, annual_details_by_tech!$B$2:$B$1295, "capital_outlay")</f>
        <v>0</v>
      </c>
      <c r="AE38" s="32">
        <f>SUMIFS(annual_details_by_tech!AA$2:AA$1295, annual_details_by_tech!$A$2:$A$1295, "HECO", annual_details_by_tech!$C$2:$C$1295, $F38, annual_details_by_tech!$D$2:$D$1295, $D38, annual_details_by_tech!$B$2:$B$1295, "capital_outlay")</f>
        <v>0</v>
      </c>
      <c r="AF38" s="32">
        <f>SUMIFS(annual_details_by_tech!AB$2:AB$1295, annual_details_by_tech!$A$2:$A$1295, "HECO", annual_details_by_tech!$C$2:$C$1295, $F38, annual_details_by_tech!$D$2:$D$1295, $D38, annual_details_by_tech!$B$2:$B$1295, "capital_outlay")</f>
        <v>0</v>
      </c>
      <c r="AG38" s="32">
        <f>SUMIFS(annual_details_by_tech!AC$2:AC$1295, annual_details_by_tech!$A$2:$A$1295, "HECO", annual_details_by_tech!$C$2:$C$1295, $F38, annual_details_by_tech!$D$2:$D$1295, $D38, annual_details_by_tech!$B$2:$B$1295, "capital_outlay")</f>
        <v>0</v>
      </c>
      <c r="AH38" s="32">
        <f>SUMIFS(annual_details_by_tech!AD$2:AD$1295, annual_details_by_tech!$A$2:$A$1295, "HECO", annual_details_by_tech!$C$2:$C$1295, $F38, annual_details_by_tech!$D$2:$D$1295, $D38, annual_details_by_tech!$B$2:$B$1295, "capital_outlay")</f>
        <v>0</v>
      </c>
      <c r="AI38" s="32">
        <f>SUMIFS(annual_details_by_tech!AE$2:AE$1295, annual_details_by_tech!$A$2:$A$1295, "HECO", annual_details_by_tech!$C$2:$C$1295, $F38, annual_details_by_tech!$D$2:$D$1295, $D38, annual_details_by_tech!$B$2:$B$1295, "capital_outlay")</f>
        <v>0</v>
      </c>
    </row>
    <row r="39" spans="1:35">
      <c r="B39" s="6"/>
      <c r="C39" s="6"/>
      <c r="D39" s="31" t="str">
        <f>IF(AND(annual_details_by_tech!$A31="HECO",annual_details_by_tech!$B31=annual_details_by_tech!$B$2), annual_details_by_tech!$D31, "-
")</f>
        <v xml:space="preserve">-
</v>
      </c>
      <c r="F39" s="31" t="str">
        <f>IF(AND(annual_details_by_tech!$A31="HECO",annual_details_by_tech!$B31=annual_details_by_tech!$B$2), annual_details_by_tech!$C31, "-
")</f>
        <v xml:space="preserve">-
</v>
      </c>
      <c r="G39" s="32"/>
      <c r="H39" s="32"/>
      <c r="I39" s="32"/>
      <c r="J39" s="32">
        <f>SUMIFS(annual_details_by_tech!F$2:F$1295, annual_details_by_tech!$A$2:$A$1295, "HECO", annual_details_by_tech!$C$2:$C$1295, $F39, annual_details_by_tech!$D$2:$D$1295, $D39, annual_details_by_tech!$B$2:$B$1295, "capital_outlay")</f>
        <v>0</v>
      </c>
      <c r="K39" s="32">
        <f>SUMIFS(annual_details_by_tech!G$2:G$1295, annual_details_by_tech!$A$2:$A$1295, "HECO", annual_details_by_tech!$C$2:$C$1295, $F39, annual_details_by_tech!$D$2:$D$1295, $D39, annual_details_by_tech!$B$2:$B$1295, "capital_outlay")</f>
        <v>0</v>
      </c>
      <c r="L39" s="32">
        <f>SUMIFS(annual_details_by_tech!H$2:H$1295, annual_details_by_tech!$A$2:$A$1295, "HECO", annual_details_by_tech!$C$2:$C$1295, $F39, annual_details_by_tech!$D$2:$D$1295, $D39, annual_details_by_tech!$B$2:$B$1295, "capital_outlay")</f>
        <v>0</v>
      </c>
      <c r="M39" s="32">
        <f>SUMIFS(annual_details_by_tech!I$2:I$1295, annual_details_by_tech!$A$2:$A$1295, "HECO", annual_details_by_tech!$C$2:$C$1295, $F39, annual_details_by_tech!$D$2:$D$1295, $D39, annual_details_by_tech!$B$2:$B$1295, "capital_outlay")</f>
        <v>0</v>
      </c>
      <c r="N39" s="32">
        <f>SUMIFS(annual_details_by_tech!J$2:J$1295, annual_details_by_tech!$A$2:$A$1295, "HECO", annual_details_by_tech!$C$2:$C$1295, $F39, annual_details_by_tech!$D$2:$D$1295, $D39, annual_details_by_tech!$B$2:$B$1295, "capital_outlay")</f>
        <v>0</v>
      </c>
      <c r="O39" s="32">
        <f>SUMIFS(annual_details_by_tech!K$2:K$1295, annual_details_by_tech!$A$2:$A$1295, "HECO", annual_details_by_tech!$C$2:$C$1295, $F39, annual_details_by_tech!$D$2:$D$1295, $D39, annual_details_by_tech!$B$2:$B$1295, "capital_outlay")</f>
        <v>0</v>
      </c>
      <c r="P39" s="32">
        <f>SUMIFS(annual_details_by_tech!L$2:L$1295, annual_details_by_tech!$A$2:$A$1295, "HECO", annual_details_by_tech!$C$2:$C$1295, $F39, annual_details_by_tech!$D$2:$D$1295, $D39, annual_details_by_tech!$B$2:$B$1295, "capital_outlay")</f>
        <v>0</v>
      </c>
      <c r="Q39" s="32">
        <f>SUMIFS(annual_details_by_tech!M$2:M$1295, annual_details_by_tech!$A$2:$A$1295, "HECO", annual_details_by_tech!$C$2:$C$1295, $F39, annual_details_by_tech!$D$2:$D$1295, $D39, annual_details_by_tech!$B$2:$B$1295, "capital_outlay")</f>
        <v>0</v>
      </c>
      <c r="R39" s="32">
        <f>SUMIFS(annual_details_by_tech!N$2:N$1295, annual_details_by_tech!$A$2:$A$1295, "HECO", annual_details_by_tech!$C$2:$C$1295, $F39, annual_details_by_tech!$D$2:$D$1295, $D39, annual_details_by_tech!$B$2:$B$1295, "capital_outlay")</f>
        <v>0</v>
      </c>
      <c r="S39" s="32">
        <f>SUMIFS(annual_details_by_tech!O$2:O$1295, annual_details_by_tech!$A$2:$A$1295, "HECO", annual_details_by_tech!$C$2:$C$1295, $F39, annual_details_by_tech!$D$2:$D$1295, $D39, annual_details_by_tech!$B$2:$B$1295, "capital_outlay")</f>
        <v>0</v>
      </c>
      <c r="T39" s="32">
        <f>SUMIFS(annual_details_by_tech!P$2:P$1295, annual_details_by_tech!$A$2:$A$1295, "HECO", annual_details_by_tech!$C$2:$C$1295, $F39, annual_details_by_tech!$D$2:$D$1295, $D39, annual_details_by_tech!$B$2:$B$1295, "capital_outlay")</f>
        <v>0</v>
      </c>
      <c r="U39" s="32">
        <f>SUMIFS(annual_details_by_tech!Q$2:Q$1295, annual_details_by_tech!$A$2:$A$1295, "HECO", annual_details_by_tech!$C$2:$C$1295, $F39, annual_details_by_tech!$D$2:$D$1295, $D39, annual_details_by_tech!$B$2:$B$1295, "capital_outlay")</f>
        <v>0</v>
      </c>
      <c r="V39" s="32">
        <f>SUMIFS(annual_details_by_tech!R$2:R$1295, annual_details_by_tech!$A$2:$A$1295, "HECO", annual_details_by_tech!$C$2:$C$1295, $F39, annual_details_by_tech!$D$2:$D$1295, $D39, annual_details_by_tech!$B$2:$B$1295, "capital_outlay")</f>
        <v>0</v>
      </c>
      <c r="W39" s="32">
        <f>SUMIFS(annual_details_by_tech!S$2:S$1295, annual_details_by_tech!$A$2:$A$1295, "HECO", annual_details_by_tech!$C$2:$C$1295, $F39, annual_details_by_tech!$D$2:$D$1295, $D39, annual_details_by_tech!$B$2:$B$1295, "capital_outlay")</f>
        <v>0</v>
      </c>
      <c r="X39" s="32">
        <f>SUMIFS(annual_details_by_tech!T$2:T$1295, annual_details_by_tech!$A$2:$A$1295, "HECO", annual_details_by_tech!$C$2:$C$1295, $F39, annual_details_by_tech!$D$2:$D$1295, $D39, annual_details_by_tech!$B$2:$B$1295, "capital_outlay")</f>
        <v>0</v>
      </c>
      <c r="Y39" s="32">
        <f>SUMIFS(annual_details_by_tech!U$2:U$1295, annual_details_by_tech!$A$2:$A$1295, "HECO", annual_details_by_tech!$C$2:$C$1295, $F39, annual_details_by_tech!$D$2:$D$1295, $D39, annual_details_by_tech!$B$2:$B$1295, "capital_outlay")</f>
        <v>0</v>
      </c>
      <c r="Z39" s="32">
        <f>SUMIFS(annual_details_by_tech!V$2:V$1295, annual_details_by_tech!$A$2:$A$1295, "HECO", annual_details_by_tech!$C$2:$C$1295, $F39, annual_details_by_tech!$D$2:$D$1295, $D39, annual_details_by_tech!$B$2:$B$1295, "capital_outlay")</f>
        <v>0</v>
      </c>
      <c r="AA39" s="32">
        <f>SUMIFS(annual_details_by_tech!W$2:W$1295, annual_details_by_tech!$A$2:$A$1295, "HECO", annual_details_by_tech!$C$2:$C$1295, $F39, annual_details_by_tech!$D$2:$D$1295, $D39, annual_details_by_tech!$B$2:$B$1295, "capital_outlay")</f>
        <v>0</v>
      </c>
      <c r="AB39" s="32">
        <f>SUMIFS(annual_details_by_tech!X$2:X$1295, annual_details_by_tech!$A$2:$A$1295, "HECO", annual_details_by_tech!$C$2:$C$1295, $F39, annual_details_by_tech!$D$2:$D$1295, $D39, annual_details_by_tech!$B$2:$B$1295, "capital_outlay")</f>
        <v>0</v>
      </c>
      <c r="AC39" s="32">
        <f>SUMIFS(annual_details_by_tech!Y$2:Y$1295, annual_details_by_tech!$A$2:$A$1295, "HECO", annual_details_by_tech!$C$2:$C$1295, $F39, annual_details_by_tech!$D$2:$D$1295, $D39, annual_details_by_tech!$B$2:$B$1295, "capital_outlay")</f>
        <v>0</v>
      </c>
      <c r="AD39" s="32">
        <f>SUMIFS(annual_details_by_tech!Z$2:Z$1295, annual_details_by_tech!$A$2:$A$1295, "HECO", annual_details_by_tech!$C$2:$C$1295, $F39, annual_details_by_tech!$D$2:$D$1295, $D39, annual_details_by_tech!$B$2:$B$1295, "capital_outlay")</f>
        <v>0</v>
      </c>
      <c r="AE39" s="32">
        <f>SUMIFS(annual_details_by_tech!AA$2:AA$1295, annual_details_by_tech!$A$2:$A$1295, "HECO", annual_details_by_tech!$C$2:$C$1295, $F39, annual_details_by_tech!$D$2:$D$1295, $D39, annual_details_by_tech!$B$2:$B$1295, "capital_outlay")</f>
        <v>0</v>
      </c>
      <c r="AF39" s="32">
        <f>SUMIFS(annual_details_by_tech!AB$2:AB$1295, annual_details_by_tech!$A$2:$A$1295, "HECO", annual_details_by_tech!$C$2:$C$1295, $F39, annual_details_by_tech!$D$2:$D$1295, $D39, annual_details_by_tech!$B$2:$B$1295, "capital_outlay")</f>
        <v>0</v>
      </c>
      <c r="AG39" s="32">
        <f>SUMIFS(annual_details_by_tech!AC$2:AC$1295, annual_details_by_tech!$A$2:$A$1295, "HECO", annual_details_by_tech!$C$2:$C$1295, $F39, annual_details_by_tech!$D$2:$D$1295, $D39, annual_details_by_tech!$B$2:$B$1295, "capital_outlay")</f>
        <v>0</v>
      </c>
      <c r="AH39" s="32">
        <f>SUMIFS(annual_details_by_tech!AD$2:AD$1295, annual_details_by_tech!$A$2:$A$1295, "HECO", annual_details_by_tech!$C$2:$C$1295, $F39, annual_details_by_tech!$D$2:$D$1295, $D39, annual_details_by_tech!$B$2:$B$1295, "capital_outlay")</f>
        <v>0</v>
      </c>
      <c r="AI39" s="32">
        <f>SUMIFS(annual_details_by_tech!AE$2:AE$1295, annual_details_by_tech!$A$2:$A$1295, "HECO", annual_details_by_tech!$C$2:$C$1295, $F39, annual_details_by_tech!$D$2:$D$1295, $D39, annual_details_by_tech!$B$2:$B$1295, "capital_outlay")</f>
        <v>0</v>
      </c>
    </row>
    <row r="40" spans="1:35">
      <c r="B40" s="6"/>
      <c r="C40" s="6"/>
      <c r="D40" s="31" t="str">
        <f>IF(AND(annual_details_by_tech!$A32="HECO",annual_details_by_tech!$B32=annual_details_by_tech!$B$2), annual_details_by_tech!$D32, "-
")</f>
        <v xml:space="preserve">-
</v>
      </c>
      <c r="F40" s="31" t="str">
        <f>IF(AND(annual_details_by_tech!$A32="HECO",annual_details_by_tech!$B32=annual_details_by_tech!$B$2), annual_details_by_tech!$C32, "-
")</f>
        <v xml:space="preserve">-
</v>
      </c>
      <c r="G40" s="32"/>
      <c r="H40" s="32"/>
      <c r="I40" s="32"/>
      <c r="J40" s="32">
        <f>SUMIFS(annual_details_by_tech!F$2:F$1295, annual_details_by_tech!$A$2:$A$1295, "HECO", annual_details_by_tech!$C$2:$C$1295, $F40, annual_details_by_tech!$D$2:$D$1295, $D40, annual_details_by_tech!$B$2:$B$1295, "capital_outlay")</f>
        <v>0</v>
      </c>
      <c r="K40" s="32">
        <f>SUMIFS(annual_details_by_tech!G$2:G$1295, annual_details_by_tech!$A$2:$A$1295, "HECO", annual_details_by_tech!$C$2:$C$1295, $F40, annual_details_by_tech!$D$2:$D$1295, $D40, annual_details_by_tech!$B$2:$B$1295, "capital_outlay")</f>
        <v>0</v>
      </c>
      <c r="L40" s="32">
        <f>SUMIFS(annual_details_by_tech!H$2:H$1295, annual_details_by_tech!$A$2:$A$1295, "HECO", annual_details_by_tech!$C$2:$C$1295, $F40, annual_details_by_tech!$D$2:$D$1295, $D40, annual_details_by_tech!$B$2:$B$1295, "capital_outlay")</f>
        <v>0</v>
      </c>
      <c r="M40" s="32">
        <f>SUMIFS(annual_details_by_tech!I$2:I$1295, annual_details_by_tech!$A$2:$A$1295, "HECO", annual_details_by_tech!$C$2:$C$1295, $F40, annual_details_by_tech!$D$2:$D$1295, $D40, annual_details_by_tech!$B$2:$B$1295, "capital_outlay")</f>
        <v>0</v>
      </c>
      <c r="N40" s="32">
        <f>SUMIFS(annual_details_by_tech!J$2:J$1295, annual_details_by_tech!$A$2:$A$1295, "HECO", annual_details_by_tech!$C$2:$C$1295, $F40, annual_details_by_tech!$D$2:$D$1295, $D40, annual_details_by_tech!$B$2:$B$1295, "capital_outlay")</f>
        <v>0</v>
      </c>
      <c r="O40" s="32">
        <f>SUMIFS(annual_details_by_tech!K$2:K$1295, annual_details_by_tech!$A$2:$A$1295, "HECO", annual_details_by_tech!$C$2:$C$1295, $F40, annual_details_by_tech!$D$2:$D$1295, $D40, annual_details_by_tech!$B$2:$B$1295, "capital_outlay")</f>
        <v>0</v>
      </c>
      <c r="P40" s="32">
        <f>SUMIFS(annual_details_by_tech!L$2:L$1295, annual_details_by_tech!$A$2:$A$1295, "HECO", annual_details_by_tech!$C$2:$C$1295, $F40, annual_details_by_tech!$D$2:$D$1295, $D40, annual_details_by_tech!$B$2:$B$1295, "capital_outlay")</f>
        <v>0</v>
      </c>
      <c r="Q40" s="32">
        <f>SUMIFS(annual_details_by_tech!M$2:M$1295, annual_details_by_tech!$A$2:$A$1295, "HECO", annual_details_by_tech!$C$2:$C$1295, $F40, annual_details_by_tech!$D$2:$D$1295, $D40, annual_details_by_tech!$B$2:$B$1295, "capital_outlay")</f>
        <v>0</v>
      </c>
      <c r="R40" s="32">
        <f>SUMIFS(annual_details_by_tech!N$2:N$1295, annual_details_by_tech!$A$2:$A$1295, "HECO", annual_details_by_tech!$C$2:$C$1295, $F40, annual_details_by_tech!$D$2:$D$1295, $D40, annual_details_by_tech!$B$2:$B$1295, "capital_outlay")</f>
        <v>0</v>
      </c>
      <c r="S40" s="32">
        <f>SUMIFS(annual_details_by_tech!O$2:O$1295, annual_details_by_tech!$A$2:$A$1295, "HECO", annual_details_by_tech!$C$2:$C$1295, $F40, annual_details_by_tech!$D$2:$D$1295, $D40, annual_details_by_tech!$B$2:$B$1295, "capital_outlay")</f>
        <v>0</v>
      </c>
      <c r="T40" s="32">
        <f>SUMIFS(annual_details_by_tech!P$2:P$1295, annual_details_by_tech!$A$2:$A$1295, "HECO", annual_details_by_tech!$C$2:$C$1295, $F40, annual_details_by_tech!$D$2:$D$1295, $D40, annual_details_by_tech!$B$2:$B$1295, "capital_outlay")</f>
        <v>0</v>
      </c>
      <c r="U40" s="32">
        <f>SUMIFS(annual_details_by_tech!Q$2:Q$1295, annual_details_by_tech!$A$2:$A$1295, "HECO", annual_details_by_tech!$C$2:$C$1295, $F40, annual_details_by_tech!$D$2:$D$1295, $D40, annual_details_by_tech!$B$2:$B$1295, "capital_outlay")</f>
        <v>0</v>
      </c>
      <c r="V40" s="32">
        <f>SUMIFS(annual_details_by_tech!R$2:R$1295, annual_details_by_tech!$A$2:$A$1295, "HECO", annual_details_by_tech!$C$2:$C$1295, $F40, annual_details_by_tech!$D$2:$D$1295, $D40, annual_details_by_tech!$B$2:$B$1295, "capital_outlay")</f>
        <v>0</v>
      </c>
      <c r="W40" s="32">
        <f>SUMIFS(annual_details_by_tech!S$2:S$1295, annual_details_by_tech!$A$2:$A$1295, "HECO", annual_details_by_tech!$C$2:$C$1295, $F40, annual_details_by_tech!$D$2:$D$1295, $D40, annual_details_by_tech!$B$2:$B$1295, "capital_outlay")</f>
        <v>0</v>
      </c>
      <c r="X40" s="32">
        <f>SUMIFS(annual_details_by_tech!T$2:T$1295, annual_details_by_tech!$A$2:$A$1295, "HECO", annual_details_by_tech!$C$2:$C$1295, $F40, annual_details_by_tech!$D$2:$D$1295, $D40, annual_details_by_tech!$B$2:$B$1295, "capital_outlay")</f>
        <v>0</v>
      </c>
      <c r="Y40" s="32">
        <f>SUMIFS(annual_details_by_tech!U$2:U$1295, annual_details_by_tech!$A$2:$A$1295, "HECO", annual_details_by_tech!$C$2:$C$1295, $F40, annual_details_by_tech!$D$2:$D$1295, $D40, annual_details_by_tech!$B$2:$B$1295, "capital_outlay")</f>
        <v>0</v>
      </c>
      <c r="Z40" s="32">
        <f>SUMIFS(annual_details_by_tech!V$2:V$1295, annual_details_by_tech!$A$2:$A$1295, "HECO", annual_details_by_tech!$C$2:$C$1295, $F40, annual_details_by_tech!$D$2:$D$1295, $D40, annual_details_by_tech!$B$2:$B$1295, "capital_outlay")</f>
        <v>0</v>
      </c>
      <c r="AA40" s="32">
        <f>SUMIFS(annual_details_by_tech!W$2:W$1295, annual_details_by_tech!$A$2:$A$1295, "HECO", annual_details_by_tech!$C$2:$C$1295, $F40, annual_details_by_tech!$D$2:$D$1295, $D40, annual_details_by_tech!$B$2:$B$1295, "capital_outlay")</f>
        <v>0</v>
      </c>
      <c r="AB40" s="32">
        <f>SUMIFS(annual_details_by_tech!X$2:X$1295, annual_details_by_tech!$A$2:$A$1295, "HECO", annual_details_by_tech!$C$2:$C$1295, $F40, annual_details_by_tech!$D$2:$D$1295, $D40, annual_details_by_tech!$B$2:$B$1295, "capital_outlay")</f>
        <v>0</v>
      </c>
      <c r="AC40" s="32">
        <f>SUMIFS(annual_details_by_tech!Y$2:Y$1295, annual_details_by_tech!$A$2:$A$1295, "HECO", annual_details_by_tech!$C$2:$C$1295, $F40, annual_details_by_tech!$D$2:$D$1295, $D40, annual_details_by_tech!$B$2:$B$1295, "capital_outlay")</f>
        <v>0</v>
      </c>
      <c r="AD40" s="32">
        <f>SUMIFS(annual_details_by_tech!Z$2:Z$1295, annual_details_by_tech!$A$2:$A$1295, "HECO", annual_details_by_tech!$C$2:$C$1295, $F40, annual_details_by_tech!$D$2:$D$1295, $D40, annual_details_by_tech!$B$2:$B$1295, "capital_outlay")</f>
        <v>0</v>
      </c>
      <c r="AE40" s="32">
        <f>SUMIFS(annual_details_by_tech!AA$2:AA$1295, annual_details_by_tech!$A$2:$A$1295, "HECO", annual_details_by_tech!$C$2:$C$1295, $F40, annual_details_by_tech!$D$2:$D$1295, $D40, annual_details_by_tech!$B$2:$B$1295, "capital_outlay")</f>
        <v>0</v>
      </c>
      <c r="AF40" s="32">
        <f>SUMIFS(annual_details_by_tech!AB$2:AB$1295, annual_details_by_tech!$A$2:$A$1295, "HECO", annual_details_by_tech!$C$2:$C$1295, $F40, annual_details_by_tech!$D$2:$D$1295, $D40, annual_details_by_tech!$B$2:$B$1295, "capital_outlay")</f>
        <v>0</v>
      </c>
      <c r="AG40" s="32">
        <f>SUMIFS(annual_details_by_tech!AC$2:AC$1295, annual_details_by_tech!$A$2:$A$1295, "HECO", annual_details_by_tech!$C$2:$C$1295, $F40, annual_details_by_tech!$D$2:$D$1295, $D40, annual_details_by_tech!$B$2:$B$1295, "capital_outlay")</f>
        <v>0</v>
      </c>
      <c r="AH40" s="32">
        <f>SUMIFS(annual_details_by_tech!AD$2:AD$1295, annual_details_by_tech!$A$2:$A$1295, "HECO", annual_details_by_tech!$C$2:$C$1295, $F40, annual_details_by_tech!$D$2:$D$1295, $D40, annual_details_by_tech!$B$2:$B$1295, "capital_outlay")</f>
        <v>0</v>
      </c>
      <c r="AI40" s="32">
        <f>SUMIFS(annual_details_by_tech!AE$2:AE$1295, annual_details_by_tech!$A$2:$A$1295, "HECO", annual_details_by_tech!$C$2:$C$1295, $F40, annual_details_by_tech!$D$2:$D$1295, $D40, annual_details_by_tech!$B$2:$B$1295, "capital_outlay")</f>
        <v>0</v>
      </c>
    </row>
    <row r="41" spans="1:35">
      <c r="B41" s="6"/>
      <c r="C41" s="6"/>
      <c r="D41" s="31" t="str">
        <f>IF(AND(annual_details_by_tech!$A33="HECO",annual_details_by_tech!$B33=annual_details_by_tech!$B$2), annual_details_by_tech!$D33, "-
")</f>
        <v xml:space="preserve">-
</v>
      </c>
      <c r="F41" s="31" t="str">
        <f>IF(AND(annual_details_by_tech!$A33="HECO",annual_details_by_tech!$B33=annual_details_by_tech!$B$2), annual_details_by_tech!$C33, "-
")</f>
        <v xml:space="preserve">-
</v>
      </c>
      <c r="G41" s="32"/>
      <c r="H41" s="32"/>
      <c r="I41" s="32"/>
      <c r="J41" s="32">
        <f>SUMIFS(annual_details_by_tech!F$2:F$1295, annual_details_by_tech!$A$2:$A$1295, "HECO", annual_details_by_tech!$C$2:$C$1295, $F41, annual_details_by_tech!$D$2:$D$1295, $D41, annual_details_by_tech!$B$2:$B$1295, "capital_outlay")</f>
        <v>0</v>
      </c>
      <c r="K41" s="32">
        <f>SUMIFS(annual_details_by_tech!G$2:G$1295, annual_details_by_tech!$A$2:$A$1295, "HECO", annual_details_by_tech!$C$2:$C$1295, $F41, annual_details_by_tech!$D$2:$D$1295, $D41, annual_details_by_tech!$B$2:$B$1295, "capital_outlay")</f>
        <v>0</v>
      </c>
      <c r="L41" s="32">
        <f>SUMIFS(annual_details_by_tech!H$2:H$1295, annual_details_by_tech!$A$2:$A$1295, "HECO", annual_details_by_tech!$C$2:$C$1295, $F41, annual_details_by_tech!$D$2:$D$1295, $D41, annual_details_by_tech!$B$2:$B$1295, "capital_outlay")</f>
        <v>0</v>
      </c>
      <c r="M41" s="32">
        <f>SUMIFS(annual_details_by_tech!I$2:I$1295, annual_details_by_tech!$A$2:$A$1295, "HECO", annual_details_by_tech!$C$2:$C$1295, $F41, annual_details_by_tech!$D$2:$D$1295, $D41, annual_details_by_tech!$B$2:$B$1295, "capital_outlay")</f>
        <v>0</v>
      </c>
      <c r="N41" s="32">
        <f>SUMIFS(annual_details_by_tech!J$2:J$1295, annual_details_by_tech!$A$2:$A$1295, "HECO", annual_details_by_tech!$C$2:$C$1295, $F41, annual_details_by_tech!$D$2:$D$1295, $D41, annual_details_by_tech!$B$2:$B$1295, "capital_outlay")</f>
        <v>0</v>
      </c>
      <c r="O41" s="32">
        <f>SUMIFS(annual_details_by_tech!K$2:K$1295, annual_details_by_tech!$A$2:$A$1295, "HECO", annual_details_by_tech!$C$2:$C$1295, $F41, annual_details_by_tech!$D$2:$D$1295, $D41, annual_details_by_tech!$B$2:$B$1295, "capital_outlay")</f>
        <v>0</v>
      </c>
      <c r="P41" s="32">
        <f>SUMIFS(annual_details_by_tech!L$2:L$1295, annual_details_by_tech!$A$2:$A$1295, "HECO", annual_details_by_tech!$C$2:$C$1295, $F41, annual_details_by_tech!$D$2:$D$1295, $D41, annual_details_by_tech!$B$2:$B$1295, "capital_outlay")</f>
        <v>0</v>
      </c>
      <c r="Q41" s="32">
        <f>SUMIFS(annual_details_by_tech!M$2:M$1295, annual_details_by_tech!$A$2:$A$1295, "HECO", annual_details_by_tech!$C$2:$C$1295, $F41, annual_details_by_tech!$D$2:$D$1295, $D41, annual_details_by_tech!$B$2:$B$1295, "capital_outlay")</f>
        <v>0</v>
      </c>
      <c r="R41" s="32">
        <f>SUMIFS(annual_details_by_tech!N$2:N$1295, annual_details_by_tech!$A$2:$A$1295, "HECO", annual_details_by_tech!$C$2:$C$1295, $F41, annual_details_by_tech!$D$2:$D$1295, $D41, annual_details_by_tech!$B$2:$B$1295, "capital_outlay")</f>
        <v>0</v>
      </c>
      <c r="S41" s="32">
        <f>SUMIFS(annual_details_by_tech!O$2:O$1295, annual_details_by_tech!$A$2:$A$1295, "HECO", annual_details_by_tech!$C$2:$C$1295, $F41, annual_details_by_tech!$D$2:$D$1295, $D41, annual_details_by_tech!$B$2:$B$1295, "capital_outlay")</f>
        <v>0</v>
      </c>
      <c r="T41" s="32">
        <f>SUMIFS(annual_details_by_tech!P$2:P$1295, annual_details_by_tech!$A$2:$A$1295, "HECO", annual_details_by_tech!$C$2:$C$1295, $F41, annual_details_by_tech!$D$2:$D$1295, $D41, annual_details_by_tech!$B$2:$B$1295, "capital_outlay")</f>
        <v>0</v>
      </c>
      <c r="U41" s="32">
        <f>SUMIFS(annual_details_by_tech!Q$2:Q$1295, annual_details_by_tech!$A$2:$A$1295, "HECO", annual_details_by_tech!$C$2:$C$1295, $F41, annual_details_by_tech!$D$2:$D$1295, $D41, annual_details_by_tech!$B$2:$B$1295, "capital_outlay")</f>
        <v>0</v>
      </c>
      <c r="V41" s="32">
        <f>SUMIFS(annual_details_by_tech!R$2:R$1295, annual_details_by_tech!$A$2:$A$1295, "HECO", annual_details_by_tech!$C$2:$C$1295, $F41, annual_details_by_tech!$D$2:$D$1295, $D41, annual_details_by_tech!$B$2:$B$1295, "capital_outlay")</f>
        <v>0</v>
      </c>
      <c r="W41" s="32">
        <f>SUMIFS(annual_details_by_tech!S$2:S$1295, annual_details_by_tech!$A$2:$A$1295, "HECO", annual_details_by_tech!$C$2:$C$1295, $F41, annual_details_by_tech!$D$2:$D$1295, $D41, annual_details_by_tech!$B$2:$B$1295, "capital_outlay")</f>
        <v>0</v>
      </c>
      <c r="X41" s="32">
        <f>SUMIFS(annual_details_by_tech!T$2:T$1295, annual_details_by_tech!$A$2:$A$1295, "HECO", annual_details_by_tech!$C$2:$C$1295, $F41, annual_details_by_tech!$D$2:$D$1295, $D41, annual_details_by_tech!$B$2:$B$1295, "capital_outlay")</f>
        <v>0</v>
      </c>
      <c r="Y41" s="32">
        <f>SUMIFS(annual_details_by_tech!U$2:U$1295, annual_details_by_tech!$A$2:$A$1295, "HECO", annual_details_by_tech!$C$2:$C$1295, $F41, annual_details_by_tech!$D$2:$D$1295, $D41, annual_details_by_tech!$B$2:$B$1295, "capital_outlay")</f>
        <v>0</v>
      </c>
      <c r="Z41" s="32">
        <f>SUMIFS(annual_details_by_tech!V$2:V$1295, annual_details_by_tech!$A$2:$A$1295, "HECO", annual_details_by_tech!$C$2:$C$1295, $F41, annual_details_by_tech!$D$2:$D$1295, $D41, annual_details_by_tech!$B$2:$B$1295, "capital_outlay")</f>
        <v>0</v>
      </c>
      <c r="AA41" s="32">
        <f>SUMIFS(annual_details_by_tech!W$2:W$1295, annual_details_by_tech!$A$2:$A$1295, "HECO", annual_details_by_tech!$C$2:$C$1295, $F41, annual_details_by_tech!$D$2:$D$1295, $D41, annual_details_by_tech!$B$2:$B$1295, "capital_outlay")</f>
        <v>0</v>
      </c>
      <c r="AB41" s="32">
        <f>SUMIFS(annual_details_by_tech!X$2:X$1295, annual_details_by_tech!$A$2:$A$1295, "HECO", annual_details_by_tech!$C$2:$C$1295, $F41, annual_details_by_tech!$D$2:$D$1295, $D41, annual_details_by_tech!$B$2:$B$1295, "capital_outlay")</f>
        <v>0</v>
      </c>
      <c r="AC41" s="32">
        <f>SUMIFS(annual_details_by_tech!Y$2:Y$1295, annual_details_by_tech!$A$2:$A$1295, "HECO", annual_details_by_tech!$C$2:$C$1295, $F41, annual_details_by_tech!$D$2:$D$1295, $D41, annual_details_by_tech!$B$2:$B$1295, "capital_outlay")</f>
        <v>0</v>
      </c>
      <c r="AD41" s="32">
        <f>SUMIFS(annual_details_by_tech!Z$2:Z$1295, annual_details_by_tech!$A$2:$A$1295, "HECO", annual_details_by_tech!$C$2:$C$1295, $F41, annual_details_by_tech!$D$2:$D$1295, $D41, annual_details_by_tech!$B$2:$B$1295, "capital_outlay")</f>
        <v>0</v>
      </c>
      <c r="AE41" s="32">
        <f>SUMIFS(annual_details_by_tech!AA$2:AA$1295, annual_details_by_tech!$A$2:$A$1295, "HECO", annual_details_by_tech!$C$2:$C$1295, $F41, annual_details_by_tech!$D$2:$D$1295, $D41, annual_details_by_tech!$B$2:$B$1295, "capital_outlay")</f>
        <v>0</v>
      </c>
      <c r="AF41" s="32">
        <f>SUMIFS(annual_details_by_tech!AB$2:AB$1295, annual_details_by_tech!$A$2:$A$1295, "HECO", annual_details_by_tech!$C$2:$C$1295, $F41, annual_details_by_tech!$D$2:$D$1295, $D41, annual_details_by_tech!$B$2:$B$1295, "capital_outlay")</f>
        <v>0</v>
      </c>
      <c r="AG41" s="32">
        <f>SUMIFS(annual_details_by_tech!AC$2:AC$1295, annual_details_by_tech!$A$2:$A$1295, "HECO", annual_details_by_tech!$C$2:$C$1295, $F41, annual_details_by_tech!$D$2:$D$1295, $D41, annual_details_by_tech!$B$2:$B$1295, "capital_outlay")</f>
        <v>0</v>
      </c>
      <c r="AH41" s="32">
        <f>SUMIFS(annual_details_by_tech!AD$2:AD$1295, annual_details_by_tech!$A$2:$A$1295, "HECO", annual_details_by_tech!$C$2:$C$1295, $F41, annual_details_by_tech!$D$2:$D$1295, $D41, annual_details_by_tech!$B$2:$B$1295, "capital_outlay")</f>
        <v>0</v>
      </c>
      <c r="AI41" s="32">
        <f>SUMIFS(annual_details_by_tech!AE$2:AE$1295, annual_details_by_tech!$A$2:$A$1295, "HECO", annual_details_by_tech!$C$2:$C$1295, $F41, annual_details_by_tech!$D$2:$D$1295, $D41, annual_details_by_tech!$B$2:$B$1295, "capital_outlay")</f>
        <v>0</v>
      </c>
    </row>
    <row r="42" spans="1:35">
      <c r="B42" s="6"/>
      <c r="C42" s="6"/>
      <c r="D42" s="31" t="str">
        <f>IF(AND(annual_details_by_tech!$A34="HECO",annual_details_by_tech!$B34=annual_details_by_tech!$B$2), annual_details_by_tech!$D34, "-
")</f>
        <v xml:space="preserve">-
</v>
      </c>
      <c r="F42" s="31" t="str">
        <f>IF(AND(annual_details_by_tech!$A34="HECO",annual_details_by_tech!$B34=annual_details_by_tech!$B$2), annual_details_by_tech!$C34, "-
")</f>
        <v xml:space="preserve">-
</v>
      </c>
      <c r="G42" s="32"/>
      <c r="H42" s="32"/>
      <c r="I42" s="32"/>
      <c r="J42" s="32">
        <f>SUMIFS(annual_details_by_tech!F$2:F$1295, annual_details_by_tech!$A$2:$A$1295, "HECO", annual_details_by_tech!$C$2:$C$1295, $F42, annual_details_by_tech!$D$2:$D$1295, $D42, annual_details_by_tech!$B$2:$B$1295, "capital_outlay")</f>
        <v>0</v>
      </c>
      <c r="K42" s="32">
        <f>SUMIFS(annual_details_by_tech!G$2:G$1295, annual_details_by_tech!$A$2:$A$1295, "HECO", annual_details_by_tech!$C$2:$C$1295, $F42, annual_details_by_tech!$D$2:$D$1295, $D42, annual_details_by_tech!$B$2:$B$1295, "capital_outlay")</f>
        <v>0</v>
      </c>
      <c r="L42" s="32">
        <f>SUMIFS(annual_details_by_tech!H$2:H$1295, annual_details_by_tech!$A$2:$A$1295, "HECO", annual_details_by_tech!$C$2:$C$1295, $F42, annual_details_by_tech!$D$2:$D$1295, $D42, annual_details_by_tech!$B$2:$B$1295, "capital_outlay")</f>
        <v>0</v>
      </c>
      <c r="M42" s="32">
        <f>SUMIFS(annual_details_by_tech!I$2:I$1295, annual_details_by_tech!$A$2:$A$1295, "HECO", annual_details_by_tech!$C$2:$C$1295, $F42, annual_details_by_tech!$D$2:$D$1295, $D42, annual_details_by_tech!$B$2:$B$1295, "capital_outlay")</f>
        <v>0</v>
      </c>
      <c r="N42" s="32">
        <f>SUMIFS(annual_details_by_tech!J$2:J$1295, annual_details_by_tech!$A$2:$A$1295, "HECO", annual_details_by_tech!$C$2:$C$1295, $F42, annual_details_by_tech!$D$2:$D$1295, $D42, annual_details_by_tech!$B$2:$B$1295, "capital_outlay")</f>
        <v>0</v>
      </c>
      <c r="O42" s="32">
        <f>SUMIFS(annual_details_by_tech!K$2:K$1295, annual_details_by_tech!$A$2:$A$1295, "HECO", annual_details_by_tech!$C$2:$C$1295, $F42, annual_details_by_tech!$D$2:$D$1295, $D42, annual_details_by_tech!$B$2:$B$1295, "capital_outlay")</f>
        <v>0</v>
      </c>
      <c r="P42" s="32">
        <f>SUMIFS(annual_details_by_tech!L$2:L$1295, annual_details_by_tech!$A$2:$A$1295, "HECO", annual_details_by_tech!$C$2:$C$1295, $F42, annual_details_by_tech!$D$2:$D$1295, $D42, annual_details_by_tech!$B$2:$B$1295, "capital_outlay")</f>
        <v>0</v>
      </c>
      <c r="Q42" s="32">
        <f>SUMIFS(annual_details_by_tech!M$2:M$1295, annual_details_by_tech!$A$2:$A$1295, "HECO", annual_details_by_tech!$C$2:$C$1295, $F42, annual_details_by_tech!$D$2:$D$1295, $D42, annual_details_by_tech!$B$2:$B$1295, "capital_outlay")</f>
        <v>0</v>
      </c>
      <c r="R42" s="32">
        <f>SUMIFS(annual_details_by_tech!N$2:N$1295, annual_details_by_tech!$A$2:$A$1295, "HECO", annual_details_by_tech!$C$2:$C$1295, $F42, annual_details_by_tech!$D$2:$D$1295, $D42, annual_details_by_tech!$B$2:$B$1295, "capital_outlay")</f>
        <v>0</v>
      </c>
      <c r="S42" s="32">
        <f>SUMIFS(annual_details_by_tech!O$2:O$1295, annual_details_by_tech!$A$2:$A$1295, "HECO", annual_details_by_tech!$C$2:$C$1295, $F42, annual_details_by_tech!$D$2:$D$1295, $D42, annual_details_by_tech!$B$2:$B$1295, "capital_outlay")</f>
        <v>0</v>
      </c>
      <c r="T42" s="32">
        <f>SUMIFS(annual_details_by_tech!P$2:P$1295, annual_details_by_tech!$A$2:$A$1295, "HECO", annual_details_by_tech!$C$2:$C$1295, $F42, annual_details_by_tech!$D$2:$D$1295, $D42, annual_details_by_tech!$B$2:$B$1295, "capital_outlay")</f>
        <v>0</v>
      </c>
      <c r="U42" s="32">
        <f>SUMIFS(annual_details_by_tech!Q$2:Q$1295, annual_details_by_tech!$A$2:$A$1295, "HECO", annual_details_by_tech!$C$2:$C$1295, $F42, annual_details_by_tech!$D$2:$D$1295, $D42, annual_details_by_tech!$B$2:$B$1295, "capital_outlay")</f>
        <v>0</v>
      </c>
      <c r="V42" s="32">
        <f>SUMIFS(annual_details_by_tech!R$2:R$1295, annual_details_by_tech!$A$2:$A$1295, "HECO", annual_details_by_tech!$C$2:$C$1295, $F42, annual_details_by_tech!$D$2:$D$1295, $D42, annual_details_by_tech!$B$2:$B$1295, "capital_outlay")</f>
        <v>0</v>
      </c>
      <c r="W42" s="32">
        <f>SUMIFS(annual_details_by_tech!S$2:S$1295, annual_details_by_tech!$A$2:$A$1295, "HECO", annual_details_by_tech!$C$2:$C$1295, $F42, annual_details_by_tech!$D$2:$D$1295, $D42, annual_details_by_tech!$B$2:$B$1295, "capital_outlay")</f>
        <v>0</v>
      </c>
      <c r="X42" s="32">
        <f>SUMIFS(annual_details_by_tech!T$2:T$1295, annual_details_by_tech!$A$2:$A$1295, "HECO", annual_details_by_tech!$C$2:$C$1295, $F42, annual_details_by_tech!$D$2:$D$1295, $D42, annual_details_by_tech!$B$2:$B$1295, "capital_outlay")</f>
        <v>0</v>
      </c>
      <c r="Y42" s="32">
        <f>SUMIFS(annual_details_by_tech!U$2:U$1295, annual_details_by_tech!$A$2:$A$1295, "HECO", annual_details_by_tech!$C$2:$C$1295, $F42, annual_details_by_tech!$D$2:$D$1295, $D42, annual_details_by_tech!$B$2:$B$1295, "capital_outlay")</f>
        <v>0</v>
      </c>
      <c r="Z42" s="32">
        <f>SUMIFS(annual_details_by_tech!V$2:V$1295, annual_details_by_tech!$A$2:$A$1295, "HECO", annual_details_by_tech!$C$2:$C$1295, $F42, annual_details_by_tech!$D$2:$D$1295, $D42, annual_details_by_tech!$B$2:$B$1295, "capital_outlay")</f>
        <v>0</v>
      </c>
      <c r="AA42" s="32">
        <f>SUMIFS(annual_details_by_tech!W$2:W$1295, annual_details_by_tech!$A$2:$A$1295, "HECO", annual_details_by_tech!$C$2:$C$1295, $F42, annual_details_by_tech!$D$2:$D$1295, $D42, annual_details_by_tech!$B$2:$B$1295, "capital_outlay")</f>
        <v>0</v>
      </c>
      <c r="AB42" s="32">
        <f>SUMIFS(annual_details_by_tech!X$2:X$1295, annual_details_by_tech!$A$2:$A$1295, "HECO", annual_details_by_tech!$C$2:$C$1295, $F42, annual_details_by_tech!$D$2:$D$1295, $D42, annual_details_by_tech!$B$2:$B$1295, "capital_outlay")</f>
        <v>0</v>
      </c>
      <c r="AC42" s="32">
        <f>SUMIFS(annual_details_by_tech!Y$2:Y$1295, annual_details_by_tech!$A$2:$A$1295, "HECO", annual_details_by_tech!$C$2:$C$1295, $F42, annual_details_by_tech!$D$2:$D$1295, $D42, annual_details_by_tech!$B$2:$B$1295, "capital_outlay")</f>
        <v>0</v>
      </c>
      <c r="AD42" s="32">
        <f>SUMIFS(annual_details_by_tech!Z$2:Z$1295, annual_details_by_tech!$A$2:$A$1295, "HECO", annual_details_by_tech!$C$2:$C$1295, $F42, annual_details_by_tech!$D$2:$D$1295, $D42, annual_details_by_tech!$B$2:$B$1295, "capital_outlay")</f>
        <v>0</v>
      </c>
      <c r="AE42" s="32">
        <f>SUMIFS(annual_details_by_tech!AA$2:AA$1295, annual_details_by_tech!$A$2:$A$1295, "HECO", annual_details_by_tech!$C$2:$C$1295, $F42, annual_details_by_tech!$D$2:$D$1295, $D42, annual_details_by_tech!$B$2:$B$1295, "capital_outlay")</f>
        <v>0</v>
      </c>
      <c r="AF42" s="32">
        <f>SUMIFS(annual_details_by_tech!AB$2:AB$1295, annual_details_by_tech!$A$2:$A$1295, "HECO", annual_details_by_tech!$C$2:$C$1295, $F42, annual_details_by_tech!$D$2:$D$1295, $D42, annual_details_by_tech!$B$2:$B$1295, "capital_outlay")</f>
        <v>0</v>
      </c>
      <c r="AG42" s="32">
        <f>SUMIFS(annual_details_by_tech!AC$2:AC$1295, annual_details_by_tech!$A$2:$A$1295, "HECO", annual_details_by_tech!$C$2:$C$1295, $F42, annual_details_by_tech!$D$2:$D$1295, $D42, annual_details_by_tech!$B$2:$B$1295, "capital_outlay")</f>
        <v>0</v>
      </c>
      <c r="AH42" s="32">
        <f>SUMIFS(annual_details_by_tech!AD$2:AD$1295, annual_details_by_tech!$A$2:$A$1295, "HECO", annual_details_by_tech!$C$2:$C$1295, $F42, annual_details_by_tech!$D$2:$D$1295, $D42, annual_details_by_tech!$B$2:$B$1295, "capital_outlay")</f>
        <v>0</v>
      </c>
      <c r="AI42" s="32">
        <f>SUMIFS(annual_details_by_tech!AE$2:AE$1295, annual_details_by_tech!$A$2:$A$1295, "HECO", annual_details_by_tech!$C$2:$C$1295, $F42, annual_details_by_tech!$D$2:$D$1295, $D42, annual_details_by_tech!$B$2:$B$1295, "capital_outlay")</f>
        <v>0</v>
      </c>
    </row>
    <row r="43" spans="1:35">
      <c r="B43" s="6"/>
      <c r="C43" s="6"/>
      <c r="D43" s="31" t="str">
        <f>IF(AND(annual_details_by_tech!$A35="HECO",annual_details_by_tech!$B35=annual_details_by_tech!$B$2), annual_details_by_tech!$D35, "-
")</f>
        <v xml:space="preserve">-
</v>
      </c>
      <c r="F43" s="31" t="str">
        <f>IF(AND(annual_details_by_tech!$A35="HECO",annual_details_by_tech!$B35=annual_details_by_tech!$B$2), annual_details_by_tech!$C35, "-
")</f>
        <v xml:space="preserve">-
</v>
      </c>
      <c r="G43" s="32"/>
      <c r="H43" s="32"/>
      <c r="I43" s="32"/>
      <c r="J43" s="32">
        <f>SUMIFS(annual_details_by_tech!F$2:F$1295, annual_details_by_tech!$A$2:$A$1295, "HECO", annual_details_by_tech!$C$2:$C$1295, $F43, annual_details_by_tech!$D$2:$D$1295, $D43, annual_details_by_tech!$B$2:$B$1295, "capital_outlay")</f>
        <v>0</v>
      </c>
      <c r="K43" s="32">
        <f>SUMIFS(annual_details_by_tech!G$2:G$1295, annual_details_by_tech!$A$2:$A$1295, "HECO", annual_details_by_tech!$C$2:$C$1295, $F43, annual_details_by_tech!$D$2:$D$1295, $D43, annual_details_by_tech!$B$2:$B$1295, "capital_outlay")</f>
        <v>0</v>
      </c>
      <c r="L43" s="32">
        <f>SUMIFS(annual_details_by_tech!H$2:H$1295, annual_details_by_tech!$A$2:$A$1295, "HECO", annual_details_by_tech!$C$2:$C$1295, $F43, annual_details_by_tech!$D$2:$D$1295, $D43, annual_details_by_tech!$B$2:$B$1295, "capital_outlay")</f>
        <v>0</v>
      </c>
      <c r="M43" s="32">
        <f>SUMIFS(annual_details_by_tech!I$2:I$1295, annual_details_by_tech!$A$2:$A$1295, "HECO", annual_details_by_tech!$C$2:$C$1295, $F43, annual_details_by_tech!$D$2:$D$1295, $D43, annual_details_by_tech!$B$2:$B$1295, "capital_outlay")</f>
        <v>0</v>
      </c>
      <c r="N43" s="32">
        <f>SUMIFS(annual_details_by_tech!J$2:J$1295, annual_details_by_tech!$A$2:$A$1295, "HECO", annual_details_by_tech!$C$2:$C$1295, $F43, annual_details_by_tech!$D$2:$D$1295, $D43, annual_details_by_tech!$B$2:$B$1295, "capital_outlay")</f>
        <v>0</v>
      </c>
      <c r="O43" s="32">
        <f>SUMIFS(annual_details_by_tech!K$2:K$1295, annual_details_by_tech!$A$2:$A$1295, "HECO", annual_details_by_tech!$C$2:$C$1295, $F43, annual_details_by_tech!$D$2:$D$1295, $D43, annual_details_by_tech!$B$2:$B$1295, "capital_outlay")</f>
        <v>0</v>
      </c>
      <c r="P43" s="32">
        <f>SUMIFS(annual_details_by_tech!L$2:L$1295, annual_details_by_tech!$A$2:$A$1295, "HECO", annual_details_by_tech!$C$2:$C$1295, $F43, annual_details_by_tech!$D$2:$D$1295, $D43, annual_details_by_tech!$B$2:$B$1295, "capital_outlay")</f>
        <v>0</v>
      </c>
      <c r="Q43" s="32">
        <f>SUMIFS(annual_details_by_tech!M$2:M$1295, annual_details_by_tech!$A$2:$A$1295, "HECO", annual_details_by_tech!$C$2:$C$1295, $F43, annual_details_by_tech!$D$2:$D$1295, $D43, annual_details_by_tech!$B$2:$B$1295, "capital_outlay")</f>
        <v>0</v>
      </c>
      <c r="R43" s="32">
        <f>SUMIFS(annual_details_by_tech!N$2:N$1295, annual_details_by_tech!$A$2:$A$1295, "HECO", annual_details_by_tech!$C$2:$C$1295, $F43, annual_details_by_tech!$D$2:$D$1295, $D43, annual_details_by_tech!$B$2:$B$1295, "capital_outlay")</f>
        <v>0</v>
      </c>
      <c r="S43" s="32">
        <f>SUMIFS(annual_details_by_tech!O$2:O$1295, annual_details_by_tech!$A$2:$A$1295, "HECO", annual_details_by_tech!$C$2:$C$1295, $F43, annual_details_by_tech!$D$2:$D$1295, $D43, annual_details_by_tech!$B$2:$B$1295, "capital_outlay")</f>
        <v>0</v>
      </c>
      <c r="T43" s="32">
        <f>SUMIFS(annual_details_by_tech!P$2:P$1295, annual_details_by_tech!$A$2:$A$1295, "HECO", annual_details_by_tech!$C$2:$C$1295, $F43, annual_details_by_tech!$D$2:$D$1295, $D43, annual_details_by_tech!$B$2:$B$1295, "capital_outlay")</f>
        <v>0</v>
      </c>
      <c r="U43" s="32">
        <f>SUMIFS(annual_details_by_tech!Q$2:Q$1295, annual_details_by_tech!$A$2:$A$1295, "HECO", annual_details_by_tech!$C$2:$C$1295, $F43, annual_details_by_tech!$D$2:$D$1295, $D43, annual_details_by_tech!$B$2:$B$1295, "capital_outlay")</f>
        <v>0</v>
      </c>
      <c r="V43" s="32">
        <f>SUMIFS(annual_details_by_tech!R$2:R$1295, annual_details_by_tech!$A$2:$A$1295, "HECO", annual_details_by_tech!$C$2:$C$1295, $F43, annual_details_by_tech!$D$2:$D$1295, $D43, annual_details_by_tech!$B$2:$B$1295, "capital_outlay")</f>
        <v>0</v>
      </c>
      <c r="W43" s="32">
        <f>SUMIFS(annual_details_by_tech!S$2:S$1295, annual_details_by_tech!$A$2:$A$1295, "HECO", annual_details_by_tech!$C$2:$C$1295, $F43, annual_details_by_tech!$D$2:$D$1295, $D43, annual_details_by_tech!$B$2:$B$1295, "capital_outlay")</f>
        <v>0</v>
      </c>
      <c r="X43" s="32">
        <f>SUMIFS(annual_details_by_tech!T$2:T$1295, annual_details_by_tech!$A$2:$A$1295, "HECO", annual_details_by_tech!$C$2:$C$1295, $F43, annual_details_by_tech!$D$2:$D$1295, $D43, annual_details_by_tech!$B$2:$B$1295, "capital_outlay")</f>
        <v>0</v>
      </c>
      <c r="Y43" s="32">
        <f>SUMIFS(annual_details_by_tech!U$2:U$1295, annual_details_by_tech!$A$2:$A$1295, "HECO", annual_details_by_tech!$C$2:$C$1295, $F43, annual_details_by_tech!$D$2:$D$1295, $D43, annual_details_by_tech!$B$2:$B$1295, "capital_outlay")</f>
        <v>0</v>
      </c>
      <c r="Z43" s="32">
        <f>SUMIFS(annual_details_by_tech!V$2:V$1295, annual_details_by_tech!$A$2:$A$1295, "HECO", annual_details_by_tech!$C$2:$C$1295, $F43, annual_details_by_tech!$D$2:$D$1295, $D43, annual_details_by_tech!$B$2:$B$1295, "capital_outlay")</f>
        <v>0</v>
      </c>
      <c r="AA43" s="32">
        <f>SUMIFS(annual_details_by_tech!W$2:W$1295, annual_details_by_tech!$A$2:$A$1295, "HECO", annual_details_by_tech!$C$2:$C$1295, $F43, annual_details_by_tech!$D$2:$D$1295, $D43, annual_details_by_tech!$B$2:$B$1295, "capital_outlay")</f>
        <v>0</v>
      </c>
      <c r="AB43" s="32">
        <f>SUMIFS(annual_details_by_tech!X$2:X$1295, annual_details_by_tech!$A$2:$A$1295, "HECO", annual_details_by_tech!$C$2:$C$1295, $F43, annual_details_by_tech!$D$2:$D$1295, $D43, annual_details_by_tech!$B$2:$B$1295, "capital_outlay")</f>
        <v>0</v>
      </c>
      <c r="AC43" s="32">
        <f>SUMIFS(annual_details_by_tech!Y$2:Y$1295, annual_details_by_tech!$A$2:$A$1295, "HECO", annual_details_by_tech!$C$2:$C$1295, $F43, annual_details_by_tech!$D$2:$D$1295, $D43, annual_details_by_tech!$B$2:$B$1295, "capital_outlay")</f>
        <v>0</v>
      </c>
      <c r="AD43" s="32">
        <f>SUMIFS(annual_details_by_tech!Z$2:Z$1295, annual_details_by_tech!$A$2:$A$1295, "HECO", annual_details_by_tech!$C$2:$C$1295, $F43, annual_details_by_tech!$D$2:$D$1295, $D43, annual_details_by_tech!$B$2:$B$1295, "capital_outlay")</f>
        <v>0</v>
      </c>
      <c r="AE43" s="32">
        <f>SUMIFS(annual_details_by_tech!AA$2:AA$1295, annual_details_by_tech!$A$2:$A$1295, "HECO", annual_details_by_tech!$C$2:$C$1295, $F43, annual_details_by_tech!$D$2:$D$1295, $D43, annual_details_by_tech!$B$2:$B$1295, "capital_outlay")</f>
        <v>0</v>
      </c>
      <c r="AF43" s="32">
        <f>SUMIFS(annual_details_by_tech!AB$2:AB$1295, annual_details_by_tech!$A$2:$A$1295, "HECO", annual_details_by_tech!$C$2:$C$1295, $F43, annual_details_by_tech!$D$2:$D$1295, $D43, annual_details_by_tech!$B$2:$B$1295, "capital_outlay")</f>
        <v>0</v>
      </c>
      <c r="AG43" s="32">
        <f>SUMIFS(annual_details_by_tech!AC$2:AC$1295, annual_details_by_tech!$A$2:$A$1295, "HECO", annual_details_by_tech!$C$2:$C$1295, $F43, annual_details_by_tech!$D$2:$D$1295, $D43, annual_details_by_tech!$B$2:$B$1295, "capital_outlay")</f>
        <v>0</v>
      </c>
      <c r="AH43" s="32">
        <f>SUMIFS(annual_details_by_tech!AD$2:AD$1295, annual_details_by_tech!$A$2:$A$1295, "HECO", annual_details_by_tech!$C$2:$C$1295, $F43, annual_details_by_tech!$D$2:$D$1295, $D43, annual_details_by_tech!$B$2:$B$1295, "capital_outlay")</f>
        <v>0</v>
      </c>
      <c r="AI43" s="32">
        <f>SUMIFS(annual_details_by_tech!AE$2:AE$1295, annual_details_by_tech!$A$2:$A$1295, "HECO", annual_details_by_tech!$C$2:$C$1295, $F43, annual_details_by_tech!$D$2:$D$1295, $D43, annual_details_by_tech!$B$2:$B$1295, "capital_outlay")</f>
        <v>0</v>
      </c>
    </row>
    <row r="44" spans="1:35">
      <c r="B44" s="6"/>
      <c r="C44" s="6"/>
      <c r="D44" s="31" t="str">
        <f>IF(AND(annual_details_by_tech!$A36="HECO",annual_details_by_tech!$B36=annual_details_by_tech!$B$2), annual_details_by_tech!$D36, "-
")</f>
        <v xml:space="preserve">-
</v>
      </c>
      <c r="F44" s="31" t="str">
        <f>IF(AND(annual_details_by_tech!$A36="HECO",annual_details_by_tech!$B36=annual_details_by_tech!$B$2), annual_details_by_tech!$C36, "-
")</f>
        <v xml:space="preserve">-
</v>
      </c>
      <c r="G44" s="32"/>
      <c r="H44" s="32"/>
      <c r="I44" s="32"/>
      <c r="J44" s="32">
        <f>SUMIFS(annual_details_by_tech!F$2:F$1295, annual_details_by_tech!$A$2:$A$1295, "HECO", annual_details_by_tech!$C$2:$C$1295, $F44, annual_details_by_tech!$D$2:$D$1295, $D44, annual_details_by_tech!$B$2:$B$1295, "capital_outlay")</f>
        <v>0</v>
      </c>
      <c r="K44" s="32">
        <f>SUMIFS(annual_details_by_tech!G$2:G$1295, annual_details_by_tech!$A$2:$A$1295, "HECO", annual_details_by_tech!$C$2:$C$1295, $F44, annual_details_by_tech!$D$2:$D$1295, $D44, annual_details_by_tech!$B$2:$B$1295, "capital_outlay")</f>
        <v>0</v>
      </c>
      <c r="L44" s="32">
        <f>SUMIFS(annual_details_by_tech!H$2:H$1295, annual_details_by_tech!$A$2:$A$1295, "HECO", annual_details_by_tech!$C$2:$C$1295, $F44, annual_details_by_tech!$D$2:$D$1295, $D44, annual_details_by_tech!$B$2:$B$1295, "capital_outlay")</f>
        <v>0</v>
      </c>
      <c r="M44" s="32">
        <f>SUMIFS(annual_details_by_tech!I$2:I$1295, annual_details_by_tech!$A$2:$A$1295, "HECO", annual_details_by_tech!$C$2:$C$1295, $F44, annual_details_by_tech!$D$2:$D$1295, $D44, annual_details_by_tech!$B$2:$B$1295, "capital_outlay")</f>
        <v>0</v>
      </c>
      <c r="N44" s="32">
        <f>SUMIFS(annual_details_by_tech!J$2:J$1295, annual_details_by_tech!$A$2:$A$1295, "HECO", annual_details_by_tech!$C$2:$C$1295, $F44, annual_details_by_tech!$D$2:$D$1295, $D44, annual_details_by_tech!$B$2:$B$1295, "capital_outlay")</f>
        <v>0</v>
      </c>
      <c r="O44" s="32">
        <f>SUMIFS(annual_details_by_tech!K$2:K$1295, annual_details_by_tech!$A$2:$A$1295, "HECO", annual_details_by_tech!$C$2:$C$1295, $F44, annual_details_by_tech!$D$2:$D$1295, $D44, annual_details_by_tech!$B$2:$B$1295, "capital_outlay")</f>
        <v>0</v>
      </c>
      <c r="P44" s="32">
        <f>SUMIFS(annual_details_by_tech!L$2:L$1295, annual_details_by_tech!$A$2:$A$1295, "HECO", annual_details_by_tech!$C$2:$C$1295, $F44, annual_details_by_tech!$D$2:$D$1295, $D44, annual_details_by_tech!$B$2:$B$1295, "capital_outlay")</f>
        <v>0</v>
      </c>
      <c r="Q44" s="32">
        <f>SUMIFS(annual_details_by_tech!M$2:M$1295, annual_details_by_tech!$A$2:$A$1295, "HECO", annual_details_by_tech!$C$2:$C$1295, $F44, annual_details_by_tech!$D$2:$D$1295, $D44, annual_details_by_tech!$B$2:$B$1295, "capital_outlay")</f>
        <v>0</v>
      </c>
      <c r="R44" s="32">
        <f>SUMIFS(annual_details_by_tech!N$2:N$1295, annual_details_by_tech!$A$2:$A$1295, "HECO", annual_details_by_tech!$C$2:$C$1295, $F44, annual_details_by_tech!$D$2:$D$1295, $D44, annual_details_by_tech!$B$2:$B$1295, "capital_outlay")</f>
        <v>0</v>
      </c>
      <c r="S44" s="32">
        <f>SUMIFS(annual_details_by_tech!O$2:O$1295, annual_details_by_tech!$A$2:$A$1295, "HECO", annual_details_by_tech!$C$2:$C$1295, $F44, annual_details_by_tech!$D$2:$D$1295, $D44, annual_details_by_tech!$B$2:$B$1295, "capital_outlay")</f>
        <v>0</v>
      </c>
      <c r="T44" s="32">
        <f>SUMIFS(annual_details_by_tech!P$2:P$1295, annual_details_by_tech!$A$2:$A$1295, "HECO", annual_details_by_tech!$C$2:$C$1295, $F44, annual_details_by_tech!$D$2:$D$1295, $D44, annual_details_by_tech!$B$2:$B$1295, "capital_outlay")</f>
        <v>0</v>
      </c>
      <c r="U44" s="32">
        <f>SUMIFS(annual_details_by_tech!Q$2:Q$1295, annual_details_by_tech!$A$2:$A$1295, "HECO", annual_details_by_tech!$C$2:$C$1295, $F44, annual_details_by_tech!$D$2:$D$1295, $D44, annual_details_by_tech!$B$2:$B$1295, "capital_outlay")</f>
        <v>0</v>
      </c>
      <c r="V44" s="32">
        <f>SUMIFS(annual_details_by_tech!R$2:R$1295, annual_details_by_tech!$A$2:$A$1295, "HECO", annual_details_by_tech!$C$2:$C$1295, $F44, annual_details_by_tech!$D$2:$D$1295, $D44, annual_details_by_tech!$B$2:$B$1295, "capital_outlay")</f>
        <v>0</v>
      </c>
      <c r="W44" s="32">
        <f>SUMIFS(annual_details_by_tech!S$2:S$1295, annual_details_by_tech!$A$2:$A$1295, "HECO", annual_details_by_tech!$C$2:$C$1295, $F44, annual_details_by_tech!$D$2:$D$1295, $D44, annual_details_by_tech!$B$2:$B$1295, "capital_outlay")</f>
        <v>0</v>
      </c>
      <c r="X44" s="32">
        <f>SUMIFS(annual_details_by_tech!T$2:T$1295, annual_details_by_tech!$A$2:$A$1295, "HECO", annual_details_by_tech!$C$2:$C$1295, $F44, annual_details_by_tech!$D$2:$D$1295, $D44, annual_details_by_tech!$B$2:$B$1295, "capital_outlay")</f>
        <v>0</v>
      </c>
      <c r="Y44" s="32">
        <f>SUMIFS(annual_details_by_tech!U$2:U$1295, annual_details_by_tech!$A$2:$A$1295, "HECO", annual_details_by_tech!$C$2:$C$1295, $F44, annual_details_by_tech!$D$2:$D$1295, $D44, annual_details_by_tech!$B$2:$B$1295, "capital_outlay")</f>
        <v>0</v>
      </c>
      <c r="Z44" s="32">
        <f>SUMIFS(annual_details_by_tech!V$2:V$1295, annual_details_by_tech!$A$2:$A$1295, "HECO", annual_details_by_tech!$C$2:$C$1295, $F44, annual_details_by_tech!$D$2:$D$1295, $D44, annual_details_by_tech!$B$2:$B$1295, "capital_outlay")</f>
        <v>0</v>
      </c>
      <c r="AA44" s="32">
        <f>SUMIFS(annual_details_by_tech!W$2:W$1295, annual_details_by_tech!$A$2:$A$1295, "HECO", annual_details_by_tech!$C$2:$C$1295, $F44, annual_details_by_tech!$D$2:$D$1295, $D44, annual_details_by_tech!$B$2:$B$1295, "capital_outlay")</f>
        <v>0</v>
      </c>
      <c r="AB44" s="32">
        <f>SUMIFS(annual_details_by_tech!X$2:X$1295, annual_details_by_tech!$A$2:$A$1295, "HECO", annual_details_by_tech!$C$2:$C$1295, $F44, annual_details_by_tech!$D$2:$D$1295, $D44, annual_details_by_tech!$B$2:$B$1295, "capital_outlay")</f>
        <v>0</v>
      </c>
      <c r="AC44" s="32">
        <f>SUMIFS(annual_details_by_tech!Y$2:Y$1295, annual_details_by_tech!$A$2:$A$1295, "HECO", annual_details_by_tech!$C$2:$C$1295, $F44, annual_details_by_tech!$D$2:$D$1295, $D44, annual_details_by_tech!$B$2:$B$1295, "capital_outlay")</f>
        <v>0</v>
      </c>
      <c r="AD44" s="32">
        <f>SUMIFS(annual_details_by_tech!Z$2:Z$1295, annual_details_by_tech!$A$2:$A$1295, "HECO", annual_details_by_tech!$C$2:$C$1295, $F44, annual_details_by_tech!$D$2:$D$1295, $D44, annual_details_by_tech!$B$2:$B$1295, "capital_outlay")</f>
        <v>0</v>
      </c>
      <c r="AE44" s="32">
        <f>SUMIFS(annual_details_by_tech!AA$2:AA$1295, annual_details_by_tech!$A$2:$A$1295, "HECO", annual_details_by_tech!$C$2:$C$1295, $F44, annual_details_by_tech!$D$2:$D$1295, $D44, annual_details_by_tech!$B$2:$B$1295, "capital_outlay")</f>
        <v>0</v>
      </c>
      <c r="AF44" s="32">
        <f>SUMIFS(annual_details_by_tech!AB$2:AB$1295, annual_details_by_tech!$A$2:$A$1295, "HECO", annual_details_by_tech!$C$2:$C$1295, $F44, annual_details_by_tech!$D$2:$D$1295, $D44, annual_details_by_tech!$B$2:$B$1295, "capital_outlay")</f>
        <v>0</v>
      </c>
      <c r="AG44" s="32">
        <f>SUMIFS(annual_details_by_tech!AC$2:AC$1295, annual_details_by_tech!$A$2:$A$1295, "HECO", annual_details_by_tech!$C$2:$C$1295, $F44, annual_details_by_tech!$D$2:$D$1295, $D44, annual_details_by_tech!$B$2:$B$1295, "capital_outlay")</f>
        <v>0</v>
      </c>
      <c r="AH44" s="32">
        <f>SUMIFS(annual_details_by_tech!AD$2:AD$1295, annual_details_by_tech!$A$2:$A$1295, "HECO", annual_details_by_tech!$C$2:$C$1295, $F44, annual_details_by_tech!$D$2:$D$1295, $D44, annual_details_by_tech!$B$2:$B$1295, "capital_outlay")</f>
        <v>0</v>
      </c>
      <c r="AI44" s="32">
        <f>SUMIFS(annual_details_by_tech!AE$2:AE$1295, annual_details_by_tech!$A$2:$A$1295, "HECO", annual_details_by_tech!$C$2:$C$1295, $F44, annual_details_by_tech!$D$2:$D$1295, $D44, annual_details_by_tech!$B$2:$B$1295, "capital_outlay")</f>
        <v>0</v>
      </c>
    </row>
    <row r="45" spans="1:35">
      <c r="B45" s="6"/>
      <c r="C45" s="6"/>
      <c r="D45" s="31" t="str">
        <f>IF(AND(annual_details_by_tech!$A37="HECO",annual_details_by_tech!$B37=annual_details_by_tech!$B$2), annual_details_by_tech!$D37, "-
")</f>
        <v xml:space="preserve">-
</v>
      </c>
      <c r="F45" s="31" t="str">
        <f>IF(AND(annual_details_by_tech!$A37="HECO",annual_details_by_tech!$B37=annual_details_by_tech!$B$2), annual_details_by_tech!$C37, "-
")</f>
        <v xml:space="preserve">-
</v>
      </c>
      <c r="G45" s="32"/>
      <c r="H45" s="32"/>
      <c r="I45" s="32"/>
      <c r="J45" s="32">
        <f>SUMIFS(annual_details_by_tech!F$2:F$1295, annual_details_by_tech!$A$2:$A$1295, "HECO", annual_details_by_tech!$C$2:$C$1295, $F45, annual_details_by_tech!$D$2:$D$1295, $D45, annual_details_by_tech!$B$2:$B$1295, "capital_outlay")</f>
        <v>0</v>
      </c>
      <c r="K45" s="32">
        <f>SUMIFS(annual_details_by_tech!G$2:G$1295, annual_details_by_tech!$A$2:$A$1295, "HECO", annual_details_by_tech!$C$2:$C$1295, $F45, annual_details_by_tech!$D$2:$D$1295, $D45, annual_details_by_tech!$B$2:$B$1295, "capital_outlay")</f>
        <v>0</v>
      </c>
      <c r="L45" s="32">
        <f>SUMIFS(annual_details_by_tech!H$2:H$1295, annual_details_by_tech!$A$2:$A$1295, "HECO", annual_details_by_tech!$C$2:$C$1295, $F45, annual_details_by_tech!$D$2:$D$1295, $D45, annual_details_by_tech!$B$2:$B$1295, "capital_outlay")</f>
        <v>0</v>
      </c>
      <c r="M45" s="32">
        <f>SUMIFS(annual_details_by_tech!I$2:I$1295, annual_details_by_tech!$A$2:$A$1295, "HECO", annual_details_by_tech!$C$2:$C$1295, $F45, annual_details_by_tech!$D$2:$D$1295, $D45, annual_details_by_tech!$B$2:$B$1295, "capital_outlay")</f>
        <v>0</v>
      </c>
      <c r="N45" s="32">
        <f>SUMIFS(annual_details_by_tech!J$2:J$1295, annual_details_by_tech!$A$2:$A$1295, "HECO", annual_details_by_tech!$C$2:$C$1295, $F45, annual_details_by_tech!$D$2:$D$1295, $D45, annual_details_by_tech!$B$2:$B$1295, "capital_outlay")</f>
        <v>0</v>
      </c>
      <c r="O45" s="32">
        <f>SUMIFS(annual_details_by_tech!K$2:K$1295, annual_details_by_tech!$A$2:$A$1295, "HECO", annual_details_by_tech!$C$2:$C$1295, $F45, annual_details_by_tech!$D$2:$D$1295, $D45, annual_details_by_tech!$B$2:$B$1295, "capital_outlay")</f>
        <v>0</v>
      </c>
      <c r="P45" s="32">
        <f>SUMIFS(annual_details_by_tech!L$2:L$1295, annual_details_by_tech!$A$2:$A$1295, "HECO", annual_details_by_tech!$C$2:$C$1295, $F45, annual_details_by_tech!$D$2:$D$1295, $D45, annual_details_by_tech!$B$2:$B$1295, "capital_outlay")</f>
        <v>0</v>
      </c>
      <c r="Q45" s="32">
        <f>SUMIFS(annual_details_by_tech!M$2:M$1295, annual_details_by_tech!$A$2:$A$1295, "HECO", annual_details_by_tech!$C$2:$C$1295, $F45, annual_details_by_tech!$D$2:$D$1295, $D45, annual_details_by_tech!$B$2:$B$1295, "capital_outlay")</f>
        <v>0</v>
      </c>
      <c r="R45" s="32">
        <f>SUMIFS(annual_details_by_tech!N$2:N$1295, annual_details_by_tech!$A$2:$A$1295, "HECO", annual_details_by_tech!$C$2:$C$1295, $F45, annual_details_by_tech!$D$2:$D$1295, $D45, annual_details_by_tech!$B$2:$B$1295, "capital_outlay")</f>
        <v>0</v>
      </c>
      <c r="S45" s="32">
        <f>SUMIFS(annual_details_by_tech!O$2:O$1295, annual_details_by_tech!$A$2:$A$1295, "HECO", annual_details_by_tech!$C$2:$C$1295, $F45, annual_details_by_tech!$D$2:$D$1295, $D45, annual_details_by_tech!$B$2:$B$1295, "capital_outlay")</f>
        <v>0</v>
      </c>
      <c r="T45" s="32">
        <f>SUMIFS(annual_details_by_tech!P$2:P$1295, annual_details_by_tech!$A$2:$A$1295, "HECO", annual_details_by_tech!$C$2:$C$1295, $F45, annual_details_by_tech!$D$2:$D$1295, $D45, annual_details_by_tech!$B$2:$B$1295, "capital_outlay")</f>
        <v>0</v>
      </c>
      <c r="U45" s="32">
        <f>SUMIFS(annual_details_by_tech!Q$2:Q$1295, annual_details_by_tech!$A$2:$A$1295, "HECO", annual_details_by_tech!$C$2:$C$1295, $F45, annual_details_by_tech!$D$2:$D$1295, $D45, annual_details_by_tech!$B$2:$B$1295, "capital_outlay")</f>
        <v>0</v>
      </c>
      <c r="V45" s="32">
        <f>SUMIFS(annual_details_by_tech!R$2:R$1295, annual_details_by_tech!$A$2:$A$1295, "HECO", annual_details_by_tech!$C$2:$C$1295, $F45, annual_details_by_tech!$D$2:$D$1295, $D45, annual_details_by_tech!$B$2:$B$1295, "capital_outlay")</f>
        <v>0</v>
      </c>
      <c r="W45" s="32">
        <f>SUMIFS(annual_details_by_tech!S$2:S$1295, annual_details_by_tech!$A$2:$A$1295, "HECO", annual_details_by_tech!$C$2:$C$1295, $F45, annual_details_by_tech!$D$2:$D$1295, $D45, annual_details_by_tech!$B$2:$B$1295, "capital_outlay")</f>
        <v>0</v>
      </c>
      <c r="X45" s="32">
        <f>SUMIFS(annual_details_by_tech!T$2:T$1295, annual_details_by_tech!$A$2:$A$1295, "HECO", annual_details_by_tech!$C$2:$C$1295, $F45, annual_details_by_tech!$D$2:$D$1295, $D45, annual_details_by_tech!$B$2:$B$1295, "capital_outlay")</f>
        <v>0</v>
      </c>
      <c r="Y45" s="32">
        <f>SUMIFS(annual_details_by_tech!U$2:U$1295, annual_details_by_tech!$A$2:$A$1295, "HECO", annual_details_by_tech!$C$2:$C$1295, $F45, annual_details_by_tech!$D$2:$D$1295, $D45, annual_details_by_tech!$B$2:$B$1295, "capital_outlay")</f>
        <v>0</v>
      </c>
      <c r="Z45" s="32">
        <f>SUMIFS(annual_details_by_tech!V$2:V$1295, annual_details_by_tech!$A$2:$A$1295, "HECO", annual_details_by_tech!$C$2:$C$1295, $F45, annual_details_by_tech!$D$2:$D$1295, $D45, annual_details_by_tech!$B$2:$B$1295, "capital_outlay")</f>
        <v>0</v>
      </c>
      <c r="AA45" s="32">
        <f>SUMIFS(annual_details_by_tech!W$2:W$1295, annual_details_by_tech!$A$2:$A$1295, "HECO", annual_details_by_tech!$C$2:$C$1295, $F45, annual_details_by_tech!$D$2:$D$1295, $D45, annual_details_by_tech!$B$2:$B$1295, "capital_outlay")</f>
        <v>0</v>
      </c>
      <c r="AB45" s="32">
        <f>SUMIFS(annual_details_by_tech!X$2:X$1295, annual_details_by_tech!$A$2:$A$1295, "HECO", annual_details_by_tech!$C$2:$C$1295, $F45, annual_details_by_tech!$D$2:$D$1295, $D45, annual_details_by_tech!$B$2:$B$1295, "capital_outlay")</f>
        <v>0</v>
      </c>
      <c r="AC45" s="32">
        <f>SUMIFS(annual_details_by_tech!Y$2:Y$1295, annual_details_by_tech!$A$2:$A$1295, "HECO", annual_details_by_tech!$C$2:$C$1295, $F45, annual_details_by_tech!$D$2:$D$1295, $D45, annual_details_by_tech!$B$2:$B$1295, "capital_outlay")</f>
        <v>0</v>
      </c>
      <c r="AD45" s="32">
        <f>SUMIFS(annual_details_by_tech!Z$2:Z$1295, annual_details_by_tech!$A$2:$A$1295, "HECO", annual_details_by_tech!$C$2:$C$1295, $F45, annual_details_by_tech!$D$2:$D$1295, $D45, annual_details_by_tech!$B$2:$B$1295, "capital_outlay")</f>
        <v>0</v>
      </c>
      <c r="AE45" s="32">
        <f>SUMIFS(annual_details_by_tech!AA$2:AA$1295, annual_details_by_tech!$A$2:$A$1295, "HECO", annual_details_by_tech!$C$2:$C$1295, $F45, annual_details_by_tech!$D$2:$D$1295, $D45, annual_details_by_tech!$B$2:$B$1295, "capital_outlay")</f>
        <v>0</v>
      </c>
      <c r="AF45" s="32">
        <f>SUMIFS(annual_details_by_tech!AB$2:AB$1295, annual_details_by_tech!$A$2:$A$1295, "HECO", annual_details_by_tech!$C$2:$C$1295, $F45, annual_details_by_tech!$D$2:$D$1295, $D45, annual_details_by_tech!$B$2:$B$1295, "capital_outlay")</f>
        <v>0</v>
      </c>
      <c r="AG45" s="32">
        <f>SUMIFS(annual_details_by_tech!AC$2:AC$1295, annual_details_by_tech!$A$2:$A$1295, "HECO", annual_details_by_tech!$C$2:$C$1295, $F45, annual_details_by_tech!$D$2:$D$1295, $D45, annual_details_by_tech!$B$2:$B$1295, "capital_outlay")</f>
        <v>0</v>
      </c>
      <c r="AH45" s="32">
        <f>SUMIFS(annual_details_by_tech!AD$2:AD$1295, annual_details_by_tech!$A$2:$A$1295, "HECO", annual_details_by_tech!$C$2:$C$1295, $F45, annual_details_by_tech!$D$2:$D$1295, $D45, annual_details_by_tech!$B$2:$B$1295, "capital_outlay")</f>
        <v>0</v>
      </c>
      <c r="AI45" s="32">
        <f>SUMIFS(annual_details_by_tech!AE$2:AE$1295, annual_details_by_tech!$A$2:$A$1295, "HECO", annual_details_by_tech!$C$2:$C$1295, $F45, annual_details_by_tech!$D$2:$D$1295, $D45, annual_details_by_tech!$B$2:$B$1295, "capital_outlay")</f>
        <v>0</v>
      </c>
    </row>
    <row r="46" spans="1:35">
      <c r="B46" s="10"/>
      <c r="C46" s="10"/>
      <c r="D46" s="10"/>
      <c r="F46" s="25" t="s">
        <v>8</v>
      </c>
      <c r="G46" s="27"/>
      <c r="H46" s="27"/>
      <c r="I46" s="27">
        <f t="shared" ref="I46:AB46" si="10">SUM(I47:I48)</f>
        <v>0</v>
      </c>
      <c r="J46" s="27">
        <f t="shared" si="10"/>
        <v>0</v>
      </c>
      <c r="K46" s="27">
        <f t="shared" si="10"/>
        <v>0</v>
      </c>
      <c r="L46" s="27">
        <f t="shared" si="10"/>
        <v>0</v>
      </c>
      <c r="M46" s="27">
        <f t="shared" si="10"/>
        <v>0</v>
      </c>
      <c r="N46" s="27">
        <f t="shared" si="10"/>
        <v>0</v>
      </c>
      <c r="O46" s="27">
        <f t="shared" si="10"/>
        <v>0</v>
      </c>
      <c r="P46" s="27">
        <f t="shared" si="10"/>
        <v>0</v>
      </c>
      <c r="Q46" s="27">
        <f t="shared" si="10"/>
        <v>0</v>
      </c>
      <c r="R46" s="27">
        <f t="shared" si="10"/>
        <v>0</v>
      </c>
      <c r="S46" s="27">
        <f t="shared" si="10"/>
        <v>0</v>
      </c>
      <c r="T46" s="27">
        <f t="shared" si="10"/>
        <v>0</v>
      </c>
      <c r="U46" s="27">
        <f t="shared" si="10"/>
        <v>0</v>
      </c>
      <c r="V46" s="27">
        <f t="shared" si="10"/>
        <v>0</v>
      </c>
      <c r="W46" s="27">
        <f t="shared" si="10"/>
        <v>0</v>
      </c>
      <c r="X46" s="27">
        <f t="shared" si="10"/>
        <v>0</v>
      </c>
      <c r="Y46" s="27">
        <f t="shared" si="10"/>
        <v>0</v>
      </c>
      <c r="Z46" s="27">
        <f t="shared" si="10"/>
        <v>0</v>
      </c>
      <c r="AA46" s="27">
        <f t="shared" si="10"/>
        <v>0</v>
      </c>
      <c r="AB46" s="27">
        <f t="shared" si="10"/>
        <v>0</v>
      </c>
      <c r="AC46" s="27">
        <f t="shared" ref="AC46:AI46" si="11">SUM(AC47:AC48)</f>
        <v>0</v>
      </c>
      <c r="AD46" s="27">
        <f t="shared" si="11"/>
        <v>0</v>
      </c>
      <c r="AE46" s="27">
        <f t="shared" si="11"/>
        <v>0</v>
      </c>
      <c r="AF46" s="27">
        <f t="shared" si="11"/>
        <v>0</v>
      </c>
      <c r="AG46" s="27">
        <f t="shared" si="11"/>
        <v>0</v>
      </c>
      <c r="AH46" s="27">
        <f t="shared" si="11"/>
        <v>0</v>
      </c>
      <c r="AI46" s="27">
        <f t="shared" si="11"/>
        <v>0</v>
      </c>
    </row>
    <row r="47" spans="1:35" s="5" customFormat="1">
      <c r="A47" s="17"/>
      <c r="B47" s="6"/>
      <c r="C47" s="6"/>
      <c r="D47" s="7"/>
      <c r="E47" s="17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s="5" customFormat="1">
      <c r="A48" s="17"/>
      <c r="B48" s="6"/>
      <c r="C48" s="6"/>
      <c r="D48" s="7"/>
      <c r="E48" s="17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s="5" customFormat="1">
      <c r="A49" s="17"/>
      <c r="B49" s="6"/>
      <c r="C49" s="6"/>
      <c r="D49" s="7"/>
      <c r="E49" s="17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s="5" customFormat="1">
      <c r="A50" s="17"/>
      <c r="B50" s="6"/>
      <c r="C50" s="6"/>
      <c r="D50" s="7"/>
      <c r="E50" s="17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>
      <c r="B51" s="5"/>
      <c r="C51" s="5"/>
      <c r="D51" s="11"/>
      <c r="F51" s="25" t="s">
        <v>9</v>
      </c>
      <c r="G51" s="27"/>
      <c r="H51" s="27"/>
      <c r="I51" s="27">
        <f t="shared" ref="I51:AB51" si="12">SUM(I52:I56)</f>
        <v>0</v>
      </c>
      <c r="J51" s="27">
        <f t="shared" si="12"/>
        <v>0</v>
      </c>
      <c r="K51" s="27">
        <f t="shared" si="12"/>
        <v>0</v>
      </c>
      <c r="L51" s="27">
        <f t="shared" si="12"/>
        <v>0</v>
      </c>
      <c r="M51" s="27">
        <f t="shared" si="12"/>
        <v>0</v>
      </c>
      <c r="N51" s="27">
        <f t="shared" si="12"/>
        <v>0</v>
      </c>
      <c r="O51" s="27">
        <f t="shared" si="12"/>
        <v>0</v>
      </c>
      <c r="P51" s="27">
        <f t="shared" si="12"/>
        <v>0</v>
      </c>
      <c r="Q51" s="27">
        <f t="shared" si="12"/>
        <v>0</v>
      </c>
      <c r="R51" s="27">
        <f t="shared" si="12"/>
        <v>0</v>
      </c>
      <c r="S51" s="27">
        <f t="shared" si="12"/>
        <v>0</v>
      </c>
      <c r="T51" s="27">
        <f t="shared" si="12"/>
        <v>0</v>
      </c>
      <c r="U51" s="27">
        <f t="shared" si="12"/>
        <v>0</v>
      </c>
      <c r="V51" s="27">
        <f t="shared" si="12"/>
        <v>0</v>
      </c>
      <c r="W51" s="27">
        <f t="shared" si="12"/>
        <v>0</v>
      </c>
      <c r="X51" s="27">
        <f t="shared" si="12"/>
        <v>0</v>
      </c>
      <c r="Y51" s="27">
        <f t="shared" si="12"/>
        <v>0</v>
      </c>
      <c r="Z51" s="27">
        <f t="shared" si="12"/>
        <v>0</v>
      </c>
      <c r="AA51" s="27">
        <f t="shared" si="12"/>
        <v>0</v>
      </c>
      <c r="AB51" s="27">
        <f t="shared" si="12"/>
        <v>0</v>
      </c>
      <c r="AC51" s="27">
        <f t="shared" ref="AC51:AI51" si="13">SUM(AC52:AC56)</f>
        <v>0</v>
      </c>
      <c r="AD51" s="27">
        <f t="shared" si="13"/>
        <v>0</v>
      </c>
      <c r="AE51" s="27">
        <f t="shared" si="13"/>
        <v>0</v>
      </c>
      <c r="AF51" s="27">
        <f t="shared" si="13"/>
        <v>0</v>
      </c>
      <c r="AG51" s="27">
        <f t="shared" si="13"/>
        <v>0</v>
      </c>
      <c r="AH51" s="27">
        <f t="shared" si="13"/>
        <v>0</v>
      </c>
      <c r="AI51" s="27">
        <f t="shared" si="13"/>
        <v>0</v>
      </c>
    </row>
    <row r="52" spans="1:35">
      <c r="B52" s="6"/>
      <c r="C52" s="6"/>
      <c r="D52" s="7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>
      <c r="B53" s="6"/>
      <c r="C53" s="6"/>
      <c r="D53" s="7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>
      <c r="B54" s="6"/>
      <c r="C54" s="6"/>
      <c r="D54" s="7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>
      <c r="B55" s="6"/>
      <c r="C55" s="6"/>
      <c r="D55" s="7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>
      <c r="B56" s="6"/>
      <c r="C56" s="6"/>
      <c r="D56" s="7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>
      <c r="B57" s="6"/>
      <c r="C57" s="6"/>
      <c r="D57" s="7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>
      <c r="B58" s="6"/>
      <c r="C58" s="6"/>
      <c r="D58" s="7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>
      <c r="B59" s="5"/>
      <c r="C59" s="5"/>
      <c r="D59" s="5"/>
      <c r="F59" s="25" t="s">
        <v>10</v>
      </c>
      <c r="G59" s="27"/>
      <c r="H59" s="27"/>
      <c r="I59" s="27">
        <f>I60</f>
        <v>0</v>
      </c>
      <c r="J59" s="27">
        <f t="shared" ref="J59:AI59" si="14">J60</f>
        <v>0</v>
      </c>
      <c r="K59" s="27">
        <f t="shared" si="14"/>
        <v>0</v>
      </c>
      <c r="L59" s="27">
        <f t="shared" si="14"/>
        <v>0</v>
      </c>
      <c r="M59" s="27">
        <f t="shared" si="14"/>
        <v>0</v>
      </c>
      <c r="N59" s="27">
        <f t="shared" si="14"/>
        <v>0</v>
      </c>
      <c r="O59" s="27">
        <f t="shared" si="14"/>
        <v>0</v>
      </c>
      <c r="P59" s="27">
        <f t="shared" si="14"/>
        <v>0</v>
      </c>
      <c r="Q59" s="27">
        <f t="shared" si="14"/>
        <v>0</v>
      </c>
      <c r="R59" s="27">
        <f t="shared" si="14"/>
        <v>0</v>
      </c>
      <c r="S59" s="27">
        <f t="shared" si="14"/>
        <v>0</v>
      </c>
      <c r="T59" s="27">
        <f t="shared" si="14"/>
        <v>0</v>
      </c>
      <c r="U59" s="27">
        <f t="shared" si="14"/>
        <v>0</v>
      </c>
      <c r="V59" s="27">
        <f t="shared" si="14"/>
        <v>0</v>
      </c>
      <c r="W59" s="27">
        <f t="shared" si="14"/>
        <v>0</v>
      </c>
      <c r="X59" s="27">
        <f t="shared" si="14"/>
        <v>0</v>
      </c>
      <c r="Y59" s="27">
        <f t="shared" si="14"/>
        <v>0</v>
      </c>
      <c r="Z59" s="27">
        <f t="shared" si="14"/>
        <v>0</v>
      </c>
      <c r="AA59" s="27">
        <f t="shared" si="14"/>
        <v>0</v>
      </c>
      <c r="AB59" s="27">
        <f t="shared" si="14"/>
        <v>0</v>
      </c>
      <c r="AC59" s="27">
        <f t="shared" si="14"/>
        <v>0</v>
      </c>
      <c r="AD59" s="27">
        <f t="shared" si="14"/>
        <v>0</v>
      </c>
      <c r="AE59" s="27">
        <f t="shared" si="14"/>
        <v>0</v>
      </c>
      <c r="AF59" s="27">
        <f t="shared" si="14"/>
        <v>0</v>
      </c>
      <c r="AG59" s="27">
        <f t="shared" si="14"/>
        <v>0</v>
      </c>
      <c r="AH59" s="27">
        <f t="shared" si="14"/>
        <v>0</v>
      </c>
      <c r="AI59" s="27">
        <f t="shared" si="14"/>
        <v>0</v>
      </c>
    </row>
    <row r="60" spans="1:35">
      <c r="B60" s="6"/>
      <c r="C60" s="6"/>
      <c r="D60" s="7"/>
      <c r="F60" s="6"/>
      <c r="G60" s="12"/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>
      <c r="B61" s="6"/>
      <c r="C61" s="6"/>
      <c r="D61" s="7"/>
      <c r="F61" s="6"/>
      <c r="G61" s="12"/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>
      <c r="B62" s="6"/>
      <c r="C62" s="6"/>
      <c r="D62" s="7"/>
      <c r="F62" s="6"/>
      <c r="G62" s="12"/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>
      <c r="B63" s="6"/>
      <c r="C63" s="6"/>
      <c r="D63" s="7"/>
      <c r="F63" s="6"/>
      <c r="G63" s="12"/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>
      <c r="B64" s="6"/>
      <c r="C64" s="6"/>
      <c r="D64" s="7"/>
      <c r="F64" s="6"/>
      <c r="G64" s="12"/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6:35" s="26" customFormat="1"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</row>
    <row r="66" spans="6:35"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</row>
    <row r="67" spans="6:35">
      <c r="F67" s="17" t="s">
        <v>11</v>
      </c>
      <c r="G67" s="29"/>
      <c r="H67" s="29">
        <f t="shared" ref="H67:AB67" si="15">H51+H46+H9+H59</f>
        <v>0</v>
      </c>
      <c r="I67" s="29">
        <f t="shared" si="15"/>
        <v>0</v>
      </c>
      <c r="J67" s="29">
        <f t="shared" si="15"/>
        <v>0</v>
      </c>
      <c r="K67" s="29">
        <f t="shared" si="15"/>
        <v>0</v>
      </c>
      <c r="L67" s="29">
        <f t="shared" si="15"/>
        <v>0</v>
      </c>
      <c r="M67" s="29">
        <f t="shared" si="15"/>
        <v>0</v>
      </c>
      <c r="N67" s="29">
        <f t="shared" si="15"/>
        <v>0</v>
      </c>
      <c r="O67" s="29">
        <f t="shared" si="15"/>
        <v>0</v>
      </c>
      <c r="P67" s="29">
        <f t="shared" si="15"/>
        <v>0</v>
      </c>
      <c r="Q67" s="29">
        <f t="shared" si="15"/>
        <v>0</v>
      </c>
      <c r="R67" s="29">
        <f t="shared" si="15"/>
        <v>0</v>
      </c>
      <c r="S67" s="29">
        <f t="shared" si="15"/>
        <v>0</v>
      </c>
      <c r="T67" s="29">
        <f t="shared" si="15"/>
        <v>0</v>
      </c>
      <c r="U67" s="29">
        <f t="shared" si="15"/>
        <v>0</v>
      </c>
      <c r="V67" s="29">
        <f t="shared" si="15"/>
        <v>0</v>
      </c>
      <c r="W67" s="29">
        <f t="shared" si="15"/>
        <v>0</v>
      </c>
      <c r="X67" s="29">
        <f t="shared" si="15"/>
        <v>0</v>
      </c>
      <c r="Y67" s="29">
        <f t="shared" si="15"/>
        <v>0</v>
      </c>
      <c r="Z67" s="29">
        <f t="shared" si="15"/>
        <v>0</v>
      </c>
      <c r="AA67" s="29">
        <f t="shared" si="15"/>
        <v>0</v>
      </c>
      <c r="AB67" s="29">
        <f t="shared" si="15"/>
        <v>0</v>
      </c>
      <c r="AC67" s="29">
        <f t="shared" ref="AC67:AI67" si="16">AC51+AC46+AC9+AC59</f>
        <v>0</v>
      </c>
      <c r="AD67" s="29">
        <f t="shared" si="16"/>
        <v>0</v>
      </c>
      <c r="AE67" s="29">
        <f t="shared" si="16"/>
        <v>0</v>
      </c>
      <c r="AF67" s="29">
        <f t="shared" si="16"/>
        <v>0</v>
      </c>
      <c r="AG67" s="29">
        <f t="shared" si="16"/>
        <v>0</v>
      </c>
      <c r="AH67" s="29">
        <f t="shared" si="16"/>
        <v>0</v>
      </c>
      <c r="AI67" s="29">
        <f t="shared" si="16"/>
        <v>0</v>
      </c>
    </row>
    <row r="68" spans="6:35"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</row>
    <row r="69" spans="6:35">
      <c r="F69" s="1" t="s">
        <v>25</v>
      </c>
      <c r="G69" s="29"/>
      <c r="H69" s="29"/>
      <c r="I69" s="30">
        <v>2019</v>
      </c>
      <c r="J69" s="30">
        <f>I69+1</f>
        <v>2020</v>
      </c>
      <c r="K69" s="30">
        <f t="shared" ref="K69:AB69" si="17">J69+1</f>
        <v>2021</v>
      </c>
      <c r="L69" s="30">
        <f t="shared" si="17"/>
        <v>2022</v>
      </c>
      <c r="M69" s="30">
        <f t="shared" si="17"/>
        <v>2023</v>
      </c>
      <c r="N69" s="30">
        <f t="shared" si="17"/>
        <v>2024</v>
      </c>
      <c r="O69" s="30">
        <f t="shared" si="17"/>
        <v>2025</v>
      </c>
      <c r="P69" s="30">
        <f t="shared" si="17"/>
        <v>2026</v>
      </c>
      <c r="Q69" s="30">
        <f t="shared" si="17"/>
        <v>2027</v>
      </c>
      <c r="R69" s="30">
        <f t="shared" si="17"/>
        <v>2028</v>
      </c>
      <c r="S69" s="30">
        <f t="shared" si="17"/>
        <v>2029</v>
      </c>
      <c r="T69" s="30">
        <f t="shared" si="17"/>
        <v>2030</v>
      </c>
      <c r="U69" s="30">
        <f t="shared" si="17"/>
        <v>2031</v>
      </c>
      <c r="V69" s="30">
        <f t="shared" si="17"/>
        <v>2032</v>
      </c>
      <c r="W69" s="30">
        <f t="shared" si="17"/>
        <v>2033</v>
      </c>
      <c r="X69" s="30">
        <f t="shared" si="17"/>
        <v>2034</v>
      </c>
      <c r="Y69" s="30">
        <f t="shared" si="17"/>
        <v>2035</v>
      </c>
      <c r="Z69" s="30">
        <f t="shared" si="17"/>
        <v>2036</v>
      </c>
      <c r="AA69" s="30">
        <f t="shared" si="17"/>
        <v>2037</v>
      </c>
      <c r="AB69" s="30">
        <f t="shared" si="17"/>
        <v>2038</v>
      </c>
      <c r="AC69" s="30">
        <f t="shared" ref="AC69" si="18">AB69+1</f>
        <v>2039</v>
      </c>
      <c r="AD69" s="30">
        <f t="shared" ref="AD69" si="19">AC69+1</f>
        <v>2040</v>
      </c>
      <c r="AE69" s="30">
        <f t="shared" ref="AE69" si="20">AD69+1</f>
        <v>2041</v>
      </c>
      <c r="AF69" s="30">
        <f t="shared" ref="AF69" si="21">AE69+1</f>
        <v>2042</v>
      </c>
      <c r="AG69" s="30">
        <f t="shared" ref="AG69" si="22">AF69+1</f>
        <v>2043</v>
      </c>
      <c r="AH69" s="30">
        <f t="shared" ref="AH69" si="23">AG69+1</f>
        <v>2044</v>
      </c>
      <c r="AI69" s="30">
        <f t="shared" ref="AI69" si="24">AH69+1</f>
        <v>2045</v>
      </c>
    </row>
    <row r="70" spans="6:35">
      <c r="F70" s="17" t="s">
        <v>12</v>
      </c>
      <c r="G70" s="29"/>
      <c r="H70" s="29"/>
      <c r="I70" s="32"/>
      <c r="J70" s="32">
        <f>0.001*SUMIFS(annual_details_by_tech!F$2:F$1295, annual_details_by_tech!$A$2:$A$1295, "HECO", annual_details_by_tech!$B$2:$B$1295, "fuel_cost")</f>
        <v>379857.1670578972</v>
      </c>
      <c r="K70" s="32">
        <f>0.001*SUMIFS(annual_details_by_tech!G$2:G$1295, annual_details_by_tech!$A$2:$A$1295, "HECO", annual_details_by_tech!$B$2:$B$1295, "fuel_cost")</f>
        <v>359294.0834515969</v>
      </c>
      <c r="L70" s="32">
        <f>0.001*SUMIFS(annual_details_by_tech!H$2:H$1295, annual_details_by_tech!$A$2:$A$1295, "HECO", annual_details_by_tech!$B$2:$B$1295, "fuel_cost")</f>
        <v>354999.05207410071</v>
      </c>
      <c r="M70" s="32">
        <f>0.001*SUMIFS(annual_details_by_tech!I$2:I$1295, annual_details_by_tech!$A$2:$A$1295, "HECO", annual_details_by_tech!$B$2:$B$1295, "fuel_cost")</f>
        <v>359229.70274214668</v>
      </c>
      <c r="N70" s="32">
        <f>0.001*SUMIFS(annual_details_by_tech!J$2:J$1295, annual_details_by_tech!$A$2:$A$1295, "HECO", annual_details_by_tech!$B$2:$B$1295, "fuel_cost")</f>
        <v>310636.58919227583</v>
      </c>
      <c r="O70" s="32">
        <f>0.001*SUMIFS(annual_details_by_tech!K$2:K$1295, annual_details_by_tech!$A$2:$A$1295, "HECO", annual_details_by_tech!$B$2:$B$1295, "fuel_cost")</f>
        <v>262984.05562908715</v>
      </c>
      <c r="P70" s="32">
        <f>0.001*SUMIFS(annual_details_by_tech!L$2:L$1295, annual_details_by_tech!$A$2:$A$1295, "HECO", annual_details_by_tech!$B$2:$B$1295, "fuel_cost")</f>
        <v>202873.01902388467</v>
      </c>
      <c r="Q70" s="32">
        <f>0.001*SUMIFS(annual_details_by_tech!M$2:M$1295, annual_details_by_tech!$A$2:$A$1295, "HECO", annual_details_by_tech!$B$2:$B$1295, "fuel_cost")</f>
        <v>150585.30469309093</v>
      </c>
      <c r="R70" s="32">
        <f>0.001*SUMIFS(annual_details_by_tech!N$2:N$1295, annual_details_by_tech!$A$2:$A$1295, "HECO", annual_details_by_tech!$B$2:$B$1295, "fuel_cost")</f>
        <v>105210.0566971557</v>
      </c>
      <c r="S70" s="32">
        <f>0.001*SUMIFS(annual_details_by_tech!O$2:O$1295, annual_details_by_tech!$A$2:$A$1295, "HECO", annual_details_by_tech!$B$2:$B$1295, "fuel_cost")</f>
        <v>64476.441193737708</v>
      </c>
      <c r="T70" s="32">
        <f>0.001*SUMIFS(annual_details_by_tech!P$2:P$1295, annual_details_by_tech!$A$2:$A$1295, "HECO", annual_details_by_tech!$B$2:$B$1295, "fuel_cost")</f>
        <v>30137.67343994914</v>
      </c>
      <c r="U70" s="32">
        <f>0.001*SUMIFS(annual_details_by_tech!Q$2:Q$1295, annual_details_by_tech!$A$2:$A$1295, "HECO", annual_details_by_tech!$B$2:$B$1295, "fuel_cost")</f>
        <v>30206.204668559618</v>
      </c>
      <c r="V70" s="32">
        <f>0.001*SUMIFS(annual_details_by_tech!R$2:R$1295, annual_details_by_tech!$A$2:$A$1295, "HECO", annual_details_by_tech!$B$2:$B$1295, "fuel_cost")</f>
        <v>29632.51018822657</v>
      </c>
      <c r="W70" s="32">
        <f>0.001*SUMIFS(annual_details_by_tech!S$2:S$1295, annual_details_by_tech!$A$2:$A$1295, "HECO", annual_details_by_tech!$B$2:$B$1295, "fuel_cost")</f>
        <v>27526.243576170378</v>
      </c>
      <c r="X70" s="32">
        <f>0.001*SUMIFS(annual_details_by_tech!T$2:T$1295, annual_details_by_tech!$A$2:$A$1295, "HECO", annual_details_by_tech!$B$2:$B$1295, "fuel_cost")</f>
        <v>23957.301742522479</v>
      </c>
      <c r="Y70" s="32">
        <f>0.001*SUMIFS(annual_details_by_tech!U$2:U$1295, annual_details_by_tech!$A$2:$A$1295, "HECO", annual_details_by_tech!$B$2:$B$1295, "fuel_cost")</f>
        <v>24570.684512946948</v>
      </c>
      <c r="Z70" s="32">
        <f>0.001*SUMIFS(annual_details_by_tech!V$2:V$1295, annual_details_by_tech!$A$2:$A$1295, "HECO", annual_details_by_tech!$B$2:$B$1295, "fuel_cost")</f>
        <v>27054.094456452571</v>
      </c>
      <c r="AA70" s="32">
        <f>0.001*SUMIFS(annual_details_by_tech!W$2:W$1295, annual_details_by_tech!$A$2:$A$1295, "HECO", annual_details_by_tech!$B$2:$B$1295, "fuel_cost")</f>
        <v>25124.049860194013</v>
      </c>
      <c r="AB70" s="32">
        <f>0.001*SUMIFS(annual_details_by_tech!X$2:X$1295, annual_details_by_tech!$A$2:$A$1295, "HECO", annual_details_by_tech!$B$2:$B$1295, "fuel_cost")</f>
        <v>26945.772379618542</v>
      </c>
      <c r="AC70" s="32">
        <f>0.001*SUMIFS(annual_details_by_tech!Y$2:Y$1295, annual_details_by_tech!$A$2:$A$1295, "HECO", annual_details_by_tech!$B$2:$B$1295, "fuel_cost")</f>
        <v>25150.57569057052</v>
      </c>
      <c r="AD70" s="32">
        <f>0.001*SUMIFS(annual_details_by_tech!Z$2:Z$1295, annual_details_by_tech!$A$2:$A$1295, "HECO", annual_details_by_tech!$B$2:$B$1295, "fuel_cost")</f>
        <v>27971.276288454646</v>
      </c>
      <c r="AE70" s="32">
        <f>0.001*SUMIFS(annual_details_by_tech!AA$2:AA$1295, annual_details_by_tech!$A$2:$A$1295, "HECO", annual_details_by_tech!$B$2:$B$1295, "fuel_cost")</f>
        <v>25127.759456186897</v>
      </c>
      <c r="AF70" s="32">
        <f>0.001*SUMIFS(annual_details_by_tech!AB$2:AB$1295, annual_details_by_tech!$A$2:$A$1295, "HECO", annual_details_by_tech!$B$2:$B$1295, "fuel_cost")</f>
        <v>25826.890197597997</v>
      </c>
      <c r="AG70" s="32">
        <f>0.001*SUMIFS(annual_details_by_tech!AC$2:AC$1295, annual_details_by_tech!$A$2:$A$1295, "HECO", annual_details_by_tech!$B$2:$B$1295, "fuel_cost")</f>
        <v>21963.117086174567</v>
      </c>
      <c r="AH70" s="32">
        <f>0.001*SUMIFS(annual_details_by_tech!AD$2:AD$1295, annual_details_by_tech!$A$2:$A$1295, "HECO", annual_details_by_tech!$B$2:$B$1295, "fuel_cost")</f>
        <v>16858.296054662409</v>
      </c>
      <c r="AI70" s="32">
        <f>0.001*SUMIFS(annual_details_by_tech!AE$2:AE$1295, annual_details_by_tech!$A$2:$A$1295, "HECO", annual_details_by_tech!$B$2:$B$1295, "fuel_cost")</f>
        <v>35739.730415150159</v>
      </c>
    </row>
    <row r="71" spans="6:35">
      <c r="F71" s="17" t="s">
        <v>100</v>
      </c>
      <c r="G71" s="29"/>
      <c r="H71" s="29"/>
      <c r="I71" s="32"/>
      <c r="J71" s="32" cm="1">
        <f t="array" ref="J71">0.001*SUM(SUMIFS(annual_details_by_tech!F$2:F$1295, annual_details_by_tech!$A$2:$A$1295, "PPA", annual_details_by_tech!$E$2:$E$1295, 0, annual_details_by_tech!$B$2:$B$1295, {"amortized_cost","fuel_cost","fixed_om","variable_om","startup_om","ppa_cost"}))</f>
        <v>464476.94610338099</v>
      </c>
      <c r="K71" s="32" cm="1">
        <f t="array" ref="K71">0.001*SUM(SUMIFS(annual_details_by_tech!G$2:G$1295, annual_details_by_tech!$A$2:$A$1295, "PPA", annual_details_by_tech!$E$2:$E$1295, 0, annual_details_by_tech!$B$2:$B$1295, {"amortized_cost","fuel_cost","fixed_om","variable_om","startup_om","ppa_cost"}))</f>
        <v>407161.07247919083</v>
      </c>
      <c r="L71" s="32" cm="1">
        <f t="array" ref="L71">0.001*SUM(SUMIFS(annual_details_by_tech!H$2:H$1295, annual_details_by_tech!$A$2:$A$1295, "PPA", annual_details_by_tech!$E$2:$E$1295, 0, annual_details_by_tech!$B$2:$B$1295, {"amortized_cost","fuel_cost","fixed_om","variable_om","startup_om","ppa_cost"}))</f>
        <v>374465.73703957757</v>
      </c>
      <c r="M71" s="32" cm="1">
        <f t="array" ref="M71">0.001*SUM(SUMIFS(annual_details_by_tech!I$2:I$1295, annual_details_by_tech!$A$2:$A$1295, "PPA", annual_details_by_tech!$E$2:$E$1295, 0, annual_details_by_tech!$B$2:$B$1295, {"amortized_cost","fuel_cost","fixed_om","variable_om","startup_om","ppa_cost"}))</f>
        <v>398156.76175654901</v>
      </c>
      <c r="N71" s="32" cm="1">
        <f t="array" ref="N71">0.001*SUM(SUMIFS(annual_details_by_tech!J$2:J$1295, annual_details_by_tech!$A$2:$A$1295, "PPA", annual_details_by_tech!$E$2:$E$1295, 0, annual_details_by_tech!$B$2:$B$1295, {"amortized_cost","fuel_cost","fixed_om","variable_om","startup_om","ppa_cost"}))</f>
        <v>435089.84548802697</v>
      </c>
      <c r="O71" s="32" cm="1">
        <f t="array" ref="O71">0.001*SUM(SUMIFS(annual_details_by_tech!K$2:K$1295, annual_details_by_tech!$A$2:$A$1295, "PPA", annual_details_by_tech!$E$2:$E$1295, 0, annual_details_by_tech!$B$2:$B$1295, {"amortized_cost","fuel_cost","fixed_om","variable_om","startup_om","ppa_cost"}))</f>
        <v>440209.3975645132</v>
      </c>
      <c r="P71" s="32" cm="1">
        <f t="array" ref="P71">0.001*SUM(SUMIFS(annual_details_by_tech!L$2:L$1295, annual_details_by_tech!$A$2:$A$1295, "PPA", annual_details_by_tech!$E$2:$E$1295, 0, annual_details_by_tech!$B$2:$B$1295, {"amortized_cost","fuel_cost","fixed_om","variable_om","startup_om","ppa_cost"}))</f>
        <v>448176.80913584743</v>
      </c>
      <c r="Q71" s="32" cm="1">
        <f t="array" ref="Q71">0.001*SUM(SUMIFS(annual_details_by_tech!M$2:M$1295, annual_details_by_tech!$A$2:$A$1295, "PPA", annual_details_by_tech!$E$2:$E$1295, 0, annual_details_by_tech!$B$2:$B$1295, {"amortized_cost","fuel_cost","fixed_om","variable_om","startup_om","ppa_cost"}))</f>
        <v>445401.2802699118</v>
      </c>
      <c r="R71" s="32" cm="1">
        <f t="array" ref="R71">0.001*SUM(SUMIFS(annual_details_by_tech!N$2:N$1295, annual_details_by_tech!$A$2:$A$1295, "PPA", annual_details_by_tech!$E$2:$E$1295, 0, annual_details_by_tech!$B$2:$B$1295, {"amortized_cost","fuel_cost","fixed_om","variable_om","startup_om","ppa_cost"}))</f>
        <v>450698.62891348166</v>
      </c>
      <c r="S71" s="32" cm="1">
        <f t="array" ref="S71">0.001*SUM(SUMIFS(annual_details_by_tech!O$2:O$1295, annual_details_by_tech!$A$2:$A$1295, "PPA", annual_details_by_tech!$E$2:$E$1295, 0, annual_details_by_tech!$B$2:$B$1295, {"amortized_cost","fuel_cost","fixed_om","variable_om","startup_om","ppa_cost"}))</f>
        <v>446787.86072280619</v>
      </c>
      <c r="T71" s="32" cm="1">
        <f t="array" ref="T71">0.001*SUM(SUMIFS(annual_details_by_tech!P$2:P$1295, annual_details_by_tech!$A$2:$A$1295, "PPA", annual_details_by_tech!$E$2:$E$1295, 0, annual_details_by_tech!$B$2:$B$1295, {"amortized_cost","fuel_cost","fixed_om","variable_om","startup_om","ppa_cost"}))</f>
        <v>445151.61977125687</v>
      </c>
      <c r="U71" s="32" cm="1">
        <f t="array" ref="U71">0.001*SUM(SUMIFS(annual_details_by_tech!Q$2:Q$1295, annual_details_by_tech!$A$2:$A$1295, "PPA", annual_details_by_tech!$E$2:$E$1295, 0, annual_details_by_tech!$B$2:$B$1295, {"amortized_cost","fuel_cost","fixed_om","variable_om","startup_om","ppa_cost"}))</f>
        <v>444929.51808726985</v>
      </c>
      <c r="V71" s="32" cm="1">
        <f t="array" ref="V71">0.001*SUM(SUMIFS(annual_details_by_tech!R$2:R$1295, annual_details_by_tech!$A$2:$A$1295, "PPA", annual_details_by_tech!$E$2:$E$1295, 0, annual_details_by_tech!$B$2:$B$1295, {"amortized_cost","fuel_cost","fixed_om","variable_om","startup_om","ppa_cost"}))</f>
        <v>450375.50176875474</v>
      </c>
      <c r="W71" s="32" cm="1">
        <f t="array" ref="W71">0.001*SUM(SUMIFS(annual_details_by_tech!S$2:S$1295, annual_details_by_tech!$A$2:$A$1295, "PPA", annual_details_by_tech!$E$2:$E$1295, 0, annual_details_by_tech!$B$2:$B$1295, {"amortized_cost","fuel_cost","fixed_om","variable_om","startup_om","ppa_cost"}))</f>
        <v>453521.21268223925</v>
      </c>
      <c r="X71" s="32" cm="1">
        <f t="array" ref="X71">0.001*SUM(SUMIFS(annual_details_by_tech!T$2:T$1295, annual_details_by_tech!$A$2:$A$1295, "PPA", annual_details_by_tech!$E$2:$E$1295, 0, annual_details_by_tech!$B$2:$B$1295, {"amortized_cost","fuel_cost","fixed_om","variable_om","startup_om","ppa_cost"}))</f>
        <v>460715.21132681519</v>
      </c>
      <c r="Y71" s="32" cm="1">
        <f t="array" ref="Y71">0.001*SUM(SUMIFS(annual_details_by_tech!U$2:U$1295, annual_details_by_tech!$A$2:$A$1295, "PPA", annual_details_by_tech!$E$2:$E$1295, 0, annual_details_by_tech!$B$2:$B$1295, {"amortized_cost","fuel_cost","fixed_om","variable_om","startup_om","ppa_cost"}))</f>
        <v>464534.2466786633</v>
      </c>
      <c r="Z71" s="32" cm="1">
        <f t="array" ref="Z71">0.001*SUM(SUMIFS(annual_details_by_tech!V$2:V$1295, annual_details_by_tech!$A$2:$A$1295, "PPA", annual_details_by_tech!$E$2:$E$1295, 0, annual_details_by_tech!$B$2:$B$1295, {"amortized_cost","fuel_cost","fixed_om","variable_om","startup_om","ppa_cost"}))</f>
        <v>466813.54193300602</v>
      </c>
      <c r="AA71" s="32" cm="1">
        <f t="array" ref="AA71">0.001*SUM(SUMIFS(annual_details_by_tech!W$2:W$1295, annual_details_by_tech!$A$2:$A$1295, "PPA", annual_details_by_tech!$E$2:$E$1295, 0, annual_details_by_tech!$B$2:$B$1295, {"amortized_cost","fuel_cost","fixed_om","variable_om","startup_om","ppa_cost"}))</f>
        <v>456911.61201041384</v>
      </c>
      <c r="AB71" s="32" cm="1">
        <f t="array" ref="AB71">0.001*SUM(SUMIFS(annual_details_by_tech!X$2:X$1295, annual_details_by_tech!$A$2:$A$1295, "PPA", annual_details_by_tech!$E$2:$E$1295, 0, annual_details_by_tech!$B$2:$B$1295, {"amortized_cost","fuel_cost","fixed_om","variable_om","startup_om","ppa_cost"}))</f>
        <v>440962.41833186452</v>
      </c>
      <c r="AC71" s="32" cm="1">
        <f t="array" ref="AC71">0.001*SUM(SUMIFS(annual_details_by_tech!Y$2:Y$1295, annual_details_by_tech!$A$2:$A$1295, "PPA", annual_details_by_tech!$E$2:$E$1295, 0, annual_details_by_tech!$B$2:$B$1295, {"amortized_cost","fuel_cost","fixed_om","variable_om","startup_om","ppa_cost"}))</f>
        <v>434889.79691296897</v>
      </c>
      <c r="AD71" s="32" cm="1">
        <f t="array" ref="AD71">0.001*SUM(SUMIFS(annual_details_by_tech!Z$2:Z$1295, annual_details_by_tech!$A$2:$A$1295, "PPA", annual_details_by_tech!$E$2:$E$1295, 0, annual_details_by_tech!$B$2:$B$1295, {"amortized_cost","fuel_cost","fixed_om","variable_om","startup_om","ppa_cost"}))</f>
        <v>438518.3164608496</v>
      </c>
      <c r="AE71" s="32" cm="1">
        <f t="array" ref="AE71">0.001*SUM(SUMIFS(annual_details_by_tech!AA$2:AA$1295, annual_details_by_tech!$A$2:$A$1295, "PPA", annual_details_by_tech!$E$2:$E$1295, 0, annual_details_by_tech!$B$2:$B$1295, {"amortized_cost","fuel_cost","fixed_om","variable_om","startup_om","ppa_cost"}))</f>
        <v>432443.63260463037</v>
      </c>
      <c r="AF71" s="32" cm="1">
        <f t="array" ref="AF71">0.001*SUM(SUMIFS(annual_details_by_tech!AB$2:AB$1295, annual_details_by_tech!$A$2:$A$1295, "PPA", annual_details_by_tech!$E$2:$E$1295, 0, annual_details_by_tech!$B$2:$B$1295, {"amortized_cost","fuel_cost","fixed_om","variable_om","startup_om","ppa_cost"}))</f>
        <v>427677.88612590497</v>
      </c>
      <c r="AG71" s="32" cm="1">
        <f t="array" ref="AG71">0.001*SUM(SUMIFS(annual_details_by_tech!AC$2:AC$1295, annual_details_by_tech!$A$2:$A$1295, "PPA", annual_details_by_tech!$E$2:$E$1295, 0, annual_details_by_tech!$B$2:$B$1295, {"amortized_cost","fuel_cost","fixed_om","variable_om","startup_om","ppa_cost"}))</f>
        <v>427731.95354683069</v>
      </c>
      <c r="AH71" s="32" cm="1">
        <f t="array" ref="AH71">0.001*SUM(SUMIFS(annual_details_by_tech!AD$2:AD$1295, annual_details_by_tech!$A$2:$A$1295, "PPA", annual_details_by_tech!$E$2:$E$1295, 0, annual_details_by_tech!$B$2:$B$1295, {"amortized_cost","fuel_cost","fixed_om","variable_om","startup_om","ppa_cost"}))</f>
        <v>423982.91201557638</v>
      </c>
      <c r="AI71" s="32" cm="1">
        <f t="array" ref="AI71">0.001*SUM(SUMIFS(annual_details_by_tech!AE$2:AE$1295, annual_details_by_tech!$A$2:$A$1295, "PPA", annual_details_by_tech!$E$2:$E$1295, 0, annual_details_by_tech!$B$2:$B$1295, {"amortized_cost","fuel_cost","fixed_om","variable_om","startup_om","ppa_cost"}))</f>
        <v>366829.05022525147</v>
      </c>
    </row>
    <row r="72" spans="6:35">
      <c r="F72" s="17" t="s">
        <v>101</v>
      </c>
      <c r="G72" s="29"/>
      <c r="H72" s="29"/>
      <c r="I72" s="32"/>
      <c r="J72" s="32" cm="1">
        <f t="array" ref="J72">0.001*SUM(SUMIFS(annual_details_by_tech!F$2:F$1295, annual_details_by_tech!$A$2:$A$1295, "PPA", annual_details_by_tech!$E$2:$E$1295, 1, annual_details_by_tech!$B$2:$B$1295, {"amortized_cost","fuel_cost","fixed_om","variable_om","startup_om","ppa_cost"}))</f>
        <v>79265.970778063536</v>
      </c>
      <c r="K72" s="32" cm="1">
        <f t="array" ref="K72">0.001*SUM(SUMIFS(annual_details_by_tech!G$2:G$1295, annual_details_by_tech!$A$2:$A$1295, "PPA", annual_details_by_tech!$E$2:$E$1295, 1, annual_details_by_tech!$B$2:$B$1295, {"amortized_cost","fuel_cost","fixed_om","variable_om","startup_om","ppa_cost"}))</f>
        <v>84563.210654703376</v>
      </c>
      <c r="L72" s="32" cm="1">
        <f t="array" ref="L72">0.001*SUM(SUMIFS(annual_details_by_tech!H$2:H$1295, annual_details_by_tech!$A$2:$A$1295, "PPA", annual_details_by_tech!$E$2:$E$1295, 1, annual_details_by_tech!$B$2:$B$1295, {"amortized_cost","fuel_cost","fixed_om","variable_om","startup_om","ppa_cost"}))</f>
        <v>102905.39547241187</v>
      </c>
      <c r="M72" s="32" cm="1">
        <f t="array" ref="M72">0.001*SUM(SUMIFS(annual_details_by_tech!I$2:I$1295, annual_details_by_tech!$A$2:$A$1295, "PPA", annual_details_by_tech!$E$2:$E$1295, 1, annual_details_by_tech!$B$2:$B$1295, {"amortized_cost","fuel_cost","fixed_om","variable_om","startup_om","ppa_cost"}))</f>
        <v>119640.92967783366</v>
      </c>
      <c r="N72" s="32" cm="1">
        <f t="array" ref="N72">0.001*SUM(SUMIFS(annual_details_by_tech!J$2:J$1295, annual_details_by_tech!$A$2:$A$1295, "PPA", annual_details_by_tech!$E$2:$E$1295, 1, annual_details_by_tech!$B$2:$B$1295, {"amortized_cost","fuel_cost","fixed_om","variable_om","startup_om","ppa_cost"}))</f>
        <v>142176.13377593705</v>
      </c>
      <c r="O72" s="32" cm="1">
        <f t="array" ref="O72">0.001*SUM(SUMIFS(annual_details_by_tech!K$2:K$1295, annual_details_by_tech!$A$2:$A$1295, "PPA", annual_details_by_tech!$E$2:$E$1295, 1, annual_details_by_tech!$B$2:$B$1295, {"amortized_cost","fuel_cost","fixed_om","variable_om","startup_om","ppa_cost"}))</f>
        <v>160898.62761817378</v>
      </c>
      <c r="P72" s="32" cm="1">
        <f t="array" ref="P72">0.001*SUM(SUMIFS(annual_details_by_tech!L$2:L$1295, annual_details_by_tech!$A$2:$A$1295, "PPA", annual_details_by_tech!$E$2:$E$1295, 1, annual_details_by_tech!$B$2:$B$1295, {"amortized_cost","fuel_cost","fixed_om","variable_om","startup_om","ppa_cost"}))</f>
        <v>187800.64673676671</v>
      </c>
      <c r="Q72" s="32" cm="1">
        <f t="array" ref="Q72">0.001*SUM(SUMIFS(annual_details_by_tech!M$2:M$1295, annual_details_by_tech!$A$2:$A$1295, "PPA", annual_details_by_tech!$E$2:$E$1295, 1, annual_details_by_tech!$B$2:$B$1295, {"amortized_cost","fuel_cost","fixed_om","variable_om","startup_om","ppa_cost"}))</f>
        <v>214143.27926706473</v>
      </c>
      <c r="R72" s="32" cm="1">
        <f t="array" ref="R72">0.001*SUM(SUMIFS(annual_details_by_tech!N$2:N$1295, annual_details_by_tech!$A$2:$A$1295, "PPA", annual_details_by_tech!$E$2:$E$1295, 1, annual_details_by_tech!$B$2:$B$1295, {"amortized_cost","fuel_cost","fixed_om","variable_om","startup_om","ppa_cost"}))</f>
        <v>239944.55862909835</v>
      </c>
      <c r="S72" s="32" cm="1">
        <f t="array" ref="S72">0.001*SUM(SUMIFS(annual_details_by_tech!O$2:O$1295, annual_details_by_tech!$A$2:$A$1295, "PPA", annual_details_by_tech!$E$2:$E$1295, 1, annual_details_by_tech!$B$2:$B$1295, {"amortized_cost","fuel_cost","fixed_om","variable_om","startup_om","ppa_cost"}))</f>
        <v>265203.03294811334</v>
      </c>
      <c r="T72" s="32" cm="1">
        <f t="array" ref="T72">0.001*SUM(SUMIFS(annual_details_by_tech!P$2:P$1295, annual_details_by_tech!$A$2:$A$1295, "PPA", annual_details_by_tech!$E$2:$E$1295, 1, annual_details_by_tech!$B$2:$B$1295, {"amortized_cost","fuel_cost","fixed_om","variable_om","startup_om","ppa_cost"}))</f>
        <v>289900.8749555301</v>
      </c>
      <c r="U72" s="32" cm="1">
        <f t="array" ref="U72">0.001*SUM(SUMIFS(annual_details_by_tech!Q$2:Q$1295, annual_details_by_tech!$A$2:$A$1295, "PPA", annual_details_by_tech!$E$2:$E$1295, 1, annual_details_by_tech!$B$2:$B$1295, {"amortized_cost","fuel_cost","fixed_om","variable_om","startup_om","ppa_cost"}))</f>
        <v>291117.54095202353</v>
      </c>
      <c r="V72" s="32" cm="1">
        <f t="array" ref="V72">0.001*SUM(SUMIFS(annual_details_by_tech!R$2:R$1295, annual_details_by_tech!$A$2:$A$1295, "PPA", annual_details_by_tech!$E$2:$E$1295, 1, annual_details_by_tech!$B$2:$B$1295, {"amortized_cost","fuel_cost","fixed_om","variable_om","startup_om","ppa_cost"}))</f>
        <v>292320.82673181791</v>
      </c>
      <c r="W72" s="32" cm="1">
        <f t="array" ref="W72">0.001*SUM(SUMIFS(annual_details_by_tech!S$2:S$1295, annual_details_by_tech!$A$2:$A$1295, "PPA", annual_details_by_tech!$E$2:$E$1295, 1, annual_details_by_tech!$B$2:$B$1295, {"amortized_cost","fuel_cost","fixed_om","variable_om","startup_om","ppa_cost"}))</f>
        <v>293510.50083930115</v>
      </c>
      <c r="X72" s="32" cm="1">
        <f t="array" ref="X72">0.001*SUM(SUMIFS(annual_details_by_tech!T$2:T$1295, annual_details_by_tech!$A$2:$A$1295, "PPA", annual_details_by_tech!$E$2:$E$1295, 1, annual_details_by_tech!$B$2:$B$1295, {"amortized_cost","fuel_cost","fixed_om","variable_om","startup_om","ppa_cost"}))</f>
        <v>294688.23218946799</v>
      </c>
      <c r="Y72" s="32" cm="1">
        <f t="array" ref="Y72">0.001*SUM(SUMIFS(annual_details_by_tech!U$2:U$1295, annual_details_by_tech!$A$2:$A$1295, "PPA", annual_details_by_tech!$E$2:$E$1295, 1, annual_details_by_tech!$B$2:$B$1295, {"amortized_cost","fuel_cost","fixed_om","variable_om","startup_om","ppa_cost"}))</f>
        <v>295854.04464919306</v>
      </c>
      <c r="Z72" s="32" cm="1">
        <f t="array" ref="Z72">0.001*SUM(SUMIFS(annual_details_by_tech!V$2:V$1295, annual_details_by_tech!$A$2:$A$1295, "PPA", annual_details_by_tech!$E$2:$E$1295, 1, annual_details_by_tech!$B$2:$B$1295, {"amortized_cost","fuel_cost","fixed_om","variable_om","startup_om","ppa_cost"}))</f>
        <v>300361.13559675799</v>
      </c>
      <c r="AA72" s="32" cm="1">
        <f t="array" ref="AA72">0.001*SUM(SUMIFS(annual_details_by_tech!W$2:W$1295, annual_details_by_tech!$A$2:$A$1295, "PPA", annual_details_by_tech!$E$2:$E$1295, 1, annual_details_by_tech!$B$2:$B$1295, {"amortized_cost","fuel_cost","fixed_om","variable_om","startup_om","ppa_cost"}))</f>
        <v>304815.52670724399</v>
      </c>
      <c r="AB72" s="32" cm="1">
        <f t="array" ref="AB72">0.001*SUM(SUMIFS(annual_details_by_tech!X$2:X$1295, annual_details_by_tech!$A$2:$A$1295, "PPA", annual_details_by_tech!$E$2:$E$1295, 1, annual_details_by_tech!$B$2:$B$1295, {"amortized_cost","fuel_cost","fixed_om","variable_om","startup_om","ppa_cost"}))</f>
        <v>309217.21798065101</v>
      </c>
      <c r="AC72" s="32" cm="1">
        <f t="array" ref="AC72">0.001*SUM(SUMIFS(annual_details_by_tech!Y$2:Y$1295, annual_details_by_tech!$A$2:$A$1295, "PPA", annual_details_by_tech!$E$2:$E$1295, 1, annual_details_by_tech!$B$2:$B$1295, {"amortized_cost","fuel_cost","fixed_om","variable_om","startup_om","ppa_cost"}))</f>
        <v>313566.20941697899</v>
      </c>
      <c r="AD72" s="32" cm="1">
        <f t="array" ref="AD72">0.001*SUM(SUMIFS(annual_details_by_tech!Z$2:Z$1295, annual_details_by_tech!$A$2:$A$1295, "PPA", annual_details_by_tech!$E$2:$E$1295, 1, annual_details_by_tech!$B$2:$B$1295, {"amortized_cost","fuel_cost","fixed_om","variable_om","startup_om","ppa_cost"}))</f>
        <v>317862.50101622811</v>
      </c>
      <c r="AE72" s="32" cm="1">
        <f t="array" ref="AE72">0.001*SUM(SUMIFS(annual_details_by_tech!AA$2:AA$1295, annual_details_by_tech!$A$2:$A$1295, "PPA", annual_details_by_tech!$E$2:$E$1295, 1, annual_details_by_tech!$B$2:$B$1295, {"amortized_cost","fuel_cost","fixed_om","variable_om","startup_om","ppa_cost"}))</f>
        <v>319417.27074585605</v>
      </c>
      <c r="AF72" s="32" cm="1">
        <f t="array" ref="AF72">0.001*SUM(SUMIFS(annual_details_by_tech!AB$2:AB$1295, annual_details_by_tech!$A$2:$A$1295, "PPA", annual_details_by_tech!$E$2:$E$1295, 1, annual_details_by_tech!$B$2:$B$1295, {"amortized_cost","fuel_cost","fixed_om","variable_om","startup_om","ppa_cost"}))</f>
        <v>311413.49100215553</v>
      </c>
      <c r="AG72" s="32" cm="1">
        <f t="array" ref="AG72">0.001*SUM(SUMIFS(annual_details_by_tech!AC$2:AC$1295, annual_details_by_tech!$A$2:$A$1295, "PPA", annual_details_by_tech!$E$2:$E$1295, 1, annual_details_by_tech!$B$2:$B$1295, {"amortized_cost","fuel_cost","fixed_om","variable_om","startup_om","ppa_cost"}))</f>
        <v>324039.02587074542</v>
      </c>
      <c r="AH72" s="32" cm="1">
        <f t="array" ref="AH72">0.001*SUM(SUMIFS(annual_details_by_tech!AD$2:AD$1295, annual_details_by_tech!$A$2:$A$1295, "PPA", annual_details_by_tech!$E$2:$E$1295, 1, annual_details_by_tech!$B$2:$B$1295, {"amortized_cost","fuel_cost","fixed_om","variable_om","startup_om","ppa_cost"}))</f>
        <v>362504.78947984707</v>
      </c>
      <c r="AI72" s="32" cm="1">
        <f t="array" ref="AI72">0.001*SUM(SUMIFS(annual_details_by_tech!AE$2:AE$1295, annual_details_by_tech!$A$2:$A$1295, "PPA", annual_details_by_tech!$E$2:$E$1295, 1, annual_details_by_tech!$B$2:$B$1295, {"amortized_cost","fuel_cost","fixed_om","variable_om","startup_om","ppa_cost"}))</f>
        <v>401442.39758218935</v>
      </c>
    </row>
    <row r="73" spans="6:35">
      <c r="F73" s="17" t="s">
        <v>13</v>
      </c>
      <c r="G73" s="29"/>
      <c r="H73" s="29"/>
      <c r="I73" s="33"/>
      <c r="J73" s="32">
        <f>J79+J80</f>
        <v>65878.959956660969</v>
      </c>
      <c r="K73" s="32">
        <f t="shared" ref="K73:AI73" si="25">K79+K80</f>
        <v>65572.255177442232</v>
      </c>
      <c r="L73" s="32">
        <f t="shared" si="25"/>
        <v>63939.04100379032</v>
      </c>
      <c r="M73" s="32">
        <f t="shared" si="25"/>
        <v>66289.699686622698</v>
      </c>
      <c r="N73" s="32">
        <f t="shared" si="25"/>
        <v>60480.689676916169</v>
      </c>
      <c r="O73" s="32">
        <f t="shared" si="25"/>
        <v>55862.054986655115</v>
      </c>
      <c r="P73" s="32">
        <f t="shared" si="25"/>
        <v>50407.652604265582</v>
      </c>
      <c r="Q73" s="32">
        <f t="shared" si="25"/>
        <v>44795.784415689974</v>
      </c>
      <c r="R73" s="32">
        <f t="shared" si="25"/>
        <v>40880.93556962625</v>
      </c>
      <c r="S73" s="32">
        <f t="shared" si="25"/>
        <v>37770.496693999434</v>
      </c>
      <c r="T73" s="32">
        <f t="shared" si="25"/>
        <v>35237.966584469985</v>
      </c>
      <c r="U73" s="32">
        <f t="shared" si="25"/>
        <v>35137.845098041566</v>
      </c>
      <c r="V73" s="32">
        <f t="shared" si="25"/>
        <v>33318.430445200494</v>
      </c>
      <c r="W73" s="32">
        <f t="shared" si="25"/>
        <v>33163.650570455953</v>
      </c>
      <c r="X73" s="32">
        <f t="shared" si="25"/>
        <v>32930.360380835016</v>
      </c>
      <c r="Y73" s="32">
        <f t="shared" si="25"/>
        <v>32968.788189146755</v>
      </c>
      <c r="Z73" s="32">
        <f t="shared" si="25"/>
        <v>31299.616229794054</v>
      </c>
      <c r="AA73" s="32">
        <f t="shared" si="25"/>
        <v>31215.003312627199</v>
      </c>
      <c r="AB73" s="32">
        <f t="shared" si="25"/>
        <v>31221.185985372478</v>
      </c>
      <c r="AC73" s="32">
        <f t="shared" si="25"/>
        <v>31132.515716281523</v>
      </c>
      <c r="AD73" s="32">
        <f t="shared" si="25"/>
        <v>29353.304654478507</v>
      </c>
      <c r="AE73" s="32">
        <f t="shared" si="25"/>
        <v>29173.669313632367</v>
      </c>
      <c r="AF73" s="32">
        <f t="shared" si="25"/>
        <v>29156.401018443503</v>
      </c>
      <c r="AG73" s="32">
        <f t="shared" si="25"/>
        <v>29012.845763147048</v>
      </c>
      <c r="AH73" s="32">
        <f t="shared" si="25"/>
        <v>28709.178842865273</v>
      </c>
      <c r="AI73" s="32">
        <f t="shared" si="25"/>
        <v>26123.659965249102</v>
      </c>
    </row>
    <row r="74" spans="6:35">
      <c r="F74" s="17" t="s">
        <v>14</v>
      </c>
      <c r="G74" s="29"/>
      <c r="H74" s="29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6:35">
      <c r="F75" s="17" t="s">
        <v>15</v>
      </c>
      <c r="G75" s="29"/>
      <c r="H75" s="2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6:35">
      <c r="F76" s="17" t="s">
        <v>16</v>
      </c>
      <c r="G76" s="29"/>
      <c r="H76" s="29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6:35">
      <c r="F77" s="17" t="s">
        <v>37</v>
      </c>
      <c r="G77" s="29"/>
      <c r="H77" s="29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6:35">
      <c r="F78" s="17" t="s">
        <v>102</v>
      </c>
      <c r="G78" s="29"/>
      <c r="H78" s="29"/>
      <c r="I78" s="33"/>
      <c r="J78" s="32" cm="1">
        <f t="array" ref="J78">0.001*SUM(SUMIFS(annual_details_by_tech!F$2:F$1295, annual_details_by_tech!$D$2:$D$1295, J$69, annual_details_by_tech!$A$2:$A$1295, "PPA", annual_details_by_tech!$B$2:$B$1295, {"amortized_cost","fuel_cost","fixed_om","variable_om","startup_om","ppa_cost"}))</f>
        <v>1147.6891677395581</v>
      </c>
      <c r="K78" s="32" cm="1">
        <f t="array" ref="K78">0.001*SUM(SUMIFS(annual_details_by_tech!G$2:G$1295, annual_details_by_tech!$D$2:$D$1295, K$69, annual_details_by_tech!$A$2:$A$1295, "PPA", annual_details_by_tech!$B$2:$B$1295, {"amortized_cost","fuel_cost","fixed_om","variable_om","startup_om","ppa_cost"}))</f>
        <v>5325.9335260158514</v>
      </c>
      <c r="L78" s="32" cm="1">
        <f t="array" ref="L78">0.001*SUM(SUMIFS(annual_details_by_tech!H$2:H$1295, annual_details_by_tech!$D$2:$D$1295, L$69, annual_details_by_tech!$A$2:$A$1295, "PPA", annual_details_by_tech!$B$2:$B$1295, {"amortized_cost","fuel_cost","fixed_om","variable_om","startup_om","ppa_cost"}))</f>
        <v>45312.617083848592</v>
      </c>
      <c r="M78" s="32" cm="1">
        <f t="array" ref="M78">0.001*SUM(SUMIFS(annual_details_by_tech!I$2:I$1295, annual_details_by_tech!$D$2:$D$1295, M$69, annual_details_by_tech!$A$2:$A$1295, "PPA", annual_details_by_tech!$B$2:$B$1295, {"amortized_cost","fuel_cost","fixed_om","variable_om","startup_om","ppa_cost"}))</f>
        <v>67848.849293518098</v>
      </c>
      <c r="N78" s="32" cm="1">
        <f t="array" ref="N78">0.001*SUM(SUMIFS(annual_details_by_tech!J$2:J$1295, annual_details_by_tech!$D$2:$D$1295, N$69, annual_details_by_tech!$A$2:$A$1295, "PPA", annual_details_by_tech!$B$2:$B$1295, {"amortized_cost","fuel_cost","fixed_om","variable_om","startup_om","ppa_cost"}))</f>
        <v>54879.332806879029</v>
      </c>
      <c r="O78" s="32" cm="1">
        <f t="array" ref="O78">0.001*SUM(SUMIFS(annual_details_by_tech!K$2:K$1295, annual_details_by_tech!$D$2:$D$1295, O$69, annual_details_by_tech!$A$2:$A$1295, "PPA", annual_details_by_tech!$B$2:$B$1295, {"amortized_cost","fuel_cost","fixed_om","variable_om","startup_om","ppa_cost"}))</f>
        <v>18743.610279798981</v>
      </c>
      <c r="P78" s="32" cm="1">
        <f t="array" ref="P78">0.001*SUM(SUMIFS(annual_details_by_tech!L$2:L$1295, annual_details_by_tech!$D$2:$D$1295, P$69, annual_details_by_tech!$A$2:$A$1295, "PPA", annual_details_by_tech!$B$2:$B$1295, {"amortized_cost","fuel_cost","fixed_om","variable_om","startup_om","ppa_cost"}))</f>
        <v>33138.106929179368</v>
      </c>
      <c r="Q78" s="32" cm="1">
        <f t="array" ref="Q78">0.001*SUM(SUMIFS(annual_details_by_tech!M$2:M$1295, annual_details_by_tech!$D$2:$D$1295, Q$69, annual_details_by_tech!$A$2:$A$1295, "PPA", annual_details_by_tech!$B$2:$B$1295, {"amortized_cost","fuel_cost","fixed_om","variable_om","startup_om","ppa_cost"}))</f>
        <v>32249.991049053231</v>
      </c>
      <c r="R78" s="32" cm="1">
        <f t="array" ref="R78">0.001*SUM(SUMIFS(annual_details_by_tech!N$2:N$1295, annual_details_by_tech!$D$2:$D$1295, R$69, annual_details_by_tech!$A$2:$A$1295, "PPA", annual_details_by_tech!$B$2:$B$1295, {"amortized_cost","fuel_cost","fixed_om","variable_om","startup_om","ppa_cost"}))</f>
        <v>31409.853015778808</v>
      </c>
      <c r="S78" s="32" cm="1">
        <f t="array" ref="S78">0.001*SUM(SUMIFS(annual_details_by_tech!O$2:O$1295, annual_details_by_tech!$D$2:$D$1295, S$69, annual_details_by_tech!$A$2:$A$1295, "PPA", annual_details_by_tech!$B$2:$B$1295, {"amortized_cost","fuel_cost","fixed_om","variable_om","startup_om","ppa_cost"}))</f>
        <v>30628.047997402748</v>
      </c>
      <c r="T78" s="32" cm="1">
        <f t="array" ref="T78">0.001*SUM(SUMIFS(annual_details_by_tech!P$2:P$1295, annual_details_by_tech!$D$2:$D$1295, T$69, annual_details_by_tech!$A$2:$A$1295, "PPA", annual_details_by_tech!$B$2:$B$1295, {"amortized_cost","fuel_cost","fixed_om","variable_om","startup_om","ppa_cost"}))</f>
        <v>29894.773067453523</v>
      </c>
      <c r="U78" s="32" cm="1">
        <f t="array" ref="U78">0.001*SUM(SUMIFS(annual_details_by_tech!Q$2:Q$1295, annual_details_by_tech!$D$2:$D$1295, U$69, annual_details_by_tech!$A$2:$A$1295, "PPA", annual_details_by_tech!$B$2:$B$1295, {"amortized_cost","fuel_cost","fixed_om","variable_om","startup_om","ppa_cost"}))</f>
        <v>1898.1029762612102</v>
      </c>
      <c r="V78" s="32" cm="1">
        <f t="array" ref="V78">0.001*SUM(SUMIFS(annual_details_by_tech!R$2:R$1295, annual_details_by_tech!$D$2:$D$1295, V$69, annual_details_by_tech!$A$2:$A$1295, "PPA", annual_details_by_tech!$B$2:$B$1295, {"amortized_cost","fuel_cost","fixed_om","variable_om","startup_om","ppa_cost"}))</f>
        <v>1876.5616545065652</v>
      </c>
      <c r="W78" s="32" cm="1">
        <f t="array" ref="W78">0.001*SUM(SUMIFS(annual_details_by_tech!S$2:S$1295, annual_details_by_tech!$D$2:$D$1295, W$69, annual_details_by_tech!$A$2:$A$1295, "PPA", annual_details_by_tech!$B$2:$B$1295, {"amortized_cost","fuel_cost","fixed_om","variable_om","startup_om","ppa_cost"}))</f>
        <v>1853.708613183712</v>
      </c>
      <c r="X78" s="32" cm="1">
        <f t="array" ref="X78">0.001*SUM(SUMIFS(annual_details_by_tech!T$2:T$1295, annual_details_by_tech!$D$2:$D$1295, X$69, annual_details_by_tech!$A$2:$A$1295, "PPA", annual_details_by_tech!$B$2:$B$1295, {"amortized_cost","fuel_cost","fixed_om","variable_om","startup_om","ppa_cost"}))</f>
        <v>1813.3504095014789</v>
      </c>
      <c r="Y78" s="32" cm="1">
        <f t="array" ref="Y78">0.001*SUM(SUMIFS(annual_details_by_tech!U$2:U$1295, annual_details_by_tech!$D$2:$D$1295, Y$69, annual_details_by_tech!$A$2:$A$1295, "PPA", annual_details_by_tech!$B$2:$B$1295, {"amortized_cost","fuel_cost","fixed_om","variable_om","startup_om","ppa_cost"}))</f>
        <v>1795.5617403860879</v>
      </c>
      <c r="Z78" s="32" cm="1">
        <f t="array" ref="Z78">0.001*SUM(SUMIFS(annual_details_by_tech!V$2:V$1295, annual_details_by_tech!$D$2:$D$1295, Z$69, annual_details_by_tech!$A$2:$A$1295, "PPA", annual_details_by_tech!$B$2:$B$1295, {"amortized_cost","fuel_cost","fixed_om","variable_om","startup_om","ppa_cost"}))</f>
        <v>5343.3160449677725</v>
      </c>
      <c r="AA78" s="32" cm="1">
        <f t="array" ref="AA78">0.001*SUM(SUMIFS(annual_details_by_tech!W$2:W$1295, annual_details_by_tech!$D$2:$D$1295, AA$69, annual_details_by_tech!$A$2:$A$1295, "PPA", annual_details_by_tech!$B$2:$B$1295, {"amortized_cost","fuel_cost","fixed_om","variable_om","startup_om","ppa_cost"}))</f>
        <v>23392.182458634095</v>
      </c>
      <c r="AB78" s="32" cm="1">
        <f t="array" ref="AB78">0.001*SUM(SUMIFS(annual_details_by_tech!X$2:X$1295, annual_details_by_tech!$D$2:$D$1295, AB$69, annual_details_by_tech!$A$2:$A$1295, "PPA", annual_details_by_tech!$B$2:$B$1295, {"amortized_cost","fuel_cost","fixed_om","variable_om","startup_om","ppa_cost"}))</f>
        <v>39834.45087672097</v>
      </c>
      <c r="AC78" s="32" cm="1">
        <f t="array" ref="AC78">0.001*SUM(SUMIFS(annual_details_by_tech!Y$2:Y$1295, annual_details_by_tech!$D$2:$D$1295, AC$69, annual_details_by_tech!$A$2:$A$1295, "PPA", annual_details_by_tech!$B$2:$B$1295, {"amortized_cost","fuel_cost","fixed_om","variable_om","startup_om","ppa_cost"}))</f>
        <v>27541.15606926207</v>
      </c>
      <c r="AD78" s="32" cm="1">
        <f t="array" ref="AD78">0.001*SUM(SUMIFS(annual_details_by_tech!Z$2:Z$1295, annual_details_by_tech!$D$2:$D$1295, AD$69, annual_details_by_tech!$A$2:$A$1295, "PPA", annual_details_by_tech!$B$2:$B$1295, {"amortized_cost","fuel_cost","fixed_om","variable_om","startup_om","ppa_cost"}))</f>
        <v>5097.458254857027</v>
      </c>
      <c r="AE78" s="32" cm="1">
        <f t="array" ref="AE78">0.001*SUM(SUMIFS(annual_details_by_tech!AA$2:AA$1295, annual_details_by_tech!$D$2:$D$1295, AE$69, annual_details_by_tech!$A$2:$A$1295, "PPA", annual_details_by_tech!$B$2:$B$1295, {"amortized_cost","fuel_cost","fixed_om","variable_om","startup_om","ppa_cost"}))</f>
        <v>26389.921242612683</v>
      </c>
      <c r="AF78" s="32" cm="1">
        <f t="array" ref="AF78">0.001*SUM(SUMIFS(annual_details_by_tech!AB$2:AB$1295, annual_details_by_tech!$D$2:$D$1295, AF$69, annual_details_by_tech!$A$2:$A$1295, "PPA", annual_details_by_tech!$B$2:$B$1295, {"amortized_cost","fuel_cost","fixed_om","variable_om","startup_om","ppa_cost"}))</f>
        <v>32728.001638084377</v>
      </c>
      <c r="AG78" s="32" cm="1">
        <f t="array" ref="AG78">0.001*SUM(SUMIFS(annual_details_by_tech!AC$2:AC$1295, annual_details_by_tech!$D$2:$D$1295, AG$69, annual_details_by_tech!$A$2:$A$1295, "PPA", annual_details_by_tech!$B$2:$B$1295, {"amortized_cost","fuel_cost","fixed_om","variable_om","startup_om","ppa_cost"}))</f>
        <v>21049.825852314396</v>
      </c>
      <c r="AH78" s="32" cm="1">
        <f t="array" ref="AH78">0.001*SUM(SUMIFS(annual_details_by_tech!AD$2:AD$1295, annual_details_by_tech!$D$2:$D$1295, AH$69, annual_details_by_tech!$A$2:$A$1295, "PPA", annual_details_by_tech!$B$2:$B$1295, {"amortized_cost","fuel_cost","fixed_om","variable_om","startup_om","ppa_cost"}))</f>
        <v>48652.546414023403</v>
      </c>
      <c r="AI78" s="32" cm="1">
        <f t="array" ref="AI78">0.001*SUM(SUMIFS(annual_details_by_tech!AE$2:AE$1295, annual_details_by_tech!$D$2:$D$1295, AI$69, annual_details_by_tech!$A$2:$A$1295, "PPA", annual_details_by_tech!$B$2:$B$1295, {"amortized_cost","fuel_cost","fixed_om","variable_om","startup_om","ppa_cost"}))</f>
        <v>47180.811180574361</v>
      </c>
    </row>
    <row r="79" spans="6:35">
      <c r="F79" s="17" t="s">
        <v>110</v>
      </c>
      <c r="G79" s="29"/>
      <c r="H79" s="29"/>
      <c r="I79" s="33"/>
      <c r="J79" s="32" cm="1">
        <f t="array" ref="J79">0.001*19307327 + 0.001*SUM(SUMIFS(annual_details_by_tech!F$2:F$1295, annual_details_by_tech!$A$2:$A$1295, "HECO", annual_details_by_tech!$B$2:$B$1295, {"fixed_om"}))</f>
        <v>35235.850037643693</v>
      </c>
      <c r="K79" s="32" cm="1">
        <f t="array" ref="K79">0.001*19307327 + 0.001*SUM(SUMIFS(annual_details_by_tech!G$2:G$1295, annual_details_by_tech!$A$2:$A$1295, "HECO", annual_details_by_tech!$B$2:$B$1295, {"fixed_om"}))</f>
        <v>35235.850037643693</v>
      </c>
      <c r="L79" s="32" cm="1">
        <f t="array" ref="L79">0.001*19307327 + 0.001*SUM(SUMIFS(annual_details_by_tech!H$2:H$1295, annual_details_by_tech!$A$2:$A$1295, "HECO", annual_details_by_tech!$B$2:$B$1295, {"fixed_om"}))</f>
        <v>35235.850037643693</v>
      </c>
      <c r="M79" s="32" cm="1">
        <f t="array" ref="M79">0.001*19307327 + 0.001*SUM(SUMIFS(annual_details_by_tech!I$2:I$1295, annual_details_by_tech!$A$2:$A$1295, "HECO", annual_details_by_tech!$B$2:$B$1295, {"fixed_om"}))</f>
        <v>35235.850037643693</v>
      </c>
      <c r="N79" s="32" cm="1">
        <f t="array" ref="N79">0.001*19307327 + 0.001*SUM(SUMIFS(annual_details_by_tech!J$2:J$1295, annual_details_by_tech!$A$2:$A$1295, "HECO", annual_details_by_tech!$B$2:$B$1295, {"fixed_om"}))</f>
        <v>34241.31524536229</v>
      </c>
      <c r="O79" s="32" cm="1">
        <f t="array" ref="O79">0.001*19307327 + 0.001*SUM(SUMIFS(annual_details_by_tech!K$2:K$1295, annual_details_by_tech!$A$2:$A$1295, "HECO", annual_details_by_tech!$B$2:$B$1295, {"fixed_om"}))</f>
        <v>34241.31524536229</v>
      </c>
      <c r="P79" s="32" cm="1">
        <f t="array" ref="P79">0.001*19307327 + 0.001*SUM(SUMIFS(annual_details_by_tech!L$2:L$1295, annual_details_by_tech!$A$2:$A$1295, "HECO", annual_details_by_tech!$B$2:$B$1295, {"fixed_om"}))</f>
        <v>34241.31524536229</v>
      </c>
      <c r="Q79" s="32" cm="1">
        <f t="array" ref="Q79">0.001*19307327 + 0.001*SUM(SUMIFS(annual_details_by_tech!M$2:M$1295, annual_details_by_tech!$A$2:$A$1295, "HECO", annual_details_by_tech!$B$2:$B$1295, {"fixed_om"}))</f>
        <v>33088.850035422467</v>
      </c>
      <c r="R79" s="32" cm="1">
        <f t="array" ref="R79">0.001*19307327 + 0.001*SUM(SUMIFS(annual_details_by_tech!N$2:N$1295, annual_details_by_tech!$A$2:$A$1295, "HECO", annual_details_by_tech!$B$2:$B$1295, {"fixed_om"}))</f>
        <v>33088.850035422467</v>
      </c>
      <c r="S79" s="32" cm="1">
        <f t="array" ref="S79">0.001*19307327 + 0.001*SUM(SUMIFS(annual_details_by_tech!O$2:O$1295, annual_details_by_tech!$A$2:$A$1295, "HECO", annual_details_by_tech!$B$2:$B$1295, {"fixed_om"}))</f>
        <v>33088.850035422467</v>
      </c>
      <c r="T79" s="32" cm="1">
        <f t="array" ref="T79">0.001*19307327 + 0.001*SUM(SUMIFS(annual_details_by_tech!P$2:P$1295, annual_details_by_tech!$A$2:$A$1295, "HECO", annual_details_by_tech!$B$2:$B$1295, {"fixed_om"}))</f>
        <v>33088.850035422467</v>
      </c>
      <c r="U79" s="32" cm="1">
        <f t="array" ref="U79">0.001*19307327 + 0.001*SUM(SUMIFS(annual_details_by_tech!Q$2:Q$1295, annual_details_by_tech!$A$2:$A$1295, "HECO", annual_details_by_tech!$B$2:$B$1295, {"fixed_om"}))</f>
        <v>33088.850035422467</v>
      </c>
      <c r="V79" s="32" cm="1">
        <f t="array" ref="V79">0.001*19307327 + 0.001*SUM(SUMIFS(annual_details_by_tech!R$2:R$1295, annual_details_by_tech!$A$2:$A$1295, "HECO", annual_details_by_tech!$B$2:$B$1295, {"fixed_om"}))</f>
        <v>31285.455401349958</v>
      </c>
      <c r="W79" s="32" cm="1">
        <f t="array" ref="W79">0.001*19307327 + 0.001*SUM(SUMIFS(annual_details_by_tech!S$2:S$1295, annual_details_by_tech!$A$2:$A$1295, "HECO", annual_details_by_tech!$B$2:$B$1295, {"fixed_om"}))</f>
        <v>31285.455401349958</v>
      </c>
      <c r="X79" s="32" cm="1">
        <f t="array" ref="X79">0.001*19307327 + 0.001*SUM(SUMIFS(annual_details_by_tech!T$2:T$1295, annual_details_by_tech!$A$2:$A$1295, "HECO", annual_details_by_tech!$B$2:$B$1295, {"fixed_om"}))</f>
        <v>31285.455401349958</v>
      </c>
      <c r="Y79" s="32" cm="1">
        <f t="array" ref="Y79">0.001*19307327 + 0.001*SUM(SUMIFS(annual_details_by_tech!U$2:U$1295, annual_details_by_tech!$A$2:$A$1295, "HECO", annual_details_by_tech!$B$2:$B$1295, {"fixed_om"}))</f>
        <v>31285.455401349958</v>
      </c>
      <c r="Z79" s="32" cm="1">
        <f t="array" ref="Z79">0.001*19307327 + 0.001*SUM(SUMIFS(annual_details_by_tech!V$2:V$1295, annual_details_by_tech!$A$2:$A$1295, "HECO", annual_details_by_tech!$B$2:$B$1295, {"fixed_om"}))</f>
        <v>29533.281443274776</v>
      </c>
      <c r="AA79" s="32" cm="1">
        <f t="array" ref="AA79">0.001*19307327 + 0.001*SUM(SUMIFS(annual_details_by_tech!W$2:W$1295, annual_details_by_tech!$A$2:$A$1295, "HECO", annual_details_by_tech!$B$2:$B$1295, {"fixed_om"}))</f>
        <v>29533.281443274776</v>
      </c>
      <c r="AB79" s="32" cm="1">
        <f t="array" ref="AB79">0.001*19307327 + 0.001*SUM(SUMIFS(annual_details_by_tech!X$2:X$1295, annual_details_by_tech!$A$2:$A$1295, "HECO", annual_details_by_tech!$B$2:$B$1295, {"fixed_om"}))</f>
        <v>29533.281443274776</v>
      </c>
      <c r="AC79" s="32" cm="1">
        <f t="array" ref="AC79">0.001*19307327 + 0.001*SUM(SUMIFS(annual_details_by_tech!Y$2:Y$1295, annual_details_by_tech!$A$2:$A$1295, "HECO", annual_details_by_tech!$B$2:$B$1295, {"fixed_om"}))</f>
        <v>29533.281443274776</v>
      </c>
      <c r="AD79" s="32" cm="1">
        <f t="array" ref="AD79">0.001*19307327 + 0.001*SUM(SUMIFS(annual_details_by_tech!Z$2:Z$1295, annual_details_by_tech!$A$2:$A$1295, "HECO", annual_details_by_tech!$B$2:$B$1295, {"fixed_om"}))</f>
        <v>27704.276471203611</v>
      </c>
      <c r="AE79" s="32" cm="1">
        <f t="array" ref="AE79">0.001*19307327 + 0.001*SUM(SUMIFS(annual_details_by_tech!AA$2:AA$1295, annual_details_by_tech!$A$2:$A$1295, "HECO", annual_details_by_tech!$B$2:$B$1295, {"fixed_om"}))</f>
        <v>27704.276471203611</v>
      </c>
      <c r="AF79" s="32" cm="1">
        <f t="array" ref="AF79">0.001*19307327 + 0.001*SUM(SUMIFS(annual_details_by_tech!AB$2:AB$1295, annual_details_by_tech!$A$2:$A$1295, "HECO", annual_details_by_tech!$B$2:$B$1295, {"fixed_om"}))</f>
        <v>27704.276471203611</v>
      </c>
      <c r="AG79" s="32" cm="1">
        <f t="array" ref="AG79">0.001*19307327 + 0.001*SUM(SUMIFS(annual_details_by_tech!AC$2:AC$1295, annual_details_by_tech!$A$2:$A$1295, "HECO", annual_details_by_tech!$B$2:$B$1295, {"fixed_om"}))</f>
        <v>27704.276471203611</v>
      </c>
      <c r="AH79" s="32" cm="1">
        <f t="array" ref="AH79">0.001*19307327 + 0.001*SUM(SUMIFS(annual_details_by_tech!AD$2:AD$1295, annual_details_by_tech!$A$2:$A$1295, "HECO", annual_details_by_tech!$B$2:$B$1295, {"fixed_om"}))</f>
        <v>27704.276471203611</v>
      </c>
      <c r="AI79" s="32" cm="1">
        <f t="array" ref="AI79">0.001*19307327 + 0.001*SUM(SUMIFS(annual_details_by_tech!AE$2:AE$1295, annual_details_by_tech!$A$2:$A$1295, "HECO", annual_details_by_tech!$B$2:$B$1295, {"fixed_om"}))</f>
        <v>24836.985712770002</v>
      </c>
    </row>
    <row r="80" spans="6:35">
      <c r="F80" s="17" t="s">
        <v>111</v>
      </c>
      <c r="G80" s="29"/>
      <c r="H80" s="29"/>
      <c r="I80" s="33"/>
      <c r="J80" s="32" cm="1">
        <f t="array" ref="J80">0.001*SUM(SUMIFS(annual_details_by_tech!F$2:F$1295, annual_details_by_tech!$A$2:$A$1295, "HECO", annual_details_by_tech!$B$2:$B$1295, {"variable_om","startup_om"}))</f>
        <v>30643.109919017275</v>
      </c>
      <c r="K80" s="32" cm="1">
        <f t="array" ref="K80">0.001*SUM(SUMIFS(annual_details_by_tech!G$2:G$1295, annual_details_by_tech!$A$2:$A$1295, "HECO", annual_details_by_tech!$B$2:$B$1295, {"variable_om","startup_om"}))</f>
        <v>30336.405139798542</v>
      </c>
      <c r="L80" s="32" cm="1">
        <f t="array" ref="L80">0.001*SUM(SUMIFS(annual_details_by_tech!H$2:H$1295, annual_details_by_tech!$A$2:$A$1295, "HECO", annual_details_by_tech!$B$2:$B$1295, {"variable_om","startup_om"}))</f>
        <v>28703.190966146631</v>
      </c>
      <c r="M80" s="32" cm="1">
        <f t="array" ref="M80">0.001*SUM(SUMIFS(annual_details_by_tech!I$2:I$1295, annual_details_by_tech!$A$2:$A$1295, "HECO", annual_details_by_tech!$B$2:$B$1295, {"variable_om","startup_om"}))</f>
        <v>31053.849648979009</v>
      </c>
      <c r="N80" s="32" cm="1">
        <f t="array" ref="N80">0.001*SUM(SUMIFS(annual_details_by_tech!J$2:J$1295, annual_details_by_tech!$A$2:$A$1295, "HECO", annual_details_by_tech!$B$2:$B$1295, {"variable_om","startup_om"}))</f>
        <v>26239.374431553879</v>
      </c>
      <c r="O80" s="32" cm="1">
        <f t="array" ref="O80">0.001*SUM(SUMIFS(annual_details_by_tech!K$2:K$1295, annual_details_by_tech!$A$2:$A$1295, "HECO", annual_details_by_tech!$B$2:$B$1295, {"variable_om","startup_om"}))</f>
        <v>21620.739741292829</v>
      </c>
      <c r="P80" s="32" cm="1">
        <f t="array" ref="P80">0.001*SUM(SUMIFS(annual_details_by_tech!L$2:L$1295, annual_details_by_tech!$A$2:$A$1295, "HECO", annual_details_by_tech!$B$2:$B$1295, {"variable_om","startup_om"}))</f>
        <v>16166.337358903293</v>
      </c>
      <c r="Q80" s="32" cm="1">
        <f t="array" ref="Q80">0.001*SUM(SUMIFS(annual_details_by_tech!M$2:M$1295, annual_details_by_tech!$A$2:$A$1295, "HECO", annual_details_by_tech!$B$2:$B$1295, {"variable_om","startup_om"}))</f>
        <v>11706.934380267508</v>
      </c>
      <c r="R80" s="32" cm="1">
        <f t="array" ref="R80">0.001*SUM(SUMIFS(annual_details_by_tech!N$2:N$1295, annual_details_by_tech!$A$2:$A$1295, "HECO", annual_details_by_tech!$B$2:$B$1295, {"variable_om","startup_om"}))</f>
        <v>7792.085534203783</v>
      </c>
      <c r="S80" s="32" cm="1">
        <f t="array" ref="S80">0.001*SUM(SUMIFS(annual_details_by_tech!O$2:O$1295, annual_details_by_tech!$A$2:$A$1295, "HECO", annual_details_by_tech!$B$2:$B$1295, {"variable_om","startup_om"}))</f>
        <v>4681.6466585769685</v>
      </c>
      <c r="T80" s="32" cm="1">
        <f t="array" ref="T80">0.001*SUM(SUMIFS(annual_details_by_tech!P$2:P$1295, annual_details_by_tech!$A$2:$A$1295, "HECO", annual_details_by_tech!$B$2:$B$1295, {"variable_om","startup_om"}))</f>
        <v>2149.1165490475182</v>
      </c>
      <c r="U80" s="32" cm="1">
        <f t="array" ref="U80">0.001*SUM(SUMIFS(annual_details_by_tech!Q$2:Q$1295, annual_details_by_tech!$A$2:$A$1295, "HECO", annual_details_by_tech!$B$2:$B$1295, {"variable_om","startup_om"}))</f>
        <v>2048.9950626191007</v>
      </c>
      <c r="V80" s="32" cm="1">
        <f t="array" ref="V80">0.001*SUM(SUMIFS(annual_details_by_tech!R$2:R$1295, annual_details_by_tech!$A$2:$A$1295, "HECO", annual_details_by_tech!$B$2:$B$1295, {"variable_om","startup_om"}))</f>
        <v>2032.9750438505391</v>
      </c>
      <c r="W80" s="32" cm="1">
        <f t="array" ref="W80">0.001*SUM(SUMIFS(annual_details_by_tech!S$2:S$1295, annual_details_by_tech!$A$2:$A$1295, "HECO", annual_details_by_tech!$B$2:$B$1295, {"variable_om","startup_om"}))</f>
        <v>1878.1951691059942</v>
      </c>
      <c r="X80" s="32" cm="1">
        <f t="array" ref="X80">0.001*SUM(SUMIFS(annual_details_by_tech!T$2:T$1295, annual_details_by_tech!$A$2:$A$1295, "HECO", annual_details_by_tech!$B$2:$B$1295, {"variable_om","startup_om"}))</f>
        <v>1644.9049794850569</v>
      </c>
      <c r="Y80" s="32" cm="1">
        <f t="array" ref="Y80">0.001*SUM(SUMIFS(annual_details_by_tech!U$2:U$1295, annual_details_by_tech!$A$2:$A$1295, "HECO", annual_details_by_tech!$B$2:$B$1295, {"variable_om","startup_om"}))</f>
        <v>1683.3327877967979</v>
      </c>
      <c r="Z80" s="32" cm="1">
        <f t="array" ref="Z80">0.001*SUM(SUMIFS(annual_details_by_tech!V$2:V$1295, annual_details_by_tech!$A$2:$A$1295, "HECO", annual_details_by_tech!$B$2:$B$1295, {"variable_om","startup_om"}))</f>
        <v>1766.334786519277</v>
      </c>
      <c r="AA80" s="32" cm="1">
        <f t="array" ref="AA80">0.001*SUM(SUMIFS(annual_details_by_tech!W$2:W$1295, annual_details_by_tech!$A$2:$A$1295, "HECO", annual_details_by_tech!$B$2:$B$1295, {"variable_om","startup_om"}))</f>
        <v>1681.7218693524212</v>
      </c>
      <c r="AB80" s="32" cm="1">
        <f t="array" ref="AB80">0.001*SUM(SUMIFS(annual_details_by_tech!X$2:X$1295, annual_details_by_tech!$A$2:$A$1295, "HECO", annual_details_by_tech!$B$2:$B$1295, {"variable_om","startup_om"}))</f>
        <v>1687.9045420977011</v>
      </c>
      <c r="AC80" s="32" cm="1">
        <f t="array" ref="AC80">0.001*SUM(SUMIFS(annual_details_by_tech!Y$2:Y$1295, annual_details_by_tech!$A$2:$A$1295, "HECO", annual_details_by_tech!$B$2:$B$1295, {"variable_om","startup_om"}))</f>
        <v>1599.234273006748</v>
      </c>
      <c r="AD80" s="32" cm="1">
        <f t="array" ref="AD80">0.001*SUM(SUMIFS(annual_details_by_tech!Z$2:Z$1295, annual_details_by_tech!$A$2:$A$1295, "HECO", annual_details_by_tech!$B$2:$B$1295, {"variable_om","startup_om"}))</f>
        <v>1649.0281832748954</v>
      </c>
      <c r="AE80" s="32" cm="1">
        <f t="array" ref="AE80">0.001*SUM(SUMIFS(annual_details_by_tech!AA$2:AA$1295, annual_details_by_tech!$A$2:$A$1295, "HECO", annual_details_by_tech!$B$2:$B$1295, {"variable_om","startup_om"}))</f>
        <v>1469.3928424287556</v>
      </c>
      <c r="AF80" s="32" cm="1">
        <f t="array" ref="AF80">0.001*SUM(SUMIFS(annual_details_by_tech!AB$2:AB$1295, annual_details_by_tech!$A$2:$A$1295, "HECO", annual_details_by_tech!$B$2:$B$1295, {"variable_om","startup_om"}))</f>
        <v>1452.1245472398919</v>
      </c>
      <c r="AG80" s="32" cm="1">
        <f t="array" ref="AG80">0.001*SUM(SUMIFS(annual_details_by_tech!AC$2:AC$1295, annual_details_by_tech!$A$2:$A$1295, "HECO", annual_details_by_tech!$B$2:$B$1295, {"variable_om","startup_om"}))</f>
        <v>1308.5692919434377</v>
      </c>
      <c r="AH80" s="32" cm="1">
        <f t="array" ref="AH80">0.001*SUM(SUMIFS(annual_details_by_tech!AD$2:AD$1295, annual_details_by_tech!$A$2:$A$1295, "HECO", annual_details_by_tech!$B$2:$B$1295, {"variable_om","startup_om"}))</f>
        <v>1004.902371661663</v>
      </c>
      <c r="AI80" s="32" cm="1">
        <f t="array" ref="AI80">0.001*SUM(SUMIFS(annual_details_by_tech!AE$2:AE$1295, annual_details_by_tech!$A$2:$A$1295, "HECO", annual_details_by_tech!$B$2:$B$1295, {"variable_om","startup_om"}))</f>
        <v>1286.6742524791011</v>
      </c>
    </row>
    <row r="81" spans="6:35">
      <c r="G81" s="29"/>
      <c r="H81" s="29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</row>
    <row r="82" spans="6:35">
      <c r="G82" s="29"/>
      <c r="H82" s="29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</row>
    <row r="83" spans="6:35">
      <c r="F83" s="1" t="s">
        <v>27</v>
      </c>
      <c r="G83" s="29"/>
      <c r="H83" s="29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</row>
    <row r="84" spans="6:35">
      <c r="F84" s="17" t="s">
        <v>106</v>
      </c>
      <c r="G84" s="29"/>
      <c r="H84" s="29"/>
      <c r="I84" s="32"/>
      <c r="J84" s="32">
        <f>0.001*SUMIFS(annual_details_by_tech!F$2:F$1295, annual_details_by_tech!$A$2:$A$1295, "system", annual_details_by_tech!$B$2:$B$1295, "gross_load")+J$92</f>
        <v>7912.7664235068305</v>
      </c>
      <c r="K84" s="32">
        <f>0.001*SUMIFS(annual_details_by_tech!G$2:G$1295, annual_details_by_tech!$A$2:$A$1295, "system", annual_details_by_tech!$B$2:$B$1295, "gross_load")+K$92</f>
        <v>7873.0293686874065</v>
      </c>
      <c r="L84" s="32">
        <f>0.001*SUMIFS(annual_details_by_tech!H$2:H$1295, annual_details_by_tech!$A$2:$A$1295, "system", annual_details_by_tech!$B$2:$B$1295, "gross_load")+L$92</f>
        <v>7803.939206532048</v>
      </c>
      <c r="M84" s="32">
        <f>0.001*SUMIFS(annual_details_by_tech!I$2:I$1295, annual_details_by_tech!$A$2:$A$1295, "system", annual_details_by_tech!$B$2:$B$1295, "gross_load")+M$92</f>
        <v>7751.6591384757849</v>
      </c>
      <c r="N84" s="32">
        <f>0.001*SUMIFS(annual_details_by_tech!J$2:J$1295, annual_details_by_tech!$A$2:$A$1295, "system", annual_details_by_tech!$B$2:$B$1295, "gross_load")+N$92</f>
        <v>7727.7544416251603</v>
      </c>
      <c r="O84" s="32">
        <f>0.001*SUMIFS(annual_details_by_tech!K$2:K$1295, annual_details_by_tech!$A$2:$A$1295, "system", annual_details_by_tech!$B$2:$B$1295, "gross_load")+O$92</f>
        <v>7666.1080582510567</v>
      </c>
      <c r="P84" s="32">
        <f>0.001*SUMIFS(annual_details_by_tech!L$2:L$1295, annual_details_by_tech!$A$2:$A$1295, "system", annual_details_by_tech!$B$2:$B$1295, "gross_load")+P$92</f>
        <v>7630.2029980947827</v>
      </c>
      <c r="Q84" s="32">
        <f>0.001*SUMIFS(annual_details_by_tech!M$2:M$1295, annual_details_by_tech!$A$2:$A$1295, "system", annual_details_by_tech!$B$2:$B$1295, "gross_load")+Q$92</f>
        <v>7593.1720140568459</v>
      </c>
      <c r="R84" s="32">
        <f>0.001*SUMIFS(annual_details_by_tech!N$2:N$1295, annual_details_by_tech!$A$2:$A$1295, "system", annual_details_by_tech!$B$2:$B$1295, "gross_load")+R$92</f>
        <v>7575.162748486855</v>
      </c>
      <c r="S84" s="32">
        <f>0.001*SUMIFS(annual_details_by_tech!O$2:O$1295, annual_details_by_tech!$A$2:$A$1295, "system", annual_details_by_tech!$B$2:$B$1295, "gross_load")+S$92</f>
        <v>7497.8403042599139</v>
      </c>
      <c r="T84" s="32">
        <f>0.001*SUMIFS(annual_details_by_tech!P$2:P$1295, annual_details_by_tech!$A$2:$A$1295, "system", annual_details_by_tech!$B$2:$B$1295, "gross_load")+T$92</f>
        <v>7455.8524626574008</v>
      </c>
      <c r="U84" s="32">
        <f>0.001*SUMIFS(annual_details_by_tech!Q$2:Q$1295, annual_details_by_tech!$A$2:$A$1295, "system", annual_details_by_tech!$B$2:$B$1295, "gross_load")+U$92</f>
        <v>7464.8678105159879</v>
      </c>
      <c r="V84" s="32">
        <f>0.001*SUMIFS(annual_details_by_tech!R$2:R$1295, annual_details_by_tech!$A$2:$A$1295, "system", annual_details_by_tech!$B$2:$B$1295, "gross_load")+V$92</f>
        <v>7552.7086001759035</v>
      </c>
      <c r="W84" s="32">
        <f>0.001*SUMIFS(annual_details_by_tech!S$2:S$1295, annual_details_by_tech!$A$2:$A$1295, "system", annual_details_by_tech!$B$2:$B$1295, "gross_load")+W$92</f>
        <v>7599.5807035863772</v>
      </c>
      <c r="X84" s="32">
        <f>0.001*SUMIFS(annual_details_by_tech!T$2:T$1295, annual_details_by_tech!$A$2:$A$1295, "system", annual_details_by_tech!$B$2:$B$1295, "gross_load")+X$92</f>
        <v>7673.9162362829602</v>
      </c>
      <c r="Y84" s="32">
        <f>0.001*SUMIFS(annual_details_by_tech!U$2:U$1295, annual_details_by_tech!$A$2:$A$1295, "system", annual_details_by_tech!$B$2:$B$1295, "gross_load")+Y$92</f>
        <v>7751.540910063597</v>
      </c>
      <c r="Z84" s="32">
        <f>0.001*SUMIFS(annual_details_by_tech!V$2:V$1295, annual_details_by_tech!$A$2:$A$1295, "system", annual_details_by_tech!$B$2:$B$1295, "gross_load")+Z$92</f>
        <v>7852.7591961222961</v>
      </c>
      <c r="AA84" s="32">
        <f>0.001*SUMIFS(annual_details_by_tech!W$2:W$1295, annual_details_by_tech!$A$2:$A$1295, "system", annual_details_by_tech!$B$2:$B$1295, "gross_load")+AA$92</f>
        <v>7916.8541142516706</v>
      </c>
      <c r="AB84" s="32">
        <f>0.001*SUMIFS(annual_details_by_tech!X$2:X$1295, annual_details_by_tech!$A$2:$A$1295, "system", annual_details_by_tech!$B$2:$B$1295, "gross_load")+AB$92</f>
        <v>8014.9652573362091</v>
      </c>
      <c r="AC84" s="32">
        <f>0.001*SUMIFS(annual_details_by_tech!Y$2:Y$1295, annual_details_by_tech!$A$2:$A$1295, "system", annual_details_by_tech!$B$2:$B$1295, "gross_load")+AC$92</f>
        <v>8116.4869347860158</v>
      </c>
      <c r="AD84" s="32">
        <f>0.001*SUMIFS(annual_details_by_tech!Z$2:Z$1295, annual_details_by_tech!$A$2:$A$1295, "system", annual_details_by_tech!$B$2:$B$1295, "gross_load")+AD$92</f>
        <v>8245.47258962663</v>
      </c>
      <c r="AE84" s="32">
        <f>0.001*SUMIFS(annual_details_by_tech!AA$2:AA$1295, annual_details_by_tech!$A$2:$A$1295, "system", annual_details_by_tech!$B$2:$B$1295, "gross_load")+AE$92</f>
        <v>8339.3827642712076</v>
      </c>
      <c r="AF84" s="32">
        <f>0.001*SUMIFS(annual_details_by_tech!AB$2:AB$1295, annual_details_by_tech!$A$2:$A$1295, "system", annual_details_by_tech!$B$2:$B$1295, "gross_load")+AF$92</f>
        <v>8461.8495953445326</v>
      </c>
      <c r="AG84" s="32">
        <f>0.001*SUMIFS(annual_details_by_tech!AC$2:AC$1295, annual_details_by_tech!$A$2:$A$1295, "system", annual_details_by_tech!$B$2:$B$1295, "gross_load")+AG$92</f>
        <v>8582.7253177324401</v>
      </c>
      <c r="AH84" s="32">
        <f>0.001*SUMIFS(annual_details_by_tech!AD$2:AD$1295, annual_details_by_tech!$A$2:$A$1295, "system", annual_details_by_tech!$B$2:$B$1295, "gross_load")+AH$92</f>
        <v>8728.4130763823687</v>
      </c>
      <c r="AI84" s="32">
        <f>0.001*SUMIFS(annual_details_by_tech!AE$2:AE$1295, annual_details_by_tech!$A$2:$A$1295, "system", annual_details_by_tech!$B$2:$B$1295, "gross_load")+AI$92</f>
        <v>8836.3564062412988</v>
      </c>
    </row>
    <row r="85" spans="6:35">
      <c r="F85" s="17" t="s">
        <v>17</v>
      </c>
      <c r="G85" s="29"/>
      <c r="H85" s="29"/>
      <c r="I85" s="32"/>
      <c r="J85" s="32">
        <f>J$84-J$90</f>
        <v>6995.2130148595452</v>
      </c>
      <c r="K85" s="32">
        <f t="shared" ref="K85:AI85" si="26">K$84-K$90</f>
        <v>6908.828301765996</v>
      </c>
      <c r="L85" s="32">
        <f t="shared" si="26"/>
        <v>6803.5309676411125</v>
      </c>
      <c r="M85" s="32">
        <f t="shared" si="26"/>
        <v>6722.0867666125923</v>
      </c>
      <c r="N85" s="32">
        <f t="shared" si="26"/>
        <v>6658.7791490656264</v>
      </c>
      <c r="O85" s="32">
        <f t="shared" si="26"/>
        <v>6555.103475858662</v>
      </c>
      <c r="P85" s="32">
        <f t="shared" si="26"/>
        <v>6478.3121900314463</v>
      </c>
      <c r="Q85" s="32">
        <f t="shared" si="26"/>
        <v>6410.0223829984898</v>
      </c>
      <c r="R85" s="32">
        <f t="shared" si="26"/>
        <v>6395.8029225507898</v>
      </c>
      <c r="S85" s="32">
        <f t="shared" si="26"/>
        <v>6360.9778090101508</v>
      </c>
      <c r="T85" s="32">
        <f t="shared" si="26"/>
        <v>6269.362127588709</v>
      </c>
      <c r="U85" s="32">
        <f t="shared" si="26"/>
        <v>6245.8017545752036</v>
      </c>
      <c r="V85" s="32">
        <f t="shared" si="26"/>
        <v>6295.8203114421212</v>
      </c>
      <c r="W85" s="32">
        <f t="shared" si="26"/>
        <v>6272.1983695510025</v>
      </c>
      <c r="X85" s="32">
        <f t="shared" si="26"/>
        <v>6305.8856815805848</v>
      </c>
      <c r="Y85" s="32">
        <f t="shared" si="26"/>
        <v>6355.3780294927528</v>
      </c>
      <c r="Z85" s="32">
        <f t="shared" si="26"/>
        <v>6431.9914051413562</v>
      </c>
      <c r="AA85" s="32">
        <f t="shared" si="26"/>
        <v>6430.2777694660126</v>
      </c>
      <c r="AB85" s="32">
        <f t="shared" si="26"/>
        <v>6487.7969304249564</v>
      </c>
      <c r="AC85" s="32">
        <f t="shared" si="26"/>
        <v>6559.5090063425596</v>
      </c>
      <c r="AD85" s="32">
        <f t="shared" si="26"/>
        <v>6645.961394607365</v>
      </c>
      <c r="AE85" s="32">
        <f t="shared" si="26"/>
        <v>6779.6742265919584</v>
      </c>
      <c r="AF85" s="32">
        <f t="shared" si="26"/>
        <v>6868.4157487076536</v>
      </c>
      <c r="AG85" s="32">
        <f t="shared" si="26"/>
        <v>6972.9646911272393</v>
      </c>
      <c r="AH85" s="32">
        <f t="shared" si="26"/>
        <v>7166.3014566454203</v>
      </c>
      <c r="AI85" s="32">
        <f t="shared" si="26"/>
        <v>7220.1825165822229</v>
      </c>
    </row>
    <row r="86" spans="6:35">
      <c r="F86" s="17" t="s">
        <v>18</v>
      </c>
      <c r="G86" s="29"/>
      <c r="H86" s="29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</row>
    <row r="87" spans="6:35">
      <c r="F87" s="17" t="s">
        <v>19</v>
      </c>
      <c r="G87" s="29"/>
      <c r="H87" s="29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</row>
    <row r="88" spans="6:35">
      <c r="F88" s="17" t="s">
        <v>107</v>
      </c>
      <c r="G88" s="29"/>
      <c r="H88" s="29"/>
      <c r="I88" s="32"/>
      <c r="J88" s="32">
        <f>0.001*SUMIFS(annual_details_by_tech!F$2:F$1295,annual_details_by_tech!$A$2:$A$1295,"system",annual_details_by_tech!$B$2:$B$1295,"co2_emissions")</f>
        <v>4681.7553212655803</v>
      </c>
      <c r="K88" s="32">
        <f>0.001*SUMIFS(annual_details_by_tech!G$2:G$1295,annual_details_by_tech!$A$2:$A$1295,"system",annual_details_by_tech!$B$2:$B$1295,"co2_emissions")</f>
        <v>4666.3672838654202</v>
      </c>
      <c r="L88" s="32">
        <f>0.001*SUMIFS(annual_details_by_tech!H$2:H$1295,annual_details_by_tech!$A$2:$A$1295,"system",annual_details_by_tech!$B$2:$B$1295,"co2_emissions")</f>
        <v>4599.2564987946707</v>
      </c>
      <c r="M88" s="32">
        <f>0.001*SUMIFS(annual_details_by_tech!I$2:I$1295,annual_details_by_tech!$A$2:$A$1295,"system",annual_details_by_tech!$B$2:$B$1295,"co2_emissions")</f>
        <v>3623.3013462001204</v>
      </c>
      <c r="N88" s="32">
        <f>0.001*SUMIFS(annual_details_by_tech!J$2:J$1295,annual_details_by_tech!$A$2:$A$1295,"system",annual_details_by_tech!$B$2:$B$1295,"co2_emissions")</f>
        <v>3266.2693788291699</v>
      </c>
      <c r="O88" s="32">
        <f>0.001*SUMIFS(annual_details_by_tech!K$2:K$1295,annual_details_by_tech!$A$2:$A$1295,"system",annual_details_by_tech!$B$2:$B$1295,"co2_emissions")</f>
        <v>2929.6370745076701</v>
      </c>
      <c r="P88" s="32">
        <f>0.001*SUMIFS(annual_details_by_tech!L$2:L$1295,annual_details_by_tech!$A$2:$A$1295,"system",annual_details_by_tech!$B$2:$B$1295,"co2_emissions")</f>
        <v>2519.2476503873204</v>
      </c>
      <c r="Q88" s="32">
        <f>0.001*SUMIFS(annual_details_by_tech!M$2:M$1295,annual_details_by_tech!$A$2:$A$1295,"system",annual_details_by_tech!$B$2:$B$1295,"co2_emissions")</f>
        <v>2122.7476202581502</v>
      </c>
      <c r="R88" s="32">
        <f>0.001*SUMIFS(annual_details_by_tech!N$2:N$1295,annual_details_by_tech!$A$2:$A$1295,"system",annual_details_by_tech!$B$2:$B$1295,"co2_emissions")</f>
        <v>1816.0212765593501</v>
      </c>
      <c r="S88" s="32">
        <f>0.001*SUMIFS(annual_details_by_tech!O$2:O$1295,annual_details_by_tech!$A$2:$A$1295,"system",annual_details_by_tech!$B$2:$B$1295,"co2_emissions")</f>
        <v>1500.15851530191</v>
      </c>
      <c r="T88" s="32">
        <f>0.001*SUMIFS(annual_details_by_tech!P$2:P$1295,annual_details_by_tech!$A$2:$A$1295,"system",annual_details_by_tech!$B$2:$B$1295,"co2_emissions")</f>
        <v>1053.92415581716</v>
      </c>
      <c r="U88" s="32">
        <f>0.001*SUMIFS(annual_details_by_tech!Q$2:Q$1295,annual_details_by_tech!$A$2:$A$1295,"system",annual_details_by_tech!$B$2:$B$1295,"co2_emissions")</f>
        <v>1029.80936223812</v>
      </c>
      <c r="V88" s="32">
        <f>0.001*SUMIFS(annual_details_by_tech!R$2:R$1295,annual_details_by_tech!$A$2:$A$1295,"system",annual_details_by_tech!$B$2:$B$1295,"co2_emissions")</f>
        <v>1037.0552530616001</v>
      </c>
      <c r="W88" s="32">
        <f>0.001*SUMIFS(annual_details_by_tech!S$2:S$1295,annual_details_by_tech!$A$2:$A$1295,"system",annual_details_by_tech!$B$2:$B$1295,"co2_emissions")</f>
        <v>1016.3171757403501</v>
      </c>
      <c r="X88" s="32">
        <f>0.001*SUMIFS(annual_details_by_tech!T$2:T$1295,annual_details_by_tech!$A$2:$A$1295,"system",annual_details_by_tech!$B$2:$B$1295,"co2_emissions")</f>
        <v>1015.50402073551</v>
      </c>
      <c r="Y88" s="32">
        <f>0.001*SUMIFS(annual_details_by_tech!U$2:U$1295,annual_details_by_tech!$A$2:$A$1295,"system",annual_details_by_tech!$B$2:$B$1295,"co2_emissions")</f>
        <v>1018.19521500028</v>
      </c>
      <c r="Z88" s="32">
        <f>0.001*SUMIFS(annual_details_by_tech!V$2:V$1295,annual_details_by_tech!$A$2:$A$1295,"system",annual_details_by_tech!$B$2:$B$1295,"co2_emissions")</f>
        <v>1020.2598228809201</v>
      </c>
      <c r="AA88" s="32">
        <f>0.001*SUMIFS(annual_details_by_tech!W$2:W$1295,annual_details_by_tech!$A$2:$A$1295,"system",annual_details_by_tech!$B$2:$B$1295,"co2_emissions")</f>
        <v>989.06525892876994</v>
      </c>
      <c r="AB88" s="32">
        <f>0.001*SUMIFS(annual_details_by_tech!X$2:X$1295,annual_details_by_tech!$A$2:$A$1295,"system",annual_details_by_tech!$B$2:$B$1295,"co2_emissions")</f>
        <v>985.45880204332502</v>
      </c>
      <c r="AC88" s="32">
        <f>0.001*SUMIFS(annual_details_by_tech!Y$2:Y$1295,annual_details_by_tech!$A$2:$A$1295,"system",annual_details_by_tech!$B$2:$B$1295,"co2_emissions")</f>
        <v>974.27881787550496</v>
      </c>
      <c r="AD88" s="32">
        <f>0.001*SUMIFS(annual_details_by_tech!Z$2:Z$1295,annual_details_by_tech!$A$2:$A$1295,"system",annual_details_by_tech!$B$2:$B$1295,"co2_emissions")</f>
        <v>986.51850784431201</v>
      </c>
      <c r="AE88" s="32">
        <f>0.001*SUMIFS(annual_details_by_tech!AA$2:AA$1295,annual_details_by_tech!$A$2:$A$1295,"system",annual_details_by_tech!$B$2:$B$1295,"co2_emissions")</f>
        <v>920.59215404551503</v>
      </c>
      <c r="AF88" s="32">
        <f>0.001*SUMIFS(annual_details_by_tech!AB$2:AB$1295,annual_details_by_tech!$A$2:$A$1295,"system",annual_details_by_tech!$B$2:$B$1295,"co2_emissions")</f>
        <v>869.74860842783198</v>
      </c>
      <c r="AG88" s="32">
        <f>0.001*SUMIFS(annual_details_by_tech!AC$2:AC$1295,annual_details_by_tech!$A$2:$A$1295,"system",annual_details_by_tech!$B$2:$B$1295,"co2_emissions")</f>
        <v>829.68079060844298</v>
      </c>
      <c r="AH88" s="32">
        <f>0.001*SUMIFS(annual_details_by_tech!AD$2:AD$1295,annual_details_by_tech!$A$2:$A$1295,"system",annual_details_by_tech!$B$2:$B$1295,"co2_emissions")</f>
        <v>766.89907130913002</v>
      </c>
      <c r="AI88" s="32">
        <f>0.001*SUMIFS(annual_details_by_tech!AE$2:AE$1295,annual_details_by_tech!$A$2:$A$1295,"system",annual_details_by_tech!$B$2:$B$1295,"co2_emissions")</f>
        <v>0</v>
      </c>
    </row>
    <row r="89" spans="6:35">
      <c r="F89" s="17" t="s">
        <v>103</v>
      </c>
      <c r="G89" s="29"/>
      <c r="H89" s="29"/>
      <c r="I89" s="32"/>
      <c r="J89" s="32" cm="1">
        <f t="array" ref="J89">0.001*SUM(SUMIFS(annual_details_by_tech!F$2:F$1295, annual_details_by_tech!$A$2:$A$1295, {"HECO","PPA"}, annual_details_by_tech!$B$2:$B$1295, "renewable_output"))</f>
        <v>1454.4959833612802</v>
      </c>
      <c r="K89" s="32" cm="1">
        <f t="array" ref="K89">0.001*SUM(SUMIFS(annual_details_by_tech!G$2:G$1295, annual_details_by_tech!$A$2:$A$1295, {"HECO","PPA"}, annual_details_by_tech!$B$2:$B$1295, "renewable_output"))</f>
        <v>1394.0909537386071</v>
      </c>
      <c r="L89" s="32" cm="1">
        <f t="array" ref="L89">0.001*SUM(SUMIFS(annual_details_by_tech!H$2:H$1295, annual_details_by_tech!$A$2:$A$1295, {"HECO","PPA"}, annual_details_by_tech!$B$2:$B$1295, "renewable_output"))</f>
        <v>1411.3036559681004</v>
      </c>
      <c r="M89" s="32" cm="1">
        <f t="array" ref="M89">0.001*SUM(SUMIFS(annual_details_by_tech!I$2:I$1295, annual_details_by_tech!$A$2:$A$1295, {"HECO","PPA"}, annual_details_by_tech!$B$2:$B$1295, "renewable_output"))</f>
        <v>1720.1851248912653</v>
      </c>
      <c r="N89" s="32" cm="1">
        <f t="array" ref="N89">0.001*SUM(SUMIFS(annual_details_by_tech!J$2:J$1295, annual_details_by_tech!$A$2:$A$1295, {"HECO","PPA"}, annual_details_by_tech!$B$2:$B$1295, "renewable_output"))</f>
        <v>2132.3074430174311</v>
      </c>
      <c r="O89" s="32" cm="1">
        <f t="array" ref="O89">0.001*SUM(SUMIFS(annual_details_by_tech!K$2:K$1295, annual_details_by_tech!$A$2:$A$1295, {"HECO","PPA"}, annual_details_by_tech!$B$2:$B$1295, "renewable_output"))</f>
        <v>2487.1598457549285</v>
      </c>
      <c r="P89" s="32" cm="1">
        <f t="array" ref="P89">0.001*SUM(SUMIFS(annual_details_by_tech!L$2:L$1295, annual_details_by_tech!$A$2:$A$1295, {"HECO","PPA"}, annual_details_by_tech!$B$2:$B$1295, "renewable_output"))</f>
        <v>2975.7370579730546</v>
      </c>
      <c r="Q89" s="32" cm="1">
        <f t="array" ref="Q89">0.001*SUM(SUMIFS(annual_details_by_tech!M$2:M$1295, annual_details_by_tech!$A$2:$A$1295, {"HECO","PPA"}, annual_details_by_tech!$B$2:$B$1295, "renewable_output"))</f>
        <v>3466.8208943803766</v>
      </c>
      <c r="R89" s="32" cm="1">
        <f t="array" ref="R89">0.001*SUM(SUMIFS(annual_details_by_tech!N$2:N$1295, annual_details_by_tech!$A$2:$A$1295, {"HECO","PPA"}, annual_details_by_tech!$B$2:$B$1295, "renewable_output"))</f>
        <v>3890.0396925007262</v>
      </c>
      <c r="S89" s="32" cm="1">
        <f t="array" ref="S89">0.001*SUM(SUMIFS(annual_details_by_tech!O$2:O$1295, annual_details_by_tech!$A$2:$A$1295, {"HECO","PPA"}, annual_details_by_tech!$B$2:$B$1295, "renewable_output"))</f>
        <v>4294.0906557998796</v>
      </c>
      <c r="T89" s="32" cm="1">
        <f t="array" ref="T89">0.001*SUM(SUMIFS(annual_details_by_tech!P$2:P$1295, annual_details_by_tech!$A$2:$A$1295, {"HECO","PPA"}, annual_details_by_tech!$B$2:$B$1295, "renewable_output"))</f>
        <v>4798.3153678375702</v>
      </c>
      <c r="U89" s="32" cm="1">
        <f t="array" ref="U89">0.001*SUM(SUMIFS(annual_details_by_tech!Q$2:Q$1295, annual_details_by_tech!$A$2:$A$1295, {"HECO","PPA"}, annual_details_by_tech!$B$2:$B$1295, "renewable_output"))</f>
        <v>4811.4094782451666</v>
      </c>
      <c r="V89" s="32" cm="1">
        <f t="array" ref="V89">0.001*SUM(SUMIFS(annual_details_by_tech!R$2:R$1295, annual_details_by_tech!$A$2:$A$1295, {"HECO","PPA"}, annual_details_by_tech!$B$2:$B$1295, "renewable_output"))</f>
        <v>4853.0235419584978</v>
      </c>
      <c r="W89" s="32" cm="1">
        <f t="array" ref="W89">0.001*SUM(SUMIFS(annual_details_by_tech!S$2:S$1295, annual_details_by_tech!$A$2:$A$1295, {"HECO","PPA"}, annual_details_by_tech!$B$2:$B$1295, "renewable_output"))</f>
        <v>4848.818772332982</v>
      </c>
      <c r="X89" s="32" cm="1">
        <f t="array" ref="X89">0.001*SUM(SUMIFS(annual_details_by_tech!T$2:T$1295, annual_details_by_tech!$A$2:$A$1295, {"HECO","PPA"}, annual_details_by_tech!$B$2:$B$1295, "renewable_output"))</f>
        <v>4879.7725080672299</v>
      </c>
      <c r="Y89" s="32" cm="1">
        <f t="array" ref="Y89">0.001*SUM(SUMIFS(annual_details_by_tech!U$2:U$1295, annual_details_by_tech!$A$2:$A$1295, {"HECO","PPA"}, annual_details_by_tech!$B$2:$B$1295, "renewable_output"))</f>
        <v>4926.788199882044</v>
      </c>
      <c r="Z89" s="32" cm="1">
        <f t="array" ref="Z89">0.001*SUM(SUMIFS(annual_details_by_tech!V$2:V$1295, annual_details_by_tech!$A$2:$A$1295, {"HECO","PPA"}, annual_details_by_tech!$B$2:$B$1295, "renewable_output"))</f>
        <v>5015.7497924889103</v>
      </c>
      <c r="AA89" s="32" cm="1">
        <f t="array" ref="AA89">0.001*SUM(SUMIFS(annual_details_by_tech!W$2:W$1295, annual_details_by_tech!$A$2:$A$1295, {"HECO","PPA"}, annual_details_by_tech!$B$2:$B$1295, "renewable_output"))</f>
        <v>5060.7344339409992</v>
      </c>
      <c r="AB89" s="32" cm="1">
        <f t="array" ref="AB89">0.001*SUM(SUMIFS(annual_details_by_tech!X$2:X$1295, annual_details_by_tech!$A$2:$A$1295, {"HECO","PPA"}, annual_details_by_tech!$B$2:$B$1295, "renewable_output"))</f>
        <v>5134.9241324754094</v>
      </c>
      <c r="AC89" s="32" cm="1">
        <f t="array" ref="AC89">0.001*SUM(SUMIFS(annual_details_by_tech!Y$2:Y$1295, annual_details_by_tech!$A$2:$A$1295, {"HECO","PPA"}, annual_details_by_tech!$B$2:$B$1295, "renewable_output"))</f>
        <v>5219.9250437671099</v>
      </c>
      <c r="AD89" s="32" cm="1">
        <f t="array" ref="AD89">0.001*SUM(SUMIFS(annual_details_by_tech!Z$2:Z$1295, annual_details_by_tech!$A$2:$A$1295, {"HECO","PPA"}, annual_details_by_tech!$B$2:$B$1295, "renewable_output"))</f>
        <v>5303.776125378803</v>
      </c>
      <c r="AE89" s="32" cm="1">
        <f t="array" ref="AE89">0.001*SUM(SUMIFS(annual_details_by_tech!AA$2:AA$1295, annual_details_by_tech!$A$2:$A$1295, {"HECO","PPA"}, annual_details_by_tech!$B$2:$B$1295, "renewable_output"))</f>
        <v>5540.0507351598844</v>
      </c>
      <c r="AF89" s="32" cm="1">
        <f t="array" ref="AF89">0.001*SUM(SUMIFS(annual_details_by_tech!AB$2:AB$1295, annual_details_by_tech!$A$2:$A$1295, {"HECO","PPA"}, annual_details_by_tech!$B$2:$B$1295, "renewable_output"))</f>
        <v>5712.0234900018222</v>
      </c>
      <c r="AG89" s="32" cm="1">
        <f t="array" ref="AG89">0.001*SUM(SUMIFS(annual_details_by_tech!AC$2:AC$1295, annual_details_by_tech!$A$2:$A$1295, {"HECO","PPA"}, annual_details_by_tech!$B$2:$B$1295, "renewable_output"))</f>
        <v>5868.5552355307173</v>
      </c>
      <c r="AH89" s="32" cm="1">
        <f t="array" ref="AH89">0.001*SUM(SUMIFS(annual_details_by_tech!AD$2:AD$1295, annual_details_by_tech!$A$2:$A$1295, {"HECO","PPA"}, annual_details_by_tech!$B$2:$B$1295, "renewable_output"))</f>
        <v>6143.6814674459984</v>
      </c>
      <c r="AI89" s="32" cm="1">
        <f t="array" ref="AI89">0.001*SUM(SUMIFS(annual_details_by_tech!AE$2:AE$1295, annual_details_by_tech!$A$2:$A$1295, {"HECO","PPA"}, annual_details_by_tech!$B$2:$B$1295, "renewable_output"))</f>
        <v>7400.7686483113994</v>
      </c>
    </row>
    <row r="90" spans="6:35">
      <c r="F90" s="17" t="s">
        <v>20</v>
      </c>
      <c r="G90" s="29"/>
      <c r="H90" s="29"/>
      <c r="I90" s="32"/>
      <c r="J90" s="32">
        <f>0.001*(SUMIFS(annual_details_by_tech!F$2:F$1295, annual_details_by_tech!$A$2:$A$1295, "distributed", annual_details_by_tech!$B$2:$B$1295, "total_output")-SUMIFS(annual_details_by_tech!F$2:F$1295, annual_details_by_tech!$A$2:$A$1295, "distributed", annual_details_by_tech!$B$2:$B$1295, "storage_load"))</f>
        <v>917.55340864728566</v>
      </c>
      <c r="K90" s="32">
        <f>0.001*(SUMIFS(annual_details_by_tech!G$2:G$1295, annual_details_by_tech!$A$2:$A$1295, "distributed", annual_details_by_tech!$B$2:$B$1295, "total_output")-SUMIFS(annual_details_by_tech!G$2:G$1295, annual_details_by_tech!$A$2:$A$1295, "distributed", annual_details_by_tech!$B$2:$B$1295, "storage_load"))</f>
        <v>964.20106692141019</v>
      </c>
      <c r="L90" s="32">
        <f>0.001*(SUMIFS(annual_details_by_tech!H$2:H$1295, annual_details_by_tech!$A$2:$A$1295, "distributed", annual_details_by_tech!$B$2:$B$1295, "total_output")-SUMIFS(annual_details_by_tech!H$2:H$1295, annual_details_by_tech!$A$2:$A$1295, "distributed", annual_details_by_tech!$B$2:$B$1295, "storage_load"))</f>
        <v>1000.4082388909353</v>
      </c>
      <c r="M90" s="32">
        <f>0.001*(SUMIFS(annual_details_by_tech!I$2:I$1295, annual_details_by_tech!$A$2:$A$1295, "distributed", annual_details_by_tech!$B$2:$B$1295, "total_output")-SUMIFS(annual_details_by_tech!I$2:I$1295, annual_details_by_tech!$A$2:$A$1295, "distributed", annual_details_by_tech!$B$2:$B$1295, "storage_load"))</f>
        <v>1029.5723718631923</v>
      </c>
      <c r="N90" s="32">
        <f>0.001*(SUMIFS(annual_details_by_tech!J$2:J$1295, annual_details_by_tech!$A$2:$A$1295, "distributed", annual_details_by_tech!$B$2:$B$1295, "total_output")-SUMIFS(annual_details_by_tech!J$2:J$1295, annual_details_by_tech!$A$2:$A$1295, "distributed", annual_details_by_tech!$B$2:$B$1295, "storage_load"))</f>
        <v>1068.9752925595342</v>
      </c>
      <c r="O90" s="32">
        <f>0.001*(SUMIFS(annual_details_by_tech!K$2:K$1295, annual_details_by_tech!$A$2:$A$1295, "distributed", annual_details_by_tech!$B$2:$B$1295, "total_output")-SUMIFS(annual_details_by_tech!K$2:K$1295, annual_details_by_tech!$A$2:$A$1295, "distributed", annual_details_by_tech!$B$2:$B$1295, "storage_load"))</f>
        <v>1111.0045823923945</v>
      </c>
      <c r="P90" s="32">
        <f>0.001*(SUMIFS(annual_details_by_tech!L$2:L$1295, annual_details_by_tech!$A$2:$A$1295, "distributed", annual_details_by_tech!$B$2:$B$1295, "total_output")-SUMIFS(annual_details_by_tech!L$2:L$1295, annual_details_by_tech!$A$2:$A$1295, "distributed", annual_details_by_tech!$B$2:$B$1295, "storage_load"))</f>
        <v>1151.8908080633366</v>
      </c>
      <c r="Q90" s="32">
        <f>0.001*(SUMIFS(annual_details_by_tech!M$2:M$1295, annual_details_by_tech!$A$2:$A$1295, "distributed", annual_details_by_tech!$B$2:$B$1295, "total_output")-SUMIFS(annual_details_by_tech!M$2:M$1295, annual_details_by_tech!$A$2:$A$1295, "distributed", annual_details_by_tech!$B$2:$B$1295, "storage_load"))</f>
        <v>1183.1496310583559</v>
      </c>
      <c r="R90" s="32">
        <f>0.001*(SUMIFS(annual_details_by_tech!N$2:N$1295, annual_details_by_tech!$A$2:$A$1295, "distributed", annual_details_by_tech!$B$2:$B$1295, "total_output")-SUMIFS(annual_details_by_tech!N$2:N$1295, annual_details_by_tech!$A$2:$A$1295, "distributed", annual_details_by_tech!$B$2:$B$1295, "storage_load"))</f>
        <v>1179.3598259360654</v>
      </c>
      <c r="S90" s="32">
        <f>0.001*(SUMIFS(annual_details_by_tech!O$2:O$1295, annual_details_by_tech!$A$2:$A$1295, "distributed", annual_details_by_tech!$B$2:$B$1295, "total_output")-SUMIFS(annual_details_by_tech!O$2:O$1295, annual_details_by_tech!$A$2:$A$1295, "distributed", annual_details_by_tech!$B$2:$B$1295, "storage_load"))</f>
        <v>1136.8624952497632</v>
      </c>
      <c r="T90" s="32">
        <f>0.001*(SUMIFS(annual_details_by_tech!P$2:P$1295, annual_details_by_tech!$A$2:$A$1295, "distributed", annual_details_by_tech!$B$2:$B$1295, "total_output")-SUMIFS(annual_details_by_tech!P$2:P$1295, annual_details_by_tech!$A$2:$A$1295, "distributed", annual_details_by_tech!$B$2:$B$1295, "storage_load"))</f>
        <v>1186.4903350686918</v>
      </c>
      <c r="U90" s="32">
        <f>0.001*(SUMIFS(annual_details_by_tech!Q$2:Q$1295, annual_details_by_tech!$A$2:$A$1295, "distributed", annual_details_by_tech!$B$2:$B$1295, "total_output")-SUMIFS(annual_details_by_tech!Q$2:Q$1295, annual_details_by_tech!$A$2:$A$1295, "distributed", annual_details_by_tech!$B$2:$B$1295, "storage_load"))</f>
        <v>1219.0660559407843</v>
      </c>
      <c r="V90" s="32">
        <f>0.001*(SUMIFS(annual_details_by_tech!R$2:R$1295, annual_details_by_tech!$A$2:$A$1295, "distributed", annual_details_by_tech!$B$2:$B$1295, "total_output")-SUMIFS(annual_details_by_tech!R$2:R$1295, annual_details_by_tech!$A$2:$A$1295, "distributed", annual_details_by_tech!$B$2:$B$1295, "storage_load"))</f>
        <v>1256.8882887337827</v>
      </c>
      <c r="W90" s="32">
        <f>0.001*(SUMIFS(annual_details_by_tech!S$2:S$1295, annual_details_by_tech!$A$2:$A$1295, "distributed", annual_details_by_tech!$B$2:$B$1295, "total_output")-SUMIFS(annual_details_by_tech!S$2:S$1295, annual_details_by_tech!$A$2:$A$1295, "distributed", annual_details_by_tech!$B$2:$B$1295, "storage_load"))</f>
        <v>1327.3823340353747</v>
      </c>
      <c r="X90" s="32">
        <f>0.001*(SUMIFS(annual_details_by_tech!T$2:T$1295, annual_details_by_tech!$A$2:$A$1295, "distributed", annual_details_by_tech!$B$2:$B$1295, "total_output")-SUMIFS(annual_details_by_tech!T$2:T$1295, annual_details_by_tech!$A$2:$A$1295, "distributed", annual_details_by_tech!$B$2:$B$1295, "storage_load"))</f>
        <v>1368.0305547023756</v>
      </c>
      <c r="Y90" s="32">
        <f>0.001*(SUMIFS(annual_details_by_tech!U$2:U$1295, annual_details_by_tech!$A$2:$A$1295, "distributed", annual_details_by_tech!$B$2:$B$1295, "total_output")-SUMIFS(annual_details_by_tech!U$2:U$1295, annual_details_by_tech!$A$2:$A$1295, "distributed", annual_details_by_tech!$B$2:$B$1295, "storage_load"))</f>
        <v>1396.1628805708438</v>
      </c>
      <c r="Z90" s="32">
        <f>0.001*(SUMIFS(annual_details_by_tech!V$2:V$1295, annual_details_by_tech!$A$2:$A$1295, "distributed", annual_details_by_tech!$B$2:$B$1295, "total_output")-SUMIFS(annual_details_by_tech!V$2:V$1295, annual_details_by_tech!$A$2:$A$1295, "distributed", annual_details_by_tech!$B$2:$B$1295, "storage_load"))</f>
        <v>1420.7677909809402</v>
      </c>
      <c r="AA90" s="32">
        <f>0.001*(SUMIFS(annual_details_by_tech!W$2:W$1295, annual_details_by_tech!$A$2:$A$1295, "distributed", annual_details_by_tech!$B$2:$B$1295, "total_output")-SUMIFS(annual_details_by_tech!W$2:W$1295, annual_details_by_tech!$A$2:$A$1295, "distributed", annual_details_by_tech!$B$2:$B$1295, "storage_load"))</f>
        <v>1486.576344785658</v>
      </c>
      <c r="AB90" s="32">
        <f>0.001*(SUMIFS(annual_details_by_tech!X$2:X$1295, annual_details_by_tech!$A$2:$A$1295, "distributed", annual_details_by_tech!$B$2:$B$1295, "total_output")-SUMIFS(annual_details_by_tech!X$2:X$1295, annual_details_by_tech!$A$2:$A$1295, "distributed", annual_details_by_tech!$B$2:$B$1295, "storage_load"))</f>
        <v>1527.1683269112523</v>
      </c>
      <c r="AC90" s="32">
        <f>0.001*(SUMIFS(annual_details_by_tech!Y$2:Y$1295, annual_details_by_tech!$A$2:$A$1295, "distributed", annual_details_by_tech!$B$2:$B$1295, "total_output")-SUMIFS(annual_details_by_tech!Y$2:Y$1295, annual_details_by_tech!$A$2:$A$1295, "distributed", annual_details_by_tech!$B$2:$B$1295, "storage_load"))</f>
        <v>1556.9779284434558</v>
      </c>
      <c r="AD90" s="32">
        <f>0.001*(SUMIFS(annual_details_by_tech!Z$2:Z$1295, annual_details_by_tech!$A$2:$A$1295, "distributed", annual_details_by_tech!$B$2:$B$1295, "total_output")-SUMIFS(annual_details_by_tech!Z$2:Z$1295, annual_details_by_tech!$A$2:$A$1295, "distributed", annual_details_by_tech!$B$2:$B$1295, "storage_load"))</f>
        <v>1599.5111950192647</v>
      </c>
      <c r="AE90" s="32">
        <f>0.001*(SUMIFS(annual_details_by_tech!AA$2:AA$1295, annual_details_by_tech!$A$2:$A$1295, "distributed", annual_details_by_tech!$B$2:$B$1295, "total_output")-SUMIFS(annual_details_by_tech!AA$2:AA$1295, annual_details_by_tech!$A$2:$A$1295, "distributed", annual_details_by_tech!$B$2:$B$1295, "storage_load"))</f>
        <v>1559.7085376792497</v>
      </c>
      <c r="AF90" s="32">
        <f>0.001*(SUMIFS(annual_details_by_tech!AB$2:AB$1295, annual_details_by_tech!$A$2:$A$1295, "distributed", annual_details_by_tech!$B$2:$B$1295, "total_output")-SUMIFS(annual_details_by_tech!AB$2:AB$1295, annual_details_by_tech!$A$2:$A$1295, "distributed", annual_details_by_tech!$B$2:$B$1295, "storage_load"))</f>
        <v>1593.4338466368788</v>
      </c>
      <c r="AG90" s="32">
        <f>0.001*(SUMIFS(annual_details_by_tech!AC$2:AC$1295, annual_details_by_tech!$A$2:$A$1295, "distributed", annual_details_by_tech!$B$2:$B$1295, "total_output")-SUMIFS(annual_details_by_tech!AC$2:AC$1295, annual_details_by_tech!$A$2:$A$1295, "distributed", annual_details_by_tech!$B$2:$B$1295, "storage_load"))</f>
        <v>1609.760626605201</v>
      </c>
      <c r="AH90" s="32">
        <f>0.001*(SUMIFS(annual_details_by_tech!AD$2:AD$1295, annual_details_by_tech!$A$2:$A$1295, "distributed", annual_details_by_tech!$B$2:$B$1295, "total_output")-SUMIFS(annual_details_by_tech!AD$2:AD$1295, annual_details_by_tech!$A$2:$A$1295, "distributed", annual_details_by_tech!$B$2:$B$1295, "storage_load"))</f>
        <v>1562.1116197369488</v>
      </c>
      <c r="AI90" s="32">
        <f>0.001*(SUMIFS(annual_details_by_tech!AE$2:AE$1295, annual_details_by_tech!$A$2:$A$1295, "distributed", annual_details_by_tech!$B$2:$B$1295, "total_output")-SUMIFS(annual_details_by_tech!AE$2:AE$1295, annual_details_by_tech!$A$2:$A$1295, "distributed", annual_details_by_tech!$B$2:$B$1295, "storage_load"))</f>
        <v>1616.1738896590764</v>
      </c>
    </row>
    <row r="91" spans="6:35">
      <c r="F91" s="17" t="s">
        <v>21</v>
      </c>
      <c r="G91" s="29"/>
      <c r="H91" s="29"/>
      <c r="I91" s="32"/>
      <c r="J91" s="32">
        <f>SUMIFS(annual_details_by_tech!F$2:F$1295, annual_details_by_tech!$A$2:$A$1295, "distributed", annual_details_by_tech!$B$2:$B$1295, "capacity_in_place")</f>
        <v>594.27699999999879</v>
      </c>
      <c r="K91" s="32">
        <f>SUMIFS(annual_details_by_tech!G$2:G$1295, annual_details_by_tech!$A$2:$A$1295, "distributed", annual_details_by_tech!$B$2:$B$1295, "capacity_in_place")</f>
        <v>636.75499999999863</v>
      </c>
      <c r="L91" s="32">
        <f>SUMIFS(annual_details_by_tech!H$2:H$1295, annual_details_by_tech!$A$2:$A$1295, "distributed", annual_details_by_tech!$B$2:$B$1295, "capacity_in_place")</f>
        <v>669.28299999999865</v>
      </c>
      <c r="M91" s="32">
        <f>SUMIFS(annual_details_by_tech!I$2:I$1295, annual_details_by_tech!$A$2:$A$1295, "distributed", annual_details_by_tech!$B$2:$B$1295, "capacity_in_place")</f>
        <v>691.58599999999853</v>
      </c>
      <c r="N91" s="32">
        <f>SUMIFS(annual_details_by_tech!J$2:J$1295, annual_details_by_tech!$A$2:$A$1295, "distributed", annual_details_by_tech!$B$2:$B$1295, "capacity_in_place")</f>
        <v>718.40499999999849</v>
      </c>
      <c r="O91" s="32">
        <f>SUMIFS(annual_details_by_tech!K$2:K$1295, annual_details_by_tech!$A$2:$A$1295, "distributed", annual_details_by_tech!$B$2:$B$1295, "capacity_in_place")</f>
        <v>747.26899999999853</v>
      </c>
      <c r="P91" s="32">
        <f>SUMIFS(annual_details_by_tech!L$2:L$1295, annual_details_by_tech!$A$2:$A$1295, "distributed", annual_details_by_tech!$B$2:$B$1295, "capacity_in_place")</f>
        <v>778.4809999999984</v>
      </c>
      <c r="Q91" s="32">
        <f>SUMIFS(annual_details_by_tech!M$2:M$1295, annual_details_by_tech!$A$2:$A$1295, "distributed", annual_details_by_tech!$B$2:$B$1295, "capacity_in_place")</f>
        <v>811.83599999999842</v>
      </c>
      <c r="R91" s="32">
        <f>SUMIFS(annual_details_by_tech!N$2:N$1295, annual_details_by_tech!$A$2:$A$1295, "distributed", annual_details_by_tech!$B$2:$B$1295, "capacity_in_place")</f>
        <v>846.9419999999983</v>
      </c>
      <c r="S91" s="32">
        <f>SUMIFS(annual_details_by_tech!O$2:O$1295, annual_details_by_tech!$A$2:$A$1295, "distributed", annual_details_by_tech!$B$2:$B$1295, "capacity_in_place")</f>
        <v>883.9509999999982</v>
      </c>
      <c r="T91" s="32">
        <f>SUMIFS(annual_details_by_tech!P$2:P$1295, annual_details_by_tech!$A$2:$A$1295, "distributed", annual_details_by_tech!$B$2:$B$1295, "capacity_in_place")</f>
        <v>922.38599999999826</v>
      </c>
      <c r="U91" s="32">
        <f>SUMIFS(annual_details_by_tech!Q$2:Q$1295, annual_details_by_tech!$A$2:$A$1295, "distributed", annual_details_by_tech!$B$2:$B$1295, "capacity_in_place")</f>
        <v>962.06099999999833</v>
      </c>
      <c r="V91" s="32">
        <f>SUMIFS(annual_details_by_tech!R$2:R$1295, annual_details_by_tech!$A$2:$A$1295, "distributed", annual_details_by_tech!$B$2:$B$1295, "capacity_in_place")</f>
        <v>1003.0179999999983</v>
      </c>
      <c r="W91" s="32">
        <f>SUMIFS(annual_details_by_tech!S$2:S$1295, annual_details_by_tech!$A$2:$A$1295, "distributed", annual_details_by_tech!$B$2:$B$1295, "capacity_in_place")</f>
        <v>1044.4439999999984</v>
      </c>
      <c r="X91" s="32">
        <f>SUMIFS(annual_details_by_tech!T$2:T$1295, annual_details_by_tech!$A$2:$A$1295, "distributed", annual_details_by_tech!$B$2:$B$1295, "capacity_in_place")</f>
        <v>1086.7389999999982</v>
      </c>
      <c r="Y91" s="32">
        <f>SUMIFS(annual_details_by_tech!U$2:U$1295, annual_details_by_tech!$A$2:$A$1295, "distributed", annual_details_by_tech!$B$2:$B$1295, "capacity_in_place")</f>
        <v>1129.447999999998</v>
      </c>
      <c r="Z91" s="32">
        <f>SUMIFS(annual_details_by_tech!V$2:V$1295, annual_details_by_tech!$A$2:$A$1295, "distributed", annual_details_by_tech!$B$2:$B$1295, "capacity_in_place")</f>
        <v>1171.7889999999979</v>
      </c>
      <c r="AA91" s="32">
        <f>SUMIFS(annual_details_by_tech!W$2:W$1295, annual_details_by_tech!$A$2:$A$1295, "distributed", annual_details_by_tech!$B$2:$B$1295, "capacity_in_place")</f>
        <v>1214.6519999999978</v>
      </c>
      <c r="AB91" s="32">
        <f>SUMIFS(annual_details_by_tech!X$2:X$1295, annual_details_by_tech!$A$2:$A$1295, "distributed", annual_details_by_tech!$B$2:$B$1295, "capacity_in_place")</f>
        <v>1257.4399999999978</v>
      </c>
      <c r="AC91" s="32">
        <f>SUMIFS(annual_details_by_tech!Y$2:Y$1295, annual_details_by_tech!$A$2:$A$1295, "distributed", annual_details_by_tech!$B$2:$B$1295, "capacity_in_place")</f>
        <v>1300.3679999999974</v>
      </c>
      <c r="AD91" s="32">
        <f>SUMIFS(annual_details_by_tech!Z$2:Z$1295, annual_details_by_tech!$A$2:$A$1295, "distributed", annual_details_by_tech!$B$2:$B$1295, "capacity_in_place")</f>
        <v>1343.5039999999974</v>
      </c>
      <c r="AE91" s="32">
        <f>SUMIFS(annual_details_by_tech!AA$2:AA$1295, annual_details_by_tech!$A$2:$A$1295, "distributed", annual_details_by_tech!$B$2:$B$1295, "capacity_in_place")</f>
        <v>1386.8999999999969</v>
      </c>
      <c r="AF91" s="32">
        <f>SUMIFS(annual_details_by_tech!AB$2:AB$1295, annual_details_by_tech!$A$2:$A$1295, "distributed", annual_details_by_tech!$B$2:$B$1295, "capacity_in_place")</f>
        <v>1430.3409999999972</v>
      </c>
      <c r="AG91" s="32">
        <f>SUMIFS(annual_details_by_tech!AC$2:AC$1295, annual_details_by_tech!$A$2:$A$1295, "distributed", annual_details_by_tech!$B$2:$B$1295, "capacity_in_place")</f>
        <v>1474.6509999999973</v>
      </c>
      <c r="AH91" s="32">
        <f>SUMIFS(annual_details_by_tech!AD$2:AD$1295, annual_details_by_tech!$A$2:$A$1295, "distributed", annual_details_by_tech!$B$2:$B$1295, "capacity_in_place")</f>
        <v>1519.4069999999963</v>
      </c>
      <c r="AI91" s="32">
        <f>SUMIFS(annual_details_by_tech!AE$2:AE$1295, annual_details_by_tech!$A$2:$A$1295, "distributed", annual_details_by_tech!$B$2:$B$1295, "capacity_in_place")</f>
        <v>1564.9229999999964</v>
      </c>
    </row>
    <row r="92" spans="6:35">
      <c r="F92" s="17" t="s">
        <v>99</v>
      </c>
      <c r="G92" s="29"/>
      <c r="H92" s="29"/>
      <c r="I92" s="32"/>
      <c r="J92" s="32">
        <f>0.001*SUMIFS(annual_details_by_tech!F$2:F$1295, annual_details_by_tech!$A$2:$A$1295, "system", annual_details_by_tech!$B$2:$B$1295, "ev_load")</f>
        <v>24.646045539869903</v>
      </c>
      <c r="K92" s="32">
        <f>0.001*SUMIFS(annual_details_by_tech!G$2:G$1295, annual_details_by_tech!$A$2:$A$1295, "system", annual_details_by_tech!$B$2:$B$1295, "ev_load")</f>
        <v>29.991353282186502</v>
      </c>
      <c r="L92" s="32">
        <f>0.001*SUMIFS(annual_details_by_tech!H$2:H$1295, annual_details_by_tech!$A$2:$A$1295, "system", annual_details_by_tech!$B$2:$B$1295, "ev_load")</f>
        <v>36.433744463207901</v>
      </c>
      <c r="M92" s="32">
        <f>0.001*SUMIFS(annual_details_by_tech!I$2:I$1295, annual_details_by_tech!$A$2:$A$1295, "system", annual_details_by_tech!$B$2:$B$1295, "ev_load")</f>
        <v>44.094823512284798</v>
      </c>
      <c r="N92" s="32">
        <f>0.001*SUMIFS(annual_details_by_tech!J$2:J$1295, annual_details_by_tech!$A$2:$A$1295, "system", annual_details_by_tech!$B$2:$B$1295, "ev_load")</f>
        <v>53.151709924340402</v>
      </c>
      <c r="O92" s="32">
        <f>0.001*SUMIFS(annual_details_by_tech!K$2:K$1295, annual_details_by_tech!$A$2:$A$1295, "system", annual_details_by_tech!$B$2:$B$1295, "ev_load")</f>
        <v>63.752443874236207</v>
      </c>
      <c r="P92" s="32">
        <f>0.001*SUMIFS(annual_details_by_tech!L$2:L$1295, annual_details_by_tech!$A$2:$A$1295, "system", annual_details_by_tech!$B$2:$B$1295, "ev_load")</f>
        <v>76.018629791322596</v>
      </c>
      <c r="Q92" s="32">
        <f>0.001*SUMIFS(annual_details_by_tech!M$2:M$1295, annual_details_by_tech!$A$2:$A$1295, "system", annual_details_by_tech!$B$2:$B$1295, "ev_load")</f>
        <v>90.1088821486656</v>
      </c>
      <c r="R92" s="32">
        <f>0.001*SUMIFS(annual_details_by_tech!N$2:N$1295, annual_details_by_tech!$A$2:$A$1295, "system", annual_details_by_tech!$B$2:$B$1295, "ev_load")</f>
        <v>106.21618188849401</v>
      </c>
      <c r="S92" s="32">
        <f>0.001*SUMIFS(annual_details_by_tech!O$2:O$1295, annual_details_by_tech!$A$2:$A$1295, "system", annual_details_by_tech!$B$2:$B$1295, "ev_load")</f>
        <v>124.493856334773</v>
      </c>
      <c r="T92" s="32">
        <f>0.001*SUMIFS(annual_details_by_tech!P$2:P$1295, annual_details_by_tech!$A$2:$A$1295, "system", annual_details_by_tech!$B$2:$B$1295, "ev_load")</f>
        <v>145.08201493871101</v>
      </c>
      <c r="U92" s="32">
        <f>0.001*SUMIFS(annual_details_by_tech!Q$2:Q$1295, annual_details_by_tech!$A$2:$A$1295, "system", annual_details_by_tech!$B$2:$B$1295, "ev_load")</f>
        <v>168.126054300617</v>
      </c>
      <c r="V92" s="32">
        <f>0.001*SUMIFS(annual_details_by_tech!R$2:R$1295, annual_details_by_tech!$A$2:$A$1295, "system", annual_details_by_tech!$B$2:$B$1295, "ev_load")</f>
        <v>193.77665816990302</v>
      </c>
      <c r="W92" s="32">
        <f>0.001*SUMIFS(annual_details_by_tech!S$2:S$1295, annual_details_by_tech!$A$2:$A$1295, "system", annual_details_by_tech!$B$2:$B$1295, "ev_load")</f>
        <v>222.19508459418702</v>
      </c>
      <c r="X92" s="32">
        <f>0.001*SUMIFS(annual_details_by_tech!T$2:T$1295, annual_details_by_tech!$A$2:$A$1295, "system", annual_details_by_tech!$B$2:$B$1295, "ev_load")</f>
        <v>253.52673017378001</v>
      </c>
      <c r="Y92" s="32">
        <f>0.001*SUMIFS(annual_details_by_tech!U$2:U$1295, annual_details_by_tech!$A$2:$A$1295, "system", annual_details_by_tech!$B$2:$B$1295, "ev_load")</f>
        <v>287.95664512725699</v>
      </c>
      <c r="Z92" s="32">
        <f>0.001*SUMIFS(annual_details_by_tech!V$2:V$1295, annual_details_by_tech!$A$2:$A$1295, "system", annual_details_by_tech!$B$2:$B$1295, "ev_load")</f>
        <v>321.54854694803601</v>
      </c>
      <c r="AA92" s="32">
        <f>0.001*SUMIFS(annual_details_by_tech!W$2:W$1295, annual_details_by_tech!$A$2:$A$1295, "system", annual_details_by_tech!$B$2:$B$1295, "ev_load")</f>
        <v>360.45403361652001</v>
      </c>
      <c r="AB92" s="32">
        <f>0.001*SUMIFS(annual_details_by_tech!X$2:X$1295, annual_details_by_tech!$A$2:$A$1295, "system", annual_details_by_tech!$B$2:$B$1295, "ev_load")</f>
        <v>406.58705310769898</v>
      </c>
      <c r="AC92" s="32">
        <f>0.001*SUMIFS(annual_details_by_tech!Y$2:Y$1295, annual_details_by_tech!$A$2:$A$1295, "system", annual_details_by_tech!$B$2:$B$1295, "ev_load")</f>
        <v>460.66930127402503</v>
      </c>
      <c r="AD92" s="32">
        <f>0.001*SUMIFS(annual_details_by_tech!Z$2:Z$1295, annual_details_by_tech!$A$2:$A$1295, "system", annual_details_by_tech!$B$2:$B$1295, "ev_load")</f>
        <v>523.47270188441905</v>
      </c>
      <c r="AE92" s="32">
        <f>0.001*SUMIFS(annual_details_by_tech!AA$2:AA$1295, annual_details_by_tech!$A$2:$A$1295, "system", annual_details_by_tech!$B$2:$B$1295, "ev_load")</f>
        <v>597.07246096148799</v>
      </c>
      <c r="AF92" s="32">
        <f>0.001*SUMIFS(annual_details_by_tech!AB$2:AB$1295, annual_details_by_tech!$A$2:$A$1295, "system", annual_details_by_tech!$B$2:$B$1295, "ev_load")</f>
        <v>672.73420818841294</v>
      </c>
      <c r="AG92" s="32">
        <f>0.001*SUMIFS(annual_details_by_tech!AC$2:AC$1295, annual_details_by_tech!$A$2:$A$1295, "system", annual_details_by_tech!$B$2:$B$1295, "ev_load")</f>
        <v>751.34354103981002</v>
      </c>
      <c r="AH92" s="32">
        <f>0.001*SUMIFS(annual_details_by_tech!AD$2:AD$1295, annual_details_by_tech!$A$2:$A$1295, "system", annual_details_by_tech!$B$2:$B$1295, "ev_load")</f>
        <v>835.16600290596909</v>
      </c>
      <c r="AI92" s="32">
        <f>0.001*SUMIFS(annual_details_by_tech!AE$2:AE$1295, annual_details_by_tech!$A$2:$A$1295, "system", annual_details_by_tech!$B$2:$B$1295, "ev_load")</f>
        <v>925.89348149959005</v>
      </c>
    </row>
    <row r="93" spans="6:35">
      <c r="F93" s="17" t="s">
        <v>105</v>
      </c>
      <c r="G93" s="29"/>
      <c r="H93" s="29"/>
      <c r="I93" s="32"/>
      <c r="J93" s="32">
        <f>0.001*(SUMIFS(annual_details_by_tech!F$2:F$1295, annual_details_by_tech!$B$2:$B$1295, "storage_load")+SUMIFS(annual_details_by_tech!F$2:F$1295, annual_details_by_tech!$B$2:$B$1295, "storage_net_load")-SUMIFS(annual_details_by_tech!F$2:F$1295, annual_details_by_tech!$A$2:$A$1295, "distributed", annual_details_by_tech!$B$2:$B$1295, "storage_load"))</f>
        <v>0</v>
      </c>
      <c r="K93" s="32">
        <f>0.001*(SUMIFS(annual_details_by_tech!G$2:G$1295, annual_details_by_tech!$B$2:$B$1295, "storage_load")+SUMIFS(annual_details_by_tech!G$2:G$1295, annual_details_by_tech!$B$2:$B$1295, "storage_net_load")-SUMIFS(annual_details_by_tech!G$2:G$1295, annual_details_by_tech!$A$2:$A$1295, "distributed", annual_details_by_tech!$B$2:$B$1295, "storage_load"))</f>
        <v>-9.285031410399824E-12</v>
      </c>
      <c r="L93" s="32">
        <f>0.001*(SUMIFS(annual_details_by_tech!H$2:H$1295, annual_details_by_tech!$B$2:$B$1295, "storage_load")+SUMIFS(annual_details_by_tech!H$2:H$1295, annual_details_by_tech!$B$2:$B$1295, "storage_net_load")-SUMIFS(annual_details_by_tech!H$2:H$1295, annual_details_by_tech!$A$2:$A$1295, "distributed", annual_details_by_tech!$B$2:$B$1295, "storage_load"))</f>
        <v>21.363864026807203</v>
      </c>
      <c r="M93" s="32">
        <f>0.001*(SUMIFS(annual_details_by_tech!I$2:I$1295, annual_details_by_tech!$B$2:$B$1295, "storage_load")+SUMIFS(annual_details_by_tech!I$2:I$1295, annual_details_by_tech!$B$2:$B$1295, "storage_net_load")-SUMIFS(annual_details_by_tech!I$2:I$1295, annual_details_by_tech!$A$2:$A$1295, "distributed", annual_details_by_tech!$B$2:$B$1295, "storage_load"))</f>
        <v>32.489481404483193</v>
      </c>
      <c r="N93" s="32">
        <f>0.001*(SUMIFS(annual_details_by_tech!J$2:J$1295, annual_details_by_tech!$B$2:$B$1295, "storage_load")+SUMIFS(annual_details_by_tech!J$2:J$1295, annual_details_by_tech!$B$2:$B$1295, "storage_net_load")-SUMIFS(annual_details_by_tech!J$2:J$1295, annual_details_by_tech!$A$2:$A$1295, "distributed", annual_details_by_tech!$B$2:$B$1295, "storage_load"))</f>
        <v>48.068123005205301</v>
      </c>
      <c r="O93" s="32">
        <f>0.001*(SUMIFS(annual_details_by_tech!K$2:K$1295, annual_details_by_tech!$B$2:$B$1295, "storage_load")+SUMIFS(annual_details_by_tech!K$2:K$1295, annual_details_by_tech!$B$2:$B$1295, "storage_net_load")-SUMIFS(annual_details_by_tech!K$2:K$1295, annual_details_by_tech!$A$2:$A$1295, "distributed", annual_details_by_tech!$B$2:$B$1295, "storage_load"))</f>
        <v>65.450478336707292</v>
      </c>
      <c r="P93" s="32">
        <f>0.001*(SUMIFS(annual_details_by_tech!L$2:L$1295, annual_details_by_tech!$B$2:$B$1295, "storage_load")+SUMIFS(annual_details_by_tech!L$2:L$1295, annual_details_by_tech!$B$2:$B$1295, "storage_net_load")-SUMIFS(annual_details_by_tech!L$2:L$1295, annual_details_by_tech!$A$2:$A$1295, "distributed", annual_details_by_tech!$B$2:$B$1295, "storage_load"))</f>
        <v>84.878056922460303</v>
      </c>
      <c r="Q93" s="32">
        <f>0.001*(SUMIFS(annual_details_by_tech!M$2:M$1295, annual_details_by_tech!$B$2:$B$1295, "storage_load")+SUMIFS(annual_details_by_tech!M$2:M$1295, annual_details_by_tech!$B$2:$B$1295, "storage_net_load")-SUMIFS(annual_details_by_tech!M$2:M$1295, annual_details_by_tech!$A$2:$A$1295, "distributed", annual_details_by_tech!$B$2:$B$1295, "storage_load"))</f>
        <v>102.29719623883179</v>
      </c>
      <c r="R93" s="32">
        <f>0.001*(SUMIFS(annual_details_by_tech!N$2:N$1295, annual_details_by_tech!$B$2:$B$1295, "storage_load")+SUMIFS(annual_details_by_tech!N$2:N$1295, annual_details_by_tech!$B$2:$B$1295, "storage_net_load")-SUMIFS(annual_details_by_tech!N$2:N$1295, annual_details_by_tech!$A$2:$A$1295, "distributed", annual_details_by_tech!$B$2:$B$1295, "storage_load"))</f>
        <v>118.27336674287447</v>
      </c>
      <c r="S93" s="32">
        <f>0.001*(SUMIFS(annual_details_by_tech!O$2:O$1295, annual_details_by_tech!$B$2:$B$1295, "storage_load")+SUMIFS(annual_details_by_tech!O$2:O$1295, annual_details_by_tech!$B$2:$B$1295, "storage_net_load")-SUMIFS(annual_details_by_tech!O$2:O$1295, annual_details_by_tech!$A$2:$A$1295, "distributed", annual_details_by_tech!$B$2:$B$1295, "storage_load"))</f>
        <v>139.29912395461346</v>
      </c>
      <c r="T93" s="32">
        <f>0.001*(SUMIFS(annual_details_by_tech!P$2:P$1295, annual_details_by_tech!$B$2:$B$1295, "storage_load")+SUMIFS(annual_details_by_tech!P$2:P$1295, annual_details_by_tech!$B$2:$B$1295, "storage_net_load")-SUMIFS(annual_details_by_tech!P$2:P$1295, annual_details_by_tech!$A$2:$A$1295, "distributed", annual_details_by_tech!$B$2:$B$1295, "storage_load"))</f>
        <v>122.34977097389944</v>
      </c>
      <c r="U93" s="32">
        <f>0.001*(SUMIFS(annual_details_by_tech!Q$2:Q$1295, annual_details_by_tech!$B$2:$B$1295, "storage_load")+SUMIFS(annual_details_by_tech!Q$2:Q$1295, annual_details_by_tech!$B$2:$B$1295, "storage_net_load")-SUMIFS(annual_details_by_tech!Q$2:Q$1295, annual_details_by_tech!$A$2:$A$1295, "distributed", annual_details_by_tech!$B$2:$B$1295, "storage_load"))</f>
        <v>121.63227014387974</v>
      </c>
      <c r="V93" s="32">
        <f>0.001*(SUMIFS(annual_details_by_tech!R$2:R$1295, annual_details_by_tech!$B$2:$B$1295, "storage_load")+SUMIFS(annual_details_by_tech!R$2:R$1295, annual_details_by_tech!$B$2:$B$1295, "storage_net_load")-SUMIFS(annual_details_by_tech!R$2:R$1295, annual_details_by_tech!$A$2:$A$1295, "distributed", annual_details_by_tech!$B$2:$B$1295, "storage_load"))</f>
        <v>124.84362057560912</v>
      </c>
      <c r="W93" s="32">
        <f>0.001*(SUMIFS(annual_details_by_tech!S$2:S$1295, annual_details_by_tech!$B$2:$B$1295, "storage_load")+SUMIFS(annual_details_by_tech!S$2:S$1295, annual_details_by_tech!$B$2:$B$1295, "storage_net_load")-SUMIFS(annual_details_by_tech!S$2:S$1295, annual_details_by_tech!$A$2:$A$1295, "distributed", annual_details_by_tech!$B$2:$B$1295, "storage_load"))</f>
        <v>129.87433572039092</v>
      </c>
      <c r="X93" s="32">
        <f>0.001*(SUMIFS(annual_details_by_tech!T$2:T$1295, annual_details_by_tech!$B$2:$B$1295, "storage_load")+SUMIFS(annual_details_by_tech!T$2:T$1295, annual_details_by_tech!$B$2:$B$1295, "storage_net_load")-SUMIFS(annual_details_by_tech!T$2:T$1295, annual_details_by_tech!$A$2:$A$1295, "distributed", annual_details_by_tech!$B$2:$B$1295, "storage_load"))</f>
        <v>137.85609334473173</v>
      </c>
      <c r="Y93" s="32">
        <f>0.001*(SUMIFS(annual_details_by_tech!U$2:U$1295, annual_details_by_tech!$B$2:$B$1295, "storage_load")+SUMIFS(annual_details_by_tech!U$2:U$1295, annual_details_by_tech!$B$2:$B$1295, "storage_net_load")-SUMIFS(annual_details_by_tech!U$2:U$1295, annual_details_by_tech!$A$2:$A$1295, "distributed", annual_details_by_tech!$B$2:$B$1295, "storage_load"))</f>
        <v>141.50950388572792</v>
      </c>
      <c r="Z93" s="32">
        <f>0.001*(SUMIFS(annual_details_by_tech!V$2:V$1295, annual_details_by_tech!$B$2:$B$1295, "storage_load")+SUMIFS(annual_details_by_tech!V$2:V$1295, annual_details_by_tech!$B$2:$B$1295, "storage_net_load")-SUMIFS(annual_details_by_tech!V$2:V$1295, annual_details_by_tech!$A$2:$A$1295, "distributed", annual_details_by_tech!$B$2:$B$1295, "storage_load"))</f>
        <v>147.03196806050244</v>
      </c>
      <c r="AA93" s="32">
        <f>0.001*(SUMIFS(annual_details_by_tech!W$2:W$1295, annual_details_by_tech!$B$2:$B$1295, "storage_load")+SUMIFS(annual_details_by_tech!W$2:W$1295, annual_details_by_tech!$B$2:$B$1295, "storage_net_load")-SUMIFS(annual_details_by_tech!W$2:W$1295, annual_details_by_tech!$A$2:$A$1295, "distributed", annual_details_by_tech!$B$2:$B$1295, "storage_load"))</f>
        <v>151.88939672514101</v>
      </c>
      <c r="AB93" s="32">
        <f>0.001*(SUMIFS(annual_details_by_tech!X$2:X$1295, annual_details_by_tech!$B$2:$B$1295, "storage_load")+SUMIFS(annual_details_by_tech!X$2:X$1295, annual_details_by_tech!$B$2:$B$1295, "storage_net_load")-SUMIFS(annual_details_by_tech!X$2:X$1295, annual_details_by_tech!$A$2:$A$1295, "distributed", annual_details_by_tech!$B$2:$B$1295, "storage_load"))</f>
        <v>151.92240518627793</v>
      </c>
      <c r="AC93" s="32">
        <f>0.001*(SUMIFS(annual_details_by_tech!Y$2:Y$1295, annual_details_by_tech!$B$2:$B$1295, "storage_load")+SUMIFS(annual_details_by_tech!Y$2:Y$1295, annual_details_by_tech!$B$2:$B$1295, "storage_net_load")-SUMIFS(annual_details_by_tech!Y$2:Y$1295, annual_details_by_tech!$A$2:$A$1295, "distributed", annual_details_by_tech!$B$2:$B$1295, "storage_load"))</f>
        <v>155.87352766229014</v>
      </c>
      <c r="AD93" s="32">
        <f>0.001*(SUMIFS(annual_details_by_tech!Z$2:Z$1295, annual_details_by_tech!$B$2:$B$1295, "storage_load")+SUMIFS(annual_details_by_tech!Z$2:Z$1295, annual_details_by_tech!$B$2:$B$1295, "storage_net_load")-SUMIFS(annual_details_by_tech!Z$2:Z$1295, annual_details_by_tech!$A$2:$A$1295, "distributed", annual_details_by_tech!$B$2:$B$1295, "storage_load"))</f>
        <v>160.71990288295413</v>
      </c>
      <c r="AE93" s="32">
        <f>0.001*(SUMIFS(annual_details_by_tech!AA$2:AA$1295, annual_details_by_tech!$B$2:$B$1295, "storage_load")+SUMIFS(annual_details_by_tech!AA$2:AA$1295, annual_details_by_tech!$B$2:$B$1295, "storage_net_load")-SUMIFS(annual_details_by_tech!AA$2:AA$1295, annual_details_by_tech!$A$2:$A$1295, "distributed", annual_details_by_tech!$B$2:$B$1295, "storage_load"))</f>
        <v>167.43353223713686</v>
      </c>
      <c r="AF93" s="32">
        <f>0.001*(SUMIFS(annual_details_by_tech!AB$2:AB$1295, annual_details_by_tech!$B$2:$B$1295, "storage_load")+SUMIFS(annual_details_by_tech!AB$2:AB$1295, annual_details_by_tech!$B$2:$B$1295, "storage_net_load")-SUMIFS(annual_details_by_tech!AB$2:AB$1295, annual_details_by_tech!$A$2:$A$1295, "distributed", annual_details_by_tech!$B$2:$B$1295, "storage_load"))</f>
        <v>171.41526492086098</v>
      </c>
      <c r="AG93" s="32">
        <f>0.001*(SUMIFS(annual_details_by_tech!AC$2:AC$1295, annual_details_by_tech!$B$2:$B$1295, "storage_load")+SUMIFS(annual_details_by_tech!AC$2:AC$1295, annual_details_by_tech!$B$2:$B$1295, "storage_net_load")-SUMIFS(annual_details_by_tech!AC$2:AC$1295, annual_details_by_tech!$A$2:$A$1295, "distributed", annual_details_by_tech!$B$2:$B$1295, "storage_load"))</f>
        <v>177.51446434979098</v>
      </c>
      <c r="AH93" s="32">
        <f>0.001*(SUMIFS(annual_details_by_tech!AD$2:AD$1295, annual_details_by_tech!$B$2:$B$1295, "storage_load")+SUMIFS(annual_details_by_tech!AD$2:AD$1295, annual_details_by_tech!$B$2:$B$1295, "storage_net_load")-SUMIFS(annual_details_by_tech!AD$2:AD$1295, annual_details_by_tech!$A$2:$A$1295, "distributed", annual_details_by_tech!$B$2:$B$1295, "storage_load"))</f>
        <v>172.96628779436281</v>
      </c>
      <c r="AI93" s="32">
        <f>0.001*(SUMIFS(annual_details_by_tech!AE$2:AE$1295, annual_details_by_tech!$B$2:$B$1295, "storage_load")+SUMIFS(annual_details_by_tech!AE$2:AE$1295, annual_details_by_tech!$B$2:$B$1295, "storage_net_load")-SUMIFS(annual_details_by_tech!AE$2:AE$1295, annual_details_by_tech!$A$2:$A$1295, "distributed", annual_details_by_tech!$B$2:$B$1295, "storage_load"))</f>
        <v>180.58613172919132</v>
      </c>
    </row>
    <row r="94" spans="6:35">
      <c r="F94" s="17" t="s">
        <v>109</v>
      </c>
      <c r="G94" s="29"/>
      <c r="H94" s="29"/>
      <c r="I94" s="35"/>
      <c r="J94" s="35">
        <f>J$88/J$84</f>
        <v>0.5916711135763173</v>
      </c>
      <c r="K94" s="35">
        <f t="shared" ref="K94:AI94" si="27">K$88/K$84</f>
        <v>0.59270289304705059</v>
      </c>
      <c r="L94" s="35">
        <f t="shared" si="27"/>
        <v>0.58935063140228006</v>
      </c>
      <c r="M94" s="35">
        <f t="shared" si="27"/>
        <v>0.46742268738516451</v>
      </c>
      <c r="N94" s="35">
        <f t="shared" si="27"/>
        <v>0.42266733544683749</v>
      </c>
      <c r="O94" s="35">
        <f t="shared" si="27"/>
        <v>0.38215441945857942</v>
      </c>
      <c r="P94" s="35">
        <f t="shared" si="27"/>
        <v>0.33016784101502433</v>
      </c>
      <c r="Q94" s="35">
        <f t="shared" si="27"/>
        <v>0.27956005952827323</v>
      </c>
      <c r="R94" s="35">
        <f t="shared" si="27"/>
        <v>0.23973363171927914</v>
      </c>
      <c r="S94" s="35">
        <f t="shared" si="27"/>
        <v>0.20007874993677738</v>
      </c>
      <c r="T94" s="35">
        <f t="shared" si="27"/>
        <v>0.14135528581013826</v>
      </c>
      <c r="U94" s="35">
        <f t="shared" si="27"/>
        <v>0.13795413239433335</v>
      </c>
      <c r="V94" s="35">
        <f t="shared" si="27"/>
        <v>0.13730905135641627</v>
      </c>
      <c r="W94" s="35">
        <f t="shared" si="27"/>
        <v>0.1337333223214186</v>
      </c>
      <c r="X94" s="35">
        <f t="shared" si="27"/>
        <v>0.13233191364978894</v>
      </c>
      <c r="Y94" s="35">
        <f t="shared" si="27"/>
        <v>0.13135391102411484</v>
      </c>
      <c r="Z94" s="35">
        <f t="shared" si="27"/>
        <v>0.12992373730047979</v>
      </c>
      <c r="AA94" s="35">
        <f t="shared" si="27"/>
        <v>0.12493160094339567</v>
      </c>
      <c r="AB94" s="35">
        <f t="shared" si="27"/>
        <v>0.12295234856337287</v>
      </c>
      <c r="AC94" s="35">
        <f t="shared" si="27"/>
        <v>0.12003700932479737</v>
      </c>
      <c r="AD94" s="35">
        <f t="shared" si="27"/>
        <v>0.1196436586406727</v>
      </c>
      <c r="AE94" s="35">
        <f t="shared" si="27"/>
        <v>0.1103909222142494</v>
      </c>
      <c r="AF94" s="35">
        <f t="shared" si="27"/>
        <v>0.10278469247507575</v>
      </c>
      <c r="AG94" s="35">
        <f t="shared" si="27"/>
        <v>9.6668687380018006E-2</v>
      </c>
      <c r="AH94" s="35">
        <f t="shared" si="27"/>
        <v>8.7862371383892343E-2</v>
      </c>
      <c r="AI94" s="35">
        <f t="shared" si="27"/>
        <v>0</v>
      </c>
    </row>
    <row r="95" spans="6:35">
      <c r="F95" s="17" t="s">
        <v>108</v>
      </c>
      <c r="G95" s="29"/>
      <c r="H95" s="29"/>
      <c r="I95" s="32"/>
      <c r="J95" s="32">
        <f>J92*J94</f>
        <v>14.582353209827453</v>
      </c>
      <c r="K95" s="32">
        <f t="shared" ref="K95:AI95" si="28">K92*K94</f>
        <v>17.775961856748097</v>
      </c>
      <c r="L95" s="32">
        <f t="shared" si="28"/>
        <v>21.472250303740903</v>
      </c>
      <c r="M95" s="32">
        <f t="shared" si="28"/>
        <v>20.610920905886697</v>
      </c>
      <c r="N95" s="32">
        <f t="shared" si="28"/>
        <v>22.465491608164186</v>
      </c>
      <c r="O95" s="32">
        <f t="shared" si="28"/>
        <v>24.363278177824405</v>
      </c>
      <c r="P95" s="32">
        <f t="shared" si="28"/>
        <v>25.09890687512139</v>
      </c>
      <c r="Q95" s="32">
        <f t="shared" si="28"/>
        <v>25.190844457507112</v>
      </c>
      <c r="R95" s="32">
        <f t="shared" si="28"/>
        <v>25.463591031484189</v>
      </c>
      <c r="S95" s="32">
        <f t="shared" si="28"/>
        <v>24.908575150270135</v>
      </c>
      <c r="T95" s="32">
        <f t="shared" si="28"/>
        <v>20.508109687572244</v>
      </c>
      <c r="U95" s="32">
        <f t="shared" si="28"/>
        <v>23.193683953924197</v>
      </c>
      <c r="V95" s="32">
        <f t="shared" si="28"/>
        <v>26.607289108325933</v>
      </c>
      <c r="W95" s="32">
        <f t="shared" si="28"/>
        <v>29.714886866269286</v>
      </c>
      <c r="X95" s="32">
        <f t="shared" si="28"/>
        <v>33.54967736527</v>
      </c>
      <c r="Y95" s="32">
        <f t="shared" si="28"/>
        <v>37.824231542848324</v>
      </c>
      <c r="Z95" s="32">
        <f t="shared" si="28"/>
        <v>41.776788943027626</v>
      </c>
      <c r="AA95" s="32">
        <f t="shared" si="28"/>
        <v>45.032099486216403</v>
      </c>
      <c r="AB95" s="32">
        <f t="shared" si="28"/>
        <v>49.9908330750524</v>
      </c>
      <c r="AC95" s="32">
        <f t="shared" si="28"/>
        <v>55.297365212678031</v>
      </c>
      <c r="AD95" s="32">
        <f t="shared" si="28"/>
        <v>62.630189251970059</v>
      </c>
      <c r="AE95" s="32">
        <f t="shared" si="28"/>
        <v>65.911379594270088</v>
      </c>
      <c r="AF95" s="32">
        <f t="shared" si="28"/>
        <v>69.146778706109615</v>
      </c>
      <c r="AG95" s="32">
        <f t="shared" si="28"/>
        <v>72.631393883773129</v>
      </c>
      <c r="AH95" s="32">
        <f t="shared" si="28"/>
        <v>73.379665514525172</v>
      </c>
      <c r="AI95" s="32">
        <f t="shared" si="28"/>
        <v>0</v>
      </c>
    </row>
    <row r="96" spans="6:35">
      <c r="G96" s="29"/>
      <c r="H96" s="29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6:35">
      <c r="F97" s="17" t="s">
        <v>38</v>
      </c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</row>
    <row r="98" spans="6:35">
      <c r="F98" s="17" t="s">
        <v>39</v>
      </c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</row>
    <row r="99" spans="6:35">
      <c r="G99" s="29"/>
      <c r="H99" s="29"/>
      <c r="I99" s="29"/>
      <c r="J99" s="30">
        <f>J8</f>
        <v>2020</v>
      </c>
      <c r="K99" s="30">
        <f t="shared" ref="K99:AB99" si="29">K8</f>
        <v>2021</v>
      </c>
      <c r="L99" s="30">
        <f t="shared" si="29"/>
        <v>2022</v>
      </c>
      <c r="M99" s="30">
        <f t="shared" si="29"/>
        <v>2023</v>
      </c>
      <c r="N99" s="30">
        <f t="shared" si="29"/>
        <v>2024</v>
      </c>
      <c r="O99" s="30">
        <f t="shared" si="29"/>
        <v>2025</v>
      </c>
      <c r="P99" s="30">
        <f t="shared" si="29"/>
        <v>2026</v>
      </c>
      <c r="Q99" s="30">
        <f t="shared" si="29"/>
        <v>2027</v>
      </c>
      <c r="R99" s="30">
        <f t="shared" si="29"/>
        <v>2028</v>
      </c>
      <c r="S99" s="30">
        <f t="shared" si="29"/>
        <v>2029</v>
      </c>
      <c r="T99" s="30">
        <f t="shared" si="29"/>
        <v>2030</v>
      </c>
      <c r="U99" s="30">
        <f t="shared" si="29"/>
        <v>2031</v>
      </c>
      <c r="V99" s="30">
        <f t="shared" si="29"/>
        <v>2032</v>
      </c>
      <c r="W99" s="30">
        <f t="shared" si="29"/>
        <v>2033</v>
      </c>
      <c r="X99" s="30">
        <f t="shared" si="29"/>
        <v>2034</v>
      </c>
      <c r="Y99" s="30">
        <f t="shared" si="29"/>
        <v>2035</v>
      </c>
      <c r="Z99" s="30">
        <f t="shared" si="29"/>
        <v>2036</v>
      </c>
      <c r="AA99" s="30">
        <f t="shared" si="29"/>
        <v>2037</v>
      </c>
      <c r="AB99" s="30">
        <f t="shared" si="29"/>
        <v>2038</v>
      </c>
      <c r="AC99" s="30">
        <f t="shared" ref="AC99:AI99" si="30">AC8</f>
        <v>2039</v>
      </c>
      <c r="AD99" s="30">
        <f t="shared" si="30"/>
        <v>2040</v>
      </c>
      <c r="AE99" s="30">
        <f t="shared" si="30"/>
        <v>2041</v>
      </c>
      <c r="AF99" s="30">
        <f t="shared" si="30"/>
        <v>2042</v>
      </c>
      <c r="AG99" s="30">
        <f t="shared" si="30"/>
        <v>2043</v>
      </c>
      <c r="AH99" s="30">
        <f t="shared" si="30"/>
        <v>2044</v>
      </c>
      <c r="AI99" s="30">
        <f t="shared" si="30"/>
        <v>2045</v>
      </c>
    </row>
    <row r="100" spans="6:35">
      <c r="F100" s="17" t="s">
        <v>90</v>
      </c>
      <c r="G100" s="29"/>
      <c r="H100" s="29"/>
      <c r="J100" s="32">
        <f>0.001*SUMIFS(annual_details_by_tech!F$2:F$1295,annual_details_by_tech!$A$2:$A$1295,"HECO",annual_details_by_tech!$B$2:$B$1295,"renewable_output")</f>
        <v>-6.6144823990644503E-12</v>
      </c>
      <c r="K100" s="32">
        <f>0.001*SUMIFS(annual_details_by_tech!G$2:G$1295,annual_details_by_tech!$A$2:$A$1295,"HECO",annual_details_by_tech!$B$2:$B$1295,"renewable_output")</f>
        <v>0</v>
      </c>
      <c r="L100" s="32">
        <f>0.001*SUMIFS(annual_details_by_tech!H$2:H$1295,annual_details_by_tech!$A$2:$A$1295,"HECO",annual_details_by_tech!$B$2:$B$1295,"renewable_output")</f>
        <v>0</v>
      </c>
      <c r="M100" s="32">
        <f>0.001*SUMIFS(annual_details_by_tech!I$2:I$1295,annual_details_by_tech!$A$2:$A$1295,"HECO",annual_details_by_tech!$B$2:$B$1295,"renewable_output")</f>
        <v>0</v>
      </c>
      <c r="N100" s="32">
        <f>0.001*SUMIFS(annual_details_by_tech!J$2:J$1295,annual_details_by_tech!$A$2:$A$1295,"HECO",annual_details_by_tech!$B$2:$B$1295,"renewable_output")</f>
        <v>0</v>
      </c>
      <c r="O100" s="32">
        <f>0.001*SUMIFS(annual_details_by_tech!K$2:K$1295,annual_details_by_tech!$A$2:$A$1295,"HECO",annual_details_by_tech!$B$2:$B$1295,"renewable_output")</f>
        <v>0</v>
      </c>
      <c r="P100" s="32">
        <f>0.001*SUMIFS(annual_details_by_tech!L$2:L$1295,annual_details_by_tech!$A$2:$A$1295,"HECO",annual_details_by_tech!$B$2:$B$1295,"renewable_output")</f>
        <v>0</v>
      </c>
      <c r="Q100" s="32">
        <f>0.001*SUMIFS(annual_details_by_tech!M$2:M$1295,annual_details_by_tech!$A$2:$A$1295,"HECO",annual_details_by_tech!$B$2:$B$1295,"renewable_output")</f>
        <v>0</v>
      </c>
      <c r="R100" s="32">
        <f>0.001*SUMIFS(annual_details_by_tech!N$2:N$1295,annual_details_by_tech!$A$2:$A$1295,"HECO",annual_details_by_tech!$B$2:$B$1295,"renewable_output")</f>
        <v>0.73480820673868907</v>
      </c>
      <c r="S100" s="32">
        <f>0.001*SUMIFS(annual_details_by_tech!O$2:O$1295,annual_details_by_tech!$A$2:$A$1295,"HECO",annual_details_by_tech!$B$2:$B$1295,"renewable_output")</f>
        <v>0</v>
      </c>
      <c r="T100" s="32">
        <f>0.001*SUMIFS(annual_details_by_tech!P$2:P$1295,annual_details_by_tech!$A$2:$A$1295,"HECO",annual_details_by_tech!$B$2:$B$1295,"renewable_output")</f>
        <v>0</v>
      </c>
      <c r="U100" s="32">
        <f>0.001*SUMIFS(annual_details_by_tech!Q$2:Q$1295,annual_details_by_tech!$A$2:$A$1295,"HECO",annual_details_by_tech!$B$2:$B$1295,"renewable_output")</f>
        <v>0</v>
      </c>
      <c r="V100" s="32">
        <f>0.001*SUMIFS(annual_details_by_tech!R$2:R$1295,annual_details_by_tech!$A$2:$A$1295,"HECO",annual_details_by_tech!$B$2:$B$1295,"renewable_output")</f>
        <v>0</v>
      </c>
      <c r="W100" s="32">
        <f>0.001*SUMIFS(annual_details_by_tech!S$2:S$1295,annual_details_by_tech!$A$2:$A$1295,"HECO",annual_details_by_tech!$B$2:$B$1295,"renewable_output")</f>
        <v>0</v>
      </c>
      <c r="X100" s="32">
        <f>0.001*SUMIFS(annual_details_by_tech!T$2:T$1295,annual_details_by_tech!$A$2:$A$1295,"HECO",annual_details_by_tech!$B$2:$B$1295,"renewable_output")</f>
        <v>0</v>
      </c>
      <c r="Y100" s="32">
        <f>0.001*SUMIFS(annual_details_by_tech!U$2:U$1295,annual_details_by_tech!$A$2:$A$1295,"HECO",annual_details_by_tech!$B$2:$B$1295,"renewable_output")</f>
        <v>0</v>
      </c>
      <c r="Z100" s="32">
        <f>0.001*SUMIFS(annual_details_by_tech!V$2:V$1295,annual_details_by_tech!$A$2:$A$1295,"HECO",annual_details_by_tech!$B$2:$B$1295,"renewable_output")</f>
        <v>0</v>
      </c>
      <c r="AA100" s="32">
        <f>0.001*SUMIFS(annual_details_by_tech!W$2:W$1295,annual_details_by_tech!$A$2:$A$1295,"HECO",annual_details_by_tech!$B$2:$B$1295,"renewable_output")</f>
        <v>1.3911181721596</v>
      </c>
      <c r="AB100" s="32">
        <f>0.001*SUMIFS(annual_details_by_tech!X$2:X$1295,annual_details_by_tech!$A$2:$A$1295,"HECO",annual_details_by_tech!$B$2:$B$1295,"renewable_output")</f>
        <v>0</v>
      </c>
      <c r="AC100" s="32">
        <f>0.001*SUMIFS(annual_details_by_tech!Y$2:Y$1295,annual_details_by_tech!$A$2:$A$1295,"HECO",annual_details_by_tech!$B$2:$B$1295,"renewable_output")</f>
        <v>0</v>
      </c>
      <c r="AD100" s="32">
        <f>0.001*SUMIFS(annual_details_by_tech!Z$2:Z$1295,annual_details_by_tech!$A$2:$A$1295,"HECO",annual_details_by_tech!$B$2:$B$1295,"renewable_output")</f>
        <v>0</v>
      </c>
      <c r="AE100" s="32">
        <f>0.001*SUMIFS(annual_details_by_tech!AA$2:AA$1295,annual_details_by_tech!$A$2:$A$1295,"HECO",annual_details_by_tech!$B$2:$B$1295,"renewable_output")</f>
        <v>0.34775224386512704</v>
      </c>
      <c r="AF100" s="32">
        <f>0.001*SUMIFS(annual_details_by_tech!AB$2:AB$1295,annual_details_by_tech!$A$2:$A$1295,"HECO",annual_details_by_tech!$B$2:$B$1295,"renewable_output")</f>
        <v>0.92291943392269904</v>
      </c>
      <c r="AG100" s="32">
        <f>0.001*SUMIFS(annual_details_by_tech!AC$2:AC$1295,annual_details_by_tech!$A$2:$A$1295,"HECO",annual_details_by_tech!$B$2:$B$1295,"renewable_output")</f>
        <v>0.69696509950425301</v>
      </c>
      <c r="AH100" s="32">
        <f>0.001*SUMIFS(annual_details_by_tech!AD$2:AD$1295,annual_details_by_tech!$A$2:$A$1295,"HECO",annual_details_by_tech!$B$2:$B$1295,"renewable_output")</f>
        <v>0</v>
      </c>
      <c r="AI100" s="32">
        <f>0.001*SUMIFS(annual_details_by_tech!AE$2:AE$1295,annual_details_by_tech!$A$2:$A$1295,"HECO",annual_details_by_tech!$B$2:$B$1295,"renewable_output")</f>
        <v>103.00097166437418</v>
      </c>
    </row>
    <row r="101" spans="6:35">
      <c r="F101" s="17" t="s">
        <v>91</v>
      </c>
      <c r="G101" s="29"/>
      <c r="H101" s="29"/>
      <c r="J101" s="32">
        <f>0.001*SUMIFS(annual_details_by_tech!F$2:F$1295,annual_details_by_tech!$A$2:$A$1295,"HECO",annual_details_by_tech!$B$2:$B$1295,"non_renewable_output")</f>
        <v>2926.8555998922411</v>
      </c>
      <c r="K101" s="32">
        <f>0.001*SUMIFS(annual_details_by_tech!G$2:G$1295,annual_details_by_tech!$A$2:$A$1295,"HECO",annual_details_by_tech!$B$2:$B$1295,"non_renewable_output")</f>
        <v>2897.5609035333314</v>
      </c>
      <c r="L101" s="32">
        <f>0.001*SUMIFS(annual_details_by_tech!H$2:H$1295,annual_details_by_tech!$A$2:$A$1295,"HECO",annual_details_by_tech!$B$2:$B$1295,"non_renewable_output")</f>
        <v>2741.5655733397139</v>
      </c>
      <c r="M101" s="32">
        <f>0.001*SUMIFS(annual_details_by_tech!I$2:I$1295,annual_details_by_tech!$A$2:$A$1295,"HECO",annual_details_by_tech!$B$2:$B$1295,"non_renewable_output")</f>
        <v>2966.0871231258038</v>
      </c>
      <c r="N101" s="32">
        <f>0.001*SUMIFS(annual_details_by_tech!J$2:J$1295,annual_details_by_tech!$A$2:$A$1295,"HECO",annual_details_by_tech!$B$2:$B$1295,"non_renewable_output")</f>
        <v>2506.2358290533871</v>
      </c>
      <c r="O101" s="32">
        <f>0.001*SUMIFS(annual_details_by_tech!K$2:K$1295,annual_details_by_tech!$A$2:$A$1295,"HECO",annual_details_by_tech!$B$2:$B$1295,"non_renewable_output")</f>
        <v>2065.090108440435</v>
      </c>
      <c r="P101" s="32">
        <f>0.001*SUMIFS(annual_details_by_tech!L$2:L$1295,annual_details_by_tech!$A$2:$A$1295,"HECO",annual_details_by_tech!$B$2:$B$1295,"non_renewable_output")</f>
        <v>1544.1166106736525</v>
      </c>
      <c r="Q101" s="32">
        <f>0.001*SUMIFS(annual_details_by_tech!M$2:M$1295,annual_details_by_tech!$A$2:$A$1295,"HECO",annual_details_by_tech!$B$2:$B$1295,"non_renewable_output")</f>
        <v>1118.17979764489</v>
      </c>
      <c r="R101" s="32">
        <f>0.001*SUMIFS(annual_details_by_tech!N$2:N$1295,annual_details_by_tech!$A$2:$A$1295,"HECO",annual_details_by_tech!$B$2:$B$1295,"non_renewable_output")</f>
        <v>741.80616117591774</v>
      </c>
      <c r="S101" s="32">
        <f>0.001*SUMIFS(annual_details_by_tech!O$2:O$1295,annual_details_by_tech!$A$2:$A$1295,"HECO",annual_details_by_tech!$B$2:$B$1295,"non_renewable_output")</f>
        <v>447.1642654934621</v>
      </c>
      <c r="T101" s="32">
        <f>0.001*SUMIFS(annual_details_by_tech!P$2:P$1295,annual_details_by_tech!$A$2:$A$1295,"HECO",annual_details_by_tech!$B$2:$B$1295,"non_renewable_output")</f>
        <v>205.27139128581342</v>
      </c>
      <c r="U101" s="32">
        <f>0.001*SUMIFS(annual_details_by_tech!Q$2:Q$1295,annual_details_by_tech!$A$2:$A$1295,"HECO",annual_details_by_tech!$B$2:$B$1295,"non_renewable_output")</f>
        <v>195.70835626759938</v>
      </c>
      <c r="V101" s="32">
        <f>0.001*SUMIFS(annual_details_by_tech!R$2:R$1295,annual_details_by_tech!$A$2:$A$1295,"HECO",annual_details_by_tech!$B$2:$B$1295,"non_renewable_output")</f>
        <v>194.1782151765986</v>
      </c>
      <c r="W101" s="32">
        <f>0.001*SUMIFS(annual_details_by_tech!S$2:S$1295,annual_details_by_tech!$A$2:$A$1295,"HECO",annual_details_by_tech!$B$2:$B$1295,"non_renewable_output")</f>
        <v>179.3945217347806</v>
      </c>
      <c r="X101" s="32">
        <f>0.001*SUMIFS(annual_details_by_tech!T$2:T$1295,annual_details_by_tech!$A$2:$A$1295,"HECO",annual_details_by_tech!$B$2:$B$1295,"non_renewable_output")</f>
        <v>157.1119694841617</v>
      </c>
      <c r="Y101" s="32">
        <f>0.001*SUMIFS(annual_details_by_tech!U$2:U$1295,annual_details_by_tech!$A$2:$A$1295,"HECO",annual_details_by_tech!$B$2:$B$1295,"non_renewable_output")</f>
        <v>160.78237520492721</v>
      </c>
      <c r="Z101" s="32">
        <f>0.001*SUMIFS(annual_details_by_tech!V$2:V$1295,annual_details_by_tech!$A$2:$A$1295,"HECO",annual_details_by_tech!$B$2:$B$1295,"non_renewable_output")</f>
        <v>168.71025411164248</v>
      </c>
      <c r="AA101" s="32">
        <f>0.001*SUMIFS(annual_details_by_tech!W$2:W$1295,annual_details_by_tech!$A$2:$A$1295,"HECO",annual_details_by_tech!$B$2:$B$1295,"non_renewable_output")</f>
        <v>156.0792852800239</v>
      </c>
      <c r="AB101" s="32">
        <f>0.001*SUMIFS(annual_details_by_tech!X$2:X$1295,annual_details_by_tech!$A$2:$A$1295,"HECO",annual_details_by_tech!$B$2:$B$1295,"non_renewable_output")</f>
        <v>161.21904317734572</v>
      </c>
      <c r="AC101" s="32">
        <f>0.001*SUMIFS(annual_details_by_tech!Y$2:Y$1295,annual_details_by_tech!$A$2:$A$1295,"HECO",annual_details_by_tech!$B$2:$B$1295,"non_renewable_output")</f>
        <v>152.74976331904548</v>
      </c>
      <c r="AD101" s="32">
        <f>0.001*SUMIFS(annual_details_by_tech!Z$2:Z$1295,annual_details_by_tech!$A$2:$A$1295,"HECO",annual_details_by_tech!$B$2:$B$1295,"non_renewable_output")</f>
        <v>159.34101232080354</v>
      </c>
      <c r="AE101" s="32">
        <f>0.001*SUMIFS(annual_details_by_tech!AA$2:AA$1295,annual_details_by_tech!$A$2:$A$1295,"HECO",annual_details_by_tech!$B$2:$B$1295,"non_renewable_output")</f>
        <v>140.09059413694638</v>
      </c>
      <c r="AF101" s="32">
        <f>0.001*SUMIFS(annual_details_by_tech!AB$2:AB$1295,annual_details_by_tech!$A$2:$A$1295,"HECO",annual_details_by_tech!$B$2:$B$1295,"non_renewable_output")</f>
        <v>135.60689456532174</v>
      </c>
      <c r="AG101" s="32">
        <f>0.001*SUMIFS(annual_details_by_tech!AC$2:AC$1295,annual_details_by_tech!$A$2:$A$1295,"HECO",annual_details_by_tech!$B$2:$B$1295,"non_renewable_output")</f>
        <v>122.64951035573607</v>
      </c>
      <c r="AH101" s="32">
        <f>0.001*SUMIFS(annual_details_by_tech!AD$2:AD$1295,annual_details_by_tech!$A$2:$A$1295,"HECO",annual_details_by_tech!$B$2:$B$1295,"non_renewable_output")</f>
        <v>95.98255991692271</v>
      </c>
      <c r="AI101" s="32">
        <f>0.001*SUMIFS(annual_details_by_tech!AE$2:AE$1295,annual_details_by_tech!$A$2:$A$1295,"HECO",annual_details_by_tech!$B$2:$B$1295,"non_renewable_output")</f>
        <v>3.2463104495560002E-16</v>
      </c>
    </row>
    <row r="102" spans="6:35">
      <c r="F102" s="17" t="s">
        <v>92</v>
      </c>
      <c r="G102" s="29"/>
      <c r="H102" s="29"/>
      <c r="J102" s="32">
        <f>0.001*SUMIFS(annual_details_by_tech!F$2:F$1295,annual_details_by_tech!$A$2:$A$1295,"PPA",annual_details_by_tech!$B$2:$B$1295,"renewable_output")</f>
        <v>1454.4959833612866</v>
      </c>
      <c r="K102" s="32">
        <f>0.001*SUMIFS(annual_details_by_tech!G$2:G$1295,annual_details_by_tech!$A$2:$A$1295,"PPA",annual_details_by_tech!$B$2:$B$1295,"renewable_output")</f>
        <v>1394.0909537386071</v>
      </c>
      <c r="L102" s="32">
        <f>0.001*SUMIFS(annual_details_by_tech!H$2:H$1295,annual_details_by_tech!$A$2:$A$1295,"PPA",annual_details_by_tech!$B$2:$B$1295,"renewable_output")</f>
        <v>1411.3036559681004</v>
      </c>
      <c r="M102" s="32">
        <f>0.001*SUMIFS(annual_details_by_tech!I$2:I$1295,annual_details_by_tech!$A$2:$A$1295,"PPA",annual_details_by_tech!$B$2:$B$1295,"renewable_output")</f>
        <v>1720.1851248912653</v>
      </c>
      <c r="N102" s="32">
        <f>0.001*SUMIFS(annual_details_by_tech!J$2:J$1295,annual_details_by_tech!$A$2:$A$1295,"PPA",annual_details_by_tech!$B$2:$B$1295,"renewable_output")</f>
        <v>2132.3074430174311</v>
      </c>
      <c r="O102" s="32">
        <f>0.001*SUMIFS(annual_details_by_tech!K$2:K$1295,annual_details_by_tech!$A$2:$A$1295,"PPA",annual_details_by_tech!$B$2:$B$1295,"renewable_output")</f>
        <v>2487.1598457549285</v>
      </c>
      <c r="P102" s="32">
        <f>0.001*SUMIFS(annual_details_by_tech!L$2:L$1295,annual_details_by_tech!$A$2:$A$1295,"PPA",annual_details_by_tech!$B$2:$B$1295,"renewable_output")</f>
        <v>2975.7370579730546</v>
      </c>
      <c r="Q102" s="32">
        <f>0.001*SUMIFS(annual_details_by_tech!M$2:M$1295,annual_details_by_tech!$A$2:$A$1295,"PPA",annual_details_by_tech!$B$2:$B$1295,"renewable_output")</f>
        <v>3466.8208943803766</v>
      </c>
      <c r="R102" s="32">
        <f>0.001*SUMIFS(annual_details_by_tech!N$2:N$1295,annual_details_by_tech!$A$2:$A$1295,"PPA",annual_details_by_tech!$B$2:$B$1295,"renewable_output")</f>
        <v>3889.3048842939875</v>
      </c>
      <c r="S102" s="32">
        <f>0.001*SUMIFS(annual_details_by_tech!O$2:O$1295,annual_details_by_tech!$A$2:$A$1295,"PPA",annual_details_by_tech!$B$2:$B$1295,"renewable_output")</f>
        <v>4294.0906557998796</v>
      </c>
      <c r="T102" s="32">
        <f>0.001*SUMIFS(annual_details_by_tech!P$2:P$1295,annual_details_by_tech!$A$2:$A$1295,"PPA",annual_details_by_tech!$B$2:$B$1295,"renewable_output")</f>
        <v>4798.3153678375702</v>
      </c>
      <c r="U102" s="32">
        <f>0.001*SUMIFS(annual_details_by_tech!Q$2:Q$1295,annual_details_by_tech!$A$2:$A$1295,"PPA",annual_details_by_tech!$B$2:$B$1295,"renewable_output")</f>
        <v>4811.4094782451666</v>
      </c>
      <c r="V102" s="32">
        <f>0.001*SUMIFS(annual_details_by_tech!R$2:R$1295,annual_details_by_tech!$A$2:$A$1295,"PPA",annual_details_by_tech!$B$2:$B$1295,"renewable_output")</f>
        <v>4853.0235419584978</v>
      </c>
      <c r="W102" s="32">
        <f>0.001*SUMIFS(annual_details_by_tech!S$2:S$1295,annual_details_by_tech!$A$2:$A$1295,"PPA",annual_details_by_tech!$B$2:$B$1295,"renewable_output")</f>
        <v>4848.818772332982</v>
      </c>
      <c r="X102" s="32">
        <f>0.001*SUMIFS(annual_details_by_tech!T$2:T$1295,annual_details_by_tech!$A$2:$A$1295,"PPA",annual_details_by_tech!$B$2:$B$1295,"renewable_output")</f>
        <v>4879.7725080672299</v>
      </c>
      <c r="Y102" s="32">
        <f>0.001*SUMIFS(annual_details_by_tech!U$2:U$1295,annual_details_by_tech!$A$2:$A$1295,"PPA",annual_details_by_tech!$B$2:$B$1295,"renewable_output")</f>
        <v>4926.788199882044</v>
      </c>
      <c r="Z102" s="32">
        <f>0.001*SUMIFS(annual_details_by_tech!V$2:V$1295,annual_details_by_tech!$A$2:$A$1295,"PPA",annual_details_by_tech!$B$2:$B$1295,"renewable_output")</f>
        <v>5015.7497924889103</v>
      </c>
      <c r="AA102" s="32">
        <f>0.001*SUMIFS(annual_details_by_tech!W$2:W$1295,annual_details_by_tech!$A$2:$A$1295,"PPA",annual_details_by_tech!$B$2:$B$1295,"renewable_output")</f>
        <v>5059.3433157688396</v>
      </c>
      <c r="AB102" s="32">
        <f>0.001*SUMIFS(annual_details_by_tech!X$2:X$1295,annual_details_by_tech!$A$2:$A$1295,"PPA",annual_details_by_tech!$B$2:$B$1295,"renewable_output")</f>
        <v>5134.9241324754094</v>
      </c>
      <c r="AC102" s="32">
        <f>0.001*SUMIFS(annual_details_by_tech!Y$2:Y$1295,annual_details_by_tech!$A$2:$A$1295,"PPA",annual_details_by_tech!$B$2:$B$1295,"renewable_output")</f>
        <v>5219.9250437671099</v>
      </c>
      <c r="AD102" s="32">
        <f>0.001*SUMIFS(annual_details_by_tech!Z$2:Z$1295,annual_details_by_tech!$A$2:$A$1295,"PPA",annual_details_by_tech!$B$2:$B$1295,"renewable_output")</f>
        <v>5303.776125378803</v>
      </c>
      <c r="AE102" s="32">
        <f>0.001*SUMIFS(annual_details_by_tech!AA$2:AA$1295,annual_details_by_tech!$A$2:$A$1295,"PPA",annual_details_by_tech!$B$2:$B$1295,"renewable_output")</f>
        <v>5539.7029829160192</v>
      </c>
      <c r="AF102" s="32">
        <f>0.001*SUMIFS(annual_details_by_tech!AB$2:AB$1295,annual_details_by_tech!$A$2:$A$1295,"PPA",annual_details_by_tech!$B$2:$B$1295,"renewable_output")</f>
        <v>5711.1005705678999</v>
      </c>
      <c r="AG102" s="32">
        <f>0.001*SUMIFS(annual_details_by_tech!AC$2:AC$1295,annual_details_by_tech!$A$2:$A$1295,"PPA",annual_details_by_tech!$B$2:$B$1295,"renewable_output")</f>
        <v>5867.858270431213</v>
      </c>
      <c r="AH102" s="32">
        <f>0.001*SUMIFS(annual_details_by_tech!AD$2:AD$1295,annual_details_by_tech!$A$2:$A$1295,"PPA",annual_details_by_tech!$B$2:$B$1295,"renewable_output")</f>
        <v>6143.6814674459984</v>
      </c>
      <c r="AI102" s="32">
        <f>0.001*SUMIFS(annual_details_by_tech!AE$2:AE$1295,annual_details_by_tech!$A$2:$A$1295,"PPA",annual_details_by_tech!$B$2:$B$1295,"renewable_output")</f>
        <v>7297.7676766470249</v>
      </c>
    </row>
    <row r="103" spans="6:35">
      <c r="F103" s="17" t="s">
        <v>93</v>
      </c>
      <c r="G103" s="29"/>
      <c r="H103" s="29"/>
      <c r="J103" s="32">
        <f>0.001*SUMIFS(annual_details_by_tech!F$2:F$1295,annual_details_by_tech!$A$2:$A$1295,"PPA",annual_details_by_tech!$B$2:$B$1295,"non_renewable_output")</f>
        <v>2613.8614316060216</v>
      </c>
      <c r="K103" s="32">
        <f>0.001*SUMIFS(annual_details_by_tech!G$2:G$1295,annual_details_by_tech!$A$2:$A$1295,"PPA",annual_details_by_tech!$B$2:$B$1295,"non_renewable_output")</f>
        <v>2617.1764444940336</v>
      </c>
      <c r="L103" s="32">
        <f>0.001*SUMIFS(annual_details_by_tech!H$2:H$1295,annual_details_by_tech!$A$2:$A$1295,"PPA",annual_details_by_tech!$B$2:$B$1295,"non_renewable_output")</f>
        <v>2672.0256023600978</v>
      </c>
      <c r="M103" s="32">
        <f>0.001*SUMIFS(annual_details_by_tech!I$2:I$1295,annual_details_by_tech!$A$2:$A$1295,"PPA",annual_details_by_tech!$B$2:$B$1295,"non_renewable_output")</f>
        <v>2068.3039999999992</v>
      </c>
      <c r="N103" s="32">
        <f>0.001*SUMIFS(annual_details_by_tech!J$2:J$1295,annual_details_by_tech!$A$2:$A$1295,"PPA",annual_details_by_tech!$B$2:$B$1295,"non_renewable_output")</f>
        <v>2068.3039999999992</v>
      </c>
      <c r="O103" s="32">
        <f>0.001*SUMIFS(annual_details_by_tech!K$2:K$1295,annual_details_by_tech!$A$2:$A$1295,"PPA",annual_details_by_tech!$B$2:$B$1295,"non_renewable_output")</f>
        <v>2068.3039999999992</v>
      </c>
      <c r="P103" s="32">
        <f>0.001*SUMIFS(annual_details_by_tech!L$2:L$1295,annual_details_by_tech!$A$2:$A$1295,"PPA",annual_details_by_tech!$B$2:$B$1295,"non_renewable_output")</f>
        <v>2043.3365783071929</v>
      </c>
      <c r="Q103" s="32">
        <f>0.001*SUMIFS(annual_details_by_tech!M$2:M$1295,annual_details_by_tech!$A$2:$A$1295,"PPA",annual_details_by_tech!$B$2:$B$1295,"non_renewable_output")</f>
        <v>1927.3188872120461</v>
      </c>
      <c r="R103" s="32">
        <f>0.001*SUMIFS(annual_details_by_tech!N$2:N$1295,annual_details_by_tech!$A$2:$A$1295,"PPA",annual_details_by_tech!$B$2:$B$1295,"non_renewable_output")</f>
        <v>1882.2304356170202</v>
      </c>
      <c r="S103" s="32">
        <f>0.001*SUMIFS(annual_details_by_tech!O$2:O$1295,annual_details_by_tech!$A$2:$A$1295,"PPA",annual_details_by_tech!$B$2:$B$1295,"non_renewable_output")</f>
        <v>1759.022011671412</v>
      </c>
      <c r="T103" s="32">
        <f>0.001*SUMIFS(annual_details_by_tech!P$2:P$1295,annual_details_by_tech!$A$2:$A$1295,"PPA",annual_details_by_tech!$B$2:$B$1295,"non_renewable_output")</f>
        <v>1388.1251394392179</v>
      </c>
      <c r="U103" s="32">
        <f>0.001*SUMIFS(annual_details_by_tech!Q$2:Q$1295,annual_details_by_tech!$A$2:$A$1295,"PPA",annual_details_by_tech!$B$2:$B$1295,"non_renewable_output")</f>
        <v>1360.3161902063196</v>
      </c>
      <c r="V103" s="32">
        <f>0.001*SUMIFS(annual_details_by_tech!R$2:R$1295,annual_details_by_tech!$A$2:$A$1295,"PPA",annual_details_by_tech!$B$2:$B$1295,"non_renewable_output")</f>
        <v>1373.4621748826298</v>
      </c>
      <c r="W103" s="32">
        <f>0.001*SUMIFS(annual_details_by_tech!S$2:S$1295,annual_details_by_tech!$A$2:$A$1295,"PPA",annual_details_by_tech!$B$2:$B$1295,"non_renewable_output")</f>
        <v>1373.8594112036301</v>
      </c>
      <c r="X103" s="32">
        <f>0.001*SUMIFS(annual_details_by_tech!T$2:T$1295,annual_details_by_tech!$A$2:$A$1295,"PPA",annual_details_by_tech!$B$2:$B$1295,"non_renewable_output")</f>
        <v>1406.8572973739151</v>
      </c>
      <c r="Y103" s="32">
        <f>0.001*SUMIFS(annual_details_by_tech!U$2:U$1295,annual_details_by_tech!$A$2:$A$1295,"PPA",annual_details_by_tech!$B$2:$B$1295,"non_renewable_output")</f>
        <v>1409.3169582915075</v>
      </c>
      <c r="Z103" s="32">
        <f>0.001*SUMIFS(annual_details_by_tech!V$2:V$1295,annual_details_by_tech!$A$2:$A$1295,"PPA",annual_details_by_tech!$B$2:$B$1295,"non_renewable_output")</f>
        <v>1394.5633266012953</v>
      </c>
      <c r="AA103" s="32">
        <f>0.001*SUMIFS(annual_details_by_tech!W$2:W$1295,annual_details_by_tech!$A$2:$A$1295,"PPA",annual_details_by_tech!$B$2:$B$1295,"non_renewable_output")</f>
        <v>1365.3534469701262</v>
      </c>
      <c r="AB103" s="32">
        <f>0.001*SUMIFS(annual_details_by_tech!X$2:X$1295,annual_details_by_tech!$A$2:$A$1295,"PPA",annual_details_by_tech!$B$2:$B$1295,"non_renewable_output")</f>
        <v>1343.5761599584785</v>
      </c>
      <c r="AC103" s="32">
        <f>0.001*SUMIFS(annual_details_by_tech!Y$2:Y$1295,annual_details_by_tech!$A$2:$A$1295,"PPA",annual_details_by_tech!$B$2:$B$1295,"non_renewable_output")</f>
        <v>1342.7077269186859</v>
      </c>
      <c r="AD103" s="32">
        <f>0.001*SUMIFS(annual_details_by_tech!Z$2:Z$1295,annual_details_by_tech!$A$2:$A$1295,"PPA",annual_details_by_tech!$B$2:$B$1295,"non_renewable_output")</f>
        <v>1343.5641597907054</v>
      </c>
      <c r="AE103" s="32">
        <f>0.001*SUMIFS(annual_details_by_tech!AA$2:AA$1295,annual_details_by_tech!$A$2:$A$1295,"PPA",annual_details_by_tech!$B$2:$B$1295,"non_renewable_output")</f>
        <v>1266.9664295322577</v>
      </c>
      <c r="AF103" s="32">
        <f>0.001*SUMIFS(annual_details_by_tech!AB$2:AB$1295,annual_details_by_tech!$A$2:$A$1295,"PPA",annual_details_by_tech!$B$2:$B$1295,"non_renewable_output")</f>
        <v>1192.200629061366</v>
      </c>
      <c r="AG103" s="32">
        <f>0.001*SUMIFS(annual_details_by_tech!AC$2:AC$1295,annual_details_by_tech!$A$2:$A$1295,"PPA",annual_details_by_tech!$B$2:$B$1295,"non_renewable_output")</f>
        <v>1159.2744095905648</v>
      </c>
      <c r="AH103" s="32">
        <f>0.001*SUMIFS(annual_details_by_tech!AD$2:AD$1295,annual_details_by_tech!$A$2:$A$1295,"PPA",annual_details_by_tech!$B$2:$B$1295,"non_renewable_output")</f>
        <v>1099.6037170768518</v>
      </c>
      <c r="AI103" s="32">
        <f>0.001*SUMIFS(annual_details_by_tech!AE$2:AE$1295,annual_details_by_tech!$A$2:$A$1295,"PPA",annual_details_by_tech!$B$2:$B$1295,"non_renewable_output")</f>
        <v>1.6080224237592723E-12</v>
      </c>
    </row>
    <row r="104" spans="6:35">
      <c r="F104" s="17" t="s">
        <v>94</v>
      </c>
      <c r="G104" s="29"/>
      <c r="H104" s="29"/>
      <c r="J104" s="32">
        <f>0.001*SUMIFS(annual_details_by_tech!F$2:F$1295,annual_details_by_tech!$A$2:$A$1295,"distributed",annual_details_by_tech!$B$2:$B$1295,"renewable_output")</f>
        <v>920.09703013796502</v>
      </c>
      <c r="K104" s="32">
        <f>0.001*SUMIFS(annual_details_by_tech!G$2:G$1295,annual_details_by_tech!$A$2:$A$1295,"distributed",annual_details_by_tech!$B$2:$B$1295,"renewable_output")</f>
        <v>969.36790970168011</v>
      </c>
      <c r="L104" s="32">
        <f>0.001*SUMIFS(annual_details_by_tech!H$2:H$1295,annual_details_by_tech!$A$2:$A$1295,"distributed",annual_details_by_tech!$B$2:$B$1295,"renewable_output")</f>
        <v>1007.4939867887005</v>
      </c>
      <c r="M104" s="32">
        <f>0.001*SUMIFS(annual_details_by_tech!I$2:I$1295,annual_details_by_tech!$A$2:$A$1295,"distributed",annual_details_by_tech!$B$2:$B$1295,"renewable_output")</f>
        <v>1039.4975184551693</v>
      </c>
      <c r="N104" s="32">
        <f>0.001*SUMIFS(annual_details_by_tech!J$2:J$1295,annual_details_by_tech!$A$2:$A$1295,"distributed",annual_details_by_tech!$B$2:$B$1295,"renewable_output")</f>
        <v>1078.0443431413003</v>
      </c>
      <c r="O104" s="32">
        <f>0.001*SUMIFS(annual_details_by_tech!K$2:K$1295,annual_details_by_tech!$A$2:$A$1295,"distributed",annual_details_by_tech!$B$2:$B$1295,"renewable_output")</f>
        <v>1118.65316498979</v>
      </c>
      <c r="P104" s="32">
        <f>0.001*SUMIFS(annual_details_by_tech!L$2:L$1295,annual_details_by_tech!$A$2:$A$1295,"distributed",annual_details_by_tech!$B$2:$B$1295,"renewable_output")</f>
        <v>1161.8766326328168</v>
      </c>
      <c r="Q104" s="32">
        <f>0.001*SUMIFS(annual_details_by_tech!M$2:M$1295,annual_details_by_tech!$A$2:$A$1295,"distributed",annual_details_by_tech!$B$2:$B$1295,"renewable_output")</f>
        <v>1193.8499745861527</v>
      </c>
      <c r="R104" s="32">
        <f>0.001*SUMIFS(annual_details_by_tech!N$2:N$1295,annual_details_by_tech!$A$2:$A$1295,"distributed",annual_details_by_tech!$B$2:$B$1295,"renewable_output")</f>
        <v>1192.8247308538407</v>
      </c>
      <c r="S104" s="32">
        <f>0.001*SUMIFS(annual_details_by_tech!O$2:O$1295,annual_details_by_tech!$A$2:$A$1295,"distributed",annual_details_by_tech!$B$2:$B$1295,"renewable_output")</f>
        <v>1150.9714279900086</v>
      </c>
      <c r="T104" s="32">
        <f>0.001*SUMIFS(annual_details_by_tech!P$2:P$1295,annual_details_by_tech!$A$2:$A$1295,"distributed",annual_details_by_tech!$B$2:$B$1295,"renewable_output")</f>
        <v>1200.9681829879978</v>
      </c>
      <c r="U104" s="32">
        <f>0.001*SUMIFS(annual_details_by_tech!Q$2:Q$1295,annual_details_by_tech!$A$2:$A$1295,"distributed",annual_details_by_tech!$B$2:$B$1295,"renewable_output")</f>
        <v>1236.1166854630642</v>
      </c>
      <c r="V104" s="32">
        <f>0.001*SUMIFS(annual_details_by_tech!R$2:R$1295,annual_details_by_tech!$A$2:$A$1295,"distributed",annual_details_by_tech!$B$2:$B$1295,"renewable_output")</f>
        <v>1275.2781975424941</v>
      </c>
      <c r="W104" s="32">
        <f>0.001*SUMIFS(annual_details_by_tech!S$2:S$1295,annual_details_by_tech!$A$2:$A$1295,"distributed",annual_details_by_tech!$B$2:$B$1295,"renewable_output")</f>
        <v>1345.830409668132</v>
      </c>
      <c r="X104" s="32">
        <f>0.001*SUMIFS(annual_details_by_tech!T$2:T$1295,annual_details_by_tech!$A$2:$A$1295,"distributed",annual_details_by_tech!$B$2:$B$1295,"renewable_output")</f>
        <v>1389.0485798414118</v>
      </c>
      <c r="Y104" s="32">
        <f>0.001*SUMIFS(annual_details_by_tech!U$2:U$1295,annual_details_by_tech!$A$2:$A$1295,"distributed",annual_details_by_tech!$B$2:$B$1295,"renewable_output")</f>
        <v>1417.2840224592242</v>
      </c>
      <c r="Z104" s="32">
        <f>0.001*SUMIFS(annual_details_by_tech!V$2:V$1295,annual_details_by_tech!$A$2:$A$1295,"distributed",annual_details_by_tech!$B$2:$B$1295,"renewable_output")</f>
        <v>1444.8730363835864</v>
      </c>
      <c r="AA104" s="32">
        <f>0.001*SUMIFS(annual_details_by_tech!W$2:W$1295,annual_details_by_tech!$A$2:$A$1295,"distributed",annual_details_by_tech!$B$2:$B$1295,"renewable_output")</f>
        <v>1511.5678644260727</v>
      </c>
      <c r="AB104" s="32">
        <f>0.001*SUMIFS(annual_details_by_tech!X$2:X$1295,annual_details_by_tech!$A$2:$A$1295,"distributed",annual_details_by_tech!$B$2:$B$1295,"renewable_output")</f>
        <v>1552.568875817941</v>
      </c>
      <c r="AC104" s="32">
        <f>0.001*SUMIFS(annual_details_by_tech!Y$2:Y$1295,annual_details_by_tech!$A$2:$A$1295,"distributed",annual_details_by_tech!$B$2:$B$1295,"renewable_output")</f>
        <v>1585.4349166741201</v>
      </c>
      <c r="AD104" s="32">
        <f>0.001*SUMIFS(annual_details_by_tech!Z$2:Z$1295,annual_details_by_tech!$A$2:$A$1295,"distributed",annual_details_by_tech!$B$2:$B$1295,"renewable_output")</f>
        <v>1629.7710520462947</v>
      </c>
      <c r="AE104" s="32">
        <f>0.001*SUMIFS(annual_details_by_tech!AA$2:AA$1295,annual_details_by_tech!$A$2:$A$1295,"distributed",annual_details_by_tech!$B$2:$B$1295,"renewable_output")</f>
        <v>1591.9721485399295</v>
      </c>
      <c r="AF104" s="32">
        <f>0.001*SUMIFS(annual_details_by_tech!AB$2:AB$1295,annual_details_by_tech!$A$2:$A$1295,"distributed",annual_details_by_tech!$B$2:$B$1295,"renewable_output")</f>
        <v>1625.6176961432213</v>
      </c>
      <c r="AG104" s="32">
        <f>0.001*SUMIFS(annual_details_by_tech!AC$2:AC$1295,annual_details_by_tech!$A$2:$A$1295,"distributed",annual_details_by_tech!$B$2:$B$1295,"renewable_output")</f>
        <v>1642.5942837911327</v>
      </c>
      <c r="AH104" s="32">
        <f>0.001*SUMIFS(annual_details_by_tech!AD$2:AD$1295,annual_details_by_tech!$A$2:$A$1295,"distributed",annual_details_by_tech!$B$2:$B$1295,"renewable_output")</f>
        <v>1585.464348055147</v>
      </c>
      <c r="AI104" s="32">
        <f>0.001*SUMIFS(annual_details_by_tech!AE$2:AE$1295,annual_details_by_tech!$A$2:$A$1295,"distributed",annual_details_by_tech!$B$2:$B$1295,"renewable_output")</f>
        <v>1647.0295149490948</v>
      </c>
    </row>
    <row r="105" spans="6:35">
      <c r="F105" s="17" t="s">
        <v>95</v>
      </c>
      <c r="G105" s="29"/>
      <c r="H105" s="29"/>
      <c r="J105" s="32">
        <f>0.001*SUMIFS(annual_details_by_tech!F$2:F$1295,annual_details_by_tech!$A$2:$A$1295,"distributed",annual_details_by_tech!$B$2:$B$1295,"non_renewable_output")</f>
        <v>0</v>
      </c>
      <c r="K105" s="32">
        <f>0.001*SUMIFS(annual_details_by_tech!G$2:G$1295,annual_details_by_tech!$A$2:$A$1295,"distributed",annual_details_by_tech!$B$2:$B$1295,"non_renewable_output")</f>
        <v>0</v>
      </c>
      <c r="L105" s="32">
        <f>0.001*SUMIFS(annual_details_by_tech!H$2:H$1295,annual_details_by_tech!$A$2:$A$1295,"distributed",annual_details_by_tech!$B$2:$B$1295,"non_renewable_output")</f>
        <v>0</v>
      </c>
      <c r="M105" s="32">
        <f>0.001*SUMIFS(annual_details_by_tech!I$2:I$1295,annual_details_by_tech!$A$2:$A$1295,"distributed",annual_details_by_tech!$B$2:$B$1295,"non_renewable_output")</f>
        <v>0</v>
      </c>
      <c r="N105" s="32">
        <f>0.001*SUMIFS(annual_details_by_tech!J$2:J$1295,annual_details_by_tech!$A$2:$A$1295,"distributed",annual_details_by_tech!$B$2:$B$1295,"non_renewable_output")</f>
        <v>0</v>
      </c>
      <c r="O105" s="32">
        <f>0.001*SUMIFS(annual_details_by_tech!K$2:K$1295,annual_details_by_tech!$A$2:$A$1295,"distributed",annual_details_by_tech!$B$2:$B$1295,"non_renewable_output")</f>
        <v>0</v>
      </c>
      <c r="P105" s="32">
        <f>0.001*SUMIFS(annual_details_by_tech!L$2:L$1295,annual_details_by_tech!$A$2:$A$1295,"distributed",annual_details_by_tech!$B$2:$B$1295,"non_renewable_output")</f>
        <v>0</v>
      </c>
      <c r="Q105" s="32">
        <f>0.001*SUMIFS(annual_details_by_tech!M$2:M$1295,annual_details_by_tech!$A$2:$A$1295,"distributed",annual_details_by_tech!$B$2:$B$1295,"non_renewable_output")</f>
        <v>0</v>
      </c>
      <c r="R105" s="32">
        <f>0.001*SUMIFS(annual_details_by_tech!N$2:N$1295,annual_details_by_tech!$A$2:$A$1295,"distributed",annual_details_by_tech!$B$2:$B$1295,"non_renewable_output")</f>
        <v>0</v>
      </c>
      <c r="S105" s="32">
        <f>0.001*SUMIFS(annual_details_by_tech!O$2:O$1295,annual_details_by_tech!$A$2:$A$1295,"distributed",annual_details_by_tech!$B$2:$B$1295,"non_renewable_output")</f>
        <v>0</v>
      </c>
      <c r="T105" s="32">
        <f>0.001*SUMIFS(annual_details_by_tech!P$2:P$1295,annual_details_by_tech!$A$2:$A$1295,"distributed",annual_details_by_tech!$B$2:$B$1295,"non_renewable_output")</f>
        <v>0</v>
      </c>
      <c r="U105" s="32">
        <f>0.001*SUMIFS(annual_details_by_tech!Q$2:Q$1295,annual_details_by_tech!$A$2:$A$1295,"distributed",annual_details_by_tech!$B$2:$B$1295,"non_renewable_output")</f>
        <v>0</v>
      </c>
      <c r="V105" s="32">
        <f>0.001*SUMIFS(annual_details_by_tech!R$2:R$1295,annual_details_by_tech!$A$2:$A$1295,"distributed",annual_details_by_tech!$B$2:$B$1295,"non_renewable_output")</f>
        <v>0</v>
      </c>
      <c r="W105" s="32">
        <f>0.001*SUMIFS(annual_details_by_tech!S$2:S$1295,annual_details_by_tech!$A$2:$A$1295,"distributed",annual_details_by_tech!$B$2:$B$1295,"non_renewable_output")</f>
        <v>0</v>
      </c>
      <c r="X105" s="32">
        <f>0.001*SUMIFS(annual_details_by_tech!T$2:T$1295,annual_details_by_tech!$A$2:$A$1295,"distributed",annual_details_by_tech!$B$2:$B$1295,"non_renewable_output")</f>
        <v>0</v>
      </c>
      <c r="Y105" s="32">
        <f>0.001*SUMIFS(annual_details_by_tech!U$2:U$1295,annual_details_by_tech!$A$2:$A$1295,"distributed",annual_details_by_tech!$B$2:$B$1295,"non_renewable_output")</f>
        <v>0</v>
      </c>
      <c r="Z105" s="32">
        <f>0.001*SUMIFS(annual_details_by_tech!V$2:V$1295,annual_details_by_tech!$A$2:$A$1295,"distributed",annual_details_by_tech!$B$2:$B$1295,"non_renewable_output")</f>
        <v>0</v>
      </c>
      <c r="AA105" s="32">
        <f>0.001*SUMIFS(annual_details_by_tech!W$2:W$1295,annual_details_by_tech!$A$2:$A$1295,"distributed",annual_details_by_tech!$B$2:$B$1295,"non_renewable_output")</f>
        <v>0</v>
      </c>
      <c r="AB105" s="32">
        <f>0.001*SUMIFS(annual_details_by_tech!X$2:X$1295,annual_details_by_tech!$A$2:$A$1295,"distributed",annual_details_by_tech!$B$2:$B$1295,"non_renewable_output")</f>
        <v>0</v>
      </c>
      <c r="AC105" s="32">
        <f>0.001*SUMIFS(annual_details_by_tech!Y$2:Y$1295,annual_details_by_tech!$A$2:$A$1295,"distributed",annual_details_by_tech!$B$2:$B$1295,"non_renewable_output")</f>
        <v>0</v>
      </c>
      <c r="AD105" s="32">
        <f>0.001*SUMIFS(annual_details_by_tech!Z$2:Z$1295,annual_details_by_tech!$A$2:$A$1295,"distributed",annual_details_by_tech!$B$2:$B$1295,"non_renewable_output")</f>
        <v>0</v>
      </c>
      <c r="AE105" s="32">
        <f>0.001*SUMIFS(annual_details_by_tech!AA$2:AA$1295,annual_details_by_tech!$A$2:$A$1295,"distributed",annual_details_by_tech!$B$2:$B$1295,"non_renewable_output")</f>
        <v>0</v>
      </c>
      <c r="AF105" s="32">
        <f>0.001*SUMIFS(annual_details_by_tech!AB$2:AB$1295,annual_details_by_tech!$A$2:$A$1295,"distributed",annual_details_by_tech!$B$2:$B$1295,"non_renewable_output")</f>
        <v>0</v>
      </c>
      <c r="AG105" s="32">
        <f>0.001*SUMIFS(annual_details_by_tech!AC$2:AC$1295,annual_details_by_tech!$A$2:$A$1295,"distributed",annual_details_by_tech!$B$2:$B$1295,"non_renewable_output")</f>
        <v>0</v>
      </c>
      <c r="AH105" s="32">
        <f>0.001*SUMIFS(annual_details_by_tech!AD$2:AD$1295,annual_details_by_tech!$A$2:$A$1295,"distributed",annual_details_by_tech!$B$2:$B$1295,"non_renewable_output")</f>
        <v>0</v>
      </c>
      <c r="AI105" s="32">
        <f>0.001*SUMIFS(annual_details_by_tech!AE$2:AE$1295,annual_details_by_tech!$A$2:$A$1295,"distributed",annual_details_by_tech!$B$2:$B$1295,"non_renewable_output")</f>
        <v>0</v>
      </c>
    </row>
    <row r="106" spans="6:35"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6:35"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6:35"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6:35"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6:35"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6:35"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6:35"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7:28"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7:28"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7:28"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7:28"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7:28"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7:28"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7:28"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7:28"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7:28"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7:28"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7:28"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7:28"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7:28"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7:28"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7:28"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7:28"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7:28"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7:28"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7:28"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7:28"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7:28"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7:28"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7:28"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7:28"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7:28"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7:28"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7:28"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7:28"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7:28"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7:28"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7:28"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7:28"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7:28"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7:28"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7:28"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7:28"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7:28"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7:28"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7:28"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7:28"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7:28"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7:28"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7:28"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7:28"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7:28"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7:28"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7:28"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spans="7:28"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spans="7:28"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spans="7:28"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spans="7:28"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spans="7:28"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spans="7:28"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spans="7:28"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spans="7:28"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spans="7:28"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spans="7:28"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spans="7:28"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spans="7:28"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spans="7:28"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spans="7:28"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spans="7:28"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spans="7:28"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spans="7:28"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spans="7:28"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spans="7:28"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spans="7:28"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spans="7:28"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spans="7:28"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spans="7:28"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spans="7:28"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spans="7:28"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spans="7:28"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spans="7:28"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spans="7:28"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spans="7:28"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spans="7:28"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spans="7:28"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spans="7:28"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spans="7:28"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spans="7:28"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spans="7:28"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spans="7:28"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spans="7:28"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spans="7:28"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spans="7:28"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spans="7:28"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spans="7:28"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spans="7:28"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spans="7:28"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spans="7:28"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 spans="7:28"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 spans="7:28"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 spans="7:28"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 spans="7:28"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spans="7:28"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spans="7:28"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spans="7:28"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spans="7:28"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spans="7:28"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 spans="7:28"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 spans="7:28"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 spans="7:28"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spans="7:28"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 spans="7:28"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 spans="7:28"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 spans="7:28"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spans="7:28"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spans="7:28"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 spans="7:28"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 spans="7:28"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 spans="7:28"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 spans="7:28"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 spans="7:28"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 spans="7:28"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 spans="7:28"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 spans="7:28"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 spans="7:28"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 spans="7:28"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 spans="7:28"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 spans="7:28"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 spans="7:28"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 spans="7:28"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 spans="7:28"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 spans="7:28"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 spans="7:28"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 spans="7:28"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 spans="7:28"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 spans="7:28"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 spans="7:28"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 spans="7:28"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 spans="7:28"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 spans="7:28"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 spans="7:28"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 spans="7:28"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 spans="7:28"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 spans="7:28"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 spans="7:28"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 spans="7:28"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 spans="7:28"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 spans="7:28"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 spans="7:28"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 spans="7:28"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spans="7:28"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 spans="7:28"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 spans="7:28"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 spans="7:28"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 spans="7:28"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 spans="7:28"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 spans="7:28"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 spans="7:28"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 spans="7:28"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 spans="7:28"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 spans="7:28"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 spans="7:28"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 spans="7:28"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 spans="7:28"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 spans="7:28"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 spans="7:28"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 spans="7:28"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 spans="7:28"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 spans="7:28"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 spans="7:28"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 spans="7:28"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 spans="7:28"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 spans="7:28"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 spans="7:28"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 spans="7:28"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 spans="7:28"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 spans="7:28"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 spans="7:28"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 spans="7:28"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 spans="7:28"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 spans="7:28"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 spans="7:28"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 spans="7:28"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 spans="7:28"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 spans="7:28"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 spans="7:28"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 spans="7:28"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 spans="7:28"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 spans="7:28"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 spans="7:28"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 spans="7:28"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 spans="7:28"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 spans="7:28"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 spans="7:28"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 spans="7:28"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 spans="7:28"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 spans="7:28"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 spans="7:28"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 spans="7:28"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 spans="7:28"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 spans="7:28"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 spans="7:28"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 spans="7:28"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 spans="7:28"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 spans="7:28"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 spans="7:28"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 spans="7:28"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 spans="7:28"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 spans="7:28"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 spans="7:28"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 spans="7:28"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 spans="7:28"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 spans="7:28"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 spans="7:28"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 spans="7:28"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 spans="7:28"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 spans="7:28"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 spans="7:28"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 spans="7:28"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 spans="7:28"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 spans="7:28"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 spans="7:28"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 spans="7:28"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 spans="7:28"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 spans="7:28"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 spans="7:28"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 spans="7:28"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 spans="7:28"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 spans="7:28"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 spans="7:28"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 spans="7:28"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 spans="7:28"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 spans="7:28"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 spans="7:28"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 spans="7:28"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 spans="7:28"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 spans="7:28"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 spans="7:28"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 spans="7:28"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 spans="7:28"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 spans="7:28"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 spans="7:28"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 spans="7:28"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 spans="7:28"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 spans="7:28"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 spans="7:28"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 spans="7:28"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 spans="7:28"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 spans="7:28"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 spans="7:28"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 spans="7:28"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 spans="7:28"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 spans="7:28"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 spans="7:28"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 spans="7:28"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 spans="7:28"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 spans="7:28"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 spans="7:28"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 spans="7:28"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 spans="7:28"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 spans="7:28"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 spans="7:28"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 spans="7:28"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 spans="7:28"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 spans="7:28"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 spans="7:28"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 spans="7:28"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 spans="7:28"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 spans="7:28"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 spans="7:28"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 spans="7:28"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 spans="7:28"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 spans="7:28"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 spans="7:28"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 spans="7:28"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 spans="7:28"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 spans="7:28"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 spans="7:28"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 spans="7:28"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 spans="7:28"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 spans="7:28"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 spans="7:28"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 spans="7:28"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 spans="7:28"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 spans="7:28"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 spans="7:28"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 spans="7:28"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 spans="7:28"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 spans="7:28"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 spans="7:28"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 spans="7:28"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 spans="7:28"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 spans="7:28"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 spans="7:28"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 spans="7:28"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 spans="7:28"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 spans="7:28"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 spans="7:28"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 spans="7:28"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 spans="7:28"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 spans="7:28"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 spans="7:28"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 spans="7:28"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 spans="7:28"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 spans="7:28"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 spans="7:28"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 spans="7:28"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 spans="7:28"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 spans="7:28"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 spans="7:28"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 spans="7:28"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 spans="7:28"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 spans="7:28"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 spans="7:28"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 spans="7:28"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 spans="7:28"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 spans="7:28"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 spans="7:28"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 spans="7:28"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 spans="7:28"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 spans="7:28"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 spans="7:28"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 spans="7:28"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 spans="7:28"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 spans="7:28"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 spans="7:28"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 spans="7:28"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 spans="7:28"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 spans="7:28"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 spans="7:28"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 spans="7:28"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 spans="7:28"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 spans="7:28"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 spans="7:28"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 spans="7:28"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 spans="7:28"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 spans="7:28"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 spans="7:28"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 spans="7:28"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 spans="7:28"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 spans="7:28"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 spans="7:28"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 spans="7:28"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 spans="7:28"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 spans="7:28"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 spans="7:28"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 spans="7:28"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 spans="7:28"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 spans="7:28"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 spans="7:28"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 spans="7:28"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 spans="7:28"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 spans="7:28"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 spans="7:28"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 spans="7:28"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 spans="7:28"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 spans="7:28"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 spans="7:28"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 spans="7:28"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 spans="7:28"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 spans="7:28"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 spans="7:28"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 spans="7:28"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 spans="7:28"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 spans="7:28"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 spans="7:28"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 spans="7:28"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 spans="7:28"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 spans="7:28"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 spans="7:28"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 spans="7:28"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 spans="7:28"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 spans="7:28"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 spans="7:28"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 spans="7:28"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 spans="7:28"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 spans="7:28"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 spans="7:28"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 spans="7:28"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 spans="7:28"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 spans="7:28"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 spans="7:28"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 spans="7:28"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 spans="7:28"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 spans="7:28"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 spans="7:28"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 spans="7:28"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 spans="7:28"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 spans="7:28"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 spans="7:28"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 spans="7:28"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 spans="7:28"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 spans="7:28"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 spans="7:28"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 spans="7:28"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 spans="7:28"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 spans="7:28"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 spans="7:28"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 spans="7:28"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 spans="7:28"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 spans="7:28"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 spans="7:28"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 spans="7:28"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 spans="7:28"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 spans="7:28"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 spans="7:28"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 spans="7:28"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 spans="7:28"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 spans="7:28"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 spans="7:28"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 spans="7:28"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 spans="7:28"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 spans="7:28"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 spans="7:28"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 spans="7:28"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 spans="7:28"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 spans="7:28"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 spans="7:28"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 spans="7:28"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 spans="7:28"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 spans="7:28"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 spans="7:28"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 spans="7:28"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 spans="7:28"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 spans="7:28"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 spans="7:28"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 spans="7:28"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 spans="7:28"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 spans="7:28"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 spans="7:28"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 spans="7:28"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 spans="7:28"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 spans="7:28"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 spans="7:28"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 spans="7:28"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 spans="7:28"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 spans="7:28"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 spans="7:28"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 spans="7:28"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 spans="7:28"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 spans="7:28"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 spans="7:28"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 spans="7:28"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 spans="7:28"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 spans="7:28"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 spans="7:28"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 spans="7:28"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 spans="7:28"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 spans="7:28"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 spans="7:28"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 spans="7:28"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 spans="7:28"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 spans="7:28"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 spans="7:28"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 spans="7:28"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 spans="7:28"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 spans="7:28"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 spans="7:28"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 spans="7:28"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 spans="7:28"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 spans="7:28"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 spans="7:28"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 spans="7:28"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 spans="7:28"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 spans="7:28"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 spans="7:28"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 spans="7:28"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 spans="7:28"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 spans="7:28"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 spans="7:28"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 spans="7:28"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 spans="7:28"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 spans="7:28"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 spans="7:28"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 spans="7:28"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 spans="7:28"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 spans="7:28"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 spans="7:28"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 spans="7:28"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 spans="7:28"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 spans="7:28"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 spans="7:28"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 spans="7:28"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 spans="7:28"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 spans="7:28"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 spans="7:28"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 spans="7:28"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 spans="7:28"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 spans="7:28"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 spans="7:28"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 spans="7:28"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 spans="7:28"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 spans="7:28"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 spans="7:28"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 spans="7:28"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 spans="7:28"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 spans="7:28"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 spans="7:28"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 spans="7:28"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 spans="7:28"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 spans="7:28"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 spans="7:28"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 spans="7:28"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 spans="7:28"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 spans="7:28"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 spans="7:28"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</sheetData>
  <pageMargins left="0.7" right="0.7" top="0.75" bottom="0.75" header="0.3" footer="0.3"/>
  <pageSetup orientation="portrait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3E028188-0167-455D-9EA1-82DEBA1E0FEC}">
          <x14:formula1>
            <xm:f>'/Users/matthias/Library/Containers/com.microsoft.Excel/Data/Documents/C:\Users\M709972\Documents\Ulupono\Model WIP\[1155486_1_2019.10.25_v2_PBR RIST Model (Pre-Final).xlsx]Lists'!#REF!</xm:f>
          </x14:formula1>
          <xm:sqref>C42:C44 B10:B45 B47:B50 B60:B64 B52:B58</xm:sqref>
        </x14:dataValidation>
        <x14:dataValidation type="list" allowBlank="1" showInputMessage="1" showErrorMessage="1" xr:uid="{F36B167D-2C1E-437E-8FC5-1DF11528876D}">
          <x14:formula1>
            <xm:f>'/Users/matthias/Library/Containers/com.microsoft.Excel/Data/Documents/C:\Users\M709972\Documents\Ulupono\Model WIP\[1155486_1_2019.10.25_v2_PBR RIST Model (Pre-Final).xlsx]Lists'!#REF!</xm:f>
          </x14:formula1>
          <xm:sqref>C45 C10:C41 C47:C50 C60:C64 C52:C58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F5AB-B296-454D-9559-DBADBAE658F2}">
  <sheetPr filterMode="1"/>
  <dimension ref="A1:AI1193"/>
  <sheetViews>
    <sheetView tabSelected="1" workbookViewId="0">
      <pane xSplit="5" ySplit="1" topLeftCell="F22" activePane="bottomRight" state="frozen"/>
      <selection pane="topRight" activeCell="F1" sqref="F1"/>
      <selection pane="bottomLeft" activeCell="A2" sqref="A2"/>
      <selection pane="bottomRight" activeCell="AI1192" sqref="F1192:AI1193"/>
    </sheetView>
  </sheetViews>
  <sheetFormatPr baseColWidth="10" defaultRowHeight="13"/>
  <cols>
    <col min="1" max="1" width="10.83203125" style="34"/>
    <col min="2" max="2" width="19.33203125" style="34" bestFit="1" customWidth="1"/>
    <col min="3" max="5" width="14.6640625" style="34" customWidth="1"/>
    <col min="6" max="6" width="14.5" style="34" bestFit="1" customWidth="1"/>
    <col min="7" max="25" width="14.33203125" style="34" bestFit="1" customWidth="1"/>
    <col min="26" max="31" width="12.83203125" style="34" bestFit="1" customWidth="1"/>
    <col min="32" max="35" width="11.1640625" style="34" bestFit="1" customWidth="1"/>
    <col min="36" max="16384" width="10.83203125" style="34"/>
  </cols>
  <sheetData>
    <row r="1" spans="1:35">
      <c r="A1" t="s">
        <v>61</v>
      </c>
      <c r="B1" t="s">
        <v>60</v>
      </c>
      <c r="C1" t="s">
        <v>89</v>
      </c>
      <c r="D1" t="s">
        <v>96</v>
      </c>
      <c r="E1" t="s">
        <v>97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</row>
    <row r="2" spans="1:35" customFormat="1" hidden="1">
      <c r="A2" t="s">
        <v>59</v>
      </c>
      <c r="B2" t="s">
        <v>55</v>
      </c>
      <c r="C2" t="s">
        <v>88</v>
      </c>
      <c r="D2">
        <v>2013</v>
      </c>
      <c r="E2">
        <v>0</v>
      </c>
      <c r="F2">
        <v>283791.85665924998</v>
      </c>
      <c r="G2">
        <v>283791.85665924998</v>
      </c>
      <c r="H2">
        <v>283791.85665924998</v>
      </c>
      <c r="I2">
        <v>283791.85665924998</v>
      </c>
      <c r="J2">
        <v>283791.85665924998</v>
      </c>
      <c r="K2">
        <v>283791.85665924998</v>
      </c>
      <c r="L2">
        <v>283791.85665924998</v>
      </c>
      <c r="M2">
        <v>283791.85665924998</v>
      </c>
      <c r="N2">
        <v>283791.85665924998</v>
      </c>
      <c r="O2">
        <v>283791.85665924998</v>
      </c>
      <c r="P2">
        <v>283791.85665924998</v>
      </c>
      <c r="Q2">
        <v>283791.85665924998</v>
      </c>
      <c r="R2">
        <v>283791.85665924998</v>
      </c>
      <c r="S2">
        <v>283791.85665924998</v>
      </c>
      <c r="T2">
        <v>283791.85665924998</v>
      </c>
      <c r="U2">
        <v>283791.85665924998</v>
      </c>
      <c r="V2">
        <v>283791.85665924998</v>
      </c>
      <c r="W2">
        <v>283791.85665924998</v>
      </c>
      <c r="X2">
        <v>283791.85665924998</v>
      </c>
      <c r="Y2">
        <v>283791.85665924998</v>
      </c>
      <c r="Z2">
        <v>283791.85665924998</v>
      </c>
      <c r="AA2">
        <v>283791.85665924998</v>
      </c>
      <c r="AB2">
        <v>283791.85665924998</v>
      </c>
      <c r="AC2">
        <v>283791.85665924998</v>
      </c>
      <c r="AD2">
        <v>283791.85665924998</v>
      </c>
      <c r="AE2">
        <v>283791.85665924998</v>
      </c>
      <c r="AF2">
        <v>283791.85665924998</v>
      </c>
      <c r="AG2">
        <v>283791.85665924998</v>
      </c>
      <c r="AH2">
        <v>283791.85665924998</v>
      </c>
      <c r="AI2">
        <v>283791.85665924998</v>
      </c>
    </row>
    <row r="3" spans="1:35" customFormat="1" hidden="1">
      <c r="A3" t="s">
        <v>59</v>
      </c>
      <c r="B3" t="s">
        <v>55</v>
      </c>
      <c r="C3" t="s">
        <v>87</v>
      </c>
      <c r="D3">
        <v>2009</v>
      </c>
      <c r="E3">
        <v>0</v>
      </c>
      <c r="F3">
        <v>4008559.9753119098</v>
      </c>
      <c r="G3">
        <v>4008559.9753119098</v>
      </c>
      <c r="H3">
        <v>4008559.9753119098</v>
      </c>
      <c r="I3">
        <v>4008559.9753119098</v>
      </c>
      <c r="J3">
        <v>4008559.9753119098</v>
      </c>
      <c r="K3">
        <v>4008559.9753119098</v>
      </c>
      <c r="L3">
        <v>4008559.9753119098</v>
      </c>
      <c r="M3">
        <v>4008559.9753119098</v>
      </c>
      <c r="N3">
        <v>4008559.9753119098</v>
      </c>
      <c r="O3">
        <v>4008559.9753119098</v>
      </c>
      <c r="P3">
        <v>4008559.9753119098</v>
      </c>
      <c r="Q3">
        <v>4008559.9753119098</v>
      </c>
      <c r="R3">
        <v>4008559.9753119098</v>
      </c>
      <c r="S3">
        <v>4008559.9753119098</v>
      </c>
      <c r="T3">
        <v>4008559.9753119098</v>
      </c>
      <c r="U3">
        <v>4008559.9753119098</v>
      </c>
      <c r="V3">
        <v>4008559.9753119098</v>
      </c>
      <c r="W3">
        <v>4008559.9753119098</v>
      </c>
      <c r="X3">
        <v>4008559.9753119098</v>
      </c>
      <c r="Y3">
        <v>4008559.9753119098</v>
      </c>
      <c r="Z3">
        <v>4008559.9753119098</v>
      </c>
      <c r="AA3">
        <v>4008559.9753119098</v>
      </c>
      <c r="AB3">
        <v>4008559.9753119098</v>
      </c>
      <c r="AC3">
        <v>4008559.9753119098</v>
      </c>
      <c r="AD3">
        <v>4008559.9753119098</v>
      </c>
      <c r="AE3">
        <v>4008559.9753119098</v>
      </c>
      <c r="AF3">
        <v>4008559.9753119098</v>
      </c>
      <c r="AG3">
        <v>4008559.9753119098</v>
      </c>
      <c r="AH3">
        <v>4008559.9753119098</v>
      </c>
      <c r="AI3">
        <v>4008559.9753119098</v>
      </c>
    </row>
    <row r="4" spans="1:35" customFormat="1" hidden="1">
      <c r="A4" t="s">
        <v>59</v>
      </c>
      <c r="B4" t="s">
        <v>55</v>
      </c>
      <c r="C4" t="s">
        <v>86</v>
      </c>
      <c r="D4">
        <v>2018</v>
      </c>
      <c r="E4">
        <v>0</v>
      </c>
      <c r="F4">
        <v>10604469.7296312</v>
      </c>
      <c r="G4">
        <v>10604469.7296312</v>
      </c>
      <c r="H4">
        <v>10604469.7296312</v>
      </c>
      <c r="I4">
        <v>10604469.7296312</v>
      </c>
      <c r="J4">
        <v>10604469.7296312</v>
      </c>
      <c r="K4">
        <v>10604469.7296312</v>
      </c>
      <c r="L4">
        <v>10604469.7296312</v>
      </c>
      <c r="M4">
        <v>10604469.7296312</v>
      </c>
      <c r="N4">
        <v>10604469.7296312</v>
      </c>
      <c r="O4">
        <v>10604469.7296312</v>
      </c>
      <c r="P4">
        <v>10604469.7296312</v>
      </c>
      <c r="Q4">
        <v>10604469.7296312</v>
      </c>
      <c r="R4">
        <v>10604469.7296312</v>
      </c>
      <c r="S4">
        <v>10604469.7296312</v>
      </c>
      <c r="T4">
        <v>10604469.7296312</v>
      </c>
      <c r="U4">
        <v>10604469.7296312</v>
      </c>
      <c r="V4">
        <v>10604469.7296312</v>
      </c>
      <c r="W4">
        <v>10604469.7296312</v>
      </c>
      <c r="X4">
        <v>10604469.7296312</v>
      </c>
      <c r="Y4">
        <v>10604469.7296312</v>
      </c>
      <c r="Z4">
        <v>10604469.7296312</v>
      </c>
      <c r="AA4">
        <v>10604469.7296312</v>
      </c>
      <c r="AB4">
        <v>10604469.7296312</v>
      </c>
      <c r="AC4">
        <v>10604469.7296312</v>
      </c>
      <c r="AD4">
        <v>10604469.7296312</v>
      </c>
      <c r="AE4">
        <v>10604469.7296312</v>
      </c>
      <c r="AF4">
        <v>10604469.7296312</v>
      </c>
      <c r="AG4">
        <v>10604469.7296312</v>
      </c>
    </row>
    <row r="5" spans="1:35" customFormat="1" hidden="1">
      <c r="A5" t="s">
        <v>59</v>
      </c>
      <c r="B5" t="s">
        <v>55</v>
      </c>
      <c r="C5" t="s">
        <v>85</v>
      </c>
      <c r="D5">
        <v>1963</v>
      </c>
      <c r="E5">
        <v>0</v>
      </c>
      <c r="F5">
        <v>2869912.2127702101</v>
      </c>
      <c r="G5">
        <v>2869912.2127702101</v>
      </c>
      <c r="H5">
        <v>2869912.2127702101</v>
      </c>
      <c r="I5">
        <v>2869912.2127702101</v>
      </c>
      <c r="J5">
        <v>2869912.2127702101</v>
      </c>
      <c r="K5">
        <v>2869912.2127702101</v>
      </c>
      <c r="L5">
        <v>2869912.2127702101</v>
      </c>
      <c r="M5">
        <v>2869912.2127702101</v>
      </c>
      <c r="N5">
        <v>2869912.2127702101</v>
      </c>
      <c r="O5">
        <v>2869912.2127702101</v>
      </c>
      <c r="P5">
        <v>2869912.2127702101</v>
      </c>
      <c r="Q5">
        <v>2869912.2127702101</v>
      </c>
      <c r="R5">
        <v>2869912.2127702101</v>
      </c>
      <c r="S5">
        <v>2869912.2127702101</v>
      </c>
      <c r="T5">
        <v>2869912.2127702101</v>
      </c>
      <c r="U5">
        <v>2869912.2127702101</v>
      </c>
    </row>
    <row r="6" spans="1:35" customFormat="1" hidden="1">
      <c r="A6" t="s">
        <v>59</v>
      </c>
      <c r="B6" t="s">
        <v>55</v>
      </c>
      <c r="C6" t="s">
        <v>84</v>
      </c>
      <c r="D6">
        <v>1964</v>
      </c>
      <c r="E6">
        <v>0</v>
      </c>
      <c r="F6">
        <v>2872396.9716934902</v>
      </c>
      <c r="G6">
        <v>2872396.9716934902</v>
      </c>
      <c r="H6">
        <v>2872396.9716934902</v>
      </c>
      <c r="I6">
        <v>2872396.9716934902</v>
      </c>
      <c r="J6">
        <v>2872396.9716934902</v>
      </c>
      <c r="K6">
        <v>2872396.9716934902</v>
      </c>
      <c r="L6">
        <v>2872396.9716934902</v>
      </c>
      <c r="M6">
        <v>2872396.9716934902</v>
      </c>
      <c r="N6">
        <v>2872396.9716934902</v>
      </c>
      <c r="O6">
        <v>2872396.9716934902</v>
      </c>
      <c r="P6">
        <v>2872396.9716934902</v>
      </c>
      <c r="Q6">
        <v>2872396.9716934902</v>
      </c>
      <c r="R6">
        <v>2872396.9716934902</v>
      </c>
      <c r="S6">
        <v>2872396.9716934902</v>
      </c>
      <c r="T6">
        <v>2872396.9716934902</v>
      </c>
      <c r="U6">
        <v>2872396.9716934902</v>
      </c>
    </row>
    <row r="7" spans="1:35" customFormat="1" hidden="1">
      <c r="A7" t="s">
        <v>59</v>
      </c>
      <c r="B7" t="s">
        <v>55</v>
      </c>
      <c r="C7" t="s">
        <v>83</v>
      </c>
      <c r="D7">
        <v>1970</v>
      </c>
      <c r="E7">
        <v>0</v>
      </c>
      <c r="F7">
        <v>3018049.0109447101</v>
      </c>
      <c r="G7">
        <v>3018049.0109447101</v>
      </c>
      <c r="H7">
        <v>3018049.0109447101</v>
      </c>
      <c r="I7">
        <v>3018049.0109447101</v>
      </c>
      <c r="J7">
        <v>3018049.0109447101</v>
      </c>
      <c r="K7">
        <v>3018049.0109447101</v>
      </c>
      <c r="L7">
        <v>3018049.0109447101</v>
      </c>
      <c r="M7">
        <v>3018049.0109447101</v>
      </c>
      <c r="N7">
        <v>3018049.0109447101</v>
      </c>
      <c r="O7">
        <v>3018049.0109447101</v>
      </c>
      <c r="P7">
        <v>3018049.0109447101</v>
      </c>
      <c r="Q7">
        <v>3018049.0109447101</v>
      </c>
      <c r="R7">
        <v>3018049.0109447101</v>
      </c>
      <c r="S7">
        <v>3018049.0109447101</v>
      </c>
      <c r="T7">
        <v>3018049.0109447101</v>
      </c>
      <c r="U7">
        <v>3018049.0109447101</v>
      </c>
      <c r="V7">
        <v>3018049.0109447101</v>
      </c>
      <c r="W7">
        <v>3018049.0109447101</v>
      </c>
      <c r="X7">
        <v>3018049.0109447101</v>
      </c>
      <c r="Y7">
        <v>3018049.0109447101</v>
      </c>
    </row>
    <row r="8" spans="1:35" customFormat="1" hidden="1">
      <c r="A8" t="s">
        <v>59</v>
      </c>
      <c r="B8" t="s">
        <v>55</v>
      </c>
      <c r="C8" t="s">
        <v>82</v>
      </c>
      <c r="D8">
        <v>1972</v>
      </c>
      <c r="E8">
        <v>0</v>
      </c>
      <c r="F8">
        <v>2996383.79244099</v>
      </c>
      <c r="G8">
        <v>2996383.79244099</v>
      </c>
      <c r="H8">
        <v>2996383.79244099</v>
      </c>
      <c r="I8">
        <v>2996383.79244099</v>
      </c>
      <c r="J8">
        <v>2996383.79244099</v>
      </c>
      <c r="K8">
        <v>2996383.79244099</v>
      </c>
      <c r="L8">
        <v>2996383.79244099</v>
      </c>
      <c r="M8">
        <v>2996383.79244099</v>
      </c>
      <c r="N8">
        <v>2996383.79244099</v>
      </c>
      <c r="O8">
        <v>2996383.79244099</v>
      </c>
      <c r="P8">
        <v>2996383.79244099</v>
      </c>
      <c r="Q8">
        <v>2996383.79244099</v>
      </c>
      <c r="R8">
        <v>2996383.79244099</v>
      </c>
      <c r="S8">
        <v>2996383.79244099</v>
      </c>
      <c r="T8">
        <v>2996383.79244099</v>
      </c>
      <c r="U8">
        <v>2996383.79244099</v>
      </c>
      <c r="V8">
        <v>2996383.79244099</v>
      </c>
      <c r="W8">
        <v>2996383.79244099</v>
      </c>
      <c r="X8">
        <v>2996383.79244099</v>
      </c>
      <c r="Y8">
        <v>2996383.79244099</v>
      </c>
    </row>
    <row r="9" spans="1:35" customFormat="1" hidden="1">
      <c r="A9" t="s">
        <v>59</v>
      </c>
      <c r="B9" t="s">
        <v>55</v>
      </c>
      <c r="C9" t="s">
        <v>81</v>
      </c>
      <c r="D9">
        <v>1974</v>
      </c>
      <c r="E9">
        <v>0</v>
      </c>
      <c r="F9">
        <v>4703011.8157371096</v>
      </c>
      <c r="G9">
        <v>4703011.8157371096</v>
      </c>
      <c r="H9">
        <v>4703011.8157371096</v>
      </c>
      <c r="I9">
        <v>4703011.8157371096</v>
      </c>
      <c r="J9">
        <v>4703011.8157371096</v>
      </c>
      <c r="K9">
        <v>4703011.8157371096</v>
      </c>
      <c r="L9">
        <v>4703011.8157371096</v>
      </c>
      <c r="M9">
        <v>4703011.8157371096</v>
      </c>
      <c r="N9">
        <v>4703011.8157371096</v>
      </c>
      <c r="O9">
        <v>4703011.8157371096</v>
      </c>
      <c r="P9">
        <v>4703011.8157371096</v>
      </c>
      <c r="Q9">
        <v>4703011.8157371096</v>
      </c>
      <c r="R9">
        <v>4703011.8157371096</v>
      </c>
      <c r="S9">
        <v>4703011.8157371096</v>
      </c>
      <c r="T9">
        <v>4703011.8157371096</v>
      </c>
      <c r="U9">
        <v>4703011.8157371096</v>
      </c>
      <c r="V9">
        <v>4703011.8157371096</v>
      </c>
      <c r="W9">
        <v>4703011.8157371096</v>
      </c>
      <c r="X9">
        <v>4703011.8157371096</v>
      </c>
      <c r="Y9">
        <v>4703011.8157371096</v>
      </c>
      <c r="Z9">
        <v>4703011.8157371096</v>
      </c>
      <c r="AA9">
        <v>4703011.8157371096</v>
      </c>
      <c r="AB9">
        <v>4703011.8157371096</v>
      </c>
      <c r="AC9">
        <v>4703011.8157371096</v>
      </c>
      <c r="AD9">
        <v>4703011.8157371096</v>
      </c>
    </row>
    <row r="10" spans="1:35" customFormat="1" hidden="1">
      <c r="A10" t="s">
        <v>59</v>
      </c>
      <c r="B10" t="s">
        <v>55</v>
      </c>
      <c r="C10" t="s">
        <v>80</v>
      </c>
      <c r="D10">
        <v>1981</v>
      </c>
      <c r="E10">
        <v>0</v>
      </c>
      <c r="F10">
        <v>4745297.4663614696</v>
      </c>
      <c r="G10">
        <v>4745297.4663614696</v>
      </c>
      <c r="H10">
        <v>4745297.4663614696</v>
      </c>
      <c r="I10">
        <v>4745297.4663614696</v>
      </c>
      <c r="J10">
        <v>4745297.4663614696</v>
      </c>
      <c r="K10">
        <v>4745297.4663614696</v>
      </c>
      <c r="L10">
        <v>4745297.4663614696</v>
      </c>
      <c r="M10">
        <v>4745297.4663614696</v>
      </c>
      <c r="N10">
        <v>4745297.4663614696</v>
      </c>
      <c r="O10">
        <v>4745297.4663614696</v>
      </c>
      <c r="P10">
        <v>4745297.4663614696</v>
      </c>
      <c r="Q10">
        <v>4745297.4663614696</v>
      </c>
      <c r="R10">
        <v>4745297.4663614696</v>
      </c>
      <c r="S10">
        <v>4745297.4663614696</v>
      </c>
      <c r="T10">
        <v>4745297.4663614696</v>
      </c>
      <c r="U10">
        <v>4745297.4663614696</v>
      </c>
      <c r="V10">
        <v>4745297.4663614696</v>
      </c>
      <c r="W10">
        <v>4745297.4663614696</v>
      </c>
      <c r="X10">
        <v>4745297.4663614696</v>
      </c>
      <c r="Y10">
        <v>4745297.4663614696</v>
      </c>
      <c r="Z10">
        <v>4745297.4663614696</v>
      </c>
      <c r="AA10">
        <v>4745297.4663614696</v>
      </c>
      <c r="AB10">
        <v>4745297.4663614696</v>
      </c>
      <c r="AC10">
        <v>4745297.4663614696</v>
      </c>
      <c r="AD10">
        <v>4745297.4663614696</v>
      </c>
    </row>
    <row r="11" spans="1:35" customFormat="1" hidden="1">
      <c r="A11" t="s">
        <v>59</v>
      </c>
      <c r="B11" t="s">
        <v>55</v>
      </c>
      <c r="C11" t="s">
        <v>79</v>
      </c>
      <c r="D11">
        <v>1973</v>
      </c>
      <c r="E11">
        <v>0</v>
      </c>
      <c r="F11">
        <v>1739106.4230390501</v>
      </c>
      <c r="G11">
        <v>1739106.4230390501</v>
      </c>
      <c r="H11">
        <v>1739106.4230390501</v>
      </c>
      <c r="I11">
        <v>1739106.4230390501</v>
      </c>
      <c r="J11">
        <v>1739106.4230390501</v>
      </c>
      <c r="K11">
        <v>1739106.4230390501</v>
      </c>
      <c r="L11">
        <v>1739106.4230390501</v>
      </c>
      <c r="M11">
        <v>1739106.4230390501</v>
      </c>
      <c r="N11">
        <v>1739106.4230390501</v>
      </c>
      <c r="O11">
        <v>1739106.4230390501</v>
      </c>
      <c r="P11">
        <v>1739106.4230390501</v>
      </c>
      <c r="Q11">
        <v>1739106.4230390501</v>
      </c>
      <c r="R11">
        <v>1739106.4230390501</v>
      </c>
      <c r="S11">
        <v>1739106.4230390501</v>
      </c>
      <c r="T11">
        <v>1739106.4230390501</v>
      </c>
      <c r="U11">
        <v>1739106.4230390501</v>
      </c>
      <c r="V11">
        <v>1739106.4230390501</v>
      </c>
      <c r="W11">
        <v>1739106.4230390501</v>
      </c>
      <c r="X11">
        <v>1739106.4230390501</v>
      </c>
      <c r="Y11">
        <v>1739106.4230390501</v>
      </c>
      <c r="Z11">
        <v>1739106.4230390501</v>
      </c>
      <c r="AA11">
        <v>1739106.4230390501</v>
      </c>
      <c r="AB11">
        <v>1739106.4230390501</v>
      </c>
      <c r="AC11">
        <v>1739106.4230390501</v>
      </c>
      <c r="AD11">
        <v>1739106.4230390501</v>
      </c>
      <c r="AE11">
        <v>1739106.4230390501</v>
      </c>
      <c r="AF11">
        <v>1739106.4230390501</v>
      </c>
      <c r="AG11">
        <v>1739106.4230390501</v>
      </c>
      <c r="AH11">
        <v>1739106.4230390501</v>
      </c>
      <c r="AI11">
        <v>1739106.4230390501</v>
      </c>
    </row>
    <row r="12" spans="1:35" customFormat="1" hidden="1">
      <c r="A12" t="s">
        <v>59</v>
      </c>
      <c r="B12" t="s">
        <v>55</v>
      </c>
      <c r="C12" t="s">
        <v>115</v>
      </c>
      <c r="D12">
        <v>1947</v>
      </c>
      <c r="E12">
        <v>0</v>
      </c>
      <c r="F12">
        <v>1624095.3770264401</v>
      </c>
      <c r="G12">
        <v>1624095.3770264401</v>
      </c>
      <c r="H12">
        <v>1624095.3770264401</v>
      </c>
      <c r="I12">
        <v>1624095.3770264401</v>
      </c>
    </row>
    <row r="13" spans="1:35" customFormat="1" hidden="1">
      <c r="A13" t="s">
        <v>59</v>
      </c>
      <c r="B13" t="s">
        <v>55</v>
      </c>
      <c r="C13" t="s">
        <v>116</v>
      </c>
      <c r="D13">
        <v>1950</v>
      </c>
      <c r="E13">
        <v>0</v>
      </c>
      <c r="F13">
        <v>1627635.2859493699</v>
      </c>
      <c r="G13">
        <v>1627635.2859493699</v>
      </c>
      <c r="H13">
        <v>1627635.2859493699</v>
      </c>
      <c r="I13">
        <v>1627635.2859493699</v>
      </c>
    </row>
    <row r="14" spans="1:35" customFormat="1" hidden="1">
      <c r="A14" t="s">
        <v>59</v>
      </c>
      <c r="B14" t="s">
        <v>55</v>
      </c>
      <c r="C14" t="s">
        <v>117</v>
      </c>
      <c r="D14">
        <v>1959</v>
      </c>
      <c r="E14">
        <v>0</v>
      </c>
      <c r="F14">
        <v>1914453.8884880899</v>
      </c>
      <c r="G14">
        <v>1914453.8884880899</v>
      </c>
      <c r="H14">
        <v>1914453.8884880899</v>
      </c>
      <c r="I14">
        <v>1914453.8884880899</v>
      </c>
      <c r="J14">
        <v>1914453.8884880899</v>
      </c>
      <c r="K14">
        <v>1914453.8884880899</v>
      </c>
      <c r="L14">
        <v>1914453.8884880899</v>
      </c>
    </row>
    <row r="15" spans="1:35" customFormat="1" hidden="1">
      <c r="A15" t="s">
        <v>59</v>
      </c>
      <c r="B15" t="s">
        <v>55</v>
      </c>
      <c r="C15" t="s">
        <v>78</v>
      </c>
      <c r="D15">
        <v>1961</v>
      </c>
      <c r="E15">
        <v>0</v>
      </c>
      <c r="F15">
        <v>1883840.7299979101</v>
      </c>
      <c r="G15">
        <v>1883840.7299979101</v>
      </c>
      <c r="H15">
        <v>1883840.7299979101</v>
      </c>
      <c r="I15">
        <v>1883840.7299979101</v>
      </c>
      <c r="J15">
        <v>1883840.7299979101</v>
      </c>
      <c r="K15">
        <v>1883840.7299979101</v>
      </c>
      <c r="L15">
        <v>1883840.7299979101</v>
      </c>
    </row>
    <row r="16" spans="1:35" customFormat="1" hidden="1">
      <c r="A16" t="s">
        <v>59</v>
      </c>
      <c r="B16" t="s">
        <v>55</v>
      </c>
      <c r="C16" t="s">
        <v>77</v>
      </c>
      <c r="D16">
        <v>1966</v>
      </c>
      <c r="E16">
        <v>0</v>
      </c>
      <c r="F16">
        <v>2919072.8320902302</v>
      </c>
      <c r="G16">
        <v>2919072.8320902302</v>
      </c>
      <c r="H16">
        <v>2919072.8320902302</v>
      </c>
      <c r="I16">
        <v>2919072.8320902302</v>
      </c>
      <c r="J16">
        <v>2919072.8320902302</v>
      </c>
      <c r="K16">
        <v>2919072.8320902302</v>
      </c>
      <c r="L16">
        <v>2919072.8320902302</v>
      </c>
      <c r="M16">
        <v>2919072.8320902302</v>
      </c>
      <c r="N16">
        <v>2919072.8320902302</v>
      </c>
      <c r="O16">
        <v>2919072.8320902302</v>
      </c>
      <c r="P16">
        <v>2919072.8320902302</v>
      </c>
      <c r="Q16">
        <v>2919072.8320902302</v>
      </c>
    </row>
    <row r="17" spans="1:35" customFormat="1" hidden="1">
      <c r="A17" t="s">
        <v>59</v>
      </c>
      <c r="B17" t="s">
        <v>55</v>
      </c>
      <c r="C17" t="s">
        <v>76</v>
      </c>
      <c r="D17">
        <v>1968</v>
      </c>
      <c r="E17">
        <v>0</v>
      </c>
      <c r="F17">
        <v>3039956.1893878202</v>
      </c>
      <c r="G17">
        <v>3039956.1893878202</v>
      </c>
      <c r="H17">
        <v>3039956.1893878202</v>
      </c>
      <c r="I17">
        <v>3039956.1893878202</v>
      </c>
      <c r="J17">
        <v>3039956.1893878202</v>
      </c>
      <c r="K17">
        <v>3039956.1893878202</v>
      </c>
      <c r="L17">
        <v>3039956.1893878202</v>
      </c>
      <c r="M17">
        <v>3039956.1893878202</v>
      </c>
      <c r="N17">
        <v>3039956.1893878202</v>
      </c>
      <c r="O17">
        <v>3039956.1893878202</v>
      </c>
      <c r="P17">
        <v>3039956.1893878202</v>
      </c>
      <c r="Q17">
        <v>3039956.1893878202</v>
      </c>
    </row>
    <row r="18" spans="1:35" customFormat="1" hidden="1">
      <c r="A18" t="s">
        <v>59</v>
      </c>
      <c r="B18" t="s">
        <v>55</v>
      </c>
      <c r="C18" t="s">
        <v>75</v>
      </c>
      <c r="D18">
        <v>1973</v>
      </c>
      <c r="E18">
        <v>0</v>
      </c>
      <c r="F18">
        <v>1843661.9194141401</v>
      </c>
      <c r="G18">
        <v>1843661.9194141401</v>
      </c>
      <c r="H18">
        <v>1843661.9194141401</v>
      </c>
      <c r="I18">
        <v>1843661.9194141401</v>
      </c>
      <c r="J18">
        <v>1843661.9194141401</v>
      </c>
      <c r="K18">
        <v>1843661.9194141401</v>
      </c>
      <c r="L18">
        <v>1843661.9194141401</v>
      </c>
      <c r="M18">
        <v>1843661.9194141401</v>
      </c>
      <c r="N18">
        <v>1843661.9194141401</v>
      </c>
      <c r="O18">
        <v>1843661.9194141401</v>
      </c>
      <c r="P18">
        <v>1843661.9194141401</v>
      </c>
      <c r="Q18">
        <v>1843661.9194141401</v>
      </c>
      <c r="R18">
        <v>1843661.9194141401</v>
      </c>
      <c r="S18">
        <v>1843661.9194141401</v>
      </c>
      <c r="T18">
        <v>1843661.9194141401</v>
      </c>
      <c r="U18">
        <v>1843661.9194141401</v>
      </c>
      <c r="V18">
        <v>1843661.9194141401</v>
      </c>
      <c r="W18">
        <v>1843661.9194141401</v>
      </c>
      <c r="X18">
        <v>1843661.9194141401</v>
      </c>
      <c r="Y18">
        <v>1843661.9194141401</v>
      </c>
      <c r="Z18">
        <v>1843661.9194141401</v>
      </c>
      <c r="AA18">
        <v>1843661.9194141401</v>
      </c>
      <c r="AB18">
        <v>1843661.9194141401</v>
      </c>
      <c r="AC18">
        <v>1843661.9194141401</v>
      </c>
      <c r="AD18">
        <v>1843661.9194141401</v>
      </c>
      <c r="AE18">
        <v>1843661.9194141401</v>
      </c>
      <c r="AF18">
        <v>1843661.9194141401</v>
      </c>
      <c r="AG18">
        <v>1843661.9194141401</v>
      </c>
      <c r="AH18">
        <v>1843661.9194141401</v>
      </c>
      <c r="AI18">
        <v>1843661.9194141401</v>
      </c>
    </row>
    <row r="19" spans="1:35" customFormat="1" hidden="1">
      <c r="A19" t="s">
        <v>59</v>
      </c>
      <c r="B19" t="s">
        <v>53</v>
      </c>
      <c r="C19" t="s">
        <v>88</v>
      </c>
      <c r="D19">
        <v>2013</v>
      </c>
      <c r="E19">
        <v>0</v>
      </c>
      <c r="F19">
        <v>8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I19">
        <v>8</v>
      </c>
    </row>
    <row r="20" spans="1:35" customFormat="1" hidden="1">
      <c r="A20" t="s">
        <v>59</v>
      </c>
      <c r="B20" t="s">
        <v>53</v>
      </c>
      <c r="C20" t="s">
        <v>87</v>
      </c>
      <c r="D20">
        <v>2009</v>
      </c>
      <c r="E20">
        <v>0</v>
      </c>
      <c r="F20">
        <v>113</v>
      </c>
      <c r="G20">
        <v>113</v>
      </c>
      <c r="H20">
        <v>113</v>
      </c>
      <c r="I20">
        <v>113</v>
      </c>
      <c r="J20">
        <v>113</v>
      </c>
      <c r="K20">
        <v>113</v>
      </c>
      <c r="L20">
        <v>113</v>
      </c>
      <c r="M20">
        <v>113</v>
      </c>
      <c r="N20">
        <v>113</v>
      </c>
      <c r="O20">
        <v>113</v>
      </c>
      <c r="P20">
        <v>113</v>
      </c>
      <c r="Q20">
        <v>113</v>
      </c>
      <c r="R20">
        <v>113</v>
      </c>
      <c r="S20">
        <v>113</v>
      </c>
      <c r="T20">
        <v>113</v>
      </c>
      <c r="U20">
        <v>113</v>
      </c>
      <c r="V20">
        <v>113</v>
      </c>
      <c r="W20">
        <v>113</v>
      </c>
      <c r="X20">
        <v>113</v>
      </c>
      <c r="Y20">
        <v>113</v>
      </c>
      <c r="Z20">
        <v>113</v>
      </c>
      <c r="AA20">
        <v>113</v>
      </c>
      <c r="AB20">
        <v>113</v>
      </c>
      <c r="AC20">
        <v>113</v>
      </c>
      <c r="AD20">
        <v>113</v>
      </c>
      <c r="AE20">
        <v>113</v>
      </c>
      <c r="AF20">
        <v>113</v>
      </c>
      <c r="AG20">
        <v>113</v>
      </c>
      <c r="AH20">
        <v>113</v>
      </c>
      <c r="AI20">
        <v>113</v>
      </c>
    </row>
    <row r="21" spans="1:35" customFormat="1" hidden="1">
      <c r="A21" t="s">
        <v>59</v>
      </c>
      <c r="B21" t="s">
        <v>53</v>
      </c>
      <c r="C21" t="s">
        <v>86</v>
      </c>
      <c r="D21">
        <v>2018</v>
      </c>
      <c r="E21">
        <v>0</v>
      </c>
      <c r="F21">
        <v>48.84</v>
      </c>
      <c r="G21">
        <v>48.84</v>
      </c>
      <c r="H21">
        <v>48.84</v>
      </c>
      <c r="I21">
        <v>48.84</v>
      </c>
      <c r="J21">
        <v>48.84</v>
      </c>
      <c r="K21">
        <v>48.84</v>
      </c>
      <c r="L21">
        <v>48.84</v>
      </c>
      <c r="M21">
        <v>48.84</v>
      </c>
      <c r="N21">
        <v>48.84</v>
      </c>
      <c r="O21">
        <v>48.84</v>
      </c>
      <c r="P21">
        <v>48.84</v>
      </c>
      <c r="Q21">
        <v>48.84</v>
      </c>
      <c r="R21">
        <v>48.84</v>
      </c>
      <c r="S21">
        <v>48.84</v>
      </c>
      <c r="T21">
        <v>48.84</v>
      </c>
      <c r="U21">
        <v>48.84</v>
      </c>
      <c r="V21">
        <v>48.84</v>
      </c>
      <c r="W21">
        <v>48.84</v>
      </c>
      <c r="X21">
        <v>48.84</v>
      </c>
      <c r="Y21">
        <v>48.84</v>
      </c>
      <c r="Z21">
        <v>48.84</v>
      </c>
      <c r="AA21">
        <v>48.84</v>
      </c>
      <c r="AB21">
        <v>48.84</v>
      </c>
      <c r="AC21">
        <v>48.84</v>
      </c>
      <c r="AD21">
        <v>48.84</v>
      </c>
      <c r="AE21">
        <v>48.84</v>
      </c>
      <c r="AF21">
        <v>48.84</v>
      </c>
      <c r="AG21">
        <v>48.84</v>
      </c>
    </row>
    <row r="22" spans="1:35" customFormat="1">
      <c r="A22" t="s">
        <v>59</v>
      </c>
      <c r="B22" t="s">
        <v>53</v>
      </c>
      <c r="C22" t="s">
        <v>85</v>
      </c>
      <c r="D22">
        <v>1963</v>
      </c>
      <c r="E22">
        <v>0</v>
      </c>
      <c r="F22">
        <v>82.1</v>
      </c>
      <c r="G22">
        <v>82.1</v>
      </c>
      <c r="H22">
        <v>82.1</v>
      </c>
      <c r="I22">
        <v>82.1</v>
      </c>
      <c r="J22">
        <v>82.1</v>
      </c>
      <c r="K22">
        <v>82.1</v>
      </c>
      <c r="L22">
        <v>82.1</v>
      </c>
      <c r="M22">
        <v>82.1</v>
      </c>
      <c r="N22">
        <v>82.1</v>
      </c>
      <c r="O22">
        <v>82.1</v>
      </c>
      <c r="P22">
        <v>82.1</v>
      </c>
      <c r="Q22">
        <v>82.1</v>
      </c>
      <c r="R22">
        <v>82.1</v>
      </c>
      <c r="S22">
        <v>82.1</v>
      </c>
      <c r="T22">
        <v>82.1</v>
      </c>
      <c r="U22">
        <v>82.1</v>
      </c>
    </row>
    <row r="23" spans="1:35" customFormat="1">
      <c r="A23" t="s">
        <v>59</v>
      </c>
      <c r="B23" t="s">
        <v>53</v>
      </c>
      <c r="C23" t="s">
        <v>84</v>
      </c>
      <c r="D23">
        <v>1964</v>
      </c>
      <c r="E23">
        <v>0</v>
      </c>
      <c r="F23">
        <v>82.1</v>
      </c>
      <c r="G23">
        <v>82.1</v>
      </c>
      <c r="H23">
        <v>82.1</v>
      </c>
      <c r="I23">
        <v>82.1</v>
      </c>
      <c r="J23">
        <v>82.1</v>
      </c>
      <c r="K23">
        <v>82.1</v>
      </c>
      <c r="L23">
        <v>82.1</v>
      </c>
      <c r="M23">
        <v>82.1</v>
      </c>
      <c r="N23">
        <v>82.1</v>
      </c>
      <c r="O23">
        <v>82.1</v>
      </c>
      <c r="P23">
        <v>82.1</v>
      </c>
      <c r="Q23">
        <v>82.1</v>
      </c>
      <c r="R23">
        <v>82.1</v>
      </c>
      <c r="S23">
        <v>82.1</v>
      </c>
      <c r="T23">
        <v>82.1</v>
      </c>
      <c r="U23">
        <v>82.1</v>
      </c>
    </row>
    <row r="24" spans="1:35" customFormat="1">
      <c r="A24" t="s">
        <v>59</v>
      </c>
      <c r="B24" t="s">
        <v>53</v>
      </c>
      <c r="C24" t="s">
        <v>83</v>
      </c>
      <c r="D24">
        <v>1970</v>
      </c>
      <c r="E24">
        <v>0</v>
      </c>
      <c r="F24">
        <v>86.1</v>
      </c>
      <c r="G24">
        <v>86.1</v>
      </c>
      <c r="H24">
        <v>86.1</v>
      </c>
      <c r="I24">
        <v>86.1</v>
      </c>
      <c r="J24">
        <v>86.1</v>
      </c>
      <c r="K24">
        <v>86.1</v>
      </c>
      <c r="L24">
        <v>86.1</v>
      </c>
      <c r="M24">
        <v>86.1</v>
      </c>
      <c r="N24">
        <v>86.1</v>
      </c>
      <c r="O24">
        <v>86.1</v>
      </c>
      <c r="P24">
        <v>86.1</v>
      </c>
      <c r="Q24">
        <v>86.1</v>
      </c>
      <c r="R24">
        <v>86.1</v>
      </c>
      <c r="S24">
        <v>86.1</v>
      </c>
      <c r="T24">
        <v>86.1</v>
      </c>
      <c r="U24">
        <v>86.1</v>
      </c>
      <c r="V24">
        <v>86.1</v>
      </c>
      <c r="W24">
        <v>86.1</v>
      </c>
      <c r="X24">
        <v>86.1</v>
      </c>
      <c r="Y24">
        <v>86.1</v>
      </c>
    </row>
    <row r="25" spans="1:35" customFormat="1">
      <c r="A25" t="s">
        <v>59</v>
      </c>
      <c r="B25" t="s">
        <v>53</v>
      </c>
      <c r="C25" t="s">
        <v>82</v>
      </c>
      <c r="D25">
        <v>1972</v>
      </c>
      <c r="E25">
        <v>0</v>
      </c>
      <c r="F25">
        <v>85.3</v>
      </c>
      <c r="G25">
        <v>85.3</v>
      </c>
      <c r="H25">
        <v>85.3</v>
      </c>
      <c r="I25">
        <v>85.3</v>
      </c>
      <c r="J25">
        <v>85.3</v>
      </c>
      <c r="K25">
        <v>85.3</v>
      </c>
      <c r="L25">
        <v>85.3</v>
      </c>
      <c r="M25">
        <v>85.3</v>
      </c>
      <c r="N25">
        <v>85.3</v>
      </c>
      <c r="O25">
        <v>85.3</v>
      </c>
      <c r="P25">
        <v>85.3</v>
      </c>
      <c r="Q25">
        <v>85.3</v>
      </c>
      <c r="R25">
        <v>85.3</v>
      </c>
      <c r="S25">
        <v>85.3</v>
      </c>
      <c r="T25">
        <v>85.3</v>
      </c>
      <c r="U25">
        <v>85.3</v>
      </c>
      <c r="V25">
        <v>85.3</v>
      </c>
      <c r="W25">
        <v>85.3</v>
      </c>
      <c r="X25">
        <v>85.3</v>
      </c>
      <c r="Y25">
        <v>85.3</v>
      </c>
    </row>
    <row r="26" spans="1:35" customFormat="1">
      <c r="A26" t="s">
        <v>59</v>
      </c>
      <c r="B26" t="s">
        <v>53</v>
      </c>
      <c r="C26" t="s">
        <v>81</v>
      </c>
      <c r="D26">
        <v>1974</v>
      </c>
      <c r="E26">
        <v>0</v>
      </c>
      <c r="F26">
        <v>134.30000000000001</v>
      </c>
      <c r="G26">
        <v>134.30000000000001</v>
      </c>
      <c r="H26">
        <v>134.30000000000001</v>
      </c>
      <c r="I26">
        <v>134.30000000000001</v>
      </c>
      <c r="J26">
        <v>134.30000000000001</v>
      </c>
      <c r="K26">
        <v>134.30000000000001</v>
      </c>
      <c r="L26">
        <v>134.30000000000001</v>
      </c>
      <c r="M26">
        <v>134.30000000000001</v>
      </c>
      <c r="N26">
        <v>134.30000000000001</v>
      </c>
      <c r="O26">
        <v>134.30000000000001</v>
      </c>
      <c r="P26">
        <v>134.30000000000001</v>
      </c>
      <c r="Q26">
        <v>134.30000000000001</v>
      </c>
      <c r="R26">
        <v>134.30000000000001</v>
      </c>
      <c r="S26">
        <v>134.30000000000001</v>
      </c>
      <c r="T26">
        <v>134.30000000000001</v>
      </c>
      <c r="U26">
        <v>134.30000000000001</v>
      </c>
      <c r="V26">
        <v>134.30000000000001</v>
      </c>
      <c r="W26">
        <v>134.30000000000001</v>
      </c>
      <c r="X26">
        <v>134.30000000000001</v>
      </c>
      <c r="Y26">
        <v>134.30000000000001</v>
      </c>
      <c r="Z26">
        <v>134.30000000000001</v>
      </c>
      <c r="AA26">
        <v>134.30000000000001</v>
      </c>
      <c r="AB26">
        <v>134.30000000000001</v>
      </c>
      <c r="AC26">
        <v>134.30000000000001</v>
      </c>
      <c r="AD26">
        <v>134.30000000000001</v>
      </c>
    </row>
    <row r="27" spans="1:35" customFormat="1">
      <c r="A27" t="s">
        <v>59</v>
      </c>
      <c r="B27" t="s">
        <v>53</v>
      </c>
      <c r="C27" t="s">
        <v>80</v>
      </c>
      <c r="D27">
        <v>1981</v>
      </c>
      <c r="E27">
        <v>0</v>
      </c>
      <c r="F27">
        <v>134.4</v>
      </c>
      <c r="G27">
        <v>134.4</v>
      </c>
      <c r="H27">
        <v>134.4</v>
      </c>
      <c r="I27">
        <v>134.4</v>
      </c>
      <c r="J27">
        <v>134.4</v>
      </c>
      <c r="K27">
        <v>134.4</v>
      </c>
      <c r="L27">
        <v>134.4</v>
      </c>
      <c r="M27">
        <v>134.4</v>
      </c>
      <c r="N27">
        <v>134.4</v>
      </c>
      <c r="O27">
        <v>134.4</v>
      </c>
      <c r="P27">
        <v>134.4</v>
      </c>
      <c r="Q27">
        <v>134.4</v>
      </c>
      <c r="R27">
        <v>134.4</v>
      </c>
      <c r="S27">
        <v>134.4</v>
      </c>
      <c r="T27">
        <v>134.4</v>
      </c>
      <c r="U27">
        <v>134.4</v>
      </c>
      <c r="V27">
        <v>134.4</v>
      </c>
      <c r="W27">
        <v>134.4</v>
      </c>
      <c r="X27">
        <v>134.4</v>
      </c>
      <c r="Y27">
        <v>134.4</v>
      </c>
      <c r="Z27">
        <v>134.4</v>
      </c>
      <c r="AA27">
        <v>134.4</v>
      </c>
      <c r="AB27">
        <v>134.4</v>
      </c>
      <c r="AC27">
        <v>134.4</v>
      </c>
      <c r="AD27">
        <v>134.4</v>
      </c>
    </row>
    <row r="28" spans="1:35" customFormat="1">
      <c r="A28" t="s">
        <v>59</v>
      </c>
      <c r="B28" t="s">
        <v>53</v>
      </c>
      <c r="C28" t="s">
        <v>79</v>
      </c>
      <c r="D28">
        <v>1973</v>
      </c>
      <c r="E28">
        <v>0</v>
      </c>
      <c r="F28">
        <v>49.9</v>
      </c>
      <c r="G28">
        <v>49.9</v>
      </c>
      <c r="H28">
        <v>49.9</v>
      </c>
      <c r="I28">
        <v>49.9</v>
      </c>
      <c r="J28">
        <v>49.9</v>
      </c>
      <c r="K28">
        <v>49.9</v>
      </c>
      <c r="L28">
        <v>49.9</v>
      </c>
      <c r="M28">
        <v>49.9</v>
      </c>
      <c r="N28">
        <v>49.9</v>
      </c>
      <c r="O28">
        <v>49.9</v>
      </c>
      <c r="P28">
        <v>49.9</v>
      </c>
      <c r="Q28">
        <v>49.9</v>
      </c>
      <c r="R28">
        <v>49.9</v>
      </c>
      <c r="S28">
        <v>49.9</v>
      </c>
      <c r="T28">
        <v>49.9</v>
      </c>
      <c r="U28">
        <v>49.9</v>
      </c>
      <c r="V28">
        <v>49.9</v>
      </c>
      <c r="W28">
        <v>49.9</v>
      </c>
      <c r="X28">
        <v>49.9</v>
      </c>
      <c r="Y28">
        <v>49.9</v>
      </c>
      <c r="Z28">
        <v>49.9</v>
      </c>
      <c r="AA28">
        <v>49.9</v>
      </c>
      <c r="AB28">
        <v>49.9</v>
      </c>
      <c r="AC28">
        <v>49.9</v>
      </c>
      <c r="AD28">
        <v>49.9</v>
      </c>
      <c r="AE28">
        <v>49.9</v>
      </c>
      <c r="AF28">
        <v>49.9</v>
      </c>
      <c r="AG28">
        <v>49.9</v>
      </c>
      <c r="AH28">
        <v>49.9</v>
      </c>
      <c r="AI28">
        <v>49.9</v>
      </c>
    </row>
    <row r="29" spans="1:35" customFormat="1">
      <c r="A29" t="s">
        <v>59</v>
      </c>
      <c r="B29" t="s">
        <v>53</v>
      </c>
      <c r="C29" t="s">
        <v>115</v>
      </c>
      <c r="D29">
        <v>1947</v>
      </c>
      <c r="E29">
        <v>0</v>
      </c>
      <c r="F29">
        <v>46.6</v>
      </c>
      <c r="G29">
        <v>46.6</v>
      </c>
      <c r="H29">
        <v>46.6</v>
      </c>
      <c r="I29">
        <v>46.6</v>
      </c>
    </row>
    <row r="30" spans="1:35" customFormat="1">
      <c r="A30" t="s">
        <v>59</v>
      </c>
      <c r="B30" t="s">
        <v>53</v>
      </c>
      <c r="C30" t="s">
        <v>116</v>
      </c>
      <c r="D30">
        <v>1950</v>
      </c>
      <c r="E30">
        <v>0</v>
      </c>
      <c r="F30">
        <v>46.6</v>
      </c>
      <c r="G30">
        <v>46.6</v>
      </c>
      <c r="H30">
        <v>46.6</v>
      </c>
      <c r="I30">
        <v>46.6</v>
      </c>
    </row>
    <row r="31" spans="1:35" customFormat="1">
      <c r="A31" t="s">
        <v>59</v>
      </c>
      <c r="B31" t="s">
        <v>53</v>
      </c>
      <c r="C31" t="s">
        <v>117</v>
      </c>
      <c r="D31">
        <v>1959</v>
      </c>
      <c r="E31">
        <v>0</v>
      </c>
      <c r="F31">
        <v>54.5</v>
      </c>
      <c r="G31">
        <v>54.5</v>
      </c>
      <c r="H31">
        <v>54.5</v>
      </c>
      <c r="I31">
        <v>54.5</v>
      </c>
      <c r="J31">
        <v>54.5</v>
      </c>
      <c r="K31">
        <v>54.5</v>
      </c>
      <c r="L31">
        <v>54.5</v>
      </c>
    </row>
    <row r="32" spans="1:35" customFormat="1">
      <c r="A32" t="s">
        <v>59</v>
      </c>
      <c r="B32" t="s">
        <v>53</v>
      </c>
      <c r="C32" t="s">
        <v>78</v>
      </c>
      <c r="D32">
        <v>1961</v>
      </c>
      <c r="E32">
        <v>0</v>
      </c>
      <c r="F32">
        <v>53.5</v>
      </c>
      <c r="G32">
        <v>53.5</v>
      </c>
      <c r="H32">
        <v>53.5</v>
      </c>
      <c r="I32">
        <v>53.5</v>
      </c>
      <c r="J32">
        <v>53.5</v>
      </c>
      <c r="K32">
        <v>53.5</v>
      </c>
      <c r="L32">
        <v>53.5</v>
      </c>
    </row>
    <row r="33" spans="1:35" customFormat="1">
      <c r="A33" t="s">
        <v>59</v>
      </c>
      <c r="B33" t="s">
        <v>53</v>
      </c>
      <c r="C33" t="s">
        <v>77</v>
      </c>
      <c r="D33">
        <v>1966</v>
      </c>
      <c r="E33">
        <v>0</v>
      </c>
      <c r="F33">
        <v>82.9</v>
      </c>
      <c r="G33">
        <v>82.9</v>
      </c>
      <c r="H33">
        <v>82.9</v>
      </c>
      <c r="I33">
        <v>82.9</v>
      </c>
      <c r="J33">
        <v>82.9</v>
      </c>
      <c r="K33">
        <v>82.9</v>
      </c>
      <c r="L33">
        <v>82.9</v>
      </c>
      <c r="M33">
        <v>82.9</v>
      </c>
      <c r="N33">
        <v>82.9</v>
      </c>
      <c r="O33">
        <v>82.9</v>
      </c>
      <c r="P33">
        <v>82.9</v>
      </c>
      <c r="Q33">
        <v>82.9</v>
      </c>
    </row>
    <row r="34" spans="1:35" customFormat="1">
      <c r="A34" t="s">
        <v>59</v>
      </c>
      <c r="B34" t="s">
        <v>53</v>
      </c>
      <c r="C34" t="s">
        <v>76</v>
      </c>
      <c r="D34">
        <v>1968</v>
      </c>
      <c r="E34">
        <v>0</v>
      </c>
      <c r="F34">
        <v>86.1</v>
      </c>
      <c r="G34">
        <v>86.1</v>
      </c>
      <c r="H34">
        <v>86.1</v>
      </c>
      <c r="I34">
        <v>86.1</v>
      </c>
      <c r="J34">
        <v>86.1</v>
      </c>
      <c r="K34">
        <v>86.1</v>
      </c>
      <c r="L34">
        <v>86.1</v>
      </c>
      <c r="M34">
        <v>86.1</v>
      </c>
      <c r="N34">
        <v>86.1</v>
      </c>
      <c r="O34">
        <v>86.1</v>
      </c>
      <c r="P34">
        <v>86.1</v>
      </c>
      <c r="Q34">
        <v>86.1</v>
      </c>
    </row>
    <row r="35" spans="1:35" customFormat="1">
      <c r="A35" t="s">
        <v>59</v>
      </c>
      <c r="B35" t="s">
        <v>53</v>
      </c>
      <c r="C35" t="s">
        <v>75</v>
      </c>
      <c r="D35">
        <v>1973</v>
      </c>
      <c r="E35">
        <v>0</v>
      </c>
      <c r="F35">
        <v>52.9</v>
      </c>
      <c r="G35">
        <v>52.9</v>
      </c>
      <c r="H35">
        <v>52.9</v>
      </c>
      <c r="I35">
        <v>52.9</v>
      </c>
      <c r="J35">
        <v>52.9</v>
      </c>
      <c r="K35">
        <v>52.9</v>
      </c>
      <c r="L35">
        <v>52.9</v>
      </c>
      <c r="M35">
        <v>52.9</v>
      </c>
      <c r="N35">
        <v>52.9</v>
      </c>
      <c r="O35">
        <v>52.9</v>
      </c>
      <c r="P35">
        <v>52.9</v>
      </c>
      <c r="Q35">
        <v>52.9</v>
      </c>
      <c r="R35">
        <v>52.9</v>
      </c>
      <c r="S35">
        <v>52.9</v>
      </c>
      <c r="T35">
        <v>52.9</v>
      </c>
      <c r="U35">
        <v>52.9</v>
      </c>
      <c r="V35">
        <v>52.9</v>
      </c>
      <c r="W35">
        <v>52.9</v>
      </c>
      <c r="X35">
        <v>52.9</v>
      </c>
      <c r="Y35">
        <v>52.9</v>
      </c>
      <c r="Z35">
        <v>52.9</v>
      </c>
      <c r="AA35">
        <v>52.9</v>
      </c>
      <c r="AB35">
        <v>52.9</v>
      </c>
      <c r="AC35">
        <v>52.9</v>
      </c>
      <c r="AD35">
        <v>52.9</v>
      </c>
      <c r="AE35">
        <v>52.9</v>
      </c>
      <c r="AF35">
        <v>52.9</v>
      </c>
      <c r="AG35">
        <v>52.9</v>
      </c>
      <c r="AH35">
        <v>52.9</v>
      </c>
      <c r="AI35">
        <v>52.9</v>
      </c>
    </row>
    <row r="36" spans="1:35" customFormat="1" hidden="1">
      <c r="A36" t="s">
        <v>59</v>
      </c>
      <c r="B36" t="s">
        <v>52</v>
      </c>
      <c r="C36" t="s">
        <v>86</v>
      </c>
      <c r="D36">
        <v>2018</v>
      </c>
      <c r="E36">
        <v>0</v>
      </c>
      <c r="AH36">
        <v>48.84</v>
      </c>
    </row>
    <row r="37" spans="1:35" customFormat="1" hidden="1">
      <c r="A37" t="s">
        <v>59</v>
      </c>
      <c r="B37" t="s">
        <v>52</v>
      </c>
      <c r="C37" t="s">
        <v>85</v>
      </c>
      <c r="D37">
        <v>1963</v>
      </c>
      <c r="E37">
        <v>0</v>
      </c>
      <c r="V37">
        <v>82.1</v>
      </c>
    </row>
    <row r="38" spans="1:35" customFormat="1" hidden="1">
      <c r="A38" t="s">
        <v>59</v>
      </c>
      <c r="B38" t="s">
        <v>52</v>
      </c>
      <c r="C38" t="s">
        <v>84</v>
      </c>
      <c r="D38">
        <v>1964</v>
      </c>
      <c r="E38">
        <v>0</v>
      </c>
      <c r="V38">
        <v>82.1</v>
      </c>
    </row>
    <row r="39" spans="1:35" customFormat="1" hidden="1">
      <c r="A39" t="s">
        <v>59</v>
      </c>
      <c r="B39" t="s">
        <v>52</v>
      </c>
      <c r="C39" t="s">
        <v>83</v>
      </c>
      <c r="D39">
        <v>1970</v>
      </c>
      <c r="E39">
        <v>0</v>
      </c>
      <c r="Z39">
        <v>86.1</v>
      </c>
    </row>
    <row r="40" spans="1:35" customFormat="1" hidden="1">
      <c r="A40" t="s">
        <v>59</v>
      </c>
      <c r="B40" t="s">
        <v>52</v>
      </c>
      <c r="C40" t="s">
        <v>82</v>
      </c>
      <c r="D40">
        <v>1972</v>
      </c>
      <c r="E40">
        <v>0</v>
      </c>
      <c r="Z40">
        <v>85.3</v>
      </c>
    </row>
    <row r="41" spans="1:35" customFormat="1" hidden="1">
      <c r="A41" t="s">
        <v>59</v>
      </c>
      <c r="B41" t="s">
        <v>52</v>
      </c>
      <c r="C41" t="s">
        <v>81</v>
      </c>
      <c r="D41">
        <v>1974</v>
      </c>
      <c r="E41">
        <v>0</v>
      </c>
      <c r="AE41">
        <v>134.30000000000001</v>
      </c>
    </row>
    <row r="42" spans="1:35" customFormat="1" hidden="1">
      <c r="A42" t="s">
        <v>59</v>
      </c>
      <c r="B42" t="s">
        <v>52</v>
      </c>
      <c r="C42" t="s">
        <v>80</v>
      </c>
      <c r="D42">
        <v>1981</v>
      </c>
      <c r="E42">
        <v>0</v>
      </c>
      <c r="AE42">
        <v>134.4</v>
      </c>
    </row>
    <row r="43" spans="1:35" customFormat="1" hidden="1">
      <c r="A43" t="s">
        <v>59</v>
      </c>
      <c r="B43" t="s">
        <v>52</v>
      </c>
      <c r="C43" t="s">
        <v>115</v>
      </c>
      <c r="D43">
        <v>1947</v>
      </c>
      <c r="E43">
        <v>0</v>
      </c>
      <c r="J43">
        <v>46.6</v>
      </c>
    </row>
    <row r="44" spans="1:35" customFormat="1" hidden="1">
      <c r="A44" t="s">
        <v>59</v>
      </c>
      <c r="B44" t="s">
        <v>52</v>
      </c>
      <c r="C44" t="s">
        <v>116</v>
      </c>
      <c r="D44">
        <v>1950</v>
      </c>
      <c r="E44">
        <v>0</v>
      </c>
      <c r="J44">
        <v>46.6</v>
      </c>
    </row>
    <row r="45" spans="1:35" customFormat="1" hidden="1">
      <c r="A45" t="s">
        <v>59</v>
      </c>
      <c r="B45" t="s">
        <v>52</v>
      </c>
      <c r="C45" t="s">
        <v>117</v>
      </c>
      <c r="D45">
        <v>1959</v>
      </c>
      <c r="E45">
        <v>0</v>
      </c>
      <c r="M45">
        <v>54.5</v>
      </c>
    </row>
    <row r="46" spans="1:35" customFormat="1" hidden="1">
      <c r="A46" t="s">
        <v>59</v>
      </c>
      <c r="B46" t="s">
        <v>52</v>
      </c>
      <c r="C46" t="s">
        <v>78</v>
      </c>
      <c r="D46">
        <v>1961</v>
      </c>
      <c r="E46">
        <v>0</v>
      </c>
      <c r="M46">
        <v>53.5</v>
      </c>
    </row>
    <row r="47" spans="1:35" customFormat="1" hidden="1">
      <c r="A47" t="s">
        <v>59</v>
      </c>
      <c r="B47" t="s">
        <v>52</v>
      </c>
      <c r="C47" t="s">
        <v>77</v>
      </c>
      <c r="D47">
        <v>1966</v>
      </c>
      <c r="E47">
        <v>0</v>
      </c>
      <c r="R47">
        <v>82.9</v>
      </c>
    </row>
    <row r="48" spans="1:35" customFormat="1" hidden="1">
      <c r="A48" t="s">
        <v>59</v>
      </c>
      <c r="B48" t="s">
        <v>52</v>
      </c>
      <c r="C48" t="s">
        <v>76</v>
      </c>
      <c r="D48">
        <v>1968</v>
      </c>
      <c r="E48">
        <v>0</v>
      </c>
      <c r="R48">
        <v>86.1</v>
      </c>
    </row>
    <row r="49" spans="1:35" customFormat="1" hidden="1">
      <c r="A49" t="s">
        <v>59</v>
      </c>
      <c r="B49" t="s">
        <v>50</v>
      </c>
      <c r="C49" t="s">
        <v>88</v>
      </c>
      <c r="D49">
        <v>2013</v>
      </c>
      <c r="E49">
        <v>0</v>
      </c>
      <c r="F49">
        <v>67349.469972057297</v>
      </c>
      <c r="G49">
        <v>67349.469972057297</v>
      </c>
      <c r="H49">
        <v>67349.469972057297</v>
      </c>
      <c r="I49">
        <v>67349.469972057297</v>
      </c>
      <c r="J49">
        <v>67349.469972057297</v>
      </c>
      <c r="K49">
        <v>67349.469972057297</v>
      </c>
      <c r="L49">
        <v>67349.469972057297</v>
      </c>
      <c r="M49">
        <v>67349.469972057297</v>
      </c>
      <c r="N49">
        <v>67349.469972057297</v>
      </c>
      <c r="O49">
        <v>67349.469972057297</v>
      </c>
      <c r="P49">
        <v>67349.469972057297</v>
      </c>
      <c r="Q49">
        <v>67349.469972057297</v>
      </c>
      <c r="R49">
        <v>67349.469972057297</v>
      </c>
      <c r="S49">
        <v>67349.469972057297</v>
      </c>
      <c r="T49">
        <v>67349.469972057297</v>
      </c>
      <c r="U49">
        <v>67349.469972057297</v>
      </c>
      <c r="V49">
        <v>67349.469972057297</v>
      </c>
      <c r="W49">
        <v>67349.469972057297</v>
      </c>
      <c r="X49">
        <v>67349.469972057297</v>
      </c>
      <c r="Y49">
        <v>67349.469972057297</v>
      </c>
      <c r="Z49">
        <v>67349.469972057297</v>
      </c>
      <c r="AA49">
        <v>67349.469972057297</v>
      </c>
      <c r="AB49">
        <v>67349.469972057297</v>
      </c>
      <c r="AC49">
        <v>67349.469972057297</v>
      </c>
      <c r="AD49">
        <v>67349.469972057297</v>
      </c>
      <c r="AE49">
        <v>67349.469972057297</v>
      </c>
      <c r="AF49">
        <v>67349.469972057297</v>
      </c>
      <c r="AG49">
        <v>67349.469972057297</v>
      </c>
      <c r="AH49">
        <v>67349.469972057297</v>
      </c>
      <c r="AI49">
        <v>67349.469972057297</v>
      </c>
    </row>
    <row r="50" spans="1:35" customFormat="1" hidden="1">
      <c r="A50" t="s">
        <v>59</v>
      </c>
      <c r="B50" t="s">
        <v>50</v>
      </c>
      <c r="C50" t="s">
        <v>87</v>
      </c>
      <c r="D50">
        <v>2009</v>
      </c>
      <c r="E50">
        <v>0</v>
      </c>
      <c r="F50">
        <v>1694967.0099513901</v>
      </c>
      <c r="G50">
        <v>1694967.0099513901</v>
      </c>
      <c r="H50">
        <v>1694967.0099513901</v>
      </c>
      <c r="I50">
        <v>1694967.0099513901</v>
      </c>
      <c r="J50">
        <v>1694967.0099513901</v>
      </c>
      <c r="K50">
        <v>1694967.0099513901</v>
      </c>
      <c r="L50">
        <v>1694967.0099513901</v>
      </c>
      <c r="M50">
        <v>1694967.0099513901</v>
      </c>
      <c r="N50">
        <v>1694967.0099513901</v>
      </c>
      <c r="O50">
        <v>1694967.0099513901</v>
      </c>
      <c r="P50">
        <v>1694967.0099513901</v>
      </c>
      <c r="Q50">
        <v>1694967.0099513901</v>
      </c>
      <c r="R50">
        <v>1694967.0099513901</v>
      </c>
      <c r="S50">
        <v>1694967.0099513901</v>
      </c>
      <c r="T50">
        <v>1694967.0099513901</v>
      </c>
      <c r="U50">
        <v>1694967.0099513901</v>
      </c>
      <c r="V50">
        <v>1694967.0099513901</v>
      </c>
      <c r="W50">
        <v>1694967.0099513901</v>
      </c>
      <c r="X50">
        <v>1694967.0099513901</v>
      </c>
      <c r="Y50">
        <v>1694967.0099513901</v>
      </c>
      <c r="Z50">
        <v>1694967.0099513901</v>
      </c>
      <c r="AA50">
        <v>1694967.0099513901</v>
      </c>
      <c r="AB50">
        <v>1694967.0099513901</v>
      </c>
      <c r="AC50">
        <v>1694967.0099513901</v>
      </c>
      <c r="AD50">
        <v>1694967.0099513901</v>
      </c>
      <c r="AE50">
        <v>1694967.0099513901</v>
      </c>
      <c r="AF50">
        <v>1694967.0099513901</v>
      </c>
      <c r="AG50">
        <v>1694967.0099513901</v>
      </c>
      <c r="AH50">
        <v>1694967.0099513901</v>
      </c>
      <c r="AI50">
        <v>1694967.0099513901</v>
      </c>
    </row>
    <row r="51" spans="1:35" customFormat="1" hidden="1">
      <c r="A51" t="s">
        <v>59</v>
      </c>
      <c r="B51" t="s">
        <v>50</v>
      </c>
      <c r="C51" t="s">
        <v>86</v>
      </c>
      <c r="D51">
        <v>2018</v>
      </c>
      <c r="E51">
        <v>0</v>
      </c>
      <c r="F51">
        <v>1821761.9014890201</v>
      </c>
      <c r="G51">
        <v>1821761.9014890201</v>
      </c>
      <c r="H51">
        <v>1821761.9014890201</v>
      </c>
      <c r="I51">
        <v>1821761.9014890201</v>
      </c>
      <c r="J51">
        <v>1821761.9014890201</v>
      </c>
      <c r="K51">
        <v>1821761.9014890201</v>
      </c>
      <c r="L51">
        <v>1821761.9014890201</v>
      </c>
      <c r="M51">
        <v>1821761.9014890201</v>
      </c>
      <c r="N51">
        <v>1821761.9014890201</v>
      </c>
      <c r="O51">
        <v>1821761.9014890201</v>
      </c>
      <c r="P51">
        <v>1821761.9014890201</v>
      </c>
      <c r="Q51">
        <v>1821761.9014890201</v>
      </c>
      <c r="R51">
        <v>1821761.9014890201</v>
      </c>
      <c r="S51">
        <v>1821761.9014890201</v>
      </c>
      <c r="T51">
        <v>1821761.9014890201</v>
      </c>
      <c r="U51">
        <v>1821761.9014890201</v>
      </c>
      <c r="V51">
        <v>1821761.9014890201</v>
      </c>
      <c r="W51">
        <v>1821761.9014890201</v>
      </c>
      <c r="X51">
        <v>1821761.9014890201</v>
      </c>
      <c r="Y51">
        <v>1821761.9014890201</v>
      </c>
      <c r="Z51">
        <v>1821761.9014890201</v>
      </c>
      <c r="AA51">
        <v>1821761.9014890201</v>
      </c>
      <c r="AB51">
        <v>1821761.9014890201</v>
      </c>
      <c r="AC51">
        <v>1821761.9014890201</v>
      </c>
      <c r="AD51">
        <v>1821761.9014890201</v>
      </c>
      <c r="AE51">
        <v>1821761.9014890201</v>
      </c>
      <c r="AF51">
        <v>1821761.9014890201</v>
      </c>
      <c r="AG51">
        <v>1821761.9014890201</v>
      </c>
    </row>
    <row r="52" spans="1:35" customFormat="1" hidden="1">
      <c r="A52" t="s">
        <v>59</v>
      </c>
      <c r="B52" t="s">
        <v>50</v>
      </c>
      <c r="C52" t="s">
        <v>85</v>
      </c>
      <c r="D52">
        <v>1963</v>
      </c>
      <c r="E52">
        <v>0</v>
      </c>
      <c r="F52">
        <v>876086.97903758904</v>
      </c>
      <c r="G52">
        <v>876086.97903758904</v>
      </c>
      <c r="H52">
        <v>876086.97903758904</v>
      </c>
      <c r="I52">
        <v>876086.97903758904</v>
      </c>
      <c r="J52">
        <v>876086.97903758904</v>
      </c>
      <c r="K52">
        <v>876086.97903758904</v>
      </c>
      <c r="L52">
        <v>876086.97903758904</v>
      </c>
      <c r="M52">
        <v>876086.97903758904</v>
      </c>
      <c r="N52">
        <v>876086.97903758904</v>
      </c>
      <c r="O52">
        <v>876086.97903758904</v>
      </c>
      <c r="P52">
        <v>876086.97903758904</v>
      </c>
      <c r="Q52">
        <v>876086.97903758904</v>
      </c>
      <c r="R52">
        <v>876086.97903758904</v>
      </c>
      <c r="S52">
        <v>876086.97903758904</v>
      </c>
      <c r="T52">
        <v>876086.97903758904</v>
      </c>
      <c r="U52">
        <v>876086.97903758904</v>
      </c>
    </row>
    <row r="53" spans="1:35" customFormat="1" hidden="1">
      <c r="A53" t="s">
        <v>59</v>
      </c>
      <c r="B53" t="s">
        <v>50</v>
      </c>
      <c r="C53" t="s">
        <v>84</v>
      </c>
      <c r="D53">
        <v>1964</v>
      </c>
      <c r="E53">
        <v>0</v>
      </c>
      <c r="F53">
        <v>876086.97903758904</v>
      </c>
      <c r="G53">
        <v>876086.97903758904</v>
      </c>
      <c r="H53">
        <v>876086.97903758904</v>
      </c>
      <c r="I53">
        <v>876086.97903758904</v>
      </c>
      <c r="J53">
        <v>876086.97903758904</v>
      </c>
      <c r="K53">
        <v>876086.97903758904</v>
      </c>
      <c r="L53">
        <v>876086.97903758904</v>
      </c>
      <c r="M53">
        <v>876086.97903758904</v>
      </c>
      <c r="N53">
        <v>876086.97903758904</v>
      </c>
      <c r="O53">
        <v>876086.97903758904</v>
      </c>
      <c r="P53">
        <v>876086.97903758904</v>
      </c>
      <c r="Q53">
        <v>876086.97903758904</v>
      </c>
      <c r="R53">
        <v>876086.97903758904</v>
      </c>
      <c r="S53">
        <v>876086.97903758904</v>
      </c>
      <c r="T53">
        <v>876086.97903758904</v>
      </c>
      <c r="U53">
        <v>876086.97903758904</v>
      </c>
    </row>
    <row r="54" spans="1:35" customFormat="1" hidden="1">
      <c r="A54" t="s">
        <v>59</v>
      </c>
      <c r="B54" t="s">
        <v>50</v>
      </c>
      <c r="C54" t="s">
        <v>83</v>
      </c>
      <c r="D54">
        <v>1970</v>
      </c>
      <c r="E54">
        <v>0</v>
      </c>
      <c r="F54">
        <v>918770.875702027</v>
      </c>
      <c r="G54">
        <v>918770.875702027</v>
      </c>
      <c r="H54">
        <v>918770.875702027</v>
      </c>
      <c r="I54">
        <v>918770.875702027</v>
      </c>
      <c r="J54">
        <v>918770.875702027</v>
      </c>
      <c r="K54">
        <v>918770.875702027</v>
      </c>
      <c r="L54">
        <v>918770.875702027</v>
      </c>
      <c r="M54">
        <v>918770.875702027</v>
      </c>
      <c r="N54">
        <v>918770.875702027</v>
      </c>
      <c r="O54">
        <v>918770.875702027</v>
      </c>
      <c r="P54">
        <v>918770.875702027</v>
      </c>
      <c r="Q54">
        <v>918770.875702027</v>
      </c>
      <c r="R54">
        <v>918770.875702027</v>
      </c>
      <c r="S54">
        <v>918770.875702027</v>
      </c>
      <c r="T54">
        <v>918770.875702027</v>
      </c>
      <c r="U54">
        <v>918770.875702027</v>
      </c>
      <c r="V54">
        <v>918770.875702027</v>
      </c>
      <c r="W54">
        <v>918770.875702027</v>
      </c>
      <c r="X54">
        <v>918770.875702027</v>
      </c>
      <c r="Y54">
        <v>918770.875702027</v>
      </c>
    </row>
    <row r="55" spans="1:35" customFormat="1" hidden="1">
      <c r="A55" t="s">
        <v>59</v>
      </c>
      <c r="B55" t="s">
        <v>50</v>
      </c>
      <c r="C55" t="s">
        <v>82</v>
      </c>
      <c r="D55">
        <v>1972</v>
      </c>
      <c r="E55">
        <v>0</v>
      </c>
      <c r="F55">
        <v>910234.09636913997</v>
      </c>
      <c r="G55">
        <v>910234.09636913997</v>
      </c>
      <c r="H55" s="36">
        <v>910234.09636913997</v>
      </c>
      <c r="I55">
        <v>910234.09636913997</v>
      </c>
      <c r="J55">
        <v>910234.09636913997</v>
      </c>
      <c r="K55">
        <v>910234.09636913997</v>
      </c>
      <c r="L55">
        <v>910234.09636913997</v>
      </c>
      <c r="M55">
        <v>910234.09636913997</v>
      </c>
      <c r="N55">
        <v>910234.09636913997</v>
      </c>
      <c r="O55">
        <v>910234.09636913997</v>
      </c>
      <c r="P55" s="36">
        <v>910234.09636913997</v>
      </c>
      <c r="Q55">
        <v>910234.09636913997</v>
      </c>
      <c r="R55">
        <v>910234.09636913997</v>
      </c>
      <c r="S55">
        <v>910234.09636913997</v>
      </c>
      <c r="T55">
        <v>910234.09636913997</v>
      </c>
      <c r="U55">
        <v>910234.09636913997</v>
      </c>
      <c r="V55">
        <v>910234.09636913997</v>
      </c>
      <c r="W55">
        <v>910234.09636913997</v>
      </c>
      <c r="X55">
        <v>910234.09636913997</v>
      </c>
      <c r="Y55">
        <v>910234.09636913997</v>
      </c>
    </row>
    <row r="56" spans="1:35" customFormat="1" hidden="1">
      <c r="A56" t="s">
        <v>59</v>
      </c>
      <c r="B56" t="s">
        <v>50</v>
      </c>
      <c r="C56" t="s">
        <v>81</v>
      </c>
      <c r="D56">
        <v>1974</v>
      </c>
      <c r="E56">
        <v>0</v>
      </c>
      <c r="F56">
        <v>1433111.8305085001</v>
      </c>
      <c r="G56">
        <v>1433111.8305085001</v>
      </c>
      <c r="H56">
        <v>1433111.8305085001</v>
      </c>
      <c r="I56">
        <v>1433111.8305085001</v>
      </c>
      <c r="J56">
        <v>1433111.8305085001</v>
      </c>
      <c r="K56">
        <v>1433111.8305085001</v>
      </c>
      <c r="L56">
        <v>1433111.8305085001</v>
      </c>
      <c r="M56">
        <v>1433111.8305085001</v>
      </c>
      <c r="N56">
        <v>1433111.8305085001</v>
      </c>
      <c r="O56">
        <v>1433111.8305085001</v>
      </c>
      <c r="P56">
        <v>1433111.8305085001</v>
      </c>
      <c r="Q56">
        <v>1433111.8305085001</v>
      </c>
      <c r="R56">
        <v>1433111.8305085001</v>
      </c>
      <c r="S56">
        <v>1433111.8305085001</v>
      </c>
      <c r="T56">
        <v>1433111.8305085001</v>
      </c>
      <c r="U56">
        <v>1433111.8305085001</v>
      </c>
      <c r="V56">
        <v>1433111.8305085001</v>
      </c>
      <c r="W56">
        <v>1433111.8305085001</v>
      </c>
      <c r="X56">
        <v>1433111.8305085001</v>
      </c>
      <c r="Y56">
        <v>1433111.8305085001</v>
      </c>
      <c r="Z56">
        <v>1433111.8305085001</v>
      </c>
      <c r="AA56">
        <v>1433111.8305085001</v>
      </c>
      <c r="AB56">
        <v>1433111.8305085001</v>
      </c>
      <c r="AC56">
        <v>1433111.8305085001</v>
      </c>
      <c r="AD56">
        <v>1433111.8305085001</v>
      </c>
    </row>
    <row r="57" spans="1:35" customFormat="1" hidden="1">
      <c r="A57" t="s">
        <v>59</v>
      </c>
      <c r="B57" t="s">
        <v>50</v>
      </c>
      <c r="C57" t="s">
        <v>80</v>
      </c>
      <c r="D57">
        <v>1981</v>
      </c>
      <c r="E57">
        <v>0</v>
      </c>
      <c r="F57">
        <v>1434178.9279251101</v>
      </c>
      <c r="G57">
        <v>1434178.9279251101</v>
      </c>
      <c r="H57">
        <v>1434178.9279251101</v>
      </c>
      <c r="I57">
        <v>1434178.9279251101</v>
      </c>
      <c r="J57">
        <v>1434178.9279251101</v>
      </c>
      <c r="K57">
        <v>1434178.9279251101</v>
      </c>
      <c r="L57">
        <v>1434178.9279251101</v>
      </c>
      <c r="M57">
        <v>1434178.9279251101</v>
      </c>
      <c r="N57">
        <v>1434178.9279251101</v>
      </c>
      <c r="O57">
        <v>1434178.9279251101</v>
      </c>
      <c r="P57">
        <v>1434178.9279251101</v>
      </c>
      <c r="Q57">
        <v>1434178.9279251101</v>
      </c>
      <c r="R57">
        <v>1434178.9279251101</v>
      </c>
      <c r="S57" s="36">
        <v>1434178.9279251101</v>
      </c>
      <c r="T57">
        <v>1434178.9279251101</v>
      </c>
      <c r="U57">
        <v>1434178.9279251101</v>
      </c>
      <c r="V57">
        <v>1434178.9279251101</v>
      </c>
      <c r="W57">
        <v>1434178.9279251101</v>
      </c>
      <c r="X57">
        <v>1434178.9279251101</v>
      </c>
      <c r="Y57">
        <v>1434178.9279251101</v>
      </c>
      <c r="Z57">
        <v>1434178.9279251101</v>
      </c>
      <c r="AA57">
        <v>1434178.9279251101</v>
      </c>
      <c r="AB57">
        <v>1434178.9279251101</v>
      </c>
      <c r="AC57">
        <v>1434178.9279251101</v>
      </c>
      <c r="AD57">
        <v>1434178.9279251101</v>
      </c>
    </row>
    <row r="58" spans="1:35" customFormat="1" hidden="1">
      <c r="A58" t="s">
        <v>59</v>
      </c>
      <c r="B58" t="s">
        <v>50</v>
      </c>
      <c r="C58" t="s">
        <v>79</v>
      </c>
      <c r="D58">
        <v>1973</v>
      </c>
      <c r="E58">
        <v>0</v>
      </c>
      <c r="F58">
        <v>944401.34761421406</v>
      </c>
      <c r="G58">
        <v>944401.34761421406</v>
      </c>
      <c r="H58">
        <v>944401.34761421406</v>
      </c>
      <c r="I58">
        <v>944401.34761421406</v>
      </c>
      <c r="J58">
        <v>944401.34761421406</v>
      </c>
      <c r="K58">
        <v>944401.34761421406</v>
      </c>
      <c r="L58">
        <v>944401.34761421406</v>
      </c>
      <c r="M58">
        <v>944401.34761421406</v>
      </c>
      <c r="N58">
        <v>944401.34761421406</v>
      </c>
      <c r="O58">
        <v>944401.34761421406</v>
      </c>
      <c r="P58">
        <v>944401.34761421406</v>
      </c>
      <c r="Q58">
        <v>944401.34761421406</v>
      </c>
      <c r="R58">
        <v>944401.34761421406</v>
      </c>
      <c r="S58">
        <v>944401.34761421406</v>
      </c>
      <c r="T58">
        <v>944401.34761421406</v>
      </c>
      <c r="U58">
        <v>944401.34761421406</v>
      </c>
      <c r="V58">
        <v>944401.34761421406</v>
      </c>
      <c r="W58">
        <v>944401.34761421406</v>
      </c>
      <c r="X58">
        <v>944401.34761421406</v>
      </c>
      <c r="Y58">
        <v>944401.34761421406</v>
      </c>
      <c r="Z58">
        <v>944401.34761421406</v>
      </c>
      <c r="AA58">
        <v>944401.34761421406</v>
      </c>
      <c r="AB58">
        <v>944401.34761421406</v>
      </c>
      <c r="AC58">
        <v>944401.34761421406</v>
      </c>
      <c r="AD58">
        <v>944401.34761421406</v>
      </c>
      <c r="AE58">
        <v>944401.34761421406</v>
      </c>
      <c r="AF58">
        <v>944401.34761421406</v>
      </c>
      <c r="AG58">
        <v>944401.34761421406</v>
      </c>
      <c r="AH58">
        <v>944401.34761421406</v>
      </c>
      <c r="AI58">
        <v>944401.34761421406</v>
      </c>
    </row>
    <row r="59" spans="1:35" customFormat="1" hidden="1">
      <c r="A59" t="s">
        <v>59</v>
      </c>
      <c r="B59" t="s">
        <v>50</v>
      </c>
      <c r="C59" t="s">
        <v>115</v>
      </c>
      <c r="D59">
        <v>1947</v>
      </c>
      <c r="E59">
        <v>0</v>
      </c>
      <c r="F59">
        <v>497267.39614070201</v>
      </c>
      <c r="G59">
        <v>497267.39614070201</v>
      </c>
      <c r="H59">
        <v>497267.39614070201</v>
      </c>
      <c r="I59">
        <v>497267.39614070201</v>
      </c>
    </row>
    <row r="60" spans="1:35" customFormat="1" hidden="1">
      <c r="A60" t="s">
        <v>59</v>
      </c>
      <c r="B60" t="s">
        <v>50</v>
      </c>
      <c r="C60" t="s">
        <v>116</v>
      </c>
      <c r="D60">
        <v>1950</v>
      </c>
      <c r="E60">
        <v>0</v>
      </c>
      <c r="F60">
        <v>497267.39614070201</v>
      </c>
      <c r="G60">
        <v>497267.39614070201</v>
      </c>
      <c r="H60">
        <v>497267.39614070201</v>
      </c>
      <c r="I60">
        <v>497267.39614070201</v>
      </c>
      <c r="T60" s="36"/>
      <c r="U60" s="36"/>
    </row>
    <row r="61" spans="1:35" customFormat="1" hidden="1">
      <c r="A61" t="s">
        <v>59</v>
      </c>
      <c r="B61" t="s">
        <v>50</v>
      </c>
      <c r="C61" t="s">
        <v>117</v>
      </c>
      <c r="D61">
        <v>1959</v>
      </c>
      <c r="E61">
        <v>0</v>
      </c>
      <c r="F61">
        <v>581568.09205296705</v>
      </c>
      <c r="G61">
        <v>581568.09205296705</v>
      </c>
      <c r="H61">
        <v>581568.09205296705</v>
      </c>
      <c r="I61">
        <v>581568.09205296705</v>
      </c>
      <c r="J61">
        <v>581568.09205296705</v>
      </c>
      <c r="K61">
        <v>581568.09205296705</v>
      </c>
      <c r="L61">
        <v>581568.09205296705</v>
      </c>
    </row>
    <row r="62" spans="1:35" customFormat="1" hidden="1">
      <c r="A62" t="s">
        <v>59</v>
      </c>
      <c r="B62" t="s">
        <v>50</v>
      </c>
      <c r="C62" t="s">
        <v>78</v>
      </c>
      <c r="D62">
        <v>1961</v>
      </c>
      <c r="E62">
        <v>0</v>
      </c>
      <c r="F62">
        <v>570897.11788685794</v>
      </c>
      <c r="G62">
        <v>570897.11788685794</v>
      </c>
      <c r="H62">
        <v>570897.11788685794</v>
      </c>
      <c r="I62">
        <v>570897.11788685794</v>
      </c>
      <c r="J62">
        <v>570897.11788685794</v>
      </c>
      <c r="K62">
        <v>570897.11788685794</v>
      </c>
      <c r="L62">
        <v>570897.11788685794</v>
      </c>
      <c r="Q62" s="36"/>
      <c r="S62" s="36"/>
      <c r="W62" s="36"/>
      <c r="X62" s="36"/>
    </row>
    <row r="63" spans="1:35" customFormat="1" hidden="1">
      <c r="A63" t="s">
        <v>59</v>
      </c>
      <c r="B63" t="s">
        <v>50</v>
      </c>
      <c r="C63" t="s">
        <v>77</v>
      </c>
      <c r="D63">
        <v>1966</v>
      </c>
      <c r="E63">
        <v>0</v>
      </c>
      <c r="F63">
        <v>884623.75837047701</v>
      </c>
      <c r="G63">
        <v>884623.75837047701</v>
      </c>
      <c r="H63">
        <v>884623.75837047701</v>
      </c>
      <c r="I63">
        <v>884623.75837047701</v>
      </c>
      <c r="J63">
        <v>884623.75837047701</v>
      </c>
      <c r="K63">
        <v>884623.75837047701</v>
      </c>
      <c r="L63">
        <v>884623.75837047701</v>
      </c>
      <c r="M63">
        <v>884623.75837047701</v>
      </c>
      <c r="N63">
        <v>884623.75837047701</v>
      </c>
      <c r="O63">
        <v>884623.75837047701</v>
      </c>
      <c r="P63">
        <v>884623.75837047701</v>
      </c>
      <c r="Q63">
        <v>884623.75837047701</v>
      </c>
    </row>
    <row r="64" spans="1:35" customFormat="1" hidden="1">
      <c r="A64" t="s">
        <v>59</v>
      </c>
      <c r="B64" t="s">
        <v>50</v>
      </c>
      <c r="C64" t="s">
        <v>76</v>
      </c>
      <c r="D64">
        <v>1968</v>
      </c>
      <c r="E64">
        <v>0</v>
      </c>
      <c r="F64">
        <v>918770.875702027</v>
      </c>
      <c r="G64">
        <v>918770.875702027</v>
      </c>
      <c r="H64">
        <v>918770.875702027</v>
      </c>
      <c r="I64" s="36">
        <v>918770.875702027</v>
      </c>
      <c r="J64" s="36">
        <v>918770.875702027</v>
      </c>
      <c r="K64" s="36">
        <v>918770.875702027</v>
      </c>
      <c r="L64" s="36">
        <v>918770.875702027</v>
      </c>
      <c r="M64">
        <v>918770.875702027</v>
      </c>
      <c r="N64">
        <v>918770.875702027</v>
      </c>
      <c r="O64">
        <v>918770.875702027</v>
      </c>
      <c r="P64">
        <v>918770.875702027</v>
      </c>
      <c r="Q64">
        <v>918770.875702027</v>
      </c>
    </row>
    <row r="65" spans="1:35" customFormat="1" hidden="1">
      <c r="A65" t="s">
        <v>59</v>
      </c>
      <c r="B65" t="s">
        <v>50</v>
      </c>
      <c r="C65" t="s">
        <v>75</v>
      </c>
      <c r="D65">
        <v>1973</v>
      </c>
      <c r="E65">
        <v>0</v>
      </c>
      <c r="F65">
        <v>1001178.98374332</v>
      </c>
      <c r="G65">
        <v>1001178.98374332</v>
      </c>
      <c r="H65">
        <v>1001178.98374332</v>
      </c>
      <c r="I65">
        <v>1001178.98374332</v>
      </c>
      <c r="J65">
        <v>1001178.98374332</v>
      </c>
      <c r="K65" s="36">
        <v>1001178.98374332</v>
      </c>
      <c r="L65">
        <v>1001178.98374332</v>
      </c>
      <c r="M65">
        <v>1001178.98374332</v>
      </c>
      <c r="N65">
        <v>1001178.98374332</v>
      </c>
      <c r="O65">
        <v>1001178.98374332</v>
      </c>
      <c r="P65">
        <v>1001178.98374332</v>
      </c>
      <c r="Q65">
        <v>1001178.98374332</v>
      </c>
      <c r="R65">
        <v>1001178.98374332</v>
      </c>
      <c r="S65">
        <v>1001178.98374332</v>
      </c>
      <c r="T65">
        <v>1001178.98374332</v>
      </c>
      <c r="U65">
        <v>1001178.98374332</v>
      </c>
      <c r="V65">
        <v>1001178.98374332</v>
      </c>
      <c r="W65">
        <v>1001178.98374332</v>
      </c>
      <c r="X65">
        <v>1001178.98374332</v>
      </c>
      <c r="Y65">
        <v>1001178.98374332</v>
      </c>
      <c r="Z65">
        <v>1001178.98374332</v>
      </c>
      <c r="AA65">
        <v>1001178.98374332</v>
      </c>
      <c r="AB65">
        <v>1001178.98374332</v>
      </c>
      <c r="AC65">
        <v>1001178.98374332</v>
      </c>
      <c r="AD65">
        <v>1001178.98374332</v>
      </c>
      <c r="AE65">
        <v>1001178.98374332</v>
      </c>
      <c r="AF65">
        <v>1001178.98374332</v>
      </c>
      <c r="AG65">
        <v>1001178.98374332</v>
      </c>
      <c r="AH65">
        <v>1001178.98374332</v>
      </c>
      <c r="AI65">
        <v>1001178.98374332</v>
      </c>
    </row>
    <row r="66" spans="1:35" customFormat="1" hidden="1">
      <c r="A66" t="s">
        <v>59</v>
      </c>
      <c r="B66" t="s">
        <v>49</v>
      </c>
      <c r="C66" t="s">
        <v>88</v>
      </c>
      <c r="D66">
        <v>2013</v>
      </c>
      <c r="E66">
        <v>0</v>
      </c>
      <c r="J66" s="36"/>
      <c r="AE66">
        <v>1339632.02299202</v>
      </c>
      <c r="AF66">
        <v>417892.98448293802</v>
      </c>
      <c r="AG66">
        <v>306979.12215681601</v>
      </c>
      <c r="AH66">
        <v>1487672.1185284799</v>
      </c>
      <c r="AI66">
        <v>389802.86302397703</v>
      </c>
    </row>
    <row r="67" spans="1:35" customFormat="1" hidden="1">
      <c r="A67" t="s">
        <v>59</v>
      </c>
      <c r="B67" t="s">
        <v>49</v>
      </c>
      <c r="C67" t="s">
        <v>87</v>
      </c>
      <c r="D67">
        <v>2009</v>
      </c>
      <c r="E67">
        <v>0</v>
      </c>
      <c r="H67" s="36"/>
      <c r="P67" s="36"/>
      <c r="W67" s="36">
        <v>-2.0745215729713901E-9</v>
      </c>
      <c r="Z67">
        <v>784272.79850178398</v>
      </c>
      <c r="AA67">
        <v>405232.20610574202</v>
      </c>
      <c r="AB67" s="36">
        <v>1.06117346275501E-10</v>
      </c>
      <c r="AE67">
        <v>13661817.3941478</v>
      </c>
      <c r="AF67">
        <v>7371019.4568691403</v>
      </c>
      <c r="AG67">
        <v>7437916.5972093903</v>
      </c>
      <c r="AH67">
        <v>6310336.9405138697</v>
      </c>
      <c r="AI67">
        <v>5068749.5969469203</v>
      </c>
    </row>
    <row r="68" spans="1:35" customFormat="1" hidden="1">
      <c r="A68" t="s">
        <v>59</v>
      </c>
      <c r="B68" t="s">
        <v>49</v>
      </c>
      <c r="C68" t="s">
        <v>86</v>
      </c>
      <c r="D68">
        <v>2018</v>
      </c>
      <c r="E68">
        <v>0</v>
      </c>
      <c r="N68">
        <v>297289.04166457901</v>
      </c>
      <c r="W68">
        <v>618657.29066541605</v>
      </c>
      <c r="AA68">
        <v>166703.692552325</v>
      </c>
      <c r="AB68">
        <v>437804.77544543397</v>
      </c>
      <c r="AC68">
        <v>334318.15612997802</v>
      </c>
      <c r="AE68">
        <v>13435239.634759801</v>
      </c>
      <c r="AF68" s="36">
        <v>19544189.260227799</v>
      </c>
      <c r="AG68" s="36">
        <v>10213851.661888</v>
      </c>
      <c r="AH68" s="36"/>
      <c r="AI68" s="36"/>
    </row>
    <row r="69" spans="1:35" customFormat="1" hidden="1">
      <c r="A69" t="s">
        <v>59</v>
      </c>
      <c r="B69" t="s">
        <v>49</v>
      </c>
      <c r="C69" t="s">
        <v>85</v>
      </c>
      <c r="D69">
        <v>1963</v>
      </c>
      <c r="E69">
        <v>0</v>
      </c>
      <c r="F69">
        <v>42673211.527664602</v>
      </c>
      <c r="G69">
        <v>40078918.377572201</v>
      </c>
      <c r="H69">
        <v>41038834.767212898</v>
      </c>
      <c r="I69">
        <v>6535261.1163833896</v>
      </c>
      <c r="L69" s="36"/>
      <c r="AE69" s="36"/>
      <c r="AF69" s="36"/>
      <c r="AG69" s="36"/>
      <c r="AH69" s="36"/>
      <c r="AI69" s="36"/>
    </row>
    <row r="70" spans="1:35" customFormat="1" hidden="1">
      <c r="A70" t="s">
        <v>59</v>
      </c>
      <c r="B70" t="s">
        <v>49</v>
      </c>
      <c r="C70" t="s">
        <v>84</v>
      </c>
      <c r="D70">
        <v>1964</v>
      </c>
      <c r="E70">
        <v>0</v>
      </c>
      <c r="F70" s="36">
        <v>41219229.219398201</v>
      </c>
      <c r="G70">
        <v>39283044.011593498</v>
      </c>
      <c r="H70">
        <v>40562746.196827501</v>
      </c>
      <c r="I70">
        <v>68435466.177090794</v>
      </c>
      <c r="J70">
        <v>49029161.060456403</v>
      </c>
      <c r="K70">
        <v>31776108.880091898</v>
      </c>
      <c r="L70">
        <v>10568218.0875198</v>
      </c>
      <c r="M70">
        <v>6301360.8010263396</v>
      </c>
      <c r="N70">
        <v>5338887.2157360101</v>
      </c>
      <c r="P70">
        <v>1515533.8552365401</v>
      </c>
      <c r="Q70">
        <v>1544590.2457079201</v>
      </c>
      <c r="R70">
        <v>1568084.2490792701</v>
      </c>
      <c r="S70">
        <v>1603412.8206183801</v>
      </c>
      <c r="T70">
        <v>1629356.3699604799</v>
      </c>
      <c r="U70">
        <v>1656604.3520899501</v>
      </c>
      <c r="AE70" s="36"/>
      <c r="AF70" s="36"/>
      <c r="AG70" s="36"/>
    </row>
    <row r="71" spans="1:35" customFormat="1" hidden="1">
      <c r="A71" t="s">
        <v>59</v>
      </c>
      <c r="B71" t="s">
        <v>49</v>
      </c>
      <c r="C71" t="s">
        <v>83</v>
      </c>
      <c r="D71">
        <v>1970</v>
      </c>
      <c r="E71">
        <v>0</v>
      </c>
      <c r="F71">
        <v>44117681.0701885</v>
      </c>
      <c r="G71">
        <v>41552721.425287403</v>
      </c>
      <c r="H71">
        <v>40173195.500545204</v>
      </c>
      <c r="I71">
        <v>86089051.639583901</v>
      </c>
      <c r="J71">
        <v>84894302.1584218</v>
      </c>
      <c r="K71">
        <v>82047024.261020601</v>
      </c>
      <c r="L71">
        <v>57270263.761175796</v>
      </c>
      <c r="M71">
        <v>38444866.689411297</v>
      </c>
      <c r="N71">
        <v>36321591.342521198</v>
      </c>
      <c r="O71">
        <v>17837069.140883598</v>
      </c>
      <c r="P71">
        <v>11181529.5034971</v>
      </c>
      <c r="Q71">
        <v>10543642.7495836</v>
      </c>
      <c r="R71">
        <v>11196200.2445111</v>
      </c>
      <c r="S71" s="36">
        <v>11635475.444147</v>
      </c>
      <c r="T71">
        <v>11630743.2918653</v>
      </c>
      <c r="U71">
        <v>11028355.2746164</v>
      </c>
      <c r="V71">
        <v>11064087.6490201</v>
      </c>
      <c r="W71">
        <v>10567755.576143799</v>
      </c>
      <c r="X71">
        <v>10501698.016705099</v>
      </c>
      <c r="Y71">
        <v>10430264.511049001</v>
      </c>
    </row>
    <row r="72" spans="1:35" customFormat="1" hidden="1">
      <c r="A72" t="s">
        <v>59</v>
      </c>
      <c r="B72" t="s">
        <v>49</v>
      </c>
      <c r="C72" t="s">
        <v>82</v>
      </c>
      <c r="D72">
        <v>1972</v>
      </c>
      <c r="E72">
        <v>0</v>
      </c>
      <c r="F72">
        <v>45301446.760993399</v>
      </c>
      <c r="G72">
        <v>42667389.987073898</v>
      </c>
      <c r="H72">
        <v>41659993.386561997</v>
      </c>
      <c r="I72">
        <v>55753857.024155803</v>
      </c>
      <c r="J72">
        <v>39181606.6987966</v>
      </c>
      <c r="K72">
        <v>17081952.096415401</v>
      </c>
      <c r="L72">
        <v>9401342.7621210404</v>
      </c>
      <c r="M72">
        <v>1564795.7942182899</v>
      </c>
      <c r="N72">
        <v>6773133.4913793895</v>
      </c>
      <c r="O72">
        <v>3757701.5848491099</v>
      </c>
      <c r="R72" s="36"/>
      <c r="V72">
        <v>1992095.7503048701</v>
      </c>
      <c r="W72">
        <v>2020992.5972485</v>
      </c>
      <c r="X72">
        <v>2053517.24437404</v>
      </c>
      <c r="Y72">
        <v>2087438.1626701199</v>
      </c>
    </row>
    <row r="73" spans="1:35" customFormat="1" hidden="1">
      <c r="A73" t="s">
        <v>59</v>
      </c>
      <c r="B73" t="s">
        <v>49</v>
      </c>
      <c r="C73" t="s">
        <v>81</v>
      </c>
      <c r="D73">
        <v>1974</v>
      </c>
      <c r="E73">
        <v>0</v>
      </c>
      <c r="F73">
        <v>69724957.463239804</v>
      </c>
      <c r="G73">
        <v>65718691.231410503</v>
      </c>
      <c r="H73">
        <v>61767168.935382299</v>
      </c>
      <c r="I73">
        <v>137572530.43969899</v>
      </c>
      <c r="J73">
        <v>137531519.27460101</v>
      </c>
      <c r="K73">
        <v>130144614.950992</v>
      </c>
      <c r="L73">
        <v>122985061.07449999</v>
      </c>
      <c r="M73">
        <v>104274281.408435</v>
      </c>
      <c r="N73">
        <v>54565015.641435802</v>
      </c>
      <c r="O73">
        <v>42881670.468005002</v>
      </c>
      <c r="P73">
        <v>17440610.081215501</v>
      </c>
      <c r="Q73">
        <v>18117971.673268098</v>
      </c>
      <c r="R73">
        <v>16868225.6946362</v>
      </c>
      <c r="S73">
        <v>14287355.311404999</v>
      </c>
      <c r="T73">
        <v>10697202.0806967</v>
      </c>
      <c r="U73">
        <v>11885724.8862406</v>
      </c>
      <c r="V73">
        <v>13997911.057127601</v>
      </c>
      <c r="W73">
        <v>11916644.396136301</v>
      </c>
      <c r="X73">
        <v>14390557.1185394</v>
      </c>
      <c r="Y73">
        <v>12632873.016851399</v>
      </c>
      <c r="Z73">
        <v>19289751.551361199</v>
      </c>
      <c r="AA73">
        <v>17797406.402733199</v>
      </c>
      <c r="AB73">
        <v>19093110.002314199</v>
      </c>
      <c r="AC73">
        <v>17635495.889942698</v>
      </c>
      <c r="AD73">
        <v>12973286.487459</v>
      </c>
    </row>
    <row r="74" spans="1:35" customFormat="1" hidden="1">
      <c r="A74" t="s">
        <v>59</v>
      </c>
      <c r="B74" t="s">
        <v>49</v>
      </c>
      <c r="C74" t="s">
        <v>80</v>
      </c>
      <c r="D74">
        <v>1981</v>
      </c>
      <c r="E74">
        <v>0</v>
      </c>
      <c r="F74">
        <v>64598297.273385301</v>
      </c>
      <c r="G74">
        <v>61283681.682703003</v>
      </c>
      <c r="H74">
        <v>61489005.362947099</v>
      </c>
      <c r="I74" s="36">
        <v>-1.4358255188341899E-6</v>
      </c>
      <c r="U74" s="36"/>
      <c r="W74" s="36"/>
      <c r="Z74">
        <v>7897251.93859166</v>
      </c>
      <c r="AA74">
        <v>6758417.1547956299</v>
      </c>
      <c r="AB74">
        <v>6295975.4198383596</v>
      </c>
      <c r="AC74">
        <v>3993303.04010189</v>
      </c>
      <c r="AD74">
        <v>3885009.56720341</v>
      </c>
    </row>
    <row r="75" spans="1:35" customFormat="1" hidden="1">
      <c r="A75" t="s">
        <v>59</v>
      </c>
      <c r="B75" t="s">
        <v>49</v>
      </c>
      <c r="C75" t="s">
        <v>79</v>
      </c>
      <c r="D75">
        <v>1973</v>
      </c>
      <c r="E75">
        <v>0</v>
      </c>
      <c r="W75" s="36"/>
      <c r="AE75">
        <v>3457746.2948944001</v>
      </c>
      <c r="AF75">
        <v>2038322.86513768</v>
      </c>
      <c r="AG75">
        <v>2056822.06617299</v>
      </c>
      <c r="AH75">
        <v>2967639.3772914801</v>
      </c>
      <c r="AI75">
        <v>2090045.3152413201</v>
      </c>
    </row>
    <row r="76" spans="1:35" customFormat="1" hidden="1">
      <c r="A76" t="s">
        <v>59</v>
      </c>
      <c r="B76" t="s">
        <v>49</v>
      </c>
      <c r="C76" t="s">
        <v>78</v>
      </c>
      <c r="D76">
        <v>1961</v>
      </c>
      <c r="E76">
        <v>0</v>
      </c>
      <c r="F76" s="36">
        <v>2.08029487414541E-8</v>
      </c>
      <c r="G76" s="36"/>
      <c r="K76" s="36"/>
      <c r="S76" s="36"/>
      <c r="W76" s="36"/>
    </row>
    <row r="77" spans="1:35" customFormat="1" hidden="1">
      <c r="A77" t="s">
        <v>59</v>
      </c>
      <c r="B77" t="s">
        <v>49</v>
      </c>
      <c r="C77" t="s">
        <v>77</v>
      </c>
      <c r="D77">
        <v>1966</v>
      </c>
      <c r="E77">
        <v>0</v>
      </c>
      <c r="F77">
        <v>34910707.142871097</v>
      </c>
      <c r="G77" s="36">
        <v>32749094.649012599</v>
      </c>
      <c r="H77">
        <v>33431997.3870566</v>
      </c>
      <c r="I77">
        <v>250478.95089431101</v>
      </c>
      <c r="N77">
        <v>1914139.96441872</v>
      </c>
      <c r="AE77" s="36"/>
      <c r="AF77" s="36"/>
      <c r="AG77" s="36"/>
      <c r="AH77" s="36"/>
      <c r="AI77" s="36"/>
    </row>
    <row r="78" spans="1:35" customFormat="1" hidden="1">
      <c r="A78" t="s">
        <v>59</v>
      </c>
      <c r="B78" t="s">
        <v>49</v>
      </c>
      <c r="C78" t="s">
        <v>76</v>
      </c>
      <c r="D78">
        <v>1968</v>
      </c>
      <c r="E78">
        <v>0</v>
      </c>
      <c r="F78" s="36">
        <v>37311636.600156397</v>
      </c>
      <c r="G78">
        <v>35960542.086943798</v>
      </c>
      <c r="H78">
        <v>34876110.537567101</v>
      </c>
      <c r="I78" s="36">
        <v>4593057.39434091</v>
      </c>
      <c r="K78" s="36">
        <v>1934355.4405672499</v>
      </c>
      <c r="L78" s="36">
        <v>2648133.3385680299</v>
      </c>
    </row>
    <row r="79" spans="1:35" customFormat="1" hidden="1">
      <c r="A79" t="s">
        <v>59</v>
      </c>
      <c r="B79" t="s">
        <v>49</v>
      </c>
      <c r="C79" t="s">
        <v>75</v>
      </c>
      <c r="D79">
        <v>1973</v>
      </c>
      <c r="E79">
        <v>0</v>
      </c>
      <c r="G79" s="36"/>
      <c r="K79" s="36"/>
      <c r="AE79">
        <v>3845295.0683561401</v>
      </c>
      <c r="AF79">
        <v>2597596.4494146602</v>
      </c>
      <c r="AH79">
        <v>1338711.8119100099</v>
      </c>
      <c r="AI79">
        <v>339376.70760380401</v>
      </c>
    </row>
    <row r="80" spans="1:35" customFormat="1" hidden="1">
      <c r="A80" t="s">
        <v>59</v>
      </c>
      <c r="B80" t="s">
        <v>48</v>
      </c>
      <c r="C80" t="s">
        <v>88</v>
      </c>
      <c r="D80">
        <v>2013</v>
      </c>
      <c r="E80">
        <v>0</v>
      </c>
      <c r="H80" s="36"/>
      <c r="AF80" s="36"/>
      <c r="AG80" s="36"/>
      <c r="AH80" s="36"/>
      <c r="AI80" s="36">
        <v>-8.1607250378067906E-11</v>
      </c>
    </row>
    <row r="81" spans="1:35" customFormat="1" hidden="1">
      <c r="A81" t="s">
        <v>59</v>
      </c>
      <c r="B81" t="s">
        <v>48</v>
      </c>
      <c r="C81" t="s">
        <v>87</v>
      </c>
      <c r="D81">
        <v>2009</v>
      </c>
      <c r="E81">
        <v>0</v>
      </c>
      <c r="Z81" s="36">
        <v>3177.05639614855</v>
      </c>
      <c r="AA81">
        <v>1588.52819807427</v>
      </c>
      <c r="AE81" s="36"/>
      <c r="AF81" s="36">
        <v>-9.9886475370952191E-13</v>
      </c>
      <c r="AG81" s="36">
        <v>1.39841065519333E-12</v>
      </c>
      <c r="AH81" s="36">
        <v>1.7979565566771299E-12</v>
      </c>
      <c r="AI81" s="36">
        <v>1.39841065519333E-12</v>
      </c>
    </row>
    <row r="82" spans="1:35" customFormat="1" hidden="1">
      <c r="A82" t="s">
        <v>59</v>
      </c>
      <c r="B82" t="s">
        <v>48</v>
      </c>
      <c r="C82" t="s">
        <v>86</v>
      </c>
      <c r="D82">
        <v>2018</v>
      </c>
      <c r="E82">
        <v>0</v>
      </c>
      <c r="N82" s="36">
        <v>734.53040011961696</v>
      </c>
      <c r="P82" s="36"/>
      <c r="W82">
        <v>1315.0391321008101</v>
      </c>
      <c r="AA82">
        <v>361.16416326042099</v>
      </c>
      <c r="AB82">
        <v>935.56460508404905</v>
      </c>
      <c r="AC82">
        <v>708.871410937056</v>
      </c>
      <c r="AE82" s="36">
        <v>1.5232687494070201E-12</v>
      </c>
      <c r="AF82" s="36">
        <v>6.3071174448515499E-12</v>
      </c>
      <c r="AG82" s="36">
        <v>1.74801331899166E-12</v>
      </c>
      <c r="AH82" s="36"/>
      <c r="AI82" s="36"/>
    </row>
    <row r="83" spans="1:35" customFormat="1" hidden="1">
      <c r="A83" t="s">
        <v>59</v>
      </c>
      <c r="B83" t="s">
        <v>48</v>
      </c>
      <c r="C83" t="s">
        <v>85</v>
      </c>
      <c r="D83">
        <v>1963</v>
      </c>
      <c r="E83">
        <v>0</v>
      </c>
      <c r="F83">
        <v>329907.95774664503</v>
      </c>
      <c r="G83">
        <v>323975.65602757002</v>
      </c>
      <c r="H83">
        <v>319740</v>
      </c>
      <c r="I83">
        <v>49558.167898902801</v>
      </c>
      <c r="AE83" s="36"/>
      <c r="AF83" s="36"/>
      <c r="AG83" s="36"/>
    </row>
    <row r="84" spans="1:35" customFormat="1" hidden="1">
      <c r="A84" t="s">
        <v>59</v>
      </c>
      <c r="B84" t="s">
        <v>48</v>
      </c>
      <c r="C84" t="s">
        <v>84</v>
      </c>
      <c r="D84">
        <v>1964</v>
      </c>
      <c r="E84">
        <v>0</v>
      </c>
      <c r="F84" s="36">
        <v>323020.98349381</v>
      </c>
      <c r="G84">
        <v>322590.91609353502</v>
      </c>
      <c r="H84">
        <v>321492</v>
      </c>
      <c r="I84">
        <v>555779.90371634497</v>
      </c>
      <c r="J84">
        <v>382074.48431616498</v>
      </c>
      <c r="K84">
        <v>245961.75178853501</v>
      </c>
      <c r="L84">
        <v>74514.417049123993</v>
      </c>
      <c r="M84">
        <v>46871.976268220897</v>
      </c>
      <c r="N84">
        <v>38173.5777166439</v>
      </c>
      <c r="P84">
        <v>10658.602475928399</v>
      </c>
      <c r="Q84">
        <v>10658.602475928399</v>
      </c>
      <c r="R84">
        <v>10658.602475928399</v>
      </c>
      <c r="S84">
        <v>10658.602475928399</v>
      </c>
      <c r="T84">
        <v>10658.602475928399</v>
      </c>
      <c r="U84">
        <v>10658.602475928399</v>
      </c>
      <c r="AE84" s="36"/>
      <c r="AF84" s="36"/>
      <c r="AG84" s="36"/>
    </row>
    <row r="85" spans="1:35" customFormat="1" hidden="1">
      <c r="A85" t="s">
        <v>59</v>
      </c>
      <c r="B85" t="s">
        <v>48</v>
      </c>
      <c r="C85" t="s">
        <v>83</v>
      </c>
      <c r="D85">
        <v>1970</v>
      </c>
      <c r="E85">
        <v>0</v>
      </c>
      <c r="F85" s="36">
        <v>354739.34756627103</v>
      </c>
      <c r="G85">
        <v>349685.33645575598</v>
      </c>
      <c r="H85">
        <v>323616.53094910498</v>
      </c>
      <c r="I85">
        <v>719940.10907195997</v>
      </c>
      <c r="J85">
        <v>692637.45442344795</v>
      </c>
      <c r="K85">
        <v>651485.07963174395</v>
      </c>
      <c r="L85">
        <v>441094.67762611201</v>
      </c>
      <c r="M85">
        <v>289784.71675674402</v>
      </c>
      <c r="N85">
        <v>260913.83739742401</v>
      </c>
      <c r="O85">
        <v>128047.02678596</v>
      </c>
      <c r="P85">
        <v>80205.446261499994</v>
      </c>
      <c r="Q85">
        <v>73702.832465710002</v>
      </c>
      <c r="R85">
        <v>77422.597232699205</v>
      </c>
      <c r="S85">
        <v>78768.965248880995</v>
      </c>
      <c r="T85">
        <v>77402.273065613903</v>
      </c>
      <c r="U85">
        <v>71891.350263445594</v>
      </c>
      <c r="V85">
        <v>70771.240812822594</v>
      </c>
      <c r="W85">
        <v>66245.0398899586</v>
      </c>
      <c r="X85">
        <v>63694.101291829997</v>
      </c>
      <c r="Y85">
        <v>62118.988095463297</v>
      </c>
    </row>
    <row r="86" spans="1:35" customFormat="1" hidden="1">
      <c r="A86" t="s">
        <v>59</v>
      </c>
      <c r="B86" t="s">
        <v>48</v>
      </c>
      <c r="C86" t="s">
        <v>82</v>
      </c>
      <c r="D86">
        <v>1972</v>
      </c>
      <c r="E86">
        <v>0</v>
      </c>
      <c r="F86">
        <v>349393.11708516401</v>
      </c>
      <c r="G86">
        <v>344197.26775403798</v>
      </c>
      <c r="H86">
        <v>321148.46144657198</v>
      </c>
      <c r="I86">
        <v>451164.240761269</v>
      </c>
      <c r="J86">
        <v>307468.454391604</v>
      </c>
      <c r="K86">
        <v>124539.085585536</v>
      </c>
      <c r="L86">
        <v>69355.888259672807</v>
      </c>
      <c r="M86">
        <v>11634.211829436001</v>
      </c>
      <c r="N86">
        <v>46335.803097596203</v>
      </c>
      <c r="O86">
        <v>22745.7829170841</v>
      </c>
      <c r="V86">
        <v>12667.4580467675</v>
      </c>
      <c r="W86">
        <v>12667.4580467675</v>
      </c>
      <c r="X86">
        <v>12667.4580467675</v>
      </c>
      <c r="Y86">
        <v>12667.4580467675</v>
      </c>
    </row>
    <row r="87" spans="1:35" customFormat="1" hidden="1">
      <c r="A87" t="s">
        <v>59</v>
      </c>
      <c r="B87" t="s">
        <v>48</v>
      </c>
      <c r="C87" t="s">
        <v>81</v>
      </c>
      <c r="D87">
        <v>1974</v>
      </c>
      <c r="E87">
        <v>0</v>
      </c>
      <c r="F87">
        <v>557854.68454271206</v>
      </c>
      <c r="G87" s="36">
        <v>550260.88828572899</v>
      </c>
      <c r="H87">
        <v>492871.53626535099</v>
      </c>
      <c r="I87">
        <v>1152132.4673875</v>
      </c>
      <c r="J87">
        <v>1124055.4359221701</v>
      </c>
      <c r="K87">
        <v>1031590.96745659</v>
      </c>
      <c r="L87">
        <v>943593.74969601503</v>
      </c>
      <c r="M87">
        <v>769888.89279048902</v>
      </c>
      <c r="N87">
        <v>385947.77122246602</v>
      </c>
      <c r="O87">
        <v>296371.45579041803</v>
      </c>
      <c r="P87">
        <v>114407.342548385</v>
      </c>
      <c r="Q87">
        <v>111346.921325961</v>
      </c>
      <c r="R87">
        <v>106097.015467971</v>
      </c>
      <c r="S87">
        <v>89966.954009971203</v>
      </c>
      <c r="T87">
        <v>69051.093942619395</v>
      </c>
      <c r="U87" s="36">
        <v>78232.422465553202</v>
      </c>
      <c r="V87">
        <v>85271.555252052407</v>
      </c>
      <c r="W87">
        <v>75851.748211197002</v>
      </c>
      <c r="X87">
        <v>84857.483838748201</v>
      </c>
      <c r="Y87">
        <v>77963.3171768147</v>
      </c>
      <c r="Z87">
        <v>115587.484959245</v>
      </c>
      <c r="AA87">
        <v>104815.448418156</v>
      </c>
      <c r="AB87">
        <v>105004.81276628999</v>
      </c>
      <c r="AC87">
        <v>99268.264804496401</v>
      </c>
      <c r="AD87">
        <v>74233.451477282506</v>
      </c>
    </row>
    <row r="88" spans="1:35" customFormat="1" hidden="1">
      <c r="A88" t="s">
        <v>59</v>
      </c>
      <c r="B88" t="s">
        <v>48</v>
      </c>
      <c r="C88" t="s">
        <v>80</v>
      </c>
      <c r="D88">
        <v>1981</v>
      </c>
      <c r="E88">
        <v>0</v>
      </c>
      <c r="F88">
        <v>495766.57643915899</v>
      </c>
      <c r="G88">
        <v>492451.12129481998</v>
      </c>
      <c r="H88">
        <v>474472.98899587302</v>
      </c>
      <c r="Z88">
        <v>40576.470965410001</v>
      </c>
      <c r="AA88">
        <v>33325.453357455699</v>
      </c>
      <c r="AB88">
        <v>29666.5171939477</v>
      </c>
      <c r="AC88">
        <v>22672.3741403026</v>
      </c>
      <c r="AD88">
        <v>21749.1084396402</v>
      </c>
      <c r="AE88" s="36"/>
      <c r="AF88" s="36"/>
    </row>
    <row r="89" spans="1:35" customFormat="1" hidden="1">
      <c r="A89" t="s">
        <v>59</v>
      </c>
      <c r="B89" t="s">
        <v>48</v>
      </c>
      <c r="C89" t="s">
        <v>79</v>
      </c>
      <c r="D89">
        <v>1973</v>
      </c>
      <c r="E89">
        <v>0</v>
      </c>
      <c r="AE89" s="36">
        <v>-1.1986377044514201E-12</v>
      </c>
      <c r="AF89" s="36">
        <v>-5.9931885222571297E-13</v>
      </c>
      <c r="AH89" s="36">
        <v>-9.9886475370952098E-14</v>
      </c>
      <c r="AI89" s="36">
        <v>-9.9886475370952098E-14</v>
      </c>
    </row>
    <row r="90" spans="1:35" customFormat="1" hidden="1">
      <c r="A90" t="s">
        <v>59</v>
      </c>
      <c r="B90" t="s">
        <v>48</v>
      </c>
      <c r="C90" t="s">
        <v>77</v>
      </c>
      <c r="D90">
        <v>1966</v>
      </c>
      <c r="E90">
        <v>0</v>
      </c>
      <c r="F90">
        <v>246097.58861062201</v>
      </c>
      <c r="G90">
        <v>240885.76797389501</v>
      </c>
      <c r="H90">
        <v>236520</v>
      </c>
      <c r="I90">
        <v>1281.4406171995499</v>
      </c>
      <c r="N90">
        <v>9700.6413416679497</v>
      </c>
      <c r="S90" s="36"/>
      <c r="W90" s="36"/>
      <c r="AE90" s="36"/>
      <c r="AF90" s="36"/>
      <c r="AG90" s="36"/>
      <c r="AH90" s="36"/>
    </row>
    <row r="91" spans="1:35" customFormat="1" hidden="1">
      <c r="A91" t="s">
        <v>59</v>
      </c>
      <c r="B91" t="s">
        <v>48</v>
      </c>
      <c r="C91" t="s">
        <v>76</v>
      </c>
      <c r="D91">
        <v>1968</v>
      </c>
      <c r="E91">
        <v>0</v>
      </c>
      <c r="F91">
        <v>270075.34440785798</v>
      </c>
      <c r="G91" s="36">
        <v>273513.94964798802</v>
      </c>
      <c r="H91">
        <v>251704.05568281299</v>
      </c>
      <c r="I91">
        <v>36230.7936726271</v>
      </c>
      <c r="K91">
        <v>11513.223978030001</v>
      </c>
      <c r="L91">
        <v>15557.8780427286</v>
      </c>
      <c r="AF91" s="36"/>
      <c r="AH91" s="36"/>
      <c r="AI91" s="36"/>
    </row>
    <row r="92" spans="1:35" customFormat="1" hidden="1">
      <c r="A92" t="s">
        <v>59</v>
      </c>
      <c r="B92" t="s">
        <v>48</v>
      </c>
      <c r="C92" t="s">
        <v>75</v>
      </c>
      <c r="D92">
        <v>1973</v>
      </c>
      <c r="E92">
        <v>0</v>
      </c>
      <c r="S92" s="36"/>
      <c r="AH92" s="36">
        <v>9.9886475370952098E-14</v>
      </c>
      <c r="AI92" s="36">
        <v>-9.9886475370952098E-14</v>
      </c>
    </row>
    <row r="93" spans="1:35" customFormat="1" hidden="1">
      <c r="A93" t="s">
        <v>59</v>
      </c>
      <c r="B93" t="s">
        <v>47</v>
      </c>
      <c r="C93" t="s">
        <v>88</v>
      </c>
      <c r="D93">
        <v>2013</v>
      </c>
      <c r="E93">
        <v>0</v>
      </c>
      <c r="AE93">
        <v>3992.4071526822499</v>
      </c>
      <c r="AF93">
        <v>1237.0839064649199</v>
      </c>
      <c r="AG93">
        <v>899.69738651994498</v>
      </c>
      <c r="AH93">
        <v>4321.7606602475898</v>
      </c>
      <c r="AI93">
        <v>1124.62173315001</v>
      </c>
    </row>
    <row r="94" spans="1:35" customFormat="1" hidden="1">
      <c r="A94" t="s">
        <v>59</v>
      </c>
      <c r="B94" t="s">
        <v>47</v>
      </c>
      <c r="C94" t="s">
        <v>87</v>
      </c>
      <c r="D94">
        <v>2009</v>
      </c>
      <c r="E94">
        <v>0</v>
      </c>
      <c r="W94" s="36"/>
      <c r="AE94" s="36">
        <v>35061.086657496598</v>
      </c>
      <c r="AF94" s="36">
        <v>19062.338376891301</v>
      </c>
      <c r="AG94">
        <v>19062.338376891301</v>
      </c>
      <c r="AH94" s="36">
        <v>15885.2819807427</v>
      </c>
      <c r="AI94">
        <v>12708.2255845942</v>
      </c>
    </row>
    <row r="95" spans="1:35" customFormat="1" hidden="1">
      <c r="A95" t="s">
        <v>59</v>
      </c>
      <c r="B95" t="s">
        <v>47</v>
      </c>
      <c r="C95" t="s">
        <v>86</v>
      </c>
      <c r="D95">
        <v>2018</v>
      </c>
      <c r="E95">
        <v>0</v>
      </c>
      <c r="F95" s="36"/>
      <c r="N95">
        <v>734.80820673868902</v>
      </c>
      <c r="S95" s="36"/>
      <c r="W95">
        <v>1391.1181721595999</v>
      </c>
      <c r="AA95">
        <v>347.75224386512701</v>
      </c>
      <c r="AB95">
        <v>922.919433922699</v>
      </c>
      <c r="AC95">
        <v>696.96509950425298</v>
      </c>
      <c r="AE95">
        <v>46605.810729023397</v>
      </c>
      <c r="AF95">
        <v>67342.208803301299</v>
      </c>
      <c r="AG95">
        <v>34876.708940852797</v>
      </c>
    </row>
    <row r="96" spans="1:35" customFormat="1" hidden="1">
      <c r="A96" t="s">
        <v>59</v>
      </c>
      <c r="B96" t="s">
        <v>47</v>
      </c>
      <c r="C96" t="s">
        <v>85</v>
      </c>
      <c r="D96">
        <v>1963</v>
      </c>
      <c r="E96">
        <v>0</v>
      </c>
      <c r="F96" s="36">
        <v>-6.6144823990644501E-9</v>
      </c>
      <c r="G96" s="36"/>
    </row>
    <row r="97" spans="1:35" customFormat="1" hidden="1">
      <c r="A97" t="s">
        <v>59</v>
      </c>
      <c r="B97" t="s">
        <v>47</v>
      </c>
      <c r="C97" t="s">
        <v>79</v>
      </c>
      <c r="D97">
        <v>1973</v>
      </c>
      <c r="E97">
        <v>0</v>
      </c>
      <c r="I97" s="36"/>
      <c r="K97" s="36"/>
      <c r="L97" s="36"/>
      <c r="S97" s="36"/>
      <c r="W97" s="36"/>
      <c r="AE97">
        <v>8417.7936726272292</v>
      </c>
      <c r="AF97">
        <v>4910.3796423658796</v>
      </c>
      <c r="AG97">
        <v>4910.3796423658796</v>
      </c>
      <c r="AH97">
        <v>7014.8280605226901</v>
      </c>
      <c r="AI97">
        <v>4910.3796423658796</v>
      </c>
    </row>
    <row r="98" spans="1:35" customFormat="1" hidden="1">
      <c r="A98" t="s">
        <v>59</v>
      </c>
      <c r="B98" t="s">
        <v>47</v>
      </c>
      <c r="C98" t="s">
        <v>75</v>
      </c>
      <c r="D98">
        <v>1973</v>
      </c>
      <c r="E98">
        <v>0</v>
      </c>
      <c r="F98" s="36"/>
      <c r="K98" s="36"/>
      <c r="AE98">
        <v>8923.8734525446998</v>
      </c>
      <c r="AF98">
        <v>5949.2489683631302</v>
      </c>
      <c r="AH98">
        <v>2974.6244841815701</v>
      </c>
      <c r="AI98">
        <v>743.65612104539298</v>
      </c>
    </row>
    <row r="99" spans="1:35" customFormat="1" hidden="1">
      <c r="A99" t="s">
        <v>59</v>
      </c>
      <c r="B99" t="s">
        <v>45</v>
      </c>
      <c r="C99" t="s">
        <v>88</v>
      </c>
      <c r="D99">
        <v>2013</v>
      </c>
      <c r="E99">
        <v>0</v>
      </c>
      <c r="I99" s="36"/>
      <c r="K99" s="36"/>
      <c r="L99" s="36"/>
      <c r="AE99">
        <v>3992.4071526822499</v>
      </c>
      <c r="AF99">
        <v>1237.0839064649199</v>
      </c>
      <c r="AG99">
        <v>899.69738651994498</v>
      </c>
      <c r="AH99">
        <v>4321.7606602475898</v>
      </c>
      <c r="AI99">
        <v>1124.6217331499299</v>
      </c>
    </row>
    <row r="100" spans="1:35" customFormat="1" hidden="1">
      <c r="A100" t="s">
        <v>59</v>
      </c>
      <c r="B100" t="s">
        <v>45</v>
      </c>
      <c r="C100" t="s">
        <v>87</v>
      </c>
      <c r="D100">
        <v>2009</v>
      </c>
      <c r="E100">
        <v>0</v>
      </c>
      <c r="G100" s="36"/>
      <c r="K100" s="36"/>
      <c r="Z100">
        <v>3177.05639614855</v>
      </c>
      <c r="AA100">
        <v>1588.52819807427</v>
      </c>
      <c r="AE100">
        <v>35061.086657496598</v>
      </c>
      <c r="AF100">
        <v>19062.338376891301</v>
      </c>
      <c r="AG100">
        <v>19062.338376891301</v>
      </c>
      <c r="AH100">
        <v>15885.2819807427</v>
      </c>
      <c r="AI100">
        <v>12708.2255845942</v>
      </c>
    </row>
    <row r="101" spans="1:35" customFormat="1" hidden="1">
      <c r="A101" t="s">
        <v>59</v>
      </c>
      <c r="B101" t="s">
        <v>45</v>
      </c>
      <c r="C101" t="s">
        <v>86</v>
      </c>
      <c r="D101">
        <v>2018</v>
      </c>
      <c r="E101">
        <v>0</v>
      </c>
      <c r="N101">
        <v>1469.3386068583</v>
      </c>
      <c r="W101">
        <v>2706.15730426042</v>
      </c>
      <c r="AA101">
        <v>708.91640712554795</v>
      </c>
      <c r="AB101">
        <v>1858.48403900674</v>
      </c>
      <c r="AC101">
        <v>1405.8365104413101</v>
      </c>
      <c r="AE101">
        <v>46605.810729023397</v>
      </c>
      <c r="AF101">
        <v>67342.208803301299</v>
      </c>
      <c r="AG101">
        <v>34876.708940852797</v>
      </c>
    </row>
    <row r="102" spans="1:35" customFormat="1">
      <c r="A102" t="s">
        <v>59</v>
      </c>
      <c r="B102" t="s">
        <v>45</v>
      </c>
      <c r="C102" t="s">
        <v>85</v>
      </c>
      <c r="D102">
        <v>1963</v>
      </c>
      <c r="E102">
        <v>0</v>
      </c>
      <c r="F102">
        <v>329907.95774663799</v>
      </c>
      <c r="G102">
        <v>323975.65602757002</v>
      </c>
      <c r="H102">
        <v>319740</v>
      </c>
      <c r="I102">
        <v>49558.167898902801</v>
      </c>
    </row>
    <row r="103" spans="1:35" customFormat="1">
      <c r="A103" t="s">
        <v>59</v>
      </c>
      <c r="B103" t="s">
        <v>45</v>
      </c>
      <c r="C103" t="s">
        <v>84</v>
      </c>
      <c r="D103">
        <v>1964</v>
      </c>
      <c r="E103">
        <v>0</v>
      </c>
      <c r="F103">
        <v>323020.98349381</v>
      </c>
      <c r="G103">
        <v>322590.91609353502</v>
      </c>
      <c r="H103">
        <v>321492</v>
      </c>
      <c r="I103">
        <v>555779.90371634497</v>
      </c>
      <c r="J103">
        <v>382074.48431616498</v>
      </c>
      <c r="K103">
        <v>245961.75178853501</v>
      </c>
      <c r="L103">
        <v>74514.417049123993</v>
      </c>
      <c r="M103">
        <v>46871.976268220897</v>
      </c>
      <c r="N103" s="36">
        <v>38173.5777166439</v>
      </c>
      <c r="P103">
        <v>10658.602475928399</v>
      </c>
      <c r="Q103">
        <v>10658.602475928399</v>
      </c>
      <c r="R103">
        <v>10658.602475928399</v>
      </c>
      <c r="S103">
        <v>10658.602475928399</v>
      </c>
      <c r="T103">
        <v>10658.602475928399</v>
      </c>
      <c r="U103">
        <v>10658.602475928399</v>
      </c>
    </row>
    <row r="104" spans="1:35" customFormat="1">
      <c r="A104" t="s">
        <v>59</v>
      </c>
      <c r="B104" t="s">
        <v>45</v>
      </c>
      <c r="C104" t="s">
        <v>83</v>
      </c>
      <c r="D104">
        <v>1970</v>
      </c>
      <c r="E104">
        <v>0</v>
      </c>
      <c r="F104">
        <v>354739.34756627103</v>
      </c>
      <c r="G104">
        <v>349685.33645575598</v>
      </c>
      <c r="H104">
        <v>323616.53094910498</v>
      </c>
      <c r="I104">
        <v>719940.10907195997</v>
      </c>
      <c r="J104">
        <v>692637.45442344795</v>
      </c>
      <c r="K104">
        <v>651485.07963174395</v>
      </c>
      <c r="L104">
        <v>441094.67762611201</v>
      </c>
      <c r="M104">
        <v>289784.71675674402</v>
      </c>
      <c r="N104">
        <v>260913.83739742401</v>
      </c>
      <c r="O104">
        <v>128047.02678596</v>
      </c>
      <c r="P104">
        <v>80205.446261499994</v>
      </c>
      <c r="Q104">
        <v>73702.832465710002</v>
      </c>
      <c r="R104">
        <v>77422.597232699205</v>
      </c>
      <c r="S104" s="36">
        <v>78768.965248880995</v>
      </c>
      <c r="T104">
        <v>77402.273065613903</v>
      </c>
      <c r="U104">
        <v>71891.350263445594</v>
      </c>
      <c r="V104">
        <v>70771.240812822594</v>
      </c>
      <c r="W104">
        <v>66245.0398899586</v>
      </c>
      <c r="X104">
        <v>63694.101291829997</v>
      </c>
      <c r="Y104">
        <v>62118.988095463297</v>
      </c>
    </row>
    <row r="105" spans="1:35" customFormat="1">
      <c r="A105" t="s">
        <v>59</v>
      </c>
      <c r="B105" t="s">
        <v>45</v>
      </c>
      <c r="C105" t="s">
        <v>82</v>
      </c>
      <c r="D105">
        <v>1972</v>
      </c>
      <c r="E105">
        <v>0</v>
      </c>
      <c r="F105">
        <v>349393.11708516401</v>
      </c>
      <c r="G105">
        <v>344197.26775403798</v>
      </c>
      <c r="H105">
        <v>321148.46144657198</v>
      </c>
      <c r="I105">
        <v>451164.240761269</v>
      </c>
      <c r="J105">
        <v>307468.454391604</v>
      </c>
      <c r="K105">
        <v>124539.085585536</v>
      </c>
      <c r="L105">
        <v>69355.888259672807</v>
      </c>
      <c r="M105">
        <v>11634.211829436001</v>
      </c>
      <c r="N105">
        <v>46335.803097596203</v>
      </c>
      <c r="O105">
        <v>22745.7829170841</v>
      </c>
      <c r="V105">
        <v>12667.4580467675</v>
      </c>
      <c r="W105">
        <v>12667.4580467675</v>
      </c>
      <c r="X105">
        <v>12667.4580467675</v>
      </c>
      <c r="Y105">
        <v>12667.4580467675</v>
      </c>
    </row>
    <row r="106" spans="1:35" customFormat="1">
      <c r="A106" t="s">
        <v>59</v>
      </c>
      <c r="B106" t="s">
        <v>45</v>
      </c>
      <c r="C106" t="s">
        <v>81</v>
      </c>
      <c r="D106">
        <v>1974</v>
      </c>
      <c r="E106">
        <v>0</v>
      </c>
      <c r="F106">
        <v>557854.68454271206</v>
      </c>
      <c r="G106">
        <v>550260.88828572899</v>
      </c>
      <c r="H106">
        <v>492871.53626535099</v>
      </c>
      <c r="I106">
        <v>1152132.4673875</v>
      </c>
      <c r="J106">
        <v>1124055.4359221701</v>
      </c>
      <c r="K106">
        <v>1031590.96745659</v>
      </c>
      <c r="L106">
        <v>943593.74969601503</v>
      </c>
      <c r="M106">
        <v>769888.89279048902</v>
      </c>
      <c r="N106">
        <v>385947.77122246602</v>
      </c>
      <c r="O106">
        <v>296371.45579041803</v>
      </c>
      <c r="P106">
        <v>114407.342548385</v>
      </c>
      <c r="Q106">
        <v>111346.921325961</v>
      </c>
      <c r="R106">
        <v>106097.015467971</v>
      </c>
      <c r="S106" s="36">
        <v>89966.954009971203</v>
      </c>
      <c r="T106">
        <v>69051.093942619395</v>
      </c>
      <c r="U106" s="36">
        <v>78232.422465553202</v>
      </c>
      <c r="V106">
        <v>85271.555252052407</v>
      </c>
      <c r="W106">
        <v>75851.748211197002</v>
      </c>
      <c r="X106">
        <v>84857.483838748201</v>
      </c>
      <c r="Y106">
        <v>77963.3171768147</v>
      </c>
      <c r="Z106">
        <v>115587.484959245</v>
      </c>
      <c r="AA106">
        <v>104815.448418156</v>
      </c>
      <c r="AB106">
        <v>105004.81276628999</v>
      </c>
      <c r="AC106">
        <v>99268.264804496401</v>
      </c>
      <c r="AD106">
        <v>74233.451477282506</v>
      </c>
    </row>
    <row r="107" spans="1:35" customFormat="1">
      <c r="A107" t="s">
        <v>59</v>
      </c>
      <c r="B107" t="s">
        <v>45</v>
      </c>
      <c r="C107" t="s">
        <v>80</v>
      </c>
      <c r="D107">
        <v>1981</v>
      </c>
      <c r="E107">
        <v>0</v>
      </c>
      <c r="F107">
        <v>495766.57643915899</v>
      </c>
      <c r="G107">
        <v>492451.12129481998</v>
      </c>
      <c r="H107">
        <v>474472.98899587302</v>
      </c>
      <c r="Z107">
        <v>40576.470965410001</v>
      </c>
      <c r="AA107">
        <v>33325.453357455699</v>
      </c>
      <c r="AB107">
        <v>29666.5171939477</v>
      </c>
      <c r="AC107">
        <v>22672.3741403026</v>
      </c>
      <c r="AD107">
        <v>21749.1084396402</v>
      </c>
    </row>
    <row r="108" spans="1:35" customFormat="1">
      <c r="A108" t="s">
        <v>59</v>
      </c>
      <c r="B108" t="s">
        <v>45</v>
      </c>
      <c r="C108" t="s">
        <v>79</v>
      </c>
      <c r="D108">
        <v>1973</v>
      </c>
      <c r="E108">
        <v>0</v>
      </c>
      <c r="W108" s="36"/>
      <c r="AE108">
        <v>8417.7936726272292</v>
      </c>
      <c r="AF108">
        <v>4910.3796423658796</v>
      </c>
      <c r="AG108">
        <v>4910.3796423658796</v>
      </c>
      <c r="AH108">
        <v>7014.8280605226901</v>
      </c>
      <c r="AI108">
        <v>4910.3796423658796</v>
      </c>
    </row>
    <row r="109" spans="1:35" customFormat="1">
      <c r="A109" t="s">
        <v>59</v>
      </c>
      <c r="B109" t="s">
        <v>45</v>
      </c>
      <c r="C109" t="s">
        <v>77</v>
      </c>
      <c r="D109">
        <v>1966</v>
      </c>
      <c r="E109">
        <v>0</v>
      </c>
      <c r="F109">
        <v>246097.58861062201</v>
      </c>
      <c r="G109">
        <v>240885.76797389501</v>
      </c>
      <c r="H109">
        <v>236520</v>
      </c>
      <c r="I109">
        <v>1281.4406171995499</v>
      </c>
      <c r="N109">
        <v>9700.6413416679497</v>
      </c>
      <c r="S109" s="36"/>
    </row>
    <row r="110" spans="1:35" customFormat="1">
      <c r="A110" t="s">
        <v>59</v>
      </c>
      <c r="B110" t="s">
        <v>45</v>
      </c>
      <c r="C110" t="s">
        <v>76</v>
      </c>
      <c r="D110">
        <v>1968</v>
      </c>
      <c r="E110">
        <v>0</v>
      </c>
      <c r="F110">
        <v>270075.34440785798</v>
      </c>
      <c r="G110">
        <v>273513.94964798802</v>
      </c>
      <c r="H110">
        <v>251704.05568281299</v>
      </c>
      <c r="I110">
        <v>36230.7936726271</v>
      </c>
      <c r="K110">
        <v>11513.223978030001</v>
      </c>
      <c r="L110">
        <v>15557.8780427286</v>
      </c>
    </row>
    <row r="111" spans="1:35" customFormat="1">
      <c r="A111" t="s">
        <v>59</v>
      </c>
      <c r="B111" t="s">
        <v>45</v>
      </c>
      <c r="C111" t="s">
        <v>75</v>
      </c>
      <c r="D111">
        <v>1973</v>
      </c>
      <c r="E111">
        <v>0</v>
      </c>
      <c r="I111" s="36"/>
      <c r="K111" s="36"/>
      <c r="L111" s="36"/>
      <c r="S111" s="36"/>
      <c r="W111" s="36"/>
      <c r="AE111">
        <v>8923.8734525446998</v>
      </c>
      <c r="AF111">
        <v>5949.2489683631302</v>
      </c>
      <c r="AH111">
        <v>2974.6244841815701</v>
      </c>
      <c r="AI111">
        <v>743.65612104539298</v>
      </c>
    </row>
    <row r="112" spans="1:35" customFormat="1" hidden="1">
      <c r="A112" t="s">
        <v>59</v>
      </c>
      <c r="B112" t="s">
        <v>43</v>
      </c>
      <c r="C112" t="s">
        <v>88</v>
      </c>
      <c r="D112">
        <v>2013</v>
      </c>
      <c r="E112">
        <v>0</v>
      </c>
      <c r="K112" s="36"/>
      <c r="AE112">
        <v>70764.513795132705</v>
      </c>
      <c r="AF112">
        <v>21927.032443562199</v>
      </c>
      <c r="AG112">
        <v>15946.932686227001</v>
      </c>
      <c r="AH112">
        <v>76602.230224912098</v>
      </c>
      <c r="AI112">
        <v>19933.665857783799</v>
      </c>
    </row>
    <row r="113" spans="1:35" customFormat="1" hidden="1">
      <c r="A113" t="s">
        <v>59</v>
      </c>
      <c r="B113" t="s">
        <v>43</v>
      </c>
      <c r="C113" t="s">
        <v>87</v>
      </c>
      <c r="D113">
        <v>2009</v>
      </c>
      <c r="E113">
        <v>0</v>
      </c>
      <c r="I113" s="36"/>
      <c r="K113" s="36"/>
      <c r="L113" s="36"/>
      <c r="W113" s="36"/>
      <c r="Z113">
        <v>14048.5597622164</v>
      </c>
      <c r="AA113">
        <v>7024.2798811082303</v>
      </c>
      <c r="AE113">
        <v>155035.891661603</v>
      </c>
      <c r="AF113">
        <v>84291.358573298799</v>
      </c>
      <c r="AG113">
        <v>84291.358573298799</v>
      </c>
      <c r="AH113">
        <v>70242.798811082306</v>
      </c>
      <c r="AI113">
        <v>56194.239048865798</v>
      </c>
    </row>
    <row r="114" spans="1:35" customFormat="1" hidden="1">
      <c r="A114" t="s">
        <v>59</v>
      </c>
      <c r="B114" t="s">
        <v>43</v>
      </c>
      <c r="C114" t="s">
        <v>86</v>
      </c>
      <c r="D114">
        <v>2018</v>
      </c>
      <c r="E114">
        <v>0</v>
      </c>
      <c r="K114" s="36"/>
      <c r="N114">
        <v>33336.028227373798</v>
      </c>
      <c r="W114">
        <v>61396.696351312203</v>
      </c>
      <c r="AA114">
        <v>16083.738117598299</v>
      </c>
      <c r="AB114">
        <v>42164.8734303128</v>
      </c>
      <c r="AC114">
        <v>31895.306756656701</v>
      </c>
      <c r="AE114">
        <v>1057382.2907602901</v>
      </c>
      <c r="AF114">
        <v>1527845.08831533</v>
      </c>
      <c r="AG114">
        <v>791275.03238761099</v>
      </c>
    </row>
    <row r="115" spans="1:35" customFormat="1" hidden="1">
      <c r="A115" t="s">
        <v>59</v>
      </c>
      <c r="B115" t="s">
        <v>43</v>
      </c>
      <c r="C115" t="s">
        <v>85</v>
      </c>
      <c r="D115">
        <v>1963</v>
      </c>
      <c r="E115">
        <v>0</v>
      </c>
      <c r="F115">
        <v>3454015.9113968499</v>
      </c>
      <c r="G115">
        <v>3391906.8775050198</v>
      </c>
      <c r="H115">
        <v>3347561.1047799299</v>
      </c>
      <c r="I115">
        <v>518855.93070157198</v>
      </c>
    </row>
    <row r="116" spans="1:35" customFormat="1" hidden="1">
      <c r="A116" t="s">
        <v>59</v>
      </c>
      <c r="B116" t="s">
        <v>43</v>
      </c>
      <c r="C116" t="s">
        <v>84</v>
      </c>
      <c r="D116">
        <v>1964</v>
      </c>
      <c r="E116">
        <v>0</v>
      </c>
      <c r="F116">
        <v>3381911.80450253</v>
      </c>
      <c r="G116">
        <v>3377409.1557829599</v>
      </c>
      <c r="H116">
        <v>3365903.90535407</v>
      </c>
      <c r="I116">
        <v>5818812.74941881</v>
      </c>
      <c r="J116">
        <v>4000180.4054095298</v>
      </c>
      <c r="K116">
        <v>2575129.7727867598</v>
      </c>
      <c r="L116">
        <v>780138.75104459305</v>
      </c>
      <c r="M116">
        <v>490732.48470527498</v>
      </c>
      <c r="N116">
        <v>399663.42651695397</v>
      </c>
      <c r="P116">
        <v>111591.677862417</v>
      </c>
      <c r="Q116">
        <v>111591.677862417</v>
      </c>
      <c r="R116">
        <v>111591.677862417</v>
      </c>
      <c r="S116">
        <v>111591.677862417</v>
      </c>
      <c r="T116">
        <v>111591.677862417</v>
      </c>
      <c r="U116">
        <v>111591.677862417</v>
      </c>
    </row>
    <row r="117" spans="1:35" customFormat="1" hidden="1">
      <c r="A117" t="s">
        <v>59</v>
      </c>
      <c r="B117" t="s">
        <v>43</v>
      </c>
      <c r="C117" t="s">
        <v>83</v>
      </c>
      <c r="D117">
        <v>1970</v>
      </c>
      <c r="E117">
        <v>0</v>
      </c>
      <c r="F117">
        <v>3713991.5001184</v>
      </c>
      <c r="G117">
        <v>3661077.8483492099</v>
      </c>
      <c r="H117">
        <v>3388146.9690030501</v>
      </c>
      <c r="I117">
        <v>7537510.1860896898</v>
      </c>
      <c r="J117">
        <v>7251661.3565450599</v>
      </c>
      <c r="K117">
        <v>6820811.01182112</v>
      </c>
      <c r="L117">
        <v>4618100.2888178397</v>
      </c>
      <c r="M117">
        <v>3033940.2219758201</v>
      </c>
      <c r="N117" s="36">
        <v>2731672.6520625898</v>
      </c>
      <c r="O117">
        <v>1340605.6372408599</v>
      </c>
      <c r="P117">
        <v>839721.74984836101</v>
      </c>
      <c r="Q117">
        <v>771641.75665954396</v>
      </c>
      <c r="R117">
        <v>810586.33617072203</v>
      </c>
      <c r="S117">
        <v>824682.31791742204</v>
      </c>
      <c r="T117">
        <v>810373.54955903301</v>
      </c>
      <c r="U117">
        <v>752676.19913686498</v>
      </c>
      <c r="V117">
        <v>740949.06199417997</v>
      </c>
      <c r="W117">
        <v>693561.39025527099</v>
      </c>
      <c r="X117">
        <v>666853.994146629</v>
      </c>
      <c r="Y117">
        <v>650363.13384831604</v>
      </c>
    </row>
    <row r="118" spans="1:35" customFormat="1" hidden="1">
      <c r="A118" t="s">
        <v>59</v>
      </c>
      <c r="B118" t="s">
        <v>43</v>
      </c>
      <c r="C118" t="s">
        <v>82</v>
      </c>
      <c r="D118">
        <v>1972</v>
      </c>
      <c r="E118">
        <v>0</v>
      </c>
      <c r="F118">
        <v>3658018.4181901398</v>
      </c>
      <c r="G118">
        <v>3603619.7720177099</v>
      </c>
      <c r="H118">
        <v>3362307.1820806302</v>
      </c>
      <c r="I118">
        <v>4723524.9397635404</v>
      </c>
      <c r="J118">
        <v>3219082.5009949901</v>
      </c>
      <c r="K118">
        <v>1303878.7731625701</v>
      </c>
      <c r="L118">
        <v>726130.83732265001</v>
      </c>
      <c r="M118">
        <v>121805.95172637299</v>
      </c>
      <c r="N118">
        <v>485118.94729547302</v>
      </c>
      <c r="O118">
        <v>238140.045633948</v>
      </c>
      <c r="V118">
        <v>132623.662518892</v>
      </c>
      <c r="W118">
        <v>132623.662518892</v>
      </c>
      <c r="X118">
        <v>132623.662518892</v>
      </c>
      <c r="Y118">
        <v>132623.662518892</v>
      </c>
    </row>
    <row r="119" spans="1:35" customFormat="1" hidden="1">
      <c r="A119" t="s">
        <v>59</v>
      </c>
      <c r="B119" t="s">
        <v>43</v>
      </c>
      <c r="C119" t="s">
        <v>81</v>
      </c>
      <c r="D119">
        <v>1974</v>
      </c>
      <c r="E119">
        <v>0</v>
      </c>
      <c r="F119">
        <v>5840534.94743999</v>
      </c>
      <c r="G119">
        <v>5761030.6721303603</v>
      </c>
      <c r="H119">
        <v>5160185.1018171702</v>
      </c>
      <c r="I119">
        <v>12062406.440797299</v>
      </c>
      <c r="J119">
        <v>11768450.168604299</v>
      </c>
      <c r="K119">
        <v>10800380.930443401</v>
      </c>
      <c r="L119">
        <v>9879082.1767555904</v>
      </c>
      <c r="M119">
        <v>8060455.72186004</v>
      </c>
      <c r="N119">
        <v>4040732.3056884701</v>
      </c>
      <c r="O119">
        <v>3102900.97570216</v>
      </c>
      <c r="P119">
        <v>1197803.12133674</v>
      </c>
      <c r="Q119">
        <v>1165761.62809714</v>
      </c>
      <c r="R119">
        <v>1110797.0298174</v>
      </c>
      <c r="S119">
        <v>941921.17332615505</v>
      </c>
      <c r="T119">
        <v>722939.75206360698</v>
      </c>
      <c r="U119" s="36">
        <v>819064.910797516</v>
      </c>
      <c r="V119">
        <v>892762.06200620497</v>
      </c>
      <c r="W119">
        <v>794140.12022694596</v>
      </c>
      <c r="X119">
        <v>888426.88543218002</v>
      </c>
      <c r="Y119">
        <v>816247.47663954005</v>
      </c>
      <c r="Z119">
        <v>1210158.78166293</v>
      </c>
      <c r="AA119">
        <v>1097379.4905382099</v>
      </c>
      <c r="AB119">
        <v>1099362.0661510299</v>
      </c>
      <c r="AC119">
        <v>1039302.5026538</v>
      </c>
      <c r="AD119">
        <v>777197.14405116497</v>
      </c>
    </row>
    <row r="120" spans="1:35" customFormat="1" hidden="1">
      <c r="A120" t="s">
        <v>59</v>
      </c>
      <c r="B120" t="s">
        <v>43</v>
      </c>
      <c r="C120" t="s">
        <v>80</v>
      </c>
      <c r="D120">
        <v>1981</v>
      </c>
      <c r="E120">
        <v>0</v>
      </c>
      <c r="F120" s="36">
        <v>5190495.1158367302</v>
      </c>
      <c r="G120">
        <v>5155783.5105141904</v>
      </c>
      <c r="H120">
        <v>4967559.0268069804</v>
      </c>
      <c r="Z120">
        <v>424820.84184974898</v>
      </c>
      <c r="AA120">
        <v>348905.33389183902</v>
      </c>
      <c r="AB120">
        <v>310597.60765854898</v>
      </c>
      <c r="AC120">
        <v>237371.482532981</v>
      </c>
      <c r="AD120">
        <v>227705.227610498</v>
      </c>
    </row>
    <row r="121" spans="1:35" customFormat="1" hidden="1">
      <c r="A121" t="s">
        <v>59</v>
      </c>
      <c r="B121" t="s">
        <v>43</v>
      </c>
      <c r="C121" t="s">
        <v>79</v>
      </c>
      <c r="D121">
        <v>1973</v>
      </c>
      <c r="E121">
        <v>0</v>
      </c>
      <c r="AE121">
        <v>1694.83129841972</v>
      </c>
      <c r="AF121">
        <v>988.65159074484097</v>
      </c>
      <c r="AG121">
        <v>988.65159074484097</v>
      </c>
      <c r="AH121">
        <v>1412.35941534977</v>
      </c>
      <c r="AI121">
        <v>988.65159074484097</v>
      </c>
    </row>
    <row r="122" spans="1:35" customFormat="1" hidden="1">
      <c r="A122" t="s">
        <v>59</v>
      </c>
      <c r="B122" t="s">
        <v>43</v>
      </c>
      <c r="C122" t="s">
        <v>77</v>
      </c>
      <c r="D122">
        <v>1966</v>
      </c>
      <c r="E122">
        <v>0</v>
      </c>
      <c r="F122">
        <v>2576551.9347377601</v>
      </c>
      <c r="G122">
        <v>2521986.0748247202</v>
      </c>
      <c r="H122">
        <v>2476278.0775084398</v>
      </c>
      <c r="I122">
        <v>13416.2155758504</v>
      </c>
      <c r="N122">
        <v>101562.174412922</v>
      </c>
    </row>
    <row r="123" spans="1:35" customFormat="1" hidden="1">
      <c r="A123" t="s">
        <v>59</v>
      </c>
      <c r="B123" t="s">
        <v>43</v>
      </c>
      <c r="C123" t="s">
        <v>76</v>
      </c>
      <c r="D123">
        <v>1968</v>
      </c>
      <c r="E123">
        <v>0</v>
      </c>
      <c r="F123">
        <v>2827590.2867948702</v>
      </c>
      <c r="G123">
        <v>2863591.2286743699</v>
      </c>
      <c r="H123">
        <v>2635249.5987963602</v>
      </c>
      <c r="I123">
        <v>379323.18663224397</v>
      </c>
      <c r="K123">
        <v>120539.253078979</v>
      </c>
      <c r="L123">
        <v>162885.30496261999</v>
      </c>
    </row>
    <row r="124" spans="1:35" customFormat="1" hidden="1">
      <c r="A124" t="s">
        <v>59</v>
      </c>
      <c r="B124" t="s">
        <v>43</v>
      </c>
      <c r="C124" t="s">
        <v>75</v>
      </c>
      <c r="D124">
        <v>1973</v>
      </c>
      <c r="E124">
        <v>0</v>
      </c>
      <c r="AE124">
        <v>1796.72496365538</v>
      </c>
      <c r="AF124">
        <v>1197.8166424369199</v>
      </c>
      <c r="AH124">
        <v>598.90832121846097</v>
      </c>
      <c r="AI124">
        <v>149.72708030461499</v>
      </c>
    </row>
    <row r="125" spans="1:35" customFormat="1" hidden="1">
      <c r="A125" t="s">
        <v>56</v>
      </c>
      <c r="B125" t="s">
        <v>55</v>
      </c>
      <c r="C125" t="s">
        <v>73</v>
      </c>
      <c r="D125">
        <v>1993</v>
      </c>
      <c r="E125">
        <v>0</v>
      </c>
      <c r="F125">
        <v>31331181.826544099</v>
      </c>
      <c r="G125">
        <v>31331181.826544099</v>
      </c>
      <c r="H125">
        <v>31331181.826544099</v>
      </c>
    </row>
    <row r="126" spans="1:35" customFormat="1" hidden="1">
      <c r="A126" t="s">
        <v>56</v>
      </c>
      <c r="B126" t="s">
        <v>55</v>
      </c>
      <c r="C126" t="s">
        <v>72</v>
      </c>
      <c r="D126">
        <v>2022</v>
      </c>
      <c r="E126">
        <v>0</v>
      </c>
      <c r="H126">
        <v>22582487.696385901</v>
      </c>
      <c r="I126">
        <v>22582487.696385901</v>
      </c>
      <c r="J126">
        <v>22582487.696385901</v>
      </c>
      <c r="K126">
        <v>22582487.696385901</v>
      </c>
      <c r="L126">
        <v>22582487.696385901</v>
      </c>
      <c r="M126">
        <v>22582487.696385901</v>
      </c>
      <c r="N126">
        <v>22582487.696385901</v>
      </c>
      <c r="O126">
        <v>22582487.696385901</v>
      </c>
      <c r="P126">
        <v>22582487.696385901</v>
      </c>
      <c r="Q126">
        <v>22582487.696385901</v>
      </c>
      <c r="R126">
        <v>22582487.696385901</v>
      </c>
      <c r="S126">
        <v>22582487.696385901</v>
      </c>
      <c r="T126">
        <v>22582487.696385901</v>
      </c>
      <c r="U126">
        <v>22582487.696385901</v>
      </c>
      <c r="V126">
        <v>22582487.696385901</v>
      </c>
    </row>
    <row r="127" spans="1:35" customFormat="1" hidden="1">
      <c r="A127" t="s">
        <v>56</v>
      </c>
      <c r="B127" t="s">
        <v>55</v>
      </c>
      <c r="C127" t="s">
        <v>72</v>
      </c>
      <c r="D127">
        <v>2023</v>
      </c>
      <c r="E127">
        <v>0</v>
      </c>
      <c r="I127">
        <v>42194261.839643598</v>
      </c>
      <c r="J127">
        <v>42194261.839643598</v>
      </c>
      <c r="K127">
        <v>42194261.839643598</v>
      </c>
      <c r="L127">
        <v>42194261.839643598</v>
      </c>
      <c r="M127">
        <v>42194261.839643598</v>
      </c>
      <c r="N127">
        <v>42194261.839643598</v>
      </c>
      <c r="O127">
        <v>42194261.839643598</v>
      </c>
      <c r="P127">
        <v>42194261.839643598</v>
      </c>
      <c r="Q127">
        <v>42194261.839643598</v>
      </c>
      <c r="R127">
        <v>42194261.839643598</v>
      </c>
      <c r="S127">
        <v>42194261.839643598</v>
      </c>
      <c r="T127">
        <v>42194261.839643598</v>
      </c>
      <c r="U127">
        <v>42194261.839643598</v>
      </c>
      <c r="V127">
        <v>42194261.839643598</v>
      </c>
      <c r="W127">
        <v>42194261.839643598</v>
      </c>
    </row>
    <row r="128" spans="1:35" customFormat="1" hidden="1">
      <c r="A128" t="s">
        <v>56</v>
      </c>
      <c r="B128" t="s">
        <v>55</v>
      </c>
      <c r="C128" t="s">
        <v>72</v>
      </c>
      <c r="D128">
        <v>2024</v>
      </c>
      <c r="E128">
        <v>0</v>
      </c>
      <c r="J128">
        <v>27315778.934080701</v>
      </c>
      <c r="K128">
        <v>27315778.934080701</v>
      </c>
      <c r="L128">
        <v>27315778.934080701</v>
      </c>
      <c r="M128">
        <v>27315778.934080701</v>
      </c>
      <c r="N128">
        <v>27315778.934080701</v>
      </c>
      <c r="O128">
        <v>27315778.934080701</v>
      </c>
      <c r="P128">
        <v>27315778.934080701</v>
      </c>
      <c r="Q128">
        <v>27315778.934080701</v>
      </c>
      <c r="R128">
        <v>27315778.934080701</v>
      </c>
      <c r="S128">
        <v>27315778.934080701</v>
      </c>
      <c r="T128">
        <v>27315778.934080701</v>
      </c>
      <c r="U128">
        <v>27315778.934080701</v>
      </c>
      <c r="V128">
        <v>27315778.934080701</v>
      </c>
      <c r="W128">
        <v>27315778.934080701</v>
      </c>
      <c r="X128">
        <v>27315778.934080701</v>
      </c>
    </row>
    <row r="129" spans="1:35" customFormat="1" hidden="1">
      <c r="A129" t="s">
        <v>56</v>
      </c>
      <c r="B129" t="s">
        <v>55</v>
      </c>
      <c r="C129" t="s">
        <v>72</v>
      </c>
      <c r="D129">
        <v>2026</v>
      </c>
      <c r="E129">
        <v>0</v>
      </c>
      <c r="L129">
        <v>5915863.6585047701</v>
      </c>
      <c r="M129">
        <v>5915863.6585047701</v>
      </c>
      <c r="N129">
        <v>5915863.6585047701</v>
      </c>
      <c r="O129">
        <v>5915863.6585047701</v>
      </c>
      <c r="P129">
        <v>5915863.6585047701</v>
      </c>
      <c r="Q129">
        <v>5915863.6585047701</v>
      </c>
      <c r="R129">
        <v>5915863.6585047701</v>
      </c>
      <c r="S129">
        <v>5915863.6585047701</v>
      </c>
      <c r="T129">
        <v>5915863.6585047701</v>
      </c>
      <c r="U129">
        <v>5915863.6585047701</v>
      </c>
      <c r="V129">
        <v>5915863.6585047701</v>
      </c>
      <c r="W129">
        <v>5915863.6585047701</v>
      </c>
      <c r="X129">
        <v>5915863.6585047701</v>
      </c>
      <c r="Y129">
        <v>5915863.6585047701</v>
      </c>
      <c r="Z129">
        <v>5915863.6585047701</v>
      </c>
    </row>
    <row r="130" spans="1:35" customFormat="1" hidden="1">
      <c r="A130" t="s">
        <v>56</v>
      </c>
      <c r="B130" t="s">
        <v>55</v>
      </c>
      <c r="C130" t="s">
        <v>72</v>
      </c>
      <c r="D130">
        <v>2027</v>
      </c>
      <c r="E130">
        <v>0</v>
      </c>
      <c r="M130">
        <v>5717152.71040818</v>
      </c>
      <c r="N130">
        <v>5717152.71040818</v>
      </c>
      <c r="O130">
        <v>5717152.71040818</v>
      </c>
      <c r="P130">
        <v>5717152.71040818</v>
      </c>
      <c r="Q130">
        <v>5717152.71040818</v>
      </c>
      <c r="R130">
        <v>5717152.71040818</v>
      </c>
      <c r="S130">
        <v>5717152.71040818</v>
      </c>
      <c r="T130">
        <v>5717152.71040818</v>
      </c>
      <c r="U130">
        <v>5717152.71040818</v>
      </c>
      <c r="V130">
        <v>5717152.71040818</v>
      </c>
      <c r="W130" s="36">
        <v>5717152.71040818</v>
      </c>
      <c r="X130">
        <v>5717152.71040818</v>
      </c>
      <c r="Y130">
        <v>5717152.71040818</v>
      </c>
      <c r="Z130">
        <v>5717152.71040818</v>
      </c>
      <c r="AA130">
        <v>5717152.71040818</v>
      </c>
    </row>
    <row r="131" spans="1:35" customFormat="1" hidden="1">
      <c r="A131" t="s">
        <v>56</v>
      </c>
      <c r="B131" t="s">
        <v>55</v>
      </c>
      <c r="C131" t="s">
        <v>72</v>
      </c>
      <c r="D131">
        <v>2028</v>
      </c>
      <c r="E131">
        <v>0</v>
      </c>
      <c r="N131">
        <v>5518441.7623116001</v>
      </c>
      <c r="O131">
        <v>5518441.7623116001</v>
      </c>
      <c r="P131">
        <v>5518441.7623116001</v>
      </c>
      <c r="Q131">
        <v>5518441.7623116001</v>
      </c>
      <c r="R131">
        <v>5518441.7623116001</v>
      </c>
      <c r="S131">
        <v>5518441.7623116001</v>
      </c>
      <c r="T131">
        <v>5518441.7623116001</v>
      </c>
      <c r="U131">
        <v>5518441.7623116001</v>
      </c>
      <c r="V131">
        <v>5518441.7623116001</v>
      </c>
      <c r="W131">
        <v>5518441.7623116001</v>
      </c>
      <c r="X131">
        <v>5518441.7623116001</v>
      </c>
      <c r="Y131">
        <v>5518441.7623116001</v>
      </c>
      <c r="Z131">
        <v>5518441.7623116001</v>
      </c>
      <c r="AA131">
        <v>5518441.7623116001</v>
      </c>
      <c r="AB131">
        <v>5518441.7623116001</v>
      </c>
    </row>
    <row r="132" spans="1:35" customFormat="1" hidden="1">
      <c r="A132" t="s">
        <v>56</v>
      </c>
      <c r="B132" t="s">
        <v>55</v>
      </c>
      <c r="C132" t="s">
        <v>72</v>
      </c>
      <c r="D132">
        <v>2029</v>
      </c>
      <c r="E132">
        <v>0</v>
      </c>
      <c r="O132">
        <v>5319730.8142149998</v>
      </c>
      <c r="P132">
        <v>5319730.8142149998</v>
      </c>
      <c r="Q132">
        <v>5319730.8142149998</v>
      </c>
      <c r="R132">
        <v>5319730.8142149998</v>
      </c>
      <c r="S132">
        <v>5319730.8142149998</v>
      </c>
      <c r="T132">
        <v>5319730.8142149998</v>
      </c>
      <c r="U132">
        <v>5319730.8142149998</v>
      </c>
      <c r="V132">
        <v>5319730.8142149998</v>
      </c>
      <c r="W132">
        <v>5319730.8142149998</v>
      </c>
      <c r="X132">
        <v>5319730.8142149998</v>
      </c>
      <c r="Y132">
        <v>5319730.8142149998</v>
      </c>
      <c r="Z132">
        <v>5319730.8142149998</v>
      </c>
      <c r="AA132">
        <v>5319730.8142149998</v>
      </c>
      <c r="AB132">
        <v>5319730.8142149998</v>
      </c>
      <c r="AC132">
        <v>5319730.8142149998</v>
      </c>
    </row>
    <row r="133" spans="1:35" customFormat="1" hidden="1">
      <c r="A133" t="s">
        <v>56</v>
      </c>
      <c r="B133" t="s">
        <v>55</v>
      </c>
      <c r="C133" t="s">
        <v>72</v>
      </c>
      <c r="D133">
        <v>2030</v>
      </c>
      <c r="E133">
        <v>0</v>
      </c>
      <c r="P133">
        <v>5121019.8661184404</v>
      </c>
      <c r="Q133">
        <v>5121019.8661184404</v>
      </c>
      <c r="R133">
        <v>5121019.8661184404</v>
      </c>
      <c r="S133">
        <v>5121019.8661184404</v>
      </c>
      <c r="T133">
        <v>5121019.8661184404</v>
      </c>
      <c r="U133">
        <v>5121019.8661184404</v>
      </c>
      <c r="V133">
        <v>5121019.8661184404</v>
      </c>
      <c r="W133">
        <v>5121019.8661184404</v>
      </c>
      <c r="X133">
        <v>5121019.8661184404</v>
      </c>
      <c r="Y133">
        <v>5121019.8661184404</v>
      </c>
      <c r="Z133">
        <v>5121019.8661184404</v>
      </c>
      <c r="AA133">
        <v>5121019.8661184404</v>
      </c>
      <c r="AB133">
        <v>5121019.8661184404</v>
      </c>
      <c r="AC133">
        <v>5121019.8661184404</v>
      </c>
      <c r="AD133">
        <v>5121019.8661184404</v>
      </c>
    </row>
    <row r="134" spans="1:35" customFormat="1" hidden="1">
      <c r="A134" t="s">
        <v>56</v>
      </c>
      <c r="B134" t="s">
        <v>55</v>
      </c>
      <c r="C134" t="s">
        <v>72</v>
      </c>
      <c r="D134">
        <v>2031</v>
      </c>
      <c r="E134">
        <v>0</v>
      </c>
      <c r="Q134">
        <v>654228.49971823103</v>
      </c>
      <c r="R134">
        <v>654228.49971823103</v>
      </c>
      <c r="S134">
        <v>654228.49971823103</v>
      </c>
      <c r="T134">
        <v>654228.49971823103</v>
      </c>
      <c r="U134">
        <v>654228.49971823103</v>
      </c>
      <c r="V134">
        <v>654228.49971823103</v>
      </c>
      <c r="W134">
        <v>654228.49971823103</v>
      </c>
      <c r="X134">
        <v>654228.49971823103</v>
      </c>
      <c r="Y134">
        <v>654228.49971823103</v>
      </c>
      <c r="Z134">
        <v>654228.49971823103</v>
      </c>
      <c r="AA134">
        <v>654228.49971823103</v>
      </c>
      <c r="AB134">
        <v>654228.49971823103</v>
      </c>
      <c r="AC134">
        <v>654228.49971823103</v>
      </c>
      <c r="AD134">
        <v>654228.49971823103</v>
      </c>
      <c r="AE134">
        <v>654228.49971823103</v>
      </c>
    </row>
    <row r="135" spans="1:35" customFormat="1" hidden="1">
      <c r="A135" t="s">
        <v>56</v>
      </c>
      <c r="B135" t="s">
        <v>55</v>
      </c>
      <c r="C135" t="s">
        <v>72</v>
      </c>
      <c r="D135">
        <v>2032</v>
      </c>
      <c r="E135">
        <v>0</v>
      </c>
      <c r="R135">
        <v>645947.12630407803</v>
      </c>
      <c r="S135">
        <v>645947.12630407803</v>
      </c>
      <c r="T135">
        <v>645947.12630407803</v>
      </c>
      <c r="U135">
        <v>645947.12630407803</v>
      </c>
      <c r="V135">
        <v>645947.12630407803</v>
      </c>
      <c r="W135">
        <v>645947.12630407803</v>
      </c>
      <c r="X135">
        <v>645947.12630407803</v>
      </c>
      <c r="Y135">
        <v>645947.12630407803</v>
      </c>
      <c r="Z135">
        <v>645947.12630407803</v>
      </c>
      <c r="AA135">
        <v>645947.12630407803</v>
      </c>
      <c r="AB135">
        <v>645947.12630407803</v>
      </c>
      <c r="AC135">
        <v>645947.12630407803</v>
      </c>
      <c r="AD135">
        <v>645947.12630407803</v>
      </c>
      <c r="AE135">
        <v>645947.12630407803</v>
      </c>
      <c r="AF135">
        <v>645947.12630407803</v>
      </c>
    </row>
    <row r="136" spans="1:35" customFormat="1" hidden="1">
      <c r="A136" t="s">
        <v>56</v>
      </c>
      <c r="B136" t="s">
        <v>55</v>
      </c>
      <c r="C136" t="s">
        <v>72</v>
      </c>
      <c r="D136">
        <v>2033</v>
      </c>
      <c r="E136">
        <v>0</v>
      </c>
      <c r="S136">
        <v>637665.75288993202</v>
      </c>
      <c r="T136">
        <v>637665.75288993202</v>
      </c>
      <c r="U136">
        <v>637665.75288993202</v>
      </c>
      <c r="V136">
        <v>637665.75288993202</v>
      </c>
      <c r="W136">
        <v>637665.75288993202</v>
      </c>
      <c r="X136">
        <v>637665.75288993202</v>
      </c>
      <c r="Y136">
        <v>637665.75288993202</v>
      </c>
      <c r="Z136">
        <v>637665.75288993202</v>
      </c>
      <c r="AA136">
        <v>637665.75288993202</v>
      </c>
      <c r="AB136">
        <v>637665.75288993202</v>
      </c>
      <c r="AC136">
        <v>637665.75288993202</v>
      </c>
      <c r="AD136">
        <v>637665.75288993202</v>
      </c>
      <c r="AE136">
        <v>637665.75288993202</v>
      </c>
      <c r="AF136">
        <v>637665.75288993202</v>
      </c>
      <c r="AG136">
        <v>637665.75288993202</v>
      </c>
    </row>
    <row r="137" spans="1:35" customFormat="1" hidden="1">
      <c r="A137" t="s">
        <v>56</v>
      </c>
      <c r="B137" t="s">
        <v>55</v>
      </c>
      <c r="C137" t="s">
        <v>72</v>
      </c>
      <c r="D137">
        <v>2034</v>
      </c>
      <c r="E137">
        <v>0</v>
      </c>
      <c r="T137">
        <v>629384.37947577494</v>
      </c>
      <c r="U137">
        <v>629384.37947577494</v>
      </c>
      <c r="V137">
        <v>629384.37947577494</v>
      </c>
      <c r="W137">
        <v>629384.37947577494</v>
      </c>
      <c r="X137">
        <v>629384.37947577494</v>
      </c>
      <c r="Y137">
        <v>629384.37947577494</v>
      </c>
      <c r="Z137">
        <v>629384.37947577494</v>
      </c>
      <c r="AA137">
        <v>629384.37947577494</v>
      </c>
      <c r="AB137">
        <v>629384.37947577494</v>
      </c>
      <c r="AC137">
        <v>629384.37947577494</v>
      </c>
      <c r="AD137">
        <v>629384.37947577494</v>
      </c>
      <c r="AE137">
        <v>629384.37947577494</v>
      </c>
      <c r="AF137">
        <v>629384.37947577494</v>
      </c>
      <c r="AG137">
        <v>629384.37947577494</v>
      </c>
      <c r="AH137">
        <v>629384.37947577494</v>
      </c>
    </row>
    <row r="138" spans="1:35" customFormat="1" hidden="1">
      <c r="A138" t="s">
        <v>56</v>
      </c>
      <c r="B138" t="s">
        <v>55</v>
      </c>
      <c r="C138" t="s">
        <v>72</v>
      </c>
      <c r="D138">
        <v>2035</v>
      </c>
      <c r="E138">
        <v>0</v>
      </c>
      <c r="U138">
        <v>621103.00606163999</v>
      </c>
      <c r="V138">
        <v>621103.00606163999</v>
      </c>
      <c r="W138">
        <v>621103.00606163999</v>
      </c>
      <c r="X138">
        <v>621103.00606163999</v>
      </c>
      <c r="Y138">
        <v>621103.00606163999</v>
      </c>
      <c r="Z138">
        <v>621103.00606163999</v>
      </c>
      <c r="AA138">
        <v>621103.00606163999</v>
      </c>
      <c r="AB138">
        <v>621103.00606163999</v>
      </c>
      <c r="AC138">
        <v>621103.00606163999</v>
      </c>
      <c r="AD138">
        <v>621103.00606163999</v>
      </c>
      <c r="AE138">
        <v>621103.00606163999</v>
      </c>
      <c r="AF138">
        <v>621103.00606163999</v>
      </c>
      <c r="AG138">
        <v>621103.00606163999</v>
      </c>
      <c r="AH138">
        <v>621103.00606163999</v>
      </c>
      <c r="AI138">
        <v>621103.00606163999</v>
      </c>
    </row>
    <row r="139" spans="1:35" customFormat="1" hidden="1">
      <c r="A139" t="s">
        <v>56</v>
      </c>
      <c r="B139" t="s">
        <v>55</v>
      </c>
      <c r="C139" t="s">
        <v>72</v>
      </c>
      <c r="D139">
        <v>2036</v>
      </c>
      <c r="E139">
        <v>0</v>
      </c>
      <c r="V139">
        <v>835610.33976300305</v>
      </c>
      <c r="W139">
        <v>835610.33976300305</v>
      </c>
      <c r="X139">
        <v>835610.33976300305</v>
      </c>
      <c r="Y139">
        <v>835610.33976300305</v>
      </c>
      <c r="Z139">
        <v>835610.33976300305</v>
      </c>
      <c r="AA139">
        <v>835610.33976300305</v>
      </c>
      <c r="AB139">
        <v>835610.33976300305</v>
      </c>
      <c r="AC139">
        <v>835610.33976300305</v>
      </c>
      <c r="AD139">
        <v>835610.33976300305</v>
      </c>
      <c r="AE139">
        <v>835610.33976300305</v>
      </c>
      <c r="AF139">
        <v>835610.33976300305</v>
      </c>
      <c r="AG139">
        <v>835610.33976300305</v>
      </c>
      <c r="AH139">
        <v>835610.33976300305</v>
      </c>
      <c r="AI139">
        <v>835610.33976300305</v>
      </c>
    </row>
    <row r="140" spans="1:35" hidden="1">
      <c r="A140" t="s">
        <v>56</v>
      </c>
      <c r="B140" t="s">
        <v>55</v>
      </c>
      <c r="C140" t="s">
        <v>72</v>
      </c>
      <c r="D140">
        <v>2037</v>
      </c>
      <c r="E140">
        <v>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>
        <v>15250960.8322581</v>
      </c>
      <c r="X140">
        <v>15250960.8322581</v>
      </c>
      <c r="Y140">
        <v>15250960.8322581</v>
      </c>
      <c r="Z140">
        <v>15250960.8322581</v>
      </c>
      <c r="AA140">
        <v>15250960.8322581</v>
      </c>
      <c r="AB140">
        <v>15250960.8322581</v>
      </c>
      <c r="AC140">
        <v>15250960.8322581</v>
      </c>
      <c r="AD140">
        <v>15250960.8322581</v>
      </c>
      <c r="AE140">
        <v>15250960.8322581</v>
      </c>
      <c r="AF140">
        <v>15250960.8322581</v>
      </c>
      <c r="AG140">
        <v>15250960.8322581</v>
      </c>
      <c r="AH140">
        <v>15250960.8322581</v>
      </c>
      <c r="AI140">
        <v>15250960.8322581</v>
      </c>
    </row>
    <row r="141" spans="1:35" hidden="1">
      <c r="A141" t="s">
        <v>56</v>
      </c>
      <c r="B141" t="s">
        <v>55</v>
      </c>
      <c r="C141" t="s">
        <v>72</v>
      </c>
      <c r="D141">
        <v>2038</v>
      </c>
      <c r="E141">
        <v>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>
        <v>28937352.139282901</v>
      </c>
      <c r="Y141">
        <v>28937352.139282901</v>
      </c>
      <c r="Z141">
        <v>28937352.139282901</v>
      </c>
      <c r="AA141">
        <v>28937352.139282901</v>
      </c>
      <c r="AB141">
        <v>28937352.139282901</v>
      </c>
      <c r="AC141">
        <v>28937352.139282901</v>
      </c>
      <c r="AD141">
        <v>28937352.139282901</v>
      </c>
      <c r="AE141">
        <v>28937352.139282901</v>
      </c>
      <c r="AF141">
        <v>28937352.139282901</v>
      </c>
      <c r="AG141">
        <v>28937352.139282901</v>
      </c>
      <c r="AH141">
        <v>28937352.139282901</v>
      </c>
      <c r="AI141">
        <v>28937352.139282901</v>
      </c>
    </row>
    <row r="142" spans="1:35" hidden="1">
      <c r="A142" t="s">
        <v>56</v>
      </c>
      <c r="B142" t="s">
        <v>55</v>
      </c>
      <c r="C142" t="s">
        <v>72</v>
      </c>
      <c r="D142">
        <v>2039</v>
      </c>
      <c r="E142">
        <v>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>
        <v>19858527.184954401</v>
      </c>
      <c r="Z142">
        <v>19858527.184954401</v>
      </c>
      <c r="AA142">
        <v>19858527.184954401</v>
      </c>
      <c r="AB142">
        <v>19858527.184954401</v>
      </c>
      <c r="AC142">
        <v>19858527.184954401</v>
      </c>
      <c r="AD142">
        <v>19858527.184954401</v>
      </c>
      <c r="AE142">
        <v>19858527.184954401</v>
      </c>
      <c r="AF142">
        <v>19858527.184954401</v>
      </c>
      <c r="AG142">
        <v>19858527.184954401</v>
      </c>
      <c r="AH142">
        <v>19858527.184954401</v>
      </c>
      <c r="AI142">
        <v>19858527.184954401</v>
      </c>
    </row>
    <row r="143" spans="1:35" customFormat="1" hidden="1">
      <c r="A143" t="s">
        <v>56</v>
      </c>
      <c r="B143" t="s">
        <v>55</v>
      </c>
      <c r="C143" t="s">
        <v>72</v>
      </c>
      <c r="D143">
        <v>2040</v>
      </c>
      <c r="E143">
        <v>0</v>
      </c>
      <c r="Z143">
        <v>790442.21328934596</v>
      </c>
      <c r="AA143">
        <v>790442.21328934596</v>
      </c>
      <c r="AB143">
        <v>790442.21328934596</v>
      </c>
      <c r="AC143">
        <v>790442.21328934596</v>
      </c>
      <c r="AD143">
        <v>790442.21328934596</v>
      </c>
      <c r="AE143">
        <v>790442.21328934596</v>
      </c>
      <c r="AF143">
        <v>790442.21328934596</v>
      </c>
      <c r="AG143">
        <v>790442.21328934596</v>
      </c>
      <c r="AH143">
        <v>790442.21328934596</v>
      </c>
      <c r="AI143">
        <v>790442.21328934596</v>
      </c>
    </row>
    <row r="144" spans="1:35" customFormat="1" hidden="1">
      <c r="A144" t="s">
        <v>56</v>
      </c>
      <c r="B144" t="s">
        <v>55</v>
      </c>
      <c r="C144" t="s">
        <v>72</v>
      </c>
      <c r="D144">
        <v>2041</v>
      </c>
      <c r="E144">
        <v>0</v>
      </c>
      <c r="AA144">
        <v>8459427.3149550408</v>
      </c>
      <c r="AB144">
        <v>8459427.3149550408</v>
      </c>
      <c r="AC144">
        <v>8459427.3149550408</v>
      </c>
      <c r="AD144">
        <v>8459427.3149550408</v>
      </c>
      <c r="AE144">
        <v>8459427.3149550408</v>
      </c>
      <c r="AF144">
        <v>8459427.3149550408</v>
      </c>
      <c r="AG144">
        <v>8459427.3149550408</v>
      </c>
      <c r="AH144">
        <v>8459427.3149550408</v>
      </c>
      <c r="AI144">
        <v>8459427.3149550408</v>
      </c>
    </row>
    <row r="145" spans="1:35" customFormat="1" hidden="1">
      <c r="A145" t="s">
        <v>56</v>
      </c>
      <c r="B145" t="s">
        <v>55</v>
      </c>
      <c r="C145" t="s">
        <v>72</v>
      </c>
      <c r="D145">
        <v>2042</v>
      </c>
      <c r="E145">
        <v>0</v>
      </c>
      <c r="AB145">
        <v>8336826.9190861499</v>
      </c>
      <c r="AC145">
        <v>8336826.9190861499</v>
      </c>
      <c r="AD145">
        <v>8336826.9190861499</v>
      </c>
      <c r="AE145">
        <v>8336826.9190861499</v>
      </c>
      <c r="AF145">
        <v>8336826.9190861499</v>
      </c>
      <c r="AG145">
        <v>8336826.9190861499</v>
      </c>
      <c r="AH145">
        <v>8336826.9190861499</v>
      </c>
      <c r="AI145">
        <v>8336826.9190861499</v>
      </c>
    </row>
    <row r="146" spans="1:35" customFormat="1" hidden="1">
      <c r="A146" t="s">
        <v>56</v>
      </c>
      <c r="B146" t="s">
        <v>55</v>
      </c>
      <c r="C146" t="s">
        <v>72</v>
      </c>
      <c r="D146">
        <v>2043</v>
      </c>
      <c r="E146">
        <v>0</v>
      </c>
      <c r="AC146">
        <v>8214226.5232172003</v>
      </c>
      <c r="AD146">
        <v>8214226.5232172003</v>
      </c>
      <c r="AE146">
        <v>8214226.5232172003</v>
      </c>
      <c r="AF146">
        <v>8214226.5232172003</v>
      </c>
      <c r="AG146">
        <v>8214226.5232172003</v>
      </c>
      <c r="AH146">
        <v>8214226.5232172003</v>
      </c>
      <c r="AI146">
        <v>8214226.5232172003</v>
      </c>
    </row>
    <row r="147" spans="1:35" customFormat="1" hidden="1">
      <c r="A147" t="s">
        <v>56</v>
      </c>
      <c r="B147" t="s">
        <v>55</v>
      </c>
      <c r="C147" t="s">
        <v>72</v>
      </c>
      <c r="D147">
        <v>2044</v>
      </c>
      <c r="E147">
        <v>0</v>
      </c>
      <c r="AD147">
        <v>8091626.1273483196</v>
      </c>
      <c r="AE147">
        <v>8091626.1273483196</v>
      </c>
      <c r="AF147">
        <v>8091626.1273483196</v>
      </c>
      <c r="AG147">
        <v>8091626.1273483196</v>
      </c>
      <c r="AH147">
        <v>8091626.1273483196</v>
      </c>
      <c r="AI147">
        <v>8091626.1273483196</v>
      </c>
    </row>
    <row r="148" spans="1:35" customFormat="1" hidden="1">
      <c r="A148" t="s">
        <v>56</v>
      </c>
      <c r="B148" t="s">
        <v>55</v>
      </c>
      <c r="C148" t="s">
        <v>72</v>
      </c>
      <c r="D148">
        <v>2045</v>
      </c>
      <c r="E148">
        <v>0</v>
      </c>
      <c r="AE148">
        <v>7969025.73147937</v>
      </c>
      <c r="AF148">
        <v>7969025.73147937</v>
      </c>
      <c r="AG148">
        <v>7969025.73147937</v>
      </c>
      <c r="AH148">
        <v>7969025.73147937</v>
      </c>
      <c r="AI148">
        <v>7969025.73147937</v>
      </c>
    </row>
    <row r="149" spans="1:35" customFormat="1" hidden="1">
      <c r="A149" t="s">
        <v>56</v>
      </c>
      <c r="B149" t="s">
        <v>55</v>
      </c>
      <c r="C149" t="s">
        <v>71</v>
      </c>
      <c r="D149">
        <v>2012</v>
      </c>
      <c r="E149">
        <v>1</v>
      </c>
      <c r="F149">
        <v>3133830.1531463899</v>
      </c>
      <c r="G149">
        <v>3133830.1531463899</v>
      </c>
      <c r="H149">
        <v>3133830.1531463899</v>
      </c>
      <c r="I149">
        <v>3133830.1531463899</v>
      </c>
      <c r="J149">
        <v>3133830.1531463899</v>
      </c>
      <c r="K149">
        <v>3133830.1531463899</v>
      </c>
      <c r="L149">
        <v>3133830.1531463899</v>
      </c>
      <c r="M149">
        <v>3133830.1531463899</v>
      </c>
      <c r="N149">
        <v>3133830.1531463899</v>
      </c>
      <c r="O149">
        <v>3133830.1531463899</v>
      </c>
      <c r="P149">
        <v>3133830.1531463899</v>
      </c>
      <c r="Q149">
        <v>3133830.1531463899</v>
      </c>
      <c r="R149">
        <v>3133830.1531463899</v>
      </c>
      <c r="S149">
        <v>3133830.1531463899</v>
      </c>
      <c r="T149">
        <v>3133830.1531463899</v>
      </c>
      <c r="U149">
        <v>3133830.1531463899</v>
      </c>
      <c r="V149">
        <v>3133830.1531463899</v>
      </c>
      <c r="W149">
        <v>3133830.1531463899</v>
      </c>
      <c r="X149">
        <v>3133830.1531463899</v>
      </c>
      <c r="Y149">
        <v>3133830.1531463899</v>
      </c>
      <c r="Z149">
        <v>3133830.1531463899</v>
      </c>
      <c r="AA149">
        <v>3133830.1531463899</v>
      </c>
    </row>
    <row r="150" spans="1:35" customFormat="1" hidden="1">
      <c r="A150" t="s">
        <v>56</v>
      </c>
      <c r="B150" t="s">
        <v>55</v>
      </c>
      <c r="C150" t="s">
        <v>71</v>
      </c>
      <c r="D150">
        <v>2014</v>
      </c>
      <c r="E150">
        <v>1</v>
      </c>
      <c r="F150">
        <v>1765261.59960414</v>
      </c>
      <c r="G150">
        <v>1765261.59960414</v>
      </c>
      <c r="H150">
        <v>1765261.59960414</v>
      </c>
      <c r="I150">
        <v>1765261.59960414</v>
      </c>
      <c r="J150">
        <v>1765261.59960414</v>
      </c>
      <c r="K150">
        <v>1765261.59960414</v>
      </c>
      <c r="L150">
        <v>1765261.59960414</v>
      </c>
      <c r="M150">
        <v>1765261.59960414</v>
      </c>
      <c r="N150">
        <v>1765261.59960414</v>
      </c>
      <c r="O150">
        <v>1765261.59960414</v>
      </c>
      <c r="P150">
        <v>1765261.59960414</v>
      </c>
      <c r="Q150">
        <v>1765261.59960414</v>
      </c>
      <c r="R150">
        <v>1765261.59960414</v>
      </c>
      <c r="S150">
        <v>1765261.59960414</v>
      </c>
      <c r="T150">
        <v>1765261.59960414</v>
      </c>
      <c r="U150">
        <v>1765261.59960414</v>
      </c>
      <c r="V150">
        <v>1765261.59960414</v>
      </c>
      <c r="W150">
        <v>1765261.59960414</v>
      </c>
      <c r="X150">
        <v>1765261.59960414</v>
      </c>
      <c r="Y150">
        <v>1765261.59960414</v>
      </c>
      <c r="Z150">
        <v>1765261.59960414</v>
      </c>
      <c r="AA150">
        <v>1765261.59960414</v>
      </c>
      <c r="AB150">
        <v>1765261.59960414</v>
      </c>
      <c r="AC150">
        <v>1765261.59960414</v>
      </c>
    </row>
    <row r="151" spans="1:35" customFormat="1" hidden="1">
      <c r="A151" t="s">
        <v>56</v>
      </c>
      <c r="B151" t="s">
        <v>55</v>
      </c>
      <c r="C151" t="s">
        <v>71</v>
      </c>
      <c r="D151">
        <v>2016</v>
      </c>
      <c r="E151">
        <v>1</v>
      </c>
      <c r="F151">
        <v>2098334.8495356999</v>
      </c>
      <c r="G151">
        <v>2098334.8495356999</v>
      </c>
      <c r="H151">
        <v>2098334.8495356999</v>
      </c>
      <c r="I151">
        <v>2098334.8495356999</v>
      </c>
      <c r="J151">
        <v>2098334.8495356999</v>
      </c>
      <c r="K151">
        <v>2098334.8495356999</v>
      </c>
      <c r="L151">
        <v>2098334.8495356999</v>
      </c>
      <c r="M151">
        <v>2098334.8495356999</v>
      </c>
      <c r="N151">
        <v>2098334.8495356999</v>
      </c>
      <c r="O151">
        <v>2098334.8495356999</v>
      </c>
      <c r="P151">
        <v>2098334.8495356999</v>
      </c>
      <c r="Q151">
        <v>2098334.8495356999</v>
      </c>
      <c r="R151">
        <v>2098334.8495356999</v>
      </c>
      <c r="S151">
        <v>2098334.8495356999</v>
      </c>
      <c r="T151">
        <v>2098334.8495356999</v>
      </c>
      <c r="U151">
        <v>2098334.8495356999</v>
      </c>
      <c r="V151">
        <v>2098334.8495356999</v>
      </c>
      <c r="W151">
        <v>2098334.8495356999</v>
      </c>
      <c r="X151">
        <v>2098334.8495356999</v>
      </c>
      <c r="Y151">
        <v>2098334.8495356999</v>
      </c>
      <c r="Z151">
        <v>2098334.8495356999</v>
      </c>
      <c r="AA151">
        <v>2098334.8495356999</v>
      </c>
      <c r="AB151">
        <v>2098334.8495356999</v>
      </c>
      <c r="AC151">
        <v>2098334.8495356999</v>
      </c>
      <c r="AD151">
        <v>2098334.8495356999</v>
      </c>
      <c r="AE151">
        <v>2098334.8495356999</v>
      </c>
    </row>
    <row r="152" spans="1:35" customFormat="1" hidden="1">
      <c r="A152" t="s">
        <v>56</v>
      </c>
      <c r="B152" t="s">
        <v>55</v>
      </c>
      <c r="C152" t="s">
        <v>71</v>
      </c>
      <c r="D152">
        <v>2017</v>
      </c>
      <c r="E152">
        <v>1</v>
      </c>
      <c r="F152">
        <v>10570266.9125678</v>
      </c>
      <c r="G152">
        <v>10570266.9125678</v>
      </c>
      <c r="H152">
        <v>10570266.9125678</v>
      </c>
      <c r="I152">
        <v>10570266.9125678</v>
      </c>
      <c r="J152">
        <v>10570266.9125678</v>
      </c>
      <c r="K152">
        <v>10570266.9125678</v>
      </c>
      <c r="L152">
        <v>10570266.9125678</v>
      </c>
      <c r="M152">
        <v>10570266.9125678</v>
      </c>
      <c r="N152">
        <v>10570266.9125678</v>
      </c>
      <c r="O152">
        <v>10570266.9125678</v>
      </c>
      <c r="P152">
        <v>10570266.9125678</v>
      </c>
      <c r="Q152">
        <v>10570266.9125678</v>
      </c>
      <c r="R152">
        <v>10570266.9125678</v>
      </c>
      <c r="S152">
        <v>10570266.9125678</v>
      </c>
      <c r="T152">
        <v>10570266.9125678</v>
      </c>
      <c r="U152">
        <v>10570266.9125678</v>
      </c>
      <c r="V152">
        <v>10570266.9125678</v>
      </c>
      <c r="W152">
        <v>10570266.9125678</v>
      </c>
      <c r="X152">
        <v>10570266.9125678</v>
      </c>
      <c r="Y152">
        <v>10570266.9125678</v>
      </c>
      <c r="Z152">
        <v>10570266.9125678</v>
      </c>
      <c r="AA152">
        <v>10570266.9125678</v>
      </c>
      <c r="AB152">
        <v>10570266.9125678</v>
      </c>
      <c r="AC152">
        <v>10570266.9125678</v>
      </c>
      <c r="AD152">
        <v>10570266.9125678</v>
      </c>
      <c r="AE152">
        <v>10570266.9125678</v>
      </c>
      <c r="AF152">
        <v>10570266.9125678</v>
      </c>
    </row>
    <row r="153" spans="1:35" customFormat="1" hidden="1">
      <c r="A153" t="s">
        <v>56</v>
      </c>
      <c r="B153" t="s">
        <v>55</v>
      </c>
      <c r="C153" t="s">
        <v>71</v>
      </c>
      <c r="D153">
        <v>2019</v>
      </c>
      <c r="E153">
        <v>1</v>
      </c>
      <c r="F153">
        <v>12688203.541265</v>
      </c>
      <c r="G153">
        <v>12688203.541265</v>
      </c>
      <c r="H153">
        <v>12688203.541265</v>
      </c>
      <c r="I153">
        <v>12688203.541265</v>
      </c>
      <c r="J153">
        <v>12688203.541265</v>
      </c>
      <c r="K153">
        <v>12688203.541265</v>
      </c>
      <c r="L153">
        <v>12688203.541265</v>
      </c>
      <c r="M153">
        <v>12688203.541265</v>
      </c>
      <c r="N153">
        <v>12688203.541265</v>
      </c>
      <c r="O153">
        <v>12688203.541265</v>
      </c>
      <c r="P153">
        <v>12688203.541265</v>
      </c>
      <c r="Q153">
        <v>12688203.541265</v>
      </c>
      <c r="R153">
        <v>12688203.541265</v>
      </c>
      <c r="S153">
        <v>12688203.541265</v>
      </c>
      <c r="T153">
        <v>12688203.541265</v>
      </c>
      <c r="U153">
        <v>12688203.541265</v>
      </c>
      <c r="V153">
        <v>12688203.541265</v>
      </c>
      <c r="W153">
        <v>12688203.541265</v>
      </c>
      <c r="X153">
        <v>12688203.541265</v>
      </c>
      <c r="Y153">
        <v>12688203.541265</v>
      </c>
      <c r="Z153">
        <v>12688203.541265</v>
      </c>
      <c r="AA153">
        <v>12688203.541265</v>
      </c>
      <c r="AB153">
        <v>12688203.541265</v>
      </c>
      <c r="AC153">
        <v>12688203.541265</v>
      </c>
      <c r="AD153">
        <v>12688203.541265</v>
      </c>
      <c r="AE153">
        <v>12688203.541265</v>
      </c>
      <c r="AF153">
        <v>12688203.541265</v>
      </c>
      <c r="AG153">
        <v>12688203.541265</v>
      </c>
      <c r="AH153">
        <v>12688203.541265</v>
      </c>
    </row>
    <row r="154" spans="1:35" customFormat="1" hidden="1">
      <c r="A154" t="s">
        <v>56</v>
      </c>
      <c r="B154" t="s">
        <v>55</v>
      </c>
      <c r="C154" t="s">
        <v>71</v>
      </c>
      <c r="D154">
        <v>2020</v>
      </c>
      <c r="E154">
        <v>1</v>
      </c>
      <c r="F154">
        <v>1010979.12754418</v>
      </c>
      <c r="G154">
        <v>1010979.12754418</v>
      </c>
      <c r="H154">
        <v>1010979.12754418</v>
      </c>
      <c r="I154">
        <v>1010979.12754418</v>
      </c>
      <c r="J154">
        <v>1010979.12754418</v>
      </c>
      <c r="K154">
        <v>1010979.12754418</v>
      </c>
      <c r="L154">
        <v>1010979.12754418</v>
      </c>
      <c r="M154">
        <v>1010979.12754418</v>
      </c>
      <c r="N154">
        <v>1010979.12754418</v>
      </c>
      <c r="O154">
        <v>1010979.12754418</v>
      </c>
      <c r="P154">
        <v>1010979.12754418</v>
      </c>
      <c r="Q154">
        <v>1010979.12754418</v>
      </c>
      <c r="R154">
        <v>1010979.12754418</v>
      </c>
      <c r="S154">
        <v>1010979.12754418</v>
      </c>
      <c r="T154">
        <v>1010979.12754418</v>
      </c>
      <c r="U154">
        <v>1010979.12754418</v>
      </c>
      <c r="V154">
        <v>1010979.12754418</v>
      </c>
      <c r="W154">
        <v>1010979.12754418</v>
      </c>
      <c r="X154">
        <v>1010979.12754418</v>
      </c>
      <c r="Y154">
        <v>1010979.12754418</v>
      </c>
      <c r="Z154">
        <v>1010979.12754418</v>
      </c>
      <c r="AA154">
        <v>1010979.12754418</v>
      </c>
      <c r="AB154">
        <v>1010979.12754418</v>
      </c>
      <c r="AC154">
        <v>1010979.12754418</v>
      </c>
      <c r="AD154">
        <v>1010979.12754418</v>
      </c>
      <c r="AE154">
        <v>1010979.12754418</v>
      </c>
      <c r="AF154">
        <v>1010979.12754418</v>
      </c>
      <c r="AG154">
        <v>1010979.12754418</v>
      </c>
      <c r="AH154">
        <v>1010979.12754418</v>
      </c>
      <c r="AI154">
        <v>1010979.12754418</v>
      </c>
    </row>
    <row r="155" spans="1:35" customFormat="1" hidden="1">
      <c r="A155" t="s">
        <v>56</v>
      </c>
      <c r="B155" t="s">
        <v>55</v>
      </c>
      <c r="C155" t="s">
        <v>71</v>
      </c>
      <c r="D155">
        <v>2021</v>
      </c>
      <c r="E155">
        <v>1</v>
      </c>
      <c r="G155">
        <v>366867.78751095099</v>
      </c>
      <c r="H155">
        <v>366867.78751095099</v>
      </c>
      <c r="I155">
        <v>366867.78751095099</v>
      </c>
      <c r="J155">
        <v>366867.78751095099</v>
      </c>
      <c r="K155">
        <v>366867.78751095099</v>
      </c>
      <c r="L155">
        <v>366867.78751095099</v>
      </c>
      <c r="M155">
        <v>366867.78751095099</v>
      </c>
      <c r="N155">
        <v>366867.78751095099</v>
      </c>
      <c r="O155">
        <v>366867.78751095099</v>
      </c>
      <c r="P155">
        <v>366867.78751095099</v>
      </c>
      <c r="Q155">
        <v>366867.78751095099</v>
      </c>
      <c r="R155">
        <v>366867.78751095099</v>
      </c>
      <c r="S155">
        <v>366867.78751095099</v>
      </c>
      <c r="T155">
        <v>366867.78751095099</v>
      </c>
      <c r="U155">
        <v>366867.78751095099</v>
      </c>
      <c r="V155">
        <v>366867.78751095099</v>
      </c>
      <c r="W155">
        <v>366867.78751095099</v>
      </c>
      <c r="X155">
        <v>366867.78751095099</v>
      </c>
      <c r="Y155">
        <v>366867.78751095099</v>
      </c>
      <c r="Z155">
        <v>366867.78751095099</v>
      </c>
      <c r="AA155">
        <v>366867.78751095099</v>
      </c>
      <c r="AB155">
        <v>366867.78751095099</v>
      </c>
      <c r="AC155">
        <v>366867.78751095099</v>
      </c>
      <c r="AD155">
        <v>366867.78751095099</v>
      </c>
      <c r="AE155">
        <v>366867.78751095099</v>
      </c>
      <c r="AF155">
        <v>366867.78751095099</v>
      </c>
      <c r="AG155">
        <v>366867.78751095099</v>
      </c>
      <c r="AH155">
        <v>366867.78751095099</v>
      </c>
      <c r="AI155">
        <v>366867.78751095099</v>
      </c>
    </row>
    <row r="156" spans="1:35" customFormat="1" hidden="1">
      <c r="A156" t="s">
        <v>56</v>
      </c>
      <c r="B156" t="s">
        <v>55</v>
      </c>
      <c r="C156" t="s">
        <v>71</v>
      </c>
      <c r="D156">
        <v>2022</v>
      </c>
      <c r="E156">
        <v>1</v>
      </c>
      <c r="H156">
        <v>16532167.2287485</v>
      </c>
      <c r="I156">
        <v>16532167.2287485</v>
      </c>
      <c r="J156">
        <v>16532167.2287485</v>
      </c>
      <c r="K156">
        <v>16532167.2287485</v>
      </c>
      <c r="L156">
        <v>16532167.2287485</v>
      </c>
      <c r="M156">
        <v>16532167.2287485</v>
      </c>
      <c r="N156">
        <v>16532167.2287485</v>
      </c>
      <c r="O156">
        <v>16532167.2287485</v>
      </c>
      <c r="P156">
        <v>16532167.2287485</v>
      </c>
      <c r="Q156">
        <v>16532167.2287485</v>
      </c>
      <c r="R156">
        <v>16532167.2287485</v>
      </c>
      <c r="S156">
        <v>16532167.2287485</v>
      </c>
      <c r="T156">
        <v>16532167.2287485</v>
      </c>
      <c r="U156">
        <v>16532167.2287485</v>
      </c>
      <c r="V156">
        <v>16532167.2287485</v>
      </c>
      <c r="W156">
        <v>16532167.2287485</v>
      </c>
      <c r="X156">
        <v>16532167.2287485</v>
      </c>
      <c r="Y156">
        <v>16532167.2287485</v>
      </c>
      <c r="Z156">
        <v>16532167.2287485</v>
      </c>
      <c r="AA156">
        <v>16532167.2287485</v>
      </c>
      <c r="AB156">
        <v>16532167.2287485</v>
      </c>
      <c r="AC156">
        <v>16532167.2287485</v>
      </c>
      <c r="AD156">
        <v>16532167.2287485</v>
      </c>
      <c r="AE156">
        <v>16532167.2287485</v>
      </c>
      <c r="AF156">
        <v>16532167.2287485</v>
      </c>
      <c r="AG156">
        <v>16532167.2287485</v>
      </c>
      <c r="AH156">
        <v>16532167.2287485</v>
      </c>
      <c r="AI156">
        <v>16532167.2287485</v>
      </c>
    </row>
    <row r="157" spans="1:35" customFormat="1" hidden="1">
      <c r="A157" t="s">
        <v>56</v>
      </c>
      <c r="B157" t="s">
        <v>55</v>
      </c>
      <c r="C157" t="s">
        <v>71</v>
      </c>
      <c r="D157">
        <v>2023</v>
      </c>
      <c r="E157">
        <v>1</v>
      </c>
      <c r="I157">
        <v>15088811.0586698</v>
      </c>
      <c r="J157">
        <v>15088811.0586698</v>
      </c>
      <c r="K157">
        <v>15088811.0586698</v>
      </c>
      <c r="L157">
        <v>15088811.0586698</v>
      </c>
      <c r="M157">
        <v>15088811.0586698</v>
      </c>
      <c r="N157">
        <v>15088811.0586698</v>
      </c>
      <c r="O157">
        <v>15088811.0586698</v>
      </c>
      <c r="P157">
        <v>15088811.0586698</v>
      </c>
      <c r="Q157">
        <v>15088811.0586698</v>
      </c>
      <c r="R157">
        <v>15088811.0586698</v>
      </c>
      <c r="S157">
        <v>15088811.0586698</v>
      </c>
      <c r="T157">
        <v>15088811.0586698</v>
      </c>
      <c r="U157">
        <v>15088811.0586698</v>
      </c>
      <c r="V157">
        <v>15088811.0586698</v>
      </c>
      <c r="W157">
        <v>15088811.0586698</v>
      </c>
      <c r="X157">
        <v>15088811.0586698</v>
      </c>
      <c r="Y157">
        <v>15088811.0586698</v>
      </c>
      <c r="Z157">
        <v>15088811.0586698</v>
      </c>
      <c r="AA157">
        <v>15088811.0586698</v>
      </c>
      <c r="AB157">
        <v>15088811.0586698</v>
      </c>
      <c r="AC157">
        <v>15088811.0586698</v>
      </c>
      <c r="AD157">
        <v>15088811.0586698</v>
      </c>
      <c r="AE157">
        <v>15088811.0586698</v>
      </c>
      <c r="AF157">
        <v>15088811.0586698</v>
      </c>
      <c r="AG157">
        <v>15088811.0586698</v>
      </c>
      <c r="AH157">
        <v>15088811.0586698</v>
      </c>
      <c r="AI157">
        <v>15088811.0586698</v>
      </c>
    </row>
    <row r="158" spans="1:35" customFormat="1" hidden="1">
      <c r="A158" t="s">
        <v>56</v>
      </c>
      <c r="B158" t="s">
        <v>55</v>
      </c>
      <c r="C158" t="s">
        <v>71</v>
      </c>
      <c r="D158">
        <v>2024</v>
      </c>
      <c r="E158">
        <v>1</v>
      </c>
      <c r="J158">
        <v>20333791.774583399</v>
      </c>
      <c r="K158">
        <v>20333791.774583399</v>
      </c>
      <c r="L158">
        <v>20333791.774583399</v>
      </c>
      <c r="M158">
        <v>20333791.774583399</v>
      </c>
      <c r="N158">
        <v>20333791.774583399</v>
      </c>
      <c r="O158">
        <v>20333791.774583399</v>
      </c>
      <c r="P158">
        <v>20333791.774583399</v>
      </c>
      <c r="Q158">
        <v>20333791.774583399</v>
      </c>
      <c r="R158">
        <v>20333791.774583399</v>
      </c>
      <c r="S158">
        <v>20333791.774583399</v>
      </c>
      <c r="T158">
        <v>20333791.774583399</v>
      </c>
      <c r="U158">
        <v>20333791.774583399</v>
      </c>
      <c r="V158">
        <v>20333791.774583399</v>
      </c>
      <c r="W158">
        <v>20333791.774583399</v>
      </c>
      <c r="X158">
        <v>20333791.774583399</v>
      </c>
      <c r="Y158">
        <v>20333791.774583399</v>
      </c>
      <c r="Z158">
        <v>20333791.774583399</v>
      </c>
      <c r="AA158">
        <v>20333791.774583399</v>
      </c>
      <c r="AB158">
        <v>20333791.774583399</v>
      </c>
      <c r="AC158">
        <v>20333791.774583399</v>
      </c>
      <c r="AD158">
        <v>20333791.774583399</v>
      </c>
      <c r="AE158">
        <v>20333791.774583399</v>
      </c>
      <c r="AF158">
        <v>20333791.774583399</v>
      </c>
      <c r="AG158">
        <v>20333791.774583399</v>
      </c>
      <c r="AH158">
        <v>20333791.774583399</v>
      </c>
      <c r="AI158">
        <v>20333791.774583399</v>
      </c>
    </row>
    <row r="159" spans="1:35" customFormat="1" hidden="1">
      <c r="A159" t="s">
        <v>56</v>
      </c>
      <c r="B159" t="s">
        <v>55</v>
      </c>
      <c r="C159" t="s">
        <v>71</v>
      </c>
      <c r="D159">
        <v>2025</v>
      </c>
      <c r="E159">
        <v>1</v>
      </c>
      <c r="K159">
        <v>16897216.0822367</v>
      </c>
      <c r="L159">
        <v>16897216.0822367</v>
      </c>
      <c r="M159">
        <v>16897216.0822367</v>
      </c>
      <c r="N159">
        <v>16897216.0822367</v>
      </c>
      <c r="O159">
        <v>16897216.0822367</v>
      </c>
      <c r="P159">
        <v>16897216.0822367</v>
      </c>
      <c r="Q159">
        <v>16897216.0822367</v>
      </c>
      <c r="R159">
        <v>16897216.0822367</v>
      </c>
      <c r="S159">
        <v>16897216.0822367</v>
      </c>
      <c r="T159">
        <v>16897216.0822367</v>
      </c>
      <c r="U159">
        <v>16897216.0822367</v>
      </c>
      <c r="V159">
        <v>16897216.0822367</v>
      </c>
      <c r="W159">
        <v>16897216.0822367</v>
      </c>
      <c r="X159">
        <v>16897216.0822367</v>
      </c>
      <c r="Y159">
        <v>16897216.0822367</v>
      </c>
      <c r="Z159">
        <v>16897216.0822367</v>
      </c>
      <c r="AA159">
        <v>16897216.0822367</v>
      </c>
      <c r="AB159">
        <v>16897216.0822367</v>
      </c>
      <c r="AC159">
        <v>16897216.0822367</v>
      </c>
      <c r="AD159">
        <v>16897216.0822367</v>
      </c>
      <c r="AE159">
        <v>16897216.0822367</v>
      </c>
      <c r="AF159">
        <v>16897216.0822367</v>
      </c>
      <c r="AG159">
        <v>16897216.0822367</v>
      </c>
      <c r="AH159">
        <v>16897216.0822367</v>
      </c>
      <c r="AI159">
        <v>16897216.0822367</v>
      </c>
    </row>
    <row r="160" spans="1:35" customFormat="1" hidden="1">
      <c r="A160" t="s">
        <v>56</v>
      </c>
      <c r="B160" t="s">
        <v>55</v>
      </c>
      <c r="C160" t="s">
        <v>71</v>
      </c>
      <c r="D160">
        <v>2026</v>
      </c>
      <c r="E160">
        <v>1</v>
      </c>
      <c r="L160">
        <v>17513530.949790299</v>
      </c>
      <c r="M160">
        <v>17513530.949790299</v>
      </c>
      <c r="N160">
        <v>17513530.949790299</v>
      </c>
      <c r="O160">
        <v>17513530.949790299</v>
      </c>
      <c r="P160">
        <v>17513530.949790299</v>
      </c>
      <c r="Q160">
        <v>17513530.949790299</v>
      </c>
      <c r="R160">
        <v>17513530.949790299</v>
      </c>
      <c r="S160">
        <v>17513530.949790299</v>
      </c>
      <c r="T160">
        <v>17513530.949790299</v>
      </c>
      <c r="U160">
        <v>17513530.949790299</v>
      </c>
      <c r="V160">
        <v>17513530.949790299</v>
      </c>
      <c r="W160">
        <v>17513530.949790299</v>
      </c>
      <c r="X160">
        <v>17513530.949790299</v>
      </c>
      <c r="Y160">
        <v>17513530.949790299</v>
      </c>
      <c r="Z160">
        <v>17513530.949790299</v>
      </c>
      <c r="AA160">
        <v>17513530.949790299</v>
      </c>
      <c r="AB160">
        <v>17513530.949790299</v>
      </c>
      <c r="AC160">
        <v>17513530.949790299</v>
      </c>
      <c r="AD160">
        <v>17513530.949790299</v>
      </c>
      <c r="AE160">
        <v>17513530.949790299</v>
      </c>
      <c r="AF160">
        <v>17513530.949790299</v>
      </c>
      <c r="AG160">
        <v>17513530.949790299</v>
      </c>
      <c r="AH160">
        <v>17513530.949790299</v>
      </c>
      <c r="AI160">
        <v>17513530.949790299</v>
      </c>
    </row>
    <row r="161" spans="1:35" customFormat="1" hidden="1">
      <c r="A161" t="s">
        <v>56</v>
      </c>
      <c r="B161" t="s">
        <v>55</v>
      </c>
      <c r="C161" t="s">
        <v>71</v>
      </c>
      <c r="D161">
        <v>2027</v>
      </c>
      <c r="E161">
        <v>1</v>
      </c>
      <c r="M161">
        <v>17126630.0223598</v>
      </c>
      <c r="N161">
        <v>17126630.0223598</v>
      </c>
      <c r="O161">
        <v>17126630.0223598</v>
      </c>
      <c r="P161">
        <v>17126630.0223598</v>
      </c>
      <c r="Q161">
        <v>17126630.0223598</v>
      </c>
      <c r="R161">
        <v>17126630.0223598</v>
      </c>
      <c r="S161">
        <v>17126630.0223598</v>
      </c>
      <c r="T161">
        <v>17126630.0223598</v>
      </c>
      <c r="U161">
        <v>17126630.0223598</v>
      </c>
      <c r="V161">
        <v>17126630.0223598</v>
      </c>
      <c r="W161">
        <v>17126630.0223598</v>
      </c>
      <c r="X161">
        <v>17126630.0223598</v>
      </c>
      <c r="Y161">
        <v>17126630.0223598</v>
      </c>
      <c r="Z161">
        <v>17126630.0223598</v>
      </c>
      <c r="AA161">
        <v>17126630.0223598</v>
      </c>
      <c r="AB161">
        <v>17126630.0223598</v>
      </c>
      <c r="AC161">
        <v>17126630.0223598</v>
      </c>
      <c r="AD161">
        <v>17126630.0223598</v>
      </c>
      <c r="AE161">
        <v>17126630.0223598</v>
      </c>
      <c r="AF161">
        <v>17126630.0223598</v>
      </c>
      <c r="AG161">
        <v>17126630.0223598</v>
      </c>
      <c r="AH161">
        <v>17126630.0223598</v>
      </c>
      <c r="AI161">
        <v>17126630.0223598</v>
      </c>
    </row>
    <row r="162" spans="1:35" customFormat="1" hidden="1">
      <c r="A162" t="s">
        <v>56</v>
      </c>
      <c r="B162" t="s">
        <v>55</v>
      </c>
      <c r="C162" t="s">
        <v>71</v>
      </c>
      <c r="D162">
        <v>2028</v>
      </c>
      <c r="E162">
        <v>1</v>
      </c>
      <c r="N162">
        <v>16757762.51496</v>
      </c>
      <c r="O162">
        <v>16757762.51496</v>
      </c>
      <c r="P162">
        <v>16757762.51496</v>
      </c>
      <c r="Q162">
        <v>16757762.51496</v>
      </c>
      <c r="R162">
        <v>16757762.51496</v>
      </c>
      <c r="S162">
        <v>16757762.51496</v>
      </c>
      <c r="T162">
        <v>16757762.51496</v>
      </c>
      <c r="U162">
        <v>16757762.51496</v>
      </c>
      <c r="V162">
        <v>16757762.51496</v>
      </c>
      <c r="W162">
        <v>16757762.51496</v>
      </c>
      <c r="X162">
        <v>16757762.51496</v>
      </c>
      <c r="Y162">
        <v>16757762.51496</v>
      </c>
      <c r="Z162">
        <v>16757762.51496</v>
      </c>
      <c r="AA162">
        <v>16757762.51496</v>
      </c>
      <c r="AB162">
        <v>16757762.51496</v>
      </c>
      <c r="AC162">
        <v>16757762.51496</v>
      </c>
      <c r="AD162">
        <v>16757762.51496</v>
      </c>
      <c r="AE162">
        <v>16757762.51496</v>
      </c>
      <c r="AF162">
        <v>16757762.51496</v>
      </c>
      <c r="AG162">
        <v>16757762.51496</v>
      </c>
      <c r="AH162">
        <v>16757762.51496</v>
      </c>
      <c r="AI162">
        <v>16757762.51496</v>
      </c>
    </row>
    <row r="163" spans="1:35" customFormat="1" hidden="1">
      <c r="A163" t="s">
        <v>56</v>
      </c>
      <c r="B163" t="s">
        <v>55</v>
      </c>
      <c r="C163" t="s">
        <v>71</v>
      </c>
      <c r="D163">
        <v>2029</v>
      </c>
      <c r="E163">
        <v>1</v>
      </c>
      <c r="O163">
        <v>16387443.1328058</v>
      </c>
      <c r="P163">
        <v>16387443.1328058</v>
      </c>
      <c r="Q163">
        <v>16387443.1328058</v>
      </c>
      <c r="R163">
        <v>16387443.1328058</v>
      </c>
      <c r="S163">
        <v>16387443.1328058</v>
      </c>
      <c r="T163">
        <v>16387443.1328058</v>
      </c>
      <c r="U163">
        <v>16387443.1328058</v>
      </c>
      <c r="V163">
        <v>16387443.1328058</v>
      </c>
      <c r="W163">
        <v>16387443.1328058</v>
      </c>
      <c r="X163">
        <v>16387443.1328058</v>
      </c>
      <c r="Y163">
        <v>16387443.1328058</v>
      </c>
      <c r="Z163">
        <v>16387443.1328058</v>
      </c>
      <c r="AA163">
        <v>16387443.1328058</v>
      </c>
      <c r="AB163">
        <v>16387443.1328058</v>
      </c>
      <c r="AC163">
        <v>16387443.1328058</v>
      </c>
      <c r="AD163">
        <v>16387443.1328058</v>
      </c>
      <c r="AE163">
        <v>16387443.1328058</v>
      </c>
      <c r="AF163">
        <v>16387443.1328058</v>
      </c>
      <c r="AG163">
        <v>16387443.1328058</v>
      </c>
      <c r="AH163">
        <v>16387443.1328058</v>
      </c>
      <c r="AI163">
        <v>16387443.1328058</v>
      </c>
    </row>
    <row r="164" spans="1:35" customFormat="1" hidden="1">
      <c r="A164" t="s">
        <v>56</v>
      </c>
      <c r="B164" t="s">
        <v>55</v>
      </c>
      <c r="C164" t="s">
        <v>71</v>
      </c>
      <c r="D164">
        <v>2030</v>
      </c>
      <c r="E164">
        <v>1</v>
      </c>
      <c r="P164">
        <v>15999296.482071999</v>
      </c>
      <c r="Q164">
        <v>15999296.482071999</v>
      </c>
      <c r="R164">
        <v>15999296.482071999</v>
      </c>
      <c r="S164">
        <v>15999296.482071999</v>
      </c>
      <c r="T164">
        <v>15999296.482071999</v>
      </c>
      <c r="U164">
        <v>15999296.482071999</v>
      </c>
      <c r="V164">
        <v>15999296.482071999</v>
      </c>
      <c r="W164">
        <v>15999296.482071999</v>
      </c>
      <c r="X164">
        <v>15999296.482071999</v>
      </c>
      <c r="Y164">
        <v>15999296.482071999</v>
      </c>
      <c r="Z164">
        <v>15999296.482071999</v>
      </c>
      <c r="AA164">
        <v>15999296.482071999</v>
      </c>
      <c r="AB164">
        <v>15999296.482071999</v>
      </c>
      <c r="AC164">
        <v>15999296.482071999</v>
      </c>
      <c r="AD164">
        <v>15999296.482071999</v>
      </c>
      <c r="AE164">
        <v>15999296.482071999</v>
      </c>
      <c r="AF164">
        <v>15999296.482071999</v>
      </c>
      <c r="AG164">
        <v>15999296.482071999</v>
      </c>
      <c r="AH164">
        <v>15999296.482071999</v>
      </c>
      <c r="AI164">
        <v>15999296.482071999</v>
      </c>
    </row>
    <row r="165" spans="1:35" customFormat="1" hidden="1">
      <c r="A165" t="s">
        <v>56</v>
      </c>
      <c r="B165" t="s">
        <v>55</v>
      </c>
      <c r="C165" t="s">
        <v>71</v>
      </c>
      <c r="D165">
        <v>2031</v>
      </c>
      <c r="E165">
        <v>1</v>
      </c>
      <c r="Q165">
        <v>1098008.33388808</v>
      </c>
      <c r="R165">
        <v>1098008.33388808</v>
      </c>
      <c r="S165">
        <v>1098008.33388808</v>
      </c>
      <c r="T165">
        <v>1098008.33388808</v>
      </c>
      <c r="U165">
        <v>1098008.33388808</v>
      </c>
      <c r="V165">
        <v>1098008.33388808</v>
      </c>
      <c r="W165">
        <v>1098008.33388808</v>
      </c>
      <c r="X165">
        <v>1098008.33388808</v>
      </c>
      <c r="Y165">
        <v>1098008.33388808</v>
      </c>
      <c r="Z165">
        <v>1098008.33388808</v>
      </c>
      <c r="AA165">
        <v>1098008.33388808</v>
      </c>
      <c r="AB165">
        <v>1098008.33388808</v>
      </c>
      <c r="AC165">
        <v>1098008.33388808</v>
      </c>
      <c r="AD165">
        <v>1098008.33388808</v>
      </c>
      <c r="AE165">
        <v>1098008.33388808</v>
      </c>
      <c r="AF165">
        <v>1098008.33388808</v>
      </c>
      <c r="AG165">
        <v>1098008.33388808</v>
      </c>
      <c r="AH165">
        <v>1098008.33388808</v>
      </c>
      <c r="AI165">
        <v>1098008.33388808</v>
      </c>
    </row>
    <row r="166" spans="1:35" customFormat="1" hidden="1">
      <c r="A166" t="s">
        <v>56</v>
      </c>
      <c r="B166" t="s">
        <v>55</v>
      </c>
      <c r="C166" t="s">
        <v>71</v>
      </c>
      <c r="D166">
        <v>2032</v>
      </c>
      <c r="E166">
        <v>1</v>
      </c>
      <c r="R166">
        <v>1085958.3649425099</v>
      </c>
      <c r="S166">
        <v>1085958.3649425099</v>
      </c>
      <c r="T166">
        <v>1085958.3649425099</v>
      </c>
      <c r="U166">
        <v>1085958.3649425099</v>
      </c>
      <c r="V166">
        <v>1085958.3649425099</v>
      </c>
      <c r="W166">
        <v>1085958.3649425099</v>
      </c>
      <c r="X166">
        <v>1085958.3649425099</v>
      </c>
      <c r="Y166">
        <v>1085958.3649425099</v>
      </c>
      <c r="Z166">
        <v>1085958.3649425099</v>
      </c>
      <c r="AA166">
        <v>1085958.3649425099</v>
      </c>
      <c r="AB166">
        <v>1085958.3649425099</v>
      </c>
      <c r="AC166">
        <v>1085958.3649425099</v>
      </c>
      <c r="AD166">
        <v>1085958.3649425099</v>
      </c>
      <c r="AE166">
        <v>1085958.3649425099</v>
      </c>
      <c r="AF166">
        <v>1085958.3649425099</v>
      </c>
      <c r="AG166">
        <v>1085958.3649425099</v>
      </c>
      <c r="AH166">
        <v>1085958.3649425099</v>
      </c>
      <c r="AI166">
        <v>1085958.3649425099</v>
      </c>
    </row>
    <row r="167" spans="1:35" customFormat="1" hidden="1">
      <c r="A167" t="s">
        <v>56</v>
      </c>
      <c r="B167" t="s">
        <v>55</v>
      </c>
      <c r="C167" t="s">
        <v>71</v>
      </c>
      <c r="D167">
        <v>2033</v>
      </c>
      <c r="E167">
        <v>1</v>
      </c>
      <c r="S167">
        <v>1073676.9403848399</v>
      </c>
      <c r="T167">
        <v>1073676.9403848399</v>
      </c>
      <c r="U167">
        <v>1073676.9403848399</v>
      </c>
      <c r="V167">
        <v>1073676.9403848399</v>
      </c>
      <c r="W167">
        <v>1073676.9403848399</v>
      </c>
      <c r="X167">
        <v>1073676.9403848399</v>
      </c>
      <c r="Y167">
        <v>1073676.9403848399</v>
      </c>
      <c r="Z167">
        <v>1073676.9403848399</v>
      </c>
      <c r="AA167">
        <v>1073676.9403848399</v>
      </c>
      <c r="AB167">
        <v>1073676.9403848399</v>
      </c>
      <c r="AC167">
        <v>1073676.9403848399</v>
      </c>
      <c r="AD167">
        <v>1073676.9403848399</v>
      </c>
      <c r="AE167">
        <v>1073676.9403848399</v>
      </c>
      <c r="AF167">
        <v>1073676.9403848399</v>
      </c>
      <c r="AG167">
        <v>1073676.9403848399</v>
      </c>
      <c r="AH167">
        <v>1073676.9403848399</v>
      </c>
      <c r="AI167">
        <v>1073676.9403848399</v>
      </c>
    </row>
    <row r="168" spans="1:35" customFormat="1" hidden="1">
      <c r="A168" t="s">
        <v>56</v>
      </c>
      <c r="B168" t="s">
        <v>55</v>
      </c>
      <c r="C168" t="s">
        <v>71</v>
      </c>
      <c r="D168">
        <v>2034</v>
      </c>
      <c r="E168">
        <v>1</v>
      </c>
      <c r="T168">
        <v>1063064.4308218099</v>
      </c>
      <c r="U168">
        <v>1063064.4308218099</v>
      </c>
      <c r="V168">
        <v>1063064.4308218099</v>
      </c>
      <c r="W168">
        <v>1063064.4308218099</v>
      </c>
      <c r="X168">
        <v>1063064.4308218099</v>
      </c>
      <c r="Y168">
        <v>1063064.4308218099</v>
      </c>
      <c r="Z168">
        <v>1063064.4308218099</v>
      </c>
      <c r="AA168">
        <v>1063064.4308218099</v>
      </c>
      <c r="AB168">
        <v>1063064.4308218099</v>
      </c>
      <c r="AC168">
        <v>1063064.4308218099</v>
      </c>
      <c r="AD168">
        <v>1063064.4308218099</v>
      </c>
      <c r="AE168">
        <v>1063064.4308218099</v>
      </c>
      <c r="AF168">
        <v>1063064.4308218099</v>
      </c>
      <c r="AG168">
        <v>1063064.4308218099</v>
      </c>
      <c r="AH168">
        <v>1063064.4308218099</v>
      </c>
      <c r="AI168">
        <v>1063064.4308218099</v>
      </c>
    </row>
    <row r="169" spans="1:35" customFormat="1" hidden="1">
      <c r="A169" t="s">
        <v>56</v>
      </c>
      <c r="B169" t="s">
        <v>55</v>
      </c>
      <c r="C169" t="s">
        <v>71</v>
      </c>
      <c r="D169">
        <v>2035</v>
      </c>
      <c r="E169">
        <v>1</v>
      </c>
      <c r="U169">
        <v>1052475.7881336</v>
      </c>
      <c r="V169">
        <v>1052475.7881336</v>
      </c>
      <c r="W169">
        <v>1052475.7881336</v>
      </c>
      <c r="X169">
        <v>1052475.7881336</v>
      </c>
      <c r="Y169">
        <v>1052475.7881336</v>
      </c>
      <c r="Z169">
        <v>1052475.7881336</v>
      </c>
      <c r="AA169">
        <v>1052475.7881336</v>
      </c>
      <c r="AB169">
        <v>1052475.7881336</v>
      </c>
      <c r="AC169">
        <v>1052475.7881336</v>
      </c>
      <c r="AD169">
        <v>1052475.7881336</v>
      </c>
      <c r="AE169">
        <v>1052475.7881336</v>
      </c>
      <c r="AF169">
        <v>1052475.7881336</v>
      </c>
      <c r="AG169">
        <v>1052475.7881336</v>
      </c>
      <c r="AH169">
        <v>1052475.7881336</v>
      </c>
      <c r="AI169">
        <v>1052475.7881336</v>
      </c>
    </row>
    <row r="170" spans="1:35" customFormat="1" hidden="1">
      <c r="A170" t="s">
        <v>56</v>
      </c>
      <c r="B170" t="s">
        <v>55</v>
      </c>
      <c r="C170" t="s">
        <v>71</v>
      </c>
      <c r="D170">
        <v>2036</v>
      </c>
      <c r="E170">
        <v>1</v>
      </c>
      <c r="V170">
        <v>4065938.1306234002</v>
      </c>
      <c r="W170">
        <v>4065938.1306234002</v>
      </c>
      <c r="X170">
        <v>4065938.1306234002</v>
      </c>
      <c r="Y170">
        <v>4065938.1306234002</v>
      </c>
      <c r="Z170">
        <v>4065938.1306234002</v>
      </c>
      <c r="AA170">
        <v>4065938.1306234002</v>
      </c>
      <c r="AB170">
        <v>4065938.1306234002</v>
      </c>
      <c r="AC170">
        <v>4065938.1306234002</v>
      </c>
      <c r="AD170">
        <v>4065938.1306234002</v>
      </c>
      <c r="AE170">
        <v>4065938.1306234002</v>
      </c>
      <c r="AF170">
        <v>4065938.1306234002</v>
      </c>
      <c r="AG170">
        <v>4065938.1306234002</v>
      </c>
      <c r="AH170">
        <v>4065938.1306234002</v>
      </c>
      <c r="AI170">
        <v>4065938.1306234002</v>
      </c>
    </row>
    <row r="171" spans="1:35" customFormat="1" hidden="1">
      <c r="A171" t="s">
        <v>56</v>
      </c>
      <c r="B171" t="s">
        <v>55</v>
      </c>
      <c r="C171" t="s">
        <v>71</v>
      </c>
      <c r="D171">
        <v>2037</v>
      </c>
      <c r="E171">
        <v>1</v>
      </c>
      <c r="W171">
        <v>4018477.65860538</v>
      </c>
      <c r="X171">
        <v>4018477.65860538</v>
      </c>
      <c r="Y171">
        <v>4018477.65860538</v>
      </c>
      <c r="Z171">
        <v>4018477.65860538</v>
      </c>
      <c r="AA171">
        <v>4018477.65860538</v>
      </c>
      <c r="AB171">
        <v>4018477.65860538</v>
      </c>
      <c r="AC171">
        <v>4018477.65860538</v>
      </c>
      <c r="AD171">
        <v>4018477.65860538</v>
      </c>
      <c r="AE171">
        <v>4018477.65860538</v>
      </c>
      <c r="AF171">
        <v>4018477.65860538</v>
      </c>
      <c r="AG171">
        <v>4018477.65860538</v>
      </c>
      <c r="AH171">
        <v>4018477.65860538</v>
      </c>
      <c r="AI171">
        <v>4018477.65860538</v>
      </c>
    </row>
    <row r="172" spans="1:35" customFormat="1" hidden="1">
      <c r="A172" t="s">
        <v>56</v>
      </c>
      <c r="B172" t="s">
        <v>55</v>
      </c>
      <c r="C172" t="s">
        <v>71</v>
      </c>
      <c r="D172">
        <v>2038</v>
      </c>
      <c r="E172">
        <v>1</v>
      </c>
      <c r="X172">
        <v>3971017.1865874398</v>
      </c>
      <c r="Y172">
        <v>3971017.1865874398</v>
      </c>
      <c r="Z172">
        <v>3971017.1865874398</v>
      </c>
      <c r="AA172">
        <v>3971017.1865874398</v>
      </c>
      <c r="AB172">
        <v>3971017.1865874398</v>
      </c>
      <c r="AC172">
        <v>3971017.1865874398</v>
      </c>
      <c r="AD172">
        <v>3971017.1865874398</v>
      </c>
      <c r="AE172">
        <v>3971017.1865874398</v>
      </c>
      <c r="AF172">
        <v>3971017.1865874398</v>
      </c>
      <c r="AG172">
        <v>3971017.1865874398</v>
      </c>
      <c r="AH172">
        <v>3971017.1865874398</v>
      </c>
      <c r="AI172">
        <v>3971017.1865874398</v>
      </c>
    </row>
    <row r="173" spans="1:35" customFormat="1" hidden="1">
      <c r="A173" t="s">
        <v>56</v>
      </c>
      <c r="B173" t="s">
        <v>55</v>
      </c>
      <c r="C173" t="s">
        <v>71</v>
      </c>
      <c r="D173">
        <v>2039</v>
      </c>
      <c r="E173">
        <v>1</v>
      </c>
      <c r="Y173">
        <v>3923556.7145694299</v>
      </c>
      <c r="Z173">
        <v>3923556.7145694299</v>
      </c>
      <c r="AA173">
        <v>3923556.7145694299</v>
      </c>
      <c r="AB173">
        <v>3923556.7145694299</v>
      </c>
      <c r="AC173">
        <v>3923556.7145694299</v>
      </c>
      <c r="AD173">
        <v>3923556.7145694299</v>
      </c>
      <c r="AE173">
        <v>3923556.7145694299</v>
      </c>
      <c r="AF173">
        <v>3923556.7145694299</v>
      </c>
      <c r="AG173">
        <v>3923556.7145694299</v>
      </c>
      <c r="AH173">
        <v>3923556.7145694299</v>
      </c>
      <c r="AI173">
        <v>3923556.7145694299</v>
      </c>
    </row>
    <row r="174" spans="1:35" customFormat="1" hidden="1">
      <c r="A174" t="s">
        <v>56</v>
      </c>
      <c r="B174" t="s">
        <v>55</v>
      </c>
      <c r="C174" t="s">
        <v>71</v>
      </c>
      <c r="D174">
        <v>2040</v>
      </c>
      <c r="E174">
        <v>1</v>
      </c>
      <c r="Z174">
        <v>3876096.2425514599</v>
      </c>
      <c r="AA174">
        <v>3876096.2425514599</v>
      </c>
      <c r="AB174">
        <v>3876096.2425514599</v>
      </c>
      <c r="AC174">
        <v>3876096.2425514599</v>
      </c>
      <c r="AD174">
        <v>3876096.2425514599</v>
      </c>
      <c r="AE174">
        <v>3876096.2425514599</v>
      </c>
      <c r="AF174">
        <v>3876096.2425514599</v>
      </c>
      <c r="AG174">
        <v>3876096.2425514599</v>
      </c>
      <c r="AH174">
        <v>3876096.2425514599</v>
      </c>
      <c r="AI174">
        <v>3876096.2425514599</v>
      </c>
    </row>
    <row r="175" spans="1:35" hidden="1">
      <c r="A175" t="s">
        <v>56</v>
      </c>
      <c r="B175" t="s">
        <v>55</v>
      </c>
      <c r="C175" t="s">
        <v>71</v>
      </c>
      <c r="D175">
        <v>2041</v>
      </c>
      <c r="E175">
        <v>1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>
        <v>11692420.413189299</v>
      </c>
      <c r="AB175">
        <v>11692420.413189299</v>
      </c>
      <c r="AC175">
        <v>11692420.413189299</v>
      </c>
      <c r="AD175">
        <v>11692420.413189299</v>
      </c>
      <c r="AE175">
        <v>11692420.413189299</v>
      </c>
      <c r="AF175">
        <v>11692420.413189299</v>
      </c>
      <c r="AG175">
        <v>11692420.413189299</v>
      </c>
      <c r="AH175">
        <v>11692420.413189299</v>
      </c>
      <c r="AI175">
        <v>11692420.413189299</v>
      </c>
    </row>
    <row r="176" spans="1:35" hidden="1">
      <c r="A176" t="s">
        <v>56</v>
      </c>
      <c r="B176" t="s">
        <v>55</v>
      </c>
      <c r="C176" t="s">
        <v>71</v>
      </c>
      <c r="D176">
        <v>2042</v>
      </c>
      <c r="E176">
        <v>1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>
        <v>12234273.9325765</v>
      </c>
      <c r="AC176">
        <v>12234273.9325765</v>
      </c>
      <c r="AD176">
        <v>12234273.9325765</v>
      </c>
      <c r="AE176">
        <v>12234273.9325765</v>
      </c>
      <c r="AF176">
        <v>12234273.9325765</v>
      </c>
      <c r="AG176">
        <v>12234273.9325765</v>
      </c>
      <c r="AH176">
        <v>12234273.9325765</v>
      </c>
      <c r="AI176">
        <v>12234273.9325765</v>
      </c>
    </row>
    <row r="177" spans="1:35" hidden="1">
      <c r="A177" t="s">
        <v>56</v>
      </c>
      <c r="B177" t="s">
        <v>55</v>
      </c>
      <c r="C177" t="s">
        <v>71</v>
      </c>
      <c r="D177">
        <v>2043</v>
      </c>
      <c r="E177">
        <v>1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>
        <v>11385299.9233345</v>
      </c>
      <c r="AD177">
        <v>11385299.9233345</v>
      </c>
      <c r="AE177">
        <v>11385299.9233345</v>
      </c>
      <c r="AF177">
        <v>11385299.9233345</v>
      </c>
      <c r="AG177">
        <v>11385299.9233345</v>
      </c>
      <c r="AH177">
        <v>11385299.9233345</v>
      </c>
      <c r="AI177">
        <v>11385299.9233345</v>
      </c>
    </row>
    <row r="178" spans="1:35" customFormat="1" hidden="1">
      <c r="A178" t="s">
        <v>56</v>
      </c>
      <c r="B178" t="s">
        <v>55</v>
      </c>
      <c r="C178" t="s">
        <v>71</v>
      </c>
      <c r="D178">
        <v>2044</v>
      </c>
      <c r="E178">
        <v>1</v>
      </c>
      <c r="AD178">
        <v>11705425.9964408</v>
      </c>
      <c r="AE178">
        <v>11705425.9964408</v>
      </c>
      <c r="AF178">
        <v>11705425.9964408</v>
      </c>
      <c r="AG178">
        <v>11705425.9964408</v>
      </c>
      <c r="AH178">
        <v>11705425.9964408</v>
      </c>
      <c r="AI178">
        <v>11705425.9964408</v>
      </c>
    </row>
    <row r="179" spans="1:35" customFormat="1" hidden="1">
      <c r="A179" t="s">
        <v>56</v>
      </c>
      <c r="B179" t="s">
        <v>55</v>
      </c>
      <c r="C179" t="s">
        <v>71</v>
      </c>
      <c r="D179">
        <v>2045</v>
      </c>
      <c r="E179">
        <v>1</v>
      </c>
      <c r="AE179">
        <v>11162189.6998132</v>
      </c>
      <c r="AF179">
        <v>11162189.6998132</v>
      </c>
      <c r="AG179">
        <v>11162189.6998132</v>
      </c>
      <c r="AH179">
        <v>11162189.6998132</v>
      </c>
      <c r="AI179">
        <v>11162189.6998132</v>
      </c>
    </row>
    <row r="180" spans="1:35" customFormat="1" hidden="1">
      <c r="A180" t="s">
        <v>56</v>
      </c>
      <c r="B180" t="s">
        <v>55</v>
      </c>
      <c r="C180" t="s">
        <v>71</v>
      </c>
      <c r="D180">
        <v>2046</v>
      </c>
      <c r="E180">
        <v>1</v>
      </c>
      <c r="AF180">
        <v>749241.99266821996</v>
      </c>
      <c r="AG180">
        <v>749241.99266821996</v>
      </c>
      <c r="AH180">
        <v>749241.99266821996</v>
      </c>
      <c r="AI180">
        <v>749241.99266821996</v>
      </c>
    </row>
    <row r="181" spans="1:35" customFormat="1" hidden="1">
      <c r="A181" t="s">
        <v>56</v>
      </c>
      <c r="B181" t="s">
        <v>55</v>
      </c>
      <c r="C181" t="s">
        <v>71</v>
      </c>
      <c r="D181">
        <v>2047</v>
      </c>
      <c r="E181">
        <v>1</v>
      </c>
      <c r="AG181">
        <v>2868988.9255165998</v>
      </c>
      <c r="AH181">
        <v>2868988.9255165998</v>
      </c>
      <c r="AI181">
        <v>2868988.9255165998</v>
      </c>
    </row>
    <row r="182" spans="1:35" customFormat="1" hidden="1">
      <c r="A182" t="s">
        <v>56</v>
      </c>
      <c r="B182" t="s">
        <v>55</v>
      </c>
      <c r="C182" t="s">
        <v>71</v>
      </c>
      <c r="D182">
        <v>2048</v>
      </c>
      <c r="E182">
        <v>1</v>
      </c>
      <c r="AH182">
        <v>208208.16661307399</v>
      </c>
      <c r="AI182">
        <v>208208.16661307399</v>
      </c>
    </row>
    <row r="183" spans="1:35" customFormat="1" hidden="1">
      <c r="A183" t="s">
        <v>56</v>
      </c>
      <c r="B183" t="s">
        <v>55</v>
      </c>
      <c r="C183" t="s">
        <v>71</v>
      </c>
      <c r="D183">
        <v>2049</v>
      </c>
      <c r="E183">
        <v>1</v>
      </c>
      <c r="AI183">
        <v>10585469.0379599</v>
      </c>
    </row>
    <row r="184" spans="1:35" customFormat="1" hidden="1">
      <c r="A184" t="s">
        <v>56</v>
      </c>
      <c r="B184" t="s">
        <v>55</v>
      </c>
      <c r="C184" t="s">
        <v>70</v>
      </c>
      <c r="D184">
        <v>1989</v>
      </c>
      <c r="E184">
        <v>0</v>
      </c>
      <c r="F184">
        <v>12417915.5838056</v>
      </c>
      <c r="G184">
        <v>12417915.5838056</v>
      </c>
      <c r="H184">
        <v>12417915.5838056</v>
      </c>
      <c r="I184">
        <v>12417915.5838056</v>
      </c>
      <c r="J184">
        <v>12417915.5838056</v>
      </c>
      <c r="K184">
        <v>12417915.5838056</v>
      </c>
      <c r="L184">
        <v>12417915.5838056</v>
      </c>
      <c r="M184">
        <v>12417915.5838056</v>
      </c>
      <c r="N184">
        <v>12417915.5838056</v>
      </c>
      <c r="O184">
        <v>12417915.5838056</v>
      </c>
      <c r="P184">
        <v>12417915.5838056</v>
      </c>
      <c r="Q184">
        <v>12417915.5838056</v>
      </c>
      <c r="R184">
        <v>12417915.5838056</v>
      </c>
      <c r="S184">
        <v>12417915.5838056</v>
      </c>
      <c r="T184">
        <v>12417915.5838056</v>
      </c>
      <c r="U184">
        <v>12417915.5838056</v>
      </c>
      <c r="V184">
        <v>12417915.5838056</v>
      </c>
      <c r="W184">
        <v>12417915.5838056</v>
      </c>
      <c r="X184">
        <v>12417915.5838056</v>
      </c>
      <c r="Y184">
        <v>12417915.5838056</v>
      </c>
      <c r="Z184">
        <v>12417915.5838056</v>
      </c>
      <c r="AA184">
        <v>12417915.5838056</v>
      </c>
      <c r="AB184">
        <v>12417915.5838056</v>
      </c>
      <c r="AC184">
        <v>12417915.5838056</v>
      </c>
      <c r="AD184">
        <v>12417915.5838056</v>
      </c>
      <c r="AE184">
        <v>12417915.5838056</v>
      </c>
      <c r="AF184">
        <v>12417915.5838056</v>
      </c>
      <c r="AG184">
        <v>12417915.5838056</v>
      </c>
      <c r="AH184">
        <v>12417915.5838056</v>
      </c>
      <c r="AI184">
        <v>12417915.5838056</v>
      </c>
    </row>
    <row r="185" spans="1:35" customFormat="1" hidden="1">
      <c r="A185" t="s">
        <v>56</v>
      </c>
      <c r="B185" t="s">
        <v>55</v>
      </c>
      <c r="C185" t="s">
        <v>113</v>
      </c>
      <c r="D185">
        <v>1982</v>
      </c>
      <c r="E185">
        <v>0</v>
      </c>
      <c r="F185">
        <v>415880.88852061401</v>
      </c>
      <c r="G185">
        <v>415880.88852061401</v>
      </c>
      <c r="H185">
        <v>415880.88852061401</v>
      </c>
      <c r="I185">
        <v>415880.88852061401</v>
      </c>
      <c r="J185">
        <v>415880.88852061401</v>
      </c>
      <c r="K185">
        <v>415880.88852061401</v>
      </c>
      <c r="L185">
        <v>415880.88852061401</v>
      </c>
      <c r="M185">
        <v>415880.88852061401</v>
      </c>
      <c r="N185">
        <v>415880.88852061401</v>
      </c>
      <c r="O185">
        <v>415880.88852061401</v>
      </c>
      <c r="P185">
        <v>415880.88852061401</v>
      </c>
      <c r="Q185">
        <v>415880.88852061401</v>
      </c>
      <c r="R185">
        <v>415880.88852061401</v>
      </c>
      <c r="S185">
        <v>415880.88852061401</v>
      </c>
      <c r="T185">
        <v>415880.88852061401</v>
      </c>
      <c r="U185">
        <v>415880.88852061401</v>
      </c>
      <c r="V185">
        <v>415880.88852061401</v>
      </c>
      <c r="W185">
        <v>415880.88852061401</v>
      </c>
      <c r="X185">
        <v>415880.88852061401</v>
      </c>
      <c r="Y185">
        <v>415880.88852061401</v>
      </c>
      <c r="Z185">
        <v>415880.88852061401</v>
      </c>
      <c r="AA185">
        <v>415880.88852061401</v>
      </c>
      <c r="AB185">
        <v>415880.88852061401</v>
      </c>
      <c r="AC185">
        <v>415880.88852061401</v>
      </c>
      <c r="AD185">
        <v>415880.88852061401</v>
      </c>
    </row>
    <row r="186" spans="1:35" customFormat="1" hidden="1">
      <c r="A186" t="s">
        <v>56</v>
      </c>
      <c r="B186" t="s">
        <v>55</v>
      </c>
      <c r="C186" t="s">
        <v>69</v>
      </c>
      <c r="D186">
        <v>1989</v>
      </c>
      <c r="E186">
        <v>0</v>
      </c>
      <c r="F186">
        <v>3821748.1067898301</v>
      </c>
      <c r="G186">
        <v>3821748.1067898301</v>
      </c>
      <c r="H186">
        <v>3821748.1067898301</v>
      </c>
      <c r="I186">
        <v>3821748.1067898301</v>
      </c>
      <c r="J186">
        <v>3821748.1067898301</v>
      </c>
      <c r="K186">
        <v>3821748.1067898301</v>
      </c>
      <c r="L186">
        <v>3821748.1067898301</v>
      </c>
      <c r="M186">
        <v>3821748.1067898301</v>
      </c>
      <c r="N186">
        <v>3821748.1067898301</v>
      </c>
      <c r="O186">
        <v>3821748.1067898301</v>
      </c>
      <c r="P186">
        <v>3821748.1067898301</v>
      </c>
      <c r="Q186">
        <v>3821748.1067898301</v>
      </c>
      <c r="R186">
        <v>3821748.1067898301</v>
      </c>
      <c r="S186">
        <v>3821748.1067898301</v>
      </c>
      <c r="T186">
        <v>3821748.1067898301</v>
      </c>
      <c r="U186">
        <v>3821748.1067898301</v>
      </c>
      <c r="V186">
        <v>3821748.1067898301</v>
      </c>
      <c r="W186">
        <v>3821748.1067898301</v>
      </c>
      <c r="X186">
        <v>3821748.1067898301</v>
      </c>
      <c r="Y186">
        <v>3821748.1067898301</v>
      </c>
      <c r="Z186">
        <v>3821748.1067898301</v>
      </c>
      <c r="AA186">
        <v>3821748.1067898301</v>
      </c>
      <c r="AB186">
        <v>3821748.1067898301</v>
      </c>
      <c r="AC186">
        <v>3821748.1067898301</v>
      </c>
      <c r="AD186">
        <v>3821748.1067898301</v>
      </c>
      <c r="AE186">
        <v>3821748.1067898301</v>
      </c>
      <c r="AF186">
        <v>3821748.1067898301</v>
      </c>
      <c r="AG186">
        <v>3821748.1067898301</v>
      </c>
      <c r="AH186">
        <v>3821748.1067898301</v>
      </c>
      <c r="AI186">
        <v>3821748.1067898301</v>
      </c>
    </row>
    <row r="187" spans="1:35" customFormat="1" hidden="1">
      <c r="A187" t="s">
        <v>56</v>
      </c>
      <c r="B187" t="s">
        <v>55</v>
      </c>
      <c r="C187" t="s">
        <v>68</v>
      </c>
      <c r="D187">
        <v>1991</v>
      </c>
      <c r="E187">
        <v>0</v>
      </c>
      <c r="F187">
        <v>3832091.1622432498</v>
      </c>
      <c r="G187">
        <v>3832091.1622432498</v>
      </c>
      <c r="H187">
        <v>3832091.1622432498</v>
      </c>
      <c r="I187">
        <v>3832091.1622432498</v>
      </c>
      <c r="J187">
        <v>3832091.1622432498</v>
      </c>
      <c r="K187">
        <v>3832091.1622432498</v>
      </c>
      <c r="L187">
        <v>3832091.1622432498</v>
      </c>
      <c r="M187">
        <v>3832091.1622432498</v>
      </c>
      <c r="N187">
        <v>3832091.1622432498</v>
      </c>
      <c r="O187">
        <v>3832091.1622432498</v>
      </c>
      <c r="P187">
        <v>3832091.1622432498</v>
      </c>
      <c r="Q187">
        <v>3832091.1622432498</v>
      </c>
      <c r="R187">
        <v>3832091.1622432498</v>
      </c>
      <c r="S187">
        <v>3832091.1622432498</v>
      </c>
      <c r="T187">
        <v>3832091.1622432498</v>
      </c>
      <c r="U187">
        <v>3832091.1622432498</v>
      </c>
      <c r="V187">
        <v>3832091.1622432498</v>
      </c>
      <c r="W187">
        <v>3832091.1622432498</v>
      </c>
      <c r="X187">
        <v>3832091.1622432498</v>
      </c>
      <c r="Y187">
        <v>3832091.1622432498</v>
      </c>
      <c r="Z187">
        <v>3832091.1622432498</v>
      </c>
      <c r="AA187">
        <v>3832091.1622432498</v>
      </c>
      <c r="AB187">
        <v>3832091.1622432498</v>
      </c>
      <c r="AC187">
        <v>3832091.1622432498</v>
      </c>
      <c r="AD187">
        <v>3832091.1622432498</v>
      </c>
      <c r="AE187">
        <v>3832091.1622432498</v>
      </c>
      <c r="AF187">
        <v>3832091.1622432498</v>
      </c>
      <c r="AG187">
        <v>3832091.1622432498</v>
      </c>
      <c r="AH187">
        <v>3832091.1622432498</v>
      </c>
      <c r="AI187">
        <v>3832091.1622432498</v>
      </c>
    </row>
    <row r="188" spans="1:35" customFormat="1" hidden="1">
      <c r="A188" t="s">
        <v>56</v>
      </c>
      <c r="B188" t="s">
        <v>55</v>
      </c>
      <c r="C188" t="s">
        <v>67</v>
      </c>
      <c r="D188">
        <v>1991</v>
      </c>
      <c r="E188">
        <v>0</v>
      </c>
      <c r="F188">
        <v>1192206.1393645599</v>
      </c>
      <c r="G188">
        <v>1192206.1393645599</v>
      </c>
      <c r="H188">
        <v>1192206.1393645599</v>
      </c>
      <c r="I188">
        <v>1192206.1393645599</v>
      </c>
      <c r="J188">
        <v>1192206.1393645599</v>
      </c>
      <c r="K188">
        <v>1192206.1393645599</v>
      </c>
      <c r="L188">
        <v>1192206.1393645599</v>
      </c>
      <c r="M188">
        <v>1192206.1393645599</v>
      </c>
      <c r="N188">
        <v>1192206.1393645599</v>
      </c>
      <c r="O188">
        <v>1192206.1393645599</v>
      </c>
      <c r="P188">
        <v>1192206.1393645599</v>
      </c>
      <c r="Q188">
        <v>1192206.1393645599</v>
      </c>
      <c r="R188">
        <v>1192206.1393645599</v>
      </c>
      <c r="S188">
        <v>1192206.1393645599</v>
      </c>
      <c r="T188">
        <v>1192206.1393645599</v>
      </c>
      <c r="U188">
        <v>1192206.1393645599</v>
      </c>
      <c r="V188">
        <v>1192206.1393645599</v>
      </c>
      <c r="W188">
        <v>1192206.1393645599</v>
      </c>
      <c r="X188">
        <v>1192206.1393645599</v>
      </c>
      <c r="Y188">
        <v>1192206.1393645599</v>
      </c>
      <c r="Z188">
        <v>1192206.1393645599</v>
      </c>
      <c r="AA188">
        <v>1192206.1393645599</v>
      </c>
      <c r="AB188">
        <v>1192206.1393645599</v>
      </c>
      <c r="AC188">
        <v>1192206.1393645599</v>
      </c>
      <c r="AD188">
        <v>1192206.1393645599</v>
      </c>
      <c r="AE188">
        <v>1192206.1393645599</v>
      </c>
      <c r="AF188">
        <v>1192206.1393645599</v>
      </c>
      <c r="AG188">
        <v>1192206.1393645599</v>
      </c>
      <c r="AH188">
        <v>1192206.1393645599</v>
      </c>
      <c r="AI188">
        <v>1192206.1393645599</v>
      </c>
    </row>
    <row r="189" spans="1:35" customFormat="1" hidden="1">
      <c r="A189" t="s">
        <v>56</v>
      </c>
      <c r="B189" t="s">
        <v>55</v>
      </c>
      <c r="C189" t="s">
        <v>66</v>
      </c>
      <c r="D189">
        <v>2044</v>
      </c>
      <c r="E189">
        <v>1</v>
      </c>
      <c r="AD189">
        <v>23085495.390934099</v>
      </c>
      <c r="AE189">
        <v>23085495.390934099</v>
      </c>
      <c r="AF189">
        <v>23085495.390934099</v>
      </c>
      <c r="AG189">
        <v>23085495.390934099</v>
      </c>
      <c r="AH189">
        <v>23085495.390934099</v>
      </c>
      <c r="AI189">
        <v>23085495.390934099</v>
      </c>
    </row>
    <row r="190" spans="1:35" customFormat="1" hidden="1">
      <c r="A190" t="s">
        <v>56</v>
      </c>
      <c r="B190" t="s">
        <v>55</v>
      </c>
      <c r="C190" t="s">
        <v>66</v>
      </c>
      <c r="D190">
        <v>2045</v>
      </c>
      <c r="E190">
        <v>1</v>
      </c>
      <c r="AE190">
        <v>22394444.394574199</v>
      </c>
      <c r="AF190">
        <v>22394444.394574199</v>
      </c>
      <c r="AG190">
        <v>22394444.394574199</v>
      </c>
      <c r="AH190">
        <v>22394444.394574199</v>
      </c>
      <c r="AI190">
        <v>22394444.394574199</v>
      </c>
    </row>
    <row r="191" spans="1:35" customFormat="1" hidden="1">
      <c r="A191" t="s">
        <v>56</v>
      </c>
      <c r="B191" t="s">
        <v>55</v>
      </c>
      <c r="C191" t="s">
        <v>66</v>
      </c>
      <c r="D191">
        <v>2046</v>
      </c>
      <c r="E191">
        <v>1</v>
      </c>
      <c r="AF191">
        <v>65118673.904941998</v>
      </c>
      <c r="AG191">
        <v>65118673.904941998</v>
      </c>
      <c r="AH191">
        <v>65118673.904941998</v>
      </c>
      <c r="AI191">
        <v>65118673.904941998</v>
      </c>
    </row>
    <row r="192" spans="1:35" customFormat="1" hidden="1">
      <c r="A192" t="s">
        <v>56</v>
      </c>
      <c r="B192" t="s">
        <v>55</v>
      </c>
      <c r="C192" t="s">
        <v>66</v>
      </c>
      <c r="D192">
        <v>2047</v>
      </c>
      <c r="E192">
        <v>1</v>
      </c>
      <c r="AG192">
        <v>63205356.5805512</v>
      </c>
      <c r="AH192">
        <v>63205356.5805512</v>
      </c>
      <c r="AI192">
        <v>63205356.5805512</v>
      </c>
    </row>
    <row r="193" spans="1:35" customFormat="1" hidden="1">
      <c r="A193" t="s">
        <v>56</v>
      </c>
      <c r="B193" t="s">
        <v>55</v>
      </c>
      <c r="C193" t="s">
        <v>66</v>
      </c>
      <c r="D193">
        <v>2048</v>
      </c>
      <c r="E193">
        <v>1</v>
      </c>
      <c r="AH193">
        <v>61365996.201395802</v>
      </c>
      <c r="AI193">
        <v>61365996.201395802</v>
      </c>
    </row>
    <row r="194" spans="1:35" customFormat="1" hidden="1">
      <c r="A194" t="s">
        <v>56</v>
      </c>
      <c r="B194" t="s">
        <v>55</v>
      </c>
      <c r="C194" t="s">
        <v>66</v>
      </c>
      <c r="D194">
        <v>2049</v>
      </c>
      <c r="E194">
        <v>1</v>
      </c>
      <c r="AI194">
        <v>59597559.101061098</v>
      </c>
    </row>
    <row r="195" spans="1:35" customFormat="1" hidden="1">
      <c r="A195" t="s">
        <v>56</v>
      </c>
      <c r="B195" t="s">
        <v>55</v>
      </c>
      <c r="C195" t="s">
        <v>65</v>
      </c>
      <c r="D195">
        <v>2011</v>
      </c>
      <c r="E195">
        <v>1</v>
      </c>
      <c r="F195">
        <v>14484517.169658201</v>
      </c>
      <c r="G195">
        <v>14484517.169658201</v>
      </c>
      <c r="H195">
        <v>14484517.169658201</v>
      </c>
      <c r="I195">
        <v>14484517.169658201</v>
      </c>
      <c r="J195">
        <v>14484517.169658201</v>
      </c>
      <c r="K195">
        <v>14484517.169658201</v>
      </c>
      <c r="L195">
        <v>14484517.169658201</v>
      </c>
      <c r="M195">
        <v>14484517.169658201</v>
      </c>
      <c r="N195">
        <v>14484517.169658201</v>
      </c>
      <c r="O195">
        <v>14484517.169658201</v>
      </c>
      <c r="P195">
        <v>14484517.169658201</v>
      </c>
      <c r="Q195">
        <v>14484517.169658201</v>
      </c>
      <c r="R195">
        <v>14484517.169658201</v>
      </c>
      <c r="S195">
        <v>14484517.169658201</v>
      </c>
      <c r="T195">
        <v>14484517.169658201</v>
      </c>
      <c r="U195">
        <v>14484517.169658201</v>
      </c>
      <c r="V195">
        <v>14484517.169658201</v>
      </c>
      <c r="W195">
        <v>14484517.169658201</v>
      </c>
      <c r="X195">
        <v>14484517.169658201</v>
      </c>
      <c r="Y195">
        <v>14484517.169658201</v>
      </c>
      <c r="Z195">
        <v>14484517.169658201</v>
      </c>
    </row>
    <row r="196" spans="1:35" customFormat="1" hidden="1">
      <c r="A196" t="s">
        <v>56</v>
      </c>
      <c r="B196" t="s">
        <v>55</v>
      </c>
      <c r="C196" t="s">
        <v>65</v>
      </c>
      <c r="D196">
        <v>2012</v>
      </c>
      <c r="E196">
        <v>1</v>
      </c>
      <c r="F196">
        <v>25165616.6088342</v>
      </c>
      <c r="G196">
        <v>25165616.6088342</v>
      </c>
      <c r="H196">
        <v>25165616.6088342</v>
      </c>
      <c r="I196">
        <v>25165616.6088342</v>
      </c>
      <c r="J196">
        <v>25165616.6088342</v>
      </c>
      <c r="K196">
        <v>25165616.6088342</v>
      </c>
      <c r="L196">
        <v>25165616.6088342</v>
      </c>
      <c r="M196">
        <v>25165616.6088342</v>
      </c>
      <c r="N196">
        <v>25165616.6088342</v>
      </c>
      <c r="O196">
        <v>25165616.6088342</v>
      </c>
      <c r="P196">
        <v>25165616.6088342</v>
      </c>
      <c r="Q196">
        <v>25165616.6088342</v>
      </c>
      <c r="R196">
        <v>25165616.6088342</v>
      </c>
      <c r="S196">
        <v>25165616.6088342</v>
      </c>
      <c r="T196">
        <v>25165616.6088342</v>
      </c>
      <c r="U196">
        <v>25165616.6088342</v>
      </c>
      <c r="V196">
        <v>25165616.6088342</v>
      </c>
      <c r="W196">
        <v>25165616.6088342</v>
      </c>
      <c r="X196">
        <v>25165616.6088342</v>
      </c>
      <c r="Y196">
        <v>25165616.6088342</v>
      </c>
      <c r="Z196">
        <v>25165616.6088342</v>
      </c>
      <c r="AA196">
        <v>25165616.6088342</v>
      </c>
    </row>
    <row r="197" spans="1:35" customFormat="1" hidden="1">
      <c r="A197" t="s">
        <v>56</v>
      </c>
      <c r="B197" t="s">
        <v>55</v>
      </c>
      <c r="C197" t="s">
        <v>65</v>
      </c>
      <c r="D197">
        <v>2021</v>
      </c>
      <c r="E197">
        <v>1</v>
      </c>
      <c r="G197">
        <v>3810716.0177442902</v>
      </c>
      <c r="H197">
        <v>3810716.0177442902</v>
      </c>
      <c r="I197">
        <v>3810716.0177442902</v>
      </c>
      <c r="J197">
        <v>3810716.0177442902</v>
      </c>
      <c r="K197">
        <v>3810716.0177442902</v>
      </c>
      <c r="L197">
        <v>3810716.0177442902</v>
      </c>
      <c r="M197">
        <v>3810716.0177442902</v>
      </c>
      <c r="N197">
        <v>3810716.0177442902</v>
      </c>
      <c r="O197">
        <v>3810716.0177442902</v>
      </c>
      <c r="P197">
        <v>3810716.0177442902</v>
      </c>
      <c r="Q197">
        <v>3810716.0177442902</v>
      </c>
      <c r="R197">
        <v>3810716.0177442902</v>
      </c>
      <c r="S197">
        <v>3810716.0177442902</v>
      </c>
      <c r="T197">
        <v>3810716.0177442902</v>
      </c>
      <c r="U197">
        <v>3810716.0177442902</v>
      </c>
      <c r="V197">
        <v>3810716.0177442902</v>
      </c>
      <c r="W197">
        <v>3810716.0177442902</v>
      </c>
      <c r="X197">
        <v>3810716.0177442902</v>
      </c>
      <c r="Y197">
        <v>3810716.0177442902</v>
      </c>
      <c r="Z197">
        <v>3810716.0177442902</v>
      </c>
      <c r="AA197">
        <v>3810716.0177442902</v>
      </c>
      <c r="AB197">
        <v>3810716.0177442902</v>
      </c>
      <c r="AC197">
        <v>3810716.0177442902</v>
      </c>
      <c r="AD197">
        <v>3810716.0177442902</v>
      </c>
      <c r="AE197">
        <v>3810716.0177442902</v>
      </c>
      <c r="AF197">
        <v>3810716.0177442902</v>
      </c>
      <c r="AG197">
        <v>3810716.0177442902</v>
      </c>
      <c r="AH197">
        <v>3810716.0177442902</v>
      </c>
      <c r="AI197">
        <v>3810716.0177442902</v>
      </c>
    </row>
    <row r="198" spans="1:35" customFormat="1" hidden="1">
      <c r="A198" t="s">
        <v>56</v>
      </c>
      <c r="B198" t="s">
        <v>55</v>
      </c>
      <c r="C198" t="s">
        <v>65</v>
      </c>
      <c r="D198">
        <v>2026</v>
      </c>
      <c r="E198">
        <v>1</v>
      </c>
      <c r="L198">
        <v>5778275.0627530003</v>
      </c>
      <c r="M198">
        <v>5778275.0627530003</v>
      </c>
      <c r="N198">
        <v>5778275.0627530003</v>
      </c>
      <c r="O198">
        <v>5778275.0627530003</v>
      </c>
      <c r="P198">
        <v>5778275.0627530003</v>
      </c>
      <c r="Q198">
        <v>5778275.0627530003</v>
      </c>
      <c r="R198">
        <v>5778275.0627530003</v>
      </c>
      <c r="S198">
        <v>5778275.0627530003</v>
      </c>
      <c r="T198">
        <v>5778275.0627530003</v>
      </c>
      <c r="U198">
        <v>5778275.0627530003</v>
      </c>
      <c r="V198">
        <v>5778275.0627530003</v>
      </c>
      <c r="W198">
        <v>5778275.0627530003</v>
      </c>
      <c r="X198">
        <v>5778275.0627530003</v>
      </c>
      <c r="Y198">
        <v>5778275.0627530003</v>
      </c>
      <c r="Z198">
        <v>5778275.0627530003</v>
      </c>
      <c r="AA198">
        <v>5778275.0627530003</v>
      </c>
      <c r="AB198">
        <v>5778275.0627530003</v>
      </c>
      <c r="AC198">
        <v>5778275.0627530003</v>
      </c>
      <c r="AD198">
        <v>5778275.0627530003</v>
      </c>
      <c r="AE198">
        <v>5778275.0627530003</v>
      </c>
      <c r="AF198">
        <v>5778275.0627530003</v>
      </c>
      <c r="AG198">
        <v>5778275.0627530003</v>
      </c>
      <c r="AH198">
        <v>5778275.0627530003</v>
      </c>
      <c r="AI198">
        <v>5778275.0627530003</v>
      </c>
    </row>
    <row r="199" spans="1:35" customFormat="1" hidden="1">
      <c r="A199" t="s">
        <v>56</v>
      </c>
      <c r="B199" t="s">
        <v>55</v>
      </c>
      <c r="C199" t="s">
        <v>65</v>
      </c>
      <c r="D199">
        <v>2027</v>
      </c>
      <c r="E199">
        <v>1</v>
      </c>
      <c r="M199">
        <v>5663691.4027221696</v>
      </c>
      <c r="N199">
        <v>5663691.4027221696</v>
      </c>
      <c r="O199">
        <v>5663691.4027221696</v>
      </c>
      <c r="P199">
        <v>5663691.4027221696</v>
      </c>
      <c r="Q199">
        <v>5663691.4027221696</v>
      </c>
      <c r="R199">
        <v>5663691.4027221696</v>
      </c>
      <c r="S199">
        <v>5663691.4027221696</v>
      </c>
      <c r="T199">
        <v>5663691.4027221696</v>
      </c>
      <c r="U199">
        <v>5663691.4027221696</v>
      </c>
      <c r="V199">
        <v>5663691.4027221696</v>
      </c>
      <c r="W199">
        <v>5663691.4027221696</v>
      </c>
      <c r="X199">
        <v>5663691.4027221696</v>
      </c>
      <c r="Y199">
        <v>5663691.4027221696</v>
      </c>
      <c r="Z199">
        <v>5663691.4027221696</v>
      </c>
      <c r="AA199">
        <v>5663691.4027221696</v>
      </c>
      <c r="AB199">
        <v>5663691.4027221696</v>
      </c>
      <c r="AC199">
        <v>5663691.4027221696</v>
      </c>
      <c r="AD199">
        <v>5663691.4027221696</v>
      </c>
      <c r="AE199">
        <v>5663691.4027221696</v>
      </c>
      <c r="AF199">
        <v>5663691.4027221696</v>
      </c>
      <c r="AG199">
        <v>5663691.4027221696</v>
      </c>
      <c r="AH199">
        <v>5663691.4027221696</v>
      </c>
      <c r="AI199">
        <v>5663691.4027221696</v>
      </c>
    </row>
    <row r="200" spans="1:35" customFormat="1" hidden="1">
      <c r="A200" t="s">
        <v>56</v>
      </c>
      <c r="B200" t="s">
        <v>55</v>
      </c>
      <c r="C200" t="s">
        <v>65</v>
      </c>
      <c r="D200">
        <v>2028</v>
      </c>
      <c r="E200">
        <v>1</v>
      </c>
      <c r="N200">
        <v>5549107.7426913101</v>
      </c>
      <c r="O200">
        <v>5549107.7426913101</v>
      </c>
      <c r="P200">
        <v>5549107.7426913101</v>
      </c>
      <c r="Q200">
        <v>5549107.7426913101</v>
      </c>
      <c r="R200">
        <v>5549107.7426913101</v>
      </c>
      <c r="S200">
        <v>5549107.7426913101</v>
      </c>
      <c r="T200">
        <v>5549107.7426913101</v>
      </c>
      <c r="U200">
        <v>5549107.7426913101</v>
      </c>
      <c r="V200">
        <v>5549107.7426913101</v>
      </c>
      <c r="W200">
        <v>5549107.7426913101</v>
      </c>
      <c r="X200">
        <v>5549107.7426913101</v>
      </c>
      <c r="Y200">
        <v>5549107.7426913101</v>
      </c>
      <c r="Z200">
        <v>5549107.7426913101</v>
      </c>
      <c r="AA200">
        <v>5549107.7426913101</v>
      </c>
      <c r="AB200">
        <v>5549107.7426913101</v>
      </c>
      <c r="AC200">
        <v>5549107.7426913101</v>
      </c>
      <c r="AD200">
        <v>5549107.7426913101</v>
      </c>
      <c r="AE200">
        <v>5549107.7426913101</v>
      </c>
      <c r="AF200">
        <v>5549107.7426913101</v>
      </c>
      <c r="AG200">
        <v>5549107.7426913101</v>
      </c>
      <c r="AH200">
        <v>5549107.7426913101</v>
      </c>
      <c r="AI200">
        <v>5549107.7426913101</v>
      </c>
    </row>
    <row r="201" spans="1:35" customFormat="1" hidden="1">
      <c r="A201" t="s">
        <v>56</v>
      </c>
      <c r="B201" t="s">
        <v>55</v>
      </c>
      <c r="C201" t="s">
        <v>65</v>
      </c>
      <c r="D201">
        <v>2029</v>
      </c>
      <c r="E201">
        <v>1</v>
      </c>
      <c r="O201">
        <v>5434524.0826604897</v>
      </c>
      <c r="P201">
        <v>5434524.0826604897</v>
      </c>
      <c r="Q201">
        <v>5434524.0826604897</v>
      </c>
      <c r="R201">
        <v>5434524.0826604897</v>
      </c>
      <c r="S201">
        <v>5434524.0826604897</v>
      </c>
      <c r="T201">
        <v>5434524.0826604897</v>
      </c>
      <c r="U201">
        <v>5434524.0826604897</v>
      </c>
      <c r="V201">
        <v>5434524.0826604897</v>
      </c>
      <c r="W201">
        <v>5434524.0826604897</v>
      </c>
      <c r="X201">
        <v>5434524.0826604897</v>
      </c>
      <c r="Y201">
        <v>5434524.0826604897</v>
      </c>
      <c r="Z201">
        <v>5434524.0826604897</v>
      </c>
      <c r="AA201">
        <v>5434524.0826604897</v>
      </c>
      <c r="AB201">
        <v>5434524.0826604897</v>
      </c>
      <c r="AC201">
        <v>5434524.0826604897</v>
      </c>
      <c r="AD201">
        <v>5434524.0826604897</v>
      </c>
      <c r="AE201">
        <v>5434524.0826604897</v>
      </c>
      <c r="AF201">
        <v>5434524.0826604897</v>
      </c>
      <c r="AG201">
        <v>5434524.0826604897</v>
      </c>
      <c r="AH201">
        <v>5434524.0826604897</v>
      </c>
      <c r="AI201">
        <v>5434524.0826604897</v>
      </c>
    </row>
    <row r="202" spans="1:35" customFormat="1" hidden="1">
      <c r="A202" t="s">
        <v>56</v>
      </c>
      <c r="B202" t="s">
        <v>55</v>
      </c>
      <c r="C202" t="s">
        <v>65</v>
      </c>
      <c r="D202">
        <v>2030</v>
      </c>
      <c r="E202">
        <v>1</v>
      </c>
      <c r="P202">
        <v>5319940.42262966</v>
      </c>
      <c r="Q202">
        <v>5319940.42262966</v>
      </c>
      <c r="R202">
        <v>5319940.42262966</v>
      </c>
      <c r="S202">
        <v>5319940.42262966</v>
      </c>
      <c r="T202">
        <v>5319940.42262966</v>
      </c>
      <c r="U202">
        <v>5319940.42262966</v>
      </c>
      <c r="V202">
        <v>5319940.42262966</v>
      </c>
      <c r="W202">
        <v>5319940.42262966</v>
      </c>
      <c r="X202">
        <v>5319940.42262966</v>
      </c>
      <c r="Y202">
        <v>5319940.42262966</v>
      </c>
      <c r="Z202">
        <v>5319940.42262966</v>
      </c>
      <c r="AA202">
        <v>5319940.42262966</v>
      </c>
      <c r="AB202">
        <v>5319940.42262966</v>
      </c>
      <c r="AC202">
        <v>5319940.42262966</v>
      </c>
      <c r="AD202">
        <v>5319940.42262966</v>
      </c>
      <c r="AE202">
        <v>5319940.42262966</v>
      </c>
      <c r="AF202">
        <v>5319940.42262966</v>
      </c>
      <c r="AG202">
        <v>5319940.42262966</v>
      </c>
      <c r="AH202">
        <v>5319940.42262966</v>
      </c>
      <c r="AI202">
        <v>5319940.42262966</v>
      </c>
    </row>
    <row r="203" spans="1:35" customFormat="1" hidden="1">
      <c r="A203" t="s">
        <v>56</v>
      </c>
      <c r="B203" t="s">
        <v>55</v>
      </c>
      <c r="C203" t="s">
        <v>65</v>
      </c>
      <c r="D203">
        <v>2041</v>
      </c>
      <c r="E203">
        <v>1</v>
      </c>
      <c r="AA203">
        <v>3513537.9787876401</v>
      </c>
      <c r="AB203">
        <v>3513537.9787876401</v>
      </c>
      <c r="AC203">
        <v>3513537.9787876401</v>
      </c>
      <c r="AD203">
        <v>3513537.9787876401</v>
      </c>
      <c r="AE203">
        <v>3513537.9787876401</v>
      </c>
      <c r="AF203">
        <v>3513537.9787876401</v>
      </c>
      <c r="AG203">
        <v>3513537.9787876401</v>
      </c>
      <c r="AH203">
        <v>3513537.9787876401</v>
      </c>
      <c r="AI203">
        <v>3513537.9787876401</v>
      </c>
    </row>
    <row r="204" spans="1:35" customFormat="1" hidden="1">
      <c r="A204" t="s">
        <v>56</v>
      </c>
      <c r="B204" t="s">
        <v>55</v>
      </c>
      <c r="C204" t="s">
        <v>65</v>
      </c>
      <c r="D204">
        <v>2042</v>
      </c>
      <c r="E204">
        <v>1</v>
      </c>
      <c r="AB204">
        <v>7932586.5259013604</v>
      </c>
      <c r="AC204">
        <v>7932586.5259013604</v>
      </c>
      <c r="AD204">
        <v>7932586.5259013604</v>
      </c>
      <c r="AE204">
        <v>7932586.5259013604</v>
      </c>
      <c r="AF204">
        <v>7932586.5259013604</v>
      </c>
      <c r="AG204">
        <v>7932586.5259013604</v>
      </c>
      <c r="AH204">
        <v>7932586.5259013604</v>
      </c>
      <c r="AI204">
        <v>7932586.5259013604</v>
      </c>
    </row>
    <row r="205" spans="1:35" customFormat="1" hidden="1">
      <c r="A205" t="s">
        <v>56</v>
      </c>
      <c r="B205" t="s">
        <v>55</v>
      </c>
      <c r="C205" t="s">
        <v>114</v>
      </c>
      <c r="D205">
        <v>1990</v>
      </c>
      <c r="E205">
        <v>0</v>
      </c>
      <c r="F205">
        <v>692512.59699522704</v>
      </c>
      <c r="G205">
        <v>692512.59699522704</v>
      </c>
      <c r="H205">
        <v>692512.59699522704</v>
      </c>
      <c r="I205">
        <v>692512.59699522704</v>
      </c>
      <c r="J205">
        <v>692512.59699522704</v>
      </c>
      <c r="K205">
        <v>692512.59699522704</v>
      </c>
      <c r="L205">
        <v>692512.59699522704</v>
      </c>
      <c r="M205">
        <v>692512.59699522704</v>
      </c>
      <c r="N205">
        <v>692512.59699522704</v>
      </c>
      <c r="O205">
        <v>692512.59699522704</v>
      </c>
      <c r="P205">
        <v>692512.59699522704</v>
      </c>
      <c r="Q205">
        <v>692512.59699522704</v>
      </c>
      <c r="R205">
        <v>692512.59699522704</v>
      </c>
      <c r="S205">
        <v>692512.59699522704</v>
      </c>
      <c r="T205">
        <v>692512.59699522704</v>
      </c>
      <c r="U205">
        <v>692512.59699522704</v>
      </c>
      <c r="V205">
        <v>692512.59699522704</v>
      </c>
      <c r="W205">
        <v>692512.59699522704</v>
      </c>
      <c r="X205">
        <v>692512.59699522704</v>
      </c>
      <c r="Y205">
        <v>692512.59699522704</v>
      </c>
      <c r="Z205">
        <v>692512.59699522704</v>
      </c>
      <c r="AA205">
        <v>692512.59699522704</v>
      </c>
      <c r="AB205">
        <v>692512.59699522704</v>
      </c>
      <c r="AC205">
        <v>692512.59699522704</v>
      </c>
      <c r="AD205">
        <v>692512.59699522704</v>
      </c>
    </row>
    <row r="206" spans="1:35" customFormat="1" hidden="1">
      <c r="A206" t="s">
        <v>56</v>
      </c>
      <c r="B206" t="s">
        <v>54</v>
      </c>
      <c r="C206" t="s">
        <v>72</v>
      </c>
      <c r="D206">
        <v>2022</v>
      </c>
      <c r="E206">
        <v>0</v>
      </c>
      <c r="H206">
        <v>139.5</v>
      </c>
    </row>
    <row r="207" spans="1:35" customFormat="1" hidden="1">
      <c r="A207" t="s">
        <v>56</v>
      </c>
      <c r="B207" t="s">
        <v>54</v>
      </c>
      <c r="C207" t="s">
        <v>72</v>
      </c>
      <c r="D207">
        <v>2023</v>
      </c>
      <c r="E207">
        <v>0</v>
      </c>
      <c r="I207">
        <v>299.60000000000002</v>
      </c>
    </row>
    <row r="208" spans="1:35" customFormat="1" hidden="1">
      <c r="A208" t="s">
        <v>56</v>
      </c>
      <c r="B208" t="s">
        <v>54</v>
      </c>
      <c r="C208" t="s">
        <v>72</v>
      </c>
      <c r="D208">
        <v>2024</v>
      </c>
      <c r="E208">
        <v>0</v>
      </c>
      <c r="J208">
        <v>172</v>
      </c>
    </row>
    <row r="209" spans="1:31" customFormat="1" hidden="1">
      <c r="A209" t="s">
        <v>56</v>
      </c>
      <c r="B209" t="s">
        <v>54</v>
      </c>
      <c r="C209" t="s">
        <v>72</v>
      </c>
      <c r="D209">
        <v>2037</v>
      </c>
      <c r="E209">
        <v>0</v>
      </c>
      <c r="W209">
        <v>139.5</v>
      </c>
    </row>
    <row r="210" spans="1:31" customFormat="1" hidden="1">
      <c r="A210" t="s">
        <v>56</v>
      </c>
      <c r="B210" t="s">
        <v>54</v>
      </c>
      <c r="C210" t="s">
        <v>72</v>
      </c>
      <c r="D210">
        <v>2038</v>
      </c>
      <c r="E210">
        <v>0</v>
      </c>
      <c r="X210">
        <v>299.60000000000002</v>
      </c>
    </row>
    <row r="211" spans="1:31" customFormat="1" hidden="1">
      <c r="A211" t="s">
        <v>56</v>
      </c>
      <c r="B211" t="s">
        <v>54</v>
      </c>
      <c r="C211" t="s">
        <v>72</v>
      </c>
      <c r="D211">
        <v>2039</v>
      </c>
      <c r="E211">
        <v>0</v>
      </c>
      <c r="Y211">
        <v>172</v>
      </c>
    </row>
    <row r="212" spans="1:31" customFormat="1" hidden="1">
      <c r="A212" t="s">
        <v>56</v>
      </c>
      <c r="B212" t="s">
        <v>54</v>
      </c>
      <c r="C212" t="s">
        <v>72</v>
      </c>
      <c r="D212">
        <v>2041</v>
      </c>
      <c r="E212">
        <v>0</v>
      </c>
      <c r="AA212">
        <v>10.7750297261708</v>
      </c>
    </row>
    <row r="213" spans="1:31" customFormat="1" hidden="1">
      <c r="A213" t="s">
        <v>56</v>
      </c>
      <c r="B213" t="s">
        <v>54</v>
      </c>
      <c r="C213" t="s">
        <v>72</v>
      </c>
      <c r="D213">
        <v>2042</v>
      </c>
      <c r="E213">
        <v>0</v>
      </c>
      <c r="AB213">
        <v>10.7750297261707</v>
      </c>
    </row>
    <row r="214" spans="1:31" customFormat="1" hidden="1">
      <c r="A214" t="s">
        <v>56</v>
      </c>
      <c r="B214" t="s">
        <v>54</v>
      </c>
      <c r="C214" t="s">
        <v>72</v>
      </c>
      <c r="D214">
        <v>2043</v>
      </c>
      <c r="E214">
        <v>0</v>
      </c>
      <c r="AC214">
        <v>10.7750297261708</v>
      </c>
    </row>
    <row r="215" spans="1:31" customFormat="1" hidden="1">
      <c r="A215" t="s">
        <v>56</v>
      </c>
      <c r="B215" t="s">
        <v>54</v>
      </c>
      <c r="C215" t="s">
        <v>72</v>
      </c>
      <c r="D215">
        <v>2044</v>
      </c>
      <c r="E215">
        <v>0</v>
      </c>
      <c r="AD215">
        <v>10.7750297261707</v>
      </c>
    </row>
    <row r="216" spans="1:31" customFormat="1" hidden="1">
      <c r="A216" t="s">
        <v>56</v>
      </c>
      <c r="B216" t="s">
        <v>54</v>
      </c>
      <c r="C216" t="s">
        <v>72</v>
      </c>
      <c r="D216">
        <v>2045</v>
      </c>
      <c r="E216">
        <v>0</v>
      </c>
      <c r="AE216">
        <v>10.7750297261708</v>
      </c>
    </row>
    <row r="217" spans="1:31" customFormat="1" hidden="1">
      <c r="A217" t="s">
        <v>56</v>
      </c>
      <c r="B217" t="s">
        <v>54</v>
      </c>
      <c r="C217" t="s">
        <v>71</v>
      </c>
      <c r="D217">
        <v>2020</v>
      </c>
      <c r="E217">
        <v>1</v>
      </c>
      <c r="F217">
        <v>10</v>
      </c>
    </row>
    <row r="218" spans="1:31" customFormat="1" hidden="1">
      <c r="A218" t="s">
        <v>56</v>
      </c>
      <c r="B218" t="s">
        <v>54</v>
      </c>
      <c r="C218" t="s">
        <v>71</v>
      </c>
      <c r="D218">
        <v>2021</v>
      </c>
      <c r="E218">
        <v>1</v>
      </c>
      <c r="G218">
        <v>3.5</v>
      </c>
    </row>
    <row r="219" spans="1:31" customFormat="1" hidden="1">
      <c r="A219" t="s">
        <v>56</v>
      </c>
      <c r="B219" t="s">
        <v>54</v>
      </c>
      <c r="C219" t="s">
        <v>71</v>
      </c>
      <c r="D219">
        <v>2022</v>
      </c>
      <c r="E219">
        <v>1</v>
      </c>
      <c r="H219">
        <v>139.5</v>
      </c>
    </row>
    <row r="220" spans="1:31" customFormat="1" hidden="1">
      <c r="A220" t="s">
        <v>56</v>
      </c>
      <c r="B220" t="s">
        <v>54</v>
      </c>
      <c r="C220" t="s">
        <v>71</v>
      </c>
      <c r="D220">
        <v>2023</v>
      </c>
      <c r="E220">
        <v>1</v>
      </c>
      <c r="I220">
        <v>129.6</v>
      </c>
    </row>
    <row r="221" spans="1:31" customFormat="1" hidden="1">
      <c r="A221" t="s">
        <v>56</v>
      </c>
      <c r="B221" t="s">
        <v>54</v>
      </c>
      <c r="C221" t="s">
        <v>71</v>
      </c>
      <c r="D221">
        <v>2024</v>
      </c>
      <c r="E221">
        <v>1</v>
      </c>
      <c r="J221">
        <v>176.99999999999901</v>
      </c>
    </row>
    <row r="222" spans="1:31" customFormat="1" hidden="1">
      <c r="A222" t="s">
        <v>56</v>
      </c>
      <c r="B222" t="s">
        <v>54</v>
      </c>
      <c r="C222" t="s">
        <v>71</v>
      </c>
      <c r="D222">
        <v>2025</v>
      </c>
      <c r="E222">
        <v>1</v>
      </c>
      <c r="K222">
        <v>150</v>
      </c>
    </row>
    <row r="223" spans="1:31" customFormat="1" hidden="1">
      <c r="A223" t="s">
        <v>56</v>
      </c>
      <c r="B223" t="s">
        <v>54</v>
      </c>
      <c r="C223" t="s">
        <v>71</v>
      </c>
      <c r="D223">
        <v>2026</v>
      </c>
      <c r="E223">
        <v>1</v>
      </c>
      <c r="L223">
        <v>159.38578901010001</v>
      </c>
    </row>
    <row r="224" spans="1:31" customFormat="1" hidden="1">
      <c r="A224" t="s">
        <v>56</v>
      </c>
      <c r="B224" t="s">
        <v>54</v>
      </c>
      <c r="C224" t="s">
        <v>71</v>
      </c>
      <c r="D224">
        <v>2027</v>
      </c>
      <c r="E224">
        <v>1</v>
      </c>
      <c r="M224">
        <v>159.38578901010001</v>
      </c>
    </row>
    <row r="225" spans="1:29" customFormat="1" hidden="1">
      <c r="A225" t="s">
        <v>56</v>
      </c>
      <c r="B225" t="s">
        <v>54</v>
      </c>
      <c r="C225" t="s">
        <v>71</v>
      </c>
      <c r="D225">
        <v>2028</v>
      </c>
      <c r="E225">
        <v>1</v>
      </c>
      <c r="N225">
        <v>159.38578901010001</v>
      </c>
    </row>
    <row r="226" spans="1:29" customFormat="1" hidden="1">
      <c r="A226" t="s">
        <v>56</v>
      </c>
      <c r="B226" t="s">
        <v>54</v>
      </c>
      <c r="C226" t="s">
        <v>71</v>
      </c>
      <c r="D226">
        <v>2029</v>
      </c>
      <c r="E226">
        <v>1</v>
      </c>
      <c r="O226">
        <v>159.38578901010101</v>
      </c>
    </row>
    <row r="227" spans="1:29" customFormat="1" hidden="1">
      <c r="A227" t="s">
        <v>56</v>
      </c>
      <c r="B227" t="s">
        <v>54</v>
      </c>
      <c r="C227" t="s">
        <v>71</v>
      </c>
      <c r="D227">
        <v>2030</v>
      </c>
      <c r="E227">
        <v>1</v>
      </c>
      <c r="P227">
        <v>159.38578901010001</v>
      </c>
    </row>
    <row r="228" spans="1:29" customFormat="1" hidden="1">
      <c r="A228" t="s">
        <v>56</v>
      </c>
      <c r="B228" t="s">
        <v>54</v>
      </c>
      <c r="C228" t="s">
        <v>71</v>
      </c>
      <c r="D228">
        <v>2031</v>
      </c>
      <c r="E228">
        <v>1</v>
      </c>
      <c r="Q228">
        <v>11.0850282163423</v>
      </c>
    </row>
    <row r="229" spans="1:29" customFormat="1" hidden="1">
      <c r="A229" t="s">
        <v>56</v>
      </c>
      <c r="B229" t="s">
        <v>54</v>
      </c>
      <c r="C229" t="s">
        <v>71</v>
      </c>
      <c r="D229">
        <v>2032</v>
      </c>
      <c r="E229">
        <v>1</v>
      </c>
      <c r="R229">
        <v>11.0850282163423</v>
      </c>
    </row>
    <row r="230" spans="1:29" customFormat="1" hidden="1">
      <c r="A230" t="s">
        <v>56</v>
      </c>
      <c r="B230" t="s">
        <v>54</v>
      </c>
      <c r="C230" t="s">
        <v>71</v>
      </c>
      <c r="D230">
        <v>2033</v>
      </c>
      <c r="E230">
        <v>1</v>
      </c>
      <c r="S230">
        <v>11.085028216342099</v>
      </c>
    </row>
    <row r="231" spans="1:29" customFormat="1" hidden="1">
      <c r="A231" t="s">
        <v>56</v>
      </c>
      <c r="B231" t="s">
        <v>54</v>
      </c>
      <c r="C231" t="s">
        <v>71</v>
      </c>
      <c r="D231">
        <v>2034</v>
      </c>
      <c r="E231">
        <v>1</v>
      </c>
      <c r="T231">
        <v>11.0850282163423</v>
      </c>
    </row>
    <row r="232" spans="1:29" customFormat="1" hidden="1">
      <c r="A232" t="s">
        <v>56</v>
      </c>
      <c r="B232" t="s">
        <v>54</v>
      </c>
      <c r="C232" t="s">
        <v>71</v>
      </c>
      <c r="D232">
        <v>2035</v>
      </c>
      <c r="E232">
        <v>1</v>
      </c>
      <c r="U232">
        <v>11.0850282163423</v>
      </c>
    </row>
    <row r="233" spans="1:29" customFormat="1" hidden="1">
      <c r="A233" t="s">
        <v>56</v>
      </c>
      <c r="B233" t="s">
        <v>54</v>
      </c>
      <c r="C233" t="s">
        <v>71</v>
      </c>
      <c r="D233">
        <v>2036</v>
      </c>
      <c r="E233">
        <v>1</v>
      </c>
      <c r="V233">
        <v>43.659919279138101</v>
      </c>
    </row>
    <row r="234" spans="1:29" customFormat="1" hidden="1">
      <c r="A234" t="s">
        <v>56</v>
      </c>
      <c r="B234" t="s">
        <v>54</v>
      </c>
      <c r="C234" t="s">
        <v>71</v>
      </c>
      <c r="D234">
        <v>2037</v>
      </c>
      <c r="E234">
        <v>1</v>
      </c>
      <c r="W234">
        <v>43.659919279137902</v>
      </c>
    </row>
    <row r="235" spans="1:29" customFormat="1" hidden="1">
      <c r="A235" t="s">
        <v>56</v>
      </c>
      <c r="B235" t="s">
        <v>54</v>
      </c>
      <c r="C235" t="s">
        <v>71</v>
      </c>
      <c r="D235">
        <v>2038</v>
      </c>
      <c r="E235">
        <v>1</v>
      </c>
      <c r="X235">
        <v>43.659919279138101</v>
      </c>
    </row>
    <row r="236" spans="1:29" customFormat="1" hidden="1">
      <c r="A236" t="s">
        <v>56</v>
      </c>
      <c r="B236" t="s">
        <v>54</v>
      </c>
      <c r="C236" t="s">
        <v>71</v>
      </c>
      <c r="D236">
        <v>2039</v>
      </c>
      <c r="E236">
        <v>1</v>
      </c>
      <c r="Y236">
        <v>43.659919279137902</v>
      </c>
    </row>
    <row r="237" spans="1:29" customFormat="1" hidden="1">
      <c r="A237" t="s">
        <v>56</v>
      </c>
      <c r="B237" t="s">
        <v>54</v>
      </c>
      <c r="C237" t="s">
        <v>71</v>
      </c>
      <c r="D237">
        <v>2040</v>
      </c>
      <c r="E237">
        <v>1</v>
      </c>
      <c r="Z237">
        <v>43.659919279137902</v>
      </c>
    </row>
    <row r="238" spans="1:29" customFormat="1" hidden="1">
      <c r="A238" t="s">
        <v>56</v>
      </c>
      <c r="B238" t="s">
        <v>54</v>
      </c>
      <c r="C238" t="s">
        <v>71</v>
      </c>
      <c r="D238">
        <v>2041</v>
      </c>
      <c r="E238">
        <v>1</v>
      </c>
      <c r="AA238">
        <v>133.184701247101</v>
      </c>
    </row>
    <row r="239" spans="1:29" customFormat="1" hidden="1">
      <c r="A239" t="s">
        <v>56</v>
      </c>
      <c r="B239" t="s">
        <v>54</v>
      </c>
      <c r="C239" t="s">
        <v>71</v>
      </c>
      <c r="D239">
        <v>2042</v>
      </c>
      <c r="E239">
        <v>1</v>
      </c>
      <c r="AB239">
        <v>140.184701247102</v>
      </c>
    </row>
    <row r="240" spans="1:29" customFormat="1" hidden="1">
      <c r="A240" t="s">
        <v>56</v>
      </c>
      <c r="B240" t="s">
        <v>54</v>
      </c>
      <c r="C240" t="s">
        <v>71</v>
      </c>
      <c r="D240">
        <v>2043</v>
      </c>
      <c r="E240">
        <v>1</v>
      </c>
      <c r="AC240">
        <v>133.184701247101</v>
      </c>
    </row>
    <row r="241" spans="1:35" customFormat="1" hidden="1">
      <c r="A241" t="s">
        <v>56</v>
      </c>
      <c r="B241" t="s">
        <v>54</v>
      </c>
      <c r="C241" t="s">
        <v>71</v>
      </c>
      <c r="D241">
        <v>2044</v>
      </c>
      <c r="E241">
        <v>1</v>
      </c>
      <c r="AD241">
        <v>138.184701247101</v>
      </c>
    </row>
    <row r="242" spans="1:35" customFormat="1" hidden="1">
      <c r="A242" t="s">
        <v>56</v>
      </c>
      <c r="B242" t="s">
        <v>54</v>
      </c>
      <c r="C242" t="s">
        <v>71</v>
      </c>
      <c r="D242">
        <v>2045</v>
      </c>
      <c r="E242">
        <v>1</v>
      </c>
      <c r="AE242">
        <v>133.184701247101</v>
      </c>
    </row>
    <row r="243" spans="1:35" customFormat="1" hidden="1">
      <c r="A243" t="s">
        <v>56</v>
      </c>
      <c r="B243" t="s">
        <v>54</v>
      </c>
      <c r="C243" t="s">
        <v>71</v>
      </c>
      <c r="D243">
        <v>2046</v>
      </c>
      <c r="E243">
        <v>1</v>
      </c>
      <c r="AF243">
        <v>9.0831681715121704</v>
      </c>
    </row>
    <row r="244" spans="1:35" customFormat="1" hidden="1">
      <c r="A244" t="s">
        <v>56</v>
      </c>
      <c r="B244" t="s">
        <v>54</v>
      </c>
      <c r="C244" t="s">
        <v>71</v>
      </c>
      <c r="D244">
        <v>2047</v>
      </c>
      <c r="E244">
        <v>1</v>
      </c>
      <c r="AG244">
        <v>35.183168171512499</v>
      </c>
    </row>
    <row r="245" spans="1:35" customFormat="1" hidden="1">
      <c r="A245" t="s">
        <v>56</v>
      </c>
      <c r="B245" t="s">
        <v>54</v>
      </c>
      <c r="C245" t="s">
        <v>71</v>
      </c>
      <c r="D245">
        <v>2048</v>
      </c>
      <c r="E245">
        <v>1</v>
      </c>
      <c r="AH245">
        <v>2.5831681715126198</v>
      </c>
    </row>
    <row r="246" spans="1:35" customFormat="1" hidden="1">
      <c r="A246" t="s">
        <v>56</v>
      </c>
      <c r="B246" t="s">
        <v>54</v>
      </c>
      <c r="C246" t="s">
        <v>71</v>
      </c>
      <c r="D246">
        <v>2049</v>
      </c>
      <c r="E246">
        <v>1</v>
      </c>
      <c r="AI246">
        <v>132.18316817151199</v>
      </c>
    </row>
    <row r="247" spans="1:35" customFormat="1" hidden="1">
      <c r="A247" t="s">
        <v>56</v>
      </c>
      <c r="B247" t="s">
        <v>54</v>
      </c>
      <c r="C247" t="s">
        <v>66</v>
      </c>
      <c r="D247">
        <v>2044</v>
      </c>
      <c r="E247">
        <v>1</v>
      </c>
      <c r="AD247">
        <v>100</v>
      </c>
    </row>
    <row r="248" spans="1:35" customFormat="1" hidden="1">
      <c r="A248" t="s">
        <v>56</v>
      </c>
      <c r="B248" t="s">
        <v>54</v>
      </c>
      <c r="C248" t="s">
        <v>66</v>
      </c>
      <c r="D248">
        <v>2045</v>
      </c>
      <c r="E248">
        <v>1</v>
      </c>
      <c r="AE248">
        <v>100</v>
      </c>
    </row>
    <row r="249" spans="1:35" customFormat="1" hidden="1">
      <c r="A249" t="s">
        <v>56</v>
      </c>
      <c r="B249" t="s">
        <v>54</v>
      </c>
      <c r="C249" t="s">
        <v>66</v>
      </c>
      <c r="D249">
        <v>2046</v>
      </c>
      <c r="E249">
        <v>1</v>
      </c>
      <c r="AF249">
        <v>299.66857787257402</v>
      </c>
    </row>
    <row r="250" spans="1:35" customFormat="1" hidden="1">
      <c r="A250" t="s">
        <v>56</v>
      </c>
      <c r="B250" t="s">
        <v>54</v>
      </c>
      <c r="C250" t="s">
        <v>66</v>
      </c>
      <c r="D250">
        <v>2047</v>
      </c>
      <c r="E250">
        <v>1</v>
      </c>
      <c r="AG250">
        <v>299.66857787257402</v>
      </c>
    </row>
    <row r="251" spans="1:35" customFormat="1" hidden="1">
      <c r="A251" t="s">
        <v>56</v>
      </c>
      <c r="B251" t="s">
        <v>54</v>
      </c>
      <c r="C251" t="s">
        <v>66</v>
      </c>
      <c r="D251">
        <v>2048</v>
      </c>
      <c r="E251">
        <v>1</v>
      </c>
      <c r="AH251">
        <v>299.668577872573</v>
      </c>
    </row>
    <row r="252" spans="1:35" customFormat="1" hidden="1">
      <c r="A252" t="s">
        <v>56</v>
      </c>
      <c r="B252" t="s">
        <v>54</v>
      </c>
      <c r="C252" t="s">
        <v>66</v>
      </c>
      <c r="D252">
        <v>2049</v>
      </c>
      <c r="E252">
        <v>1</v>
      </c>
      <c r="AI252">
        <v>299.66857787257402</v>
      </c>
    </row>
    <row r="253" spans="1:35" customFormat="1" hidden="1">
      <c r="A253" t="s">
        <v>56</v>
      </c>
      <c r="B253" t="s">
        <v>54</v>
      </c>
      <c r="C253" t="s">
        <v>65</v>
      </c>
      <c r="D253">
        <v>2021</v>
      </c>
      <c r="E253">
        <v>1</v>
      </c>
      <c r="G253">
        <v>24</v>
      </c>
    </row>
    <row r="254" spans="1:35" customFormat="1" hidden="1">
      <c r="A254" t="s">
        <v>56</v>
      </c>
      <c r="B254" t="s">
        <v>54</v>
      </c>
      <c r="C254" t="s">
        <v>65</v>
      </c>
      <c r="D254">
        <v>2026</v>
      </c>
      <c r="E254">
        <v>1</v>
      </c>
      <c r="L254">
        <v>40</v>
      </c>
    </row>
    <row r="255" spans="1:35" customFormat="1" hidden="1">
      <c r="A255" t="s">
        <v>56</v>
      </c>
      <c r="B255" t="s">
        <v>54</v>
      </c>
      <c r="C255" t="s">
        <v>65</v>
      </c>
      <c r="D255">
        <v>2027</v>
      </c>
      <c r="E255">
        <v>1</v>
      </c>
      <c r="M255">
        <v>40</v>
      </c>
    </row>
    <row r="256" spans="1:35" customFormat="1" hidden="1">
      <c r="A256" t="s">
        <v>56</v>
      </c>
      <c r="B256" t="s">
        <v>54</v>
      </c>
      <c r="C256" t="s">
        <v>65</v>
      </c>
      <c r="D256">
        <v>2028</v>
      </c>
      <c r="E256">
        <v>1</v>
      </c>
      <c r="N256">
        <v>40</v>
      </c>
    </row>
    <row r="257" spans="1:35" customFormat="1" hidden="1">
      <c r="A257" t="s">
        <v>56</v>
      </c>
      <c r="B257" t="s">
        <v>54</v>
      </c>
      <c r="C257" t="s">
        <v>65</v>
      </c>
      <c r="D257">
        <v>2029</v>
      </c>
      <c r="E257">
        <v>1</v>
      </c>
      <c r="O257">
        <v>40</v>
      </c>
    </row>
    <row r="258" spans="1:35" customFormat="1" hidden="1">
      <c r="A258" t="s">
        <v>56</v>
      </c>
      <c r="B258" t="s">
        <v>54</v>
      </c>
      <c r="C258" t="s">
        <v>65</v>
      </c>
      <c r="D258">
        <v>2030</v>
      </c>
      <c r="E258">
        <v>1</v>
      </c>
      <c r="P258">
        <v>40</v>
      </c>
    </row>
    <row r="259" spans="1:35" customFormat="1" hidden="1">
      <c r="A259" t="s">
        <v>56</v>
      </c>
      <c r="B259" t="s">
        <v>54</v>
      </c>
      <c r="C259" t="s">
        <v>65</v>
      </c>
      <c r="D259">
        <v>2041</v>
      </c>
      <c r="E259">
        <v>1</v>
      </c>
      <c r="AA259">
        <v>30</v>
      </c>
    </row>
    <row r="260" spans="1:35" customFormat="1" hidden="1">
      <c r="A260" t="s">
        <v>56</v>
      </c>
      <c r="B260" t="s">
        <v>54</v>
      </c>
      <c r="C260" t="s">
        <v>65</v>
      </c>
      <c r="D260">
        <v>2042</v>
      </c>
      <c r="E260">
        <v>1</v>
      </c>
      <c r="AB260">
        <v>69</v>
      </c>
    </row>
    <row r="261" spans="1:35" customFormat="1" hidden="1">
      <c r="A261" t="s">
        <v>56</v>
      </c>
      <c r="B261" t="s">
        <v>53</v>
      </c>
      <c r="C261" t="s">
        <v>73</v>
      </c>
      <c r="D261">
        <v>1993</v>
      </c>
      <c r="E261">
        <v>0</v>
      </c>
      <c r="F261">
        <v>180</v>
      </c>
      <c r="G261">
        <v>180</v>
      </c>
      <c r="H261">
        <v>180</v>
      </c>
    </row>
    <row r="262" spans="1:35" customFormat="1" hidden="1">
      <c r="A262" t="s">
        <v>56</v>
      </c>
      <c r="B262" t="s">
        <v>53</v>
      </c>
      <c r="C262" t="s">
        <v>72</v>
      </c>
      <c r="D262">
        <v>2022</v>
      </c>
      <c r="E262">
        <v>0</v>
      </c>
      <c r="H262">
        <v>139.5</v>
      </c>
      <c r="I262">
        <v>139.5</v>
      </c>
      <c r="J262">
        <v>139.5</v>
      </c>
      <c r="K262">
        <v>139.5</v>
      </c>
      <c r="L262">
        <v>139.5</v>
      </c>
      <c r="M262">
        <v>139.5</v>
      </c>
      <c r="N262">
        <v>139.5</v>
      </c>
      <c r="O262">
        <v>139.5</v>
      </c>
      <c r="P262">
        <v>139.5</v>
      </c>
      <c r="Q262">
        <v>139.5</v>
      </c>
      <c r="R262">
        <v>139.5</v>
      </c>
      <c r="S262">
        <v>139.5</v>
      </c>
      <c r="T262">
        <v>139.5</v>
      </c>
      <c r="U262">
        <v>139.5</v>
      </c>
      <c r="V262">
        <v>139.5</v>
      </c>
    </row>
    <row r="263" spans="1:35" customFormat="1" hidden="1">
      <c r="A263" t="s">
        <v>56</v>
      </c>
      <c r="B263" t="s">
        <v>53</v>
      </c>
      <c r="C263" t="s">
        <v>72</v>
      </c>
      <c r="D263">
        <v>2023</v>
      </c>
      <c r="E263">
        <v>0</v>
      </c>
      <c r="I263">
        <v>299.60000000000002</v>
      </c>
      <c r="J263">
        <v>299.60000000000002</v>
      </c>
      <c r="K263">
        <v>299.60000000000002</v>
      </c>
      <c r="L263">
        <v>299.60000000000002</v>
      </c>
      <c r="M263">
        <v>299.60000000000002</v>
      </c>
      <c r="N263">
        <v>299.60000000000002</v>
      </c>
      <c r="O263">
        <v>299.60000000000002</v>
      </c>
      <c r="P263">
        <v>299.60000000000002</v>
      </c>
      <c r="Q263">
        <v>299.60000000000002</v>
      </c>
      <c r="R263">
        <v>299.60000000000002</v>
      </c>
      <c r="S263">
        <v>299.60000000000002</v>
      </c>
      <c r="T263">
        <v>299.60000000000002</v>
      </c>
      <c r="U263">
        <v>299.60000000000002</v>
      </c>
      <c r="V263">
        <v>299.60000000000002</v>
      </c>
      <c r="W263">
        <v>299.60000000000002</v>
      </c>
    </row>
    <row r="264" spans="1:35" customFormat="1" hidden="1">
      <c r="A264" t="s">
        <v>56</v>
      </c>
      <c r="B264" t="s">
        <v>53</v>
      </c>
      <c r="C264" t="s">
        <v>72</v>
      </c>
      <c r="D264">
        <v>2024</v>
      </c>
      <c r="E264">
        <v>0</v>
      </c>
      <c r="J264">
        <v>172</v>
      </c>
      <c r="K264">
        <v>172</v>
      </c>
      <c r="L264">
        <v>172</v>
      </c>
      <c r="M264">
        <v>172</v>
      </c>
      <c r="N264">
        <v>172</v>
      </c>
      <c r="O264">
        <v>172</v>
      </c>
      <c r="P264">
        <v>172</v>
      </c>
      <c r="Q264">
        <v>172</v>
      </c>
      <c r="R264">
        <v>172</v>
      </c>
      <c r="S264">
        <v>172</v>
      </c>
      <c r="T264">
        <v>172</v>
      </c>
      <c r="U264">
        <v>172</v>
      </c>
      <c r="V264">
        <v>172</v>
      </c>
      <c r="W264">
        <v>172</v>
      </c>
      <c r="X264">
        <v>172</v>
      </c>
    </row>
    <row r="265" spans="1:35" customFormat="1" hidden="1">
      <c r="A265" t="s">
        <v>56</v>
      </c>
      <c r="B265" t="s">
        <v>53</v>
      </c>
      <c r="C265" t="s">
        <v>72</v>
      </c>
      <c r="D265">
        <v>2037</v>
      </c>
      <c r="E265">
        <v>0</v>
      </c>
      <c r="W265">
        <v>139.5</v>
      </c>
      <c r="X265">
        <v>139.5</v>
      </c>
      <c r="Y265">
        <v>139.5</v>
      </c>
      <c r="Z265">
        <v>139.5</v>
      </c>
      <c r="AA265">
        <v>139.5</v>
      </c>
      <c r="AB265">
        <v>139.5</v>
      </c>
      <c r="AC265">
        <v>139.5</v>
      </c>
      <c r="AD265">
        <v>139.5</v>
      </c>
      <c r="AE265">
        <v>139.5</v>
      </c>
      <c r="AF265">
        <v>139.5</v>
      </c>
      <c r="AG265">
        <v>139.5</v>
      </c>
      <c r="AH265">
        <v>139.5</v>
      </c>
      <c r="AI265">
        <v>139.5</v>
      </c>
    </row>
    <row r="266" spans="1:35" customFormat="1" hidden="1">
      <c r="A266" t="s">
        <v>56</v>
      </c>
      <c r="B266" t="s">
        <v>53</v>
      </c>
      <c r="C266" t="s">
        <v>72</v>
      </c>
      <c r="D266">
        <v>2038</v>
      </c>
      <c r="E266">
        <v>0</v>
      </c>
      <c r="X266">
        <v>299.60000000000002</v>
      </c>
      <c r="Y266">
        <v>299.60000000000002</v>
      </c>
      <c r="Z266">
        <v>299.60000000000002</v>
      </c>
      <c r="AA266">
        <v>299.60000000000002</v>
      </c>
      <c r="AB266">
        <v>299.60000000000002</v>
      </c>
      <c r="AC266">
        <v>299.60000000000002</v>
      </c>
      <c r="AD266">
        <v>299.60000000000002</v>
      </c>
      <c r="AE266">
        <v>299.60000000000002</v>
      </c>
      <c r="AF266">
        <v>299.60000000000002</v>
      </c>
      <c r="AG266">
        <v>299.60000000000002</v>
      </c>
      <c r="AH266">
        <v>299.60000000000002</v>
      </c>
      <c r="AI266">
        <v>299.60000000000002</v>
      </c>
    </row>
    <row r="267" spans="1:35" customFormat="1" hidden="1">
      <c r="A267" t="s">
        <v>56</v>
      </c>
      <c r="B267" t="s">
        <v>53</v>
      </c>
      <c r="C267" t="s">
        <v>72</v>
      </c>
      <c r="D267">
        <v>2039</v>
      </c>
      <c r="E267">
        <v>0</v>
      </c>
      <c r="Y267">
        <v>172</v>
      </c>
      <c r="Z267">
        <v>172</v>
      </c>
      <c r="AA267">
        <v>172</v>
      </c>
      <c r="AB267">
        <v>172</v>
      </c>
      <c r="AC267">
        <v>172</v>
      </c>
      <c r="AD267">
        <v>172</v>
      </c>
      <c r="AE267">
        <v>172</v>
      </c>
      <c r="AF267">
        <v>172</v>
      </c>
      <c r="AG267">
        <v>172</v>
      </c>
      <c r="AH267">
        <v>172</v>
      </c>
      <c r="AI267">
        <v>172</v>
      </c>
    </row>
    <row r="268" spans="1:35" customFormat="1" hidden="1">
      <c r="A268" t="s">
        <v>56</v>
      </c>
      <c r="B268" t="s">
        <v>53</v>
      </c>
      <c r="C268" t="s">
        <v>72</v>
      </c>
      <c r="D268">
        <v>2041</v>
      </c>
      <c r="E268">
        <v>0</v>
      </c>
      <c r="AA268">
        <v>10.7750297261708</v>
      </c>
      <c r="AB268">
        <v>10.7750297261708</v>
      </c>
      <c r="AC268">
        <v>10.7750297261708</v>
      </c>
      <c r="AD268">
        <v>10.7750297261708</v>
      </c>
      <c r="AE268">
        <v>10.7750297261708</v>
      </c>
      <c r="AF268">
        <v>10.7750297261708</v>
      </c>
      <c r="AG268">
        <v>10.7750297261708</v>
      </c>
      <c r="AH268">
        <v>10.7750297261708</v>
      </c>
      <c r="AI268">
        <v>10.7750297261708</v>
      </c>
    </row>
    <row r="269" spans="1:35" customFormat="1" hidden="1">
      <c r="A269" t="s">
        <v>56</v>
      </c>
      <c r="B269" t="s">
        <v>53</v>
      </c>
      <c r="C269" t="s">
        <v>72</v>
      </c>
      <c r="D269">
        <v>2042</v>
      </c>
      <c r="E269">
        <v>0</v>
      </c>
      <c r="AB269">
        <v>10.7750297261707</v>
      </c>
      <c r="AC269">
        <v>10.7750297261707</v>
      </c>
      <c r="AD269">
        <v>10.7750297261707</v>
      </c>
      <c r="AE269">
        <v>10.7750297261707</v>
      </c>
      <c r="AF269">
        <v>10.7750297261707</v>
      </c>
      <c r="AG269">
        <v>10.7750297261707</v>
      </c>
      <c r="AH269">
        <v>10.7750297261707</v>
      </c>
      <c r="AI269">
        <v>10.7750297261707</v>
      </c>
    </row>
    <row r="270" spans="1:35" customFormat="1" hidden="1">
      <c r="A270" t="s">
        <v>56</v>
      </c>
      <c r="B270" t="s">
        <v>53</v>
      </c>
      <c r="C270" t="s">
        <v>72</v>
      </c>
      <c r="D270">
        <v>2043</v>
      </c>
      <c r="E270">
        <v>0</v>
      </c>
      <c r="AC270">
        <v>10.7750297261708</v>
      </c>
      <c r="AD270">
        <v>10.7750297261708</v>
      </c>
      <c r="AE270">
        <v>10.7750297261708</v>
      </c>
      <c r="AF270">
        <v>10.7750297261708</v>
      </c>
      <c r="AG270">
        <v>10.7750297261708</v>
      </c>
      <c r="AH270">
        <v>10.7750297261708</v>
      </c>
      <c r="AI270">
        <v>10.7750297261708</v>
      </c>
    </row>
    <row r="271" spans="1:35" customFormat="1" hidden="1">
      <c r="A271" t="s">
        <v>56</v>
      </c>
      <c r="B271" t="s">
        <v>53</v>
      </c>
      <c r="C271" t="s">
        <v>72</v>
      </c>
      <c r="D271">
        <v>2044</v>
      </c>
      <c r="E271">
        <v>0</v>
      </c>
      <c r="AD271">
        <v>10.7750297261707</v>
      </c>
      <c r="AE271">
        <v>10.7750297261707</v>
      </c>
      <c r="AF271">
        <v>10.7750297261707</v>
      </c>
      <c r="AG271">
        <v>10.7750297261707</v>
      </c>
      <c r="AH271">
        <v>10.7750297261707</v>
      </c>
      <c r="AI271">
        <v>10.7750297261707</v>
      </c>
    </row>
    <row r="272" spans="1:35" customFormat="1" hidden="1">
      <c r="A272" t="s">
        <v>56</v>
      </c>
      <c r="B272" t="s">
        <v>53</v>
      </c>
      <c r="C272" t="s">
        <v>72</v>
      </c>
      <c r="D272">
        <v>2045</v>
      </c>
      <c r="E272">
        <v>0</v>
      </c>
      <c r="AE272">
        <v>10.7750297261708</v>
      </c>
      <c r="AF272">
        <v>10.7750297261708</v>
      </c>
      <c r="AG272">
        <v>10.7750297261708</v>
      </c>
      <c r="AH272">
        <v>10.7750297261708</v>
      </c>
      <c r="AI272">
        <v>10.7750297261708</v>
      </c>
    </row>
    <row r="273" spans="1:35" customFormat="1" hidden="1">
      <c r="A273" t="s">
        <v>56</v>
      </c>
      <c r="B273" t="s">
        <v>53</v>
      </c>
      <c r="C273" t="s">
        <v>71</v>
      </c>
      <c r="D273">
        <v>2012</v>
      </c>
      <c r="E273">
        <v>1</v>
      </c>
      <c r="F273">
        <v>7</v>
      </c>
      <c r="G273">
        <v>7</v>
      </c>
      <c r="H273">
        <v>7</v>
      </c>
      <c r="I273">
        <v>7</v>
      </c>
      <c r="J273">
        <v>7</v>
      </c>
      <c r="K273">
        <v>7</v>
      </c>
      <c r="L273">
        <v>7</v>
      </c>
      <c r="M273">
        <v>7</v>
      </c>
      <c r="N273">
        <v>7</v>
      </c>
      <c r="O273">
        <v>7</v>
      </c>
      <c r="P273">
        <v>7</v>
      </c>
      <c r="Q273">
        <v>7</v>
      </c>
      <c r="R273">
        <v>7</v>
      </c>
      <c r="S273">
        <v>7</v>
      </c>
      <c r="T273">
        <v>7</v>
      </c>
      <c r="U273">
        <v>7</v>
      </c>
      <c r="V273">
        <v>7</v>
      </c>
      <c r="W273">
        <v>7</v>
      </c>
      <c r="X273">
        <v>7</v>
      </c>
      <c r="Y273">
        <v>7</v>
      </c>
      <c r="Z273">
        <v>7</v>
      </c>
      <c r="AA273">
        <v>7</v>
      </c>
    </row>
    <row r="274" spans="1:35" customFormat="1" hidden="1">
      <c r="A274" t="s">
        <v>56</v>
      </c>
      <c r="B274" t="s">
        <v>53</v>
      </c>
      <c r="C274" t="s">
        <v>71</v>
      </c>
      <c r="D274">
        <v>2014</v>
      </c>
      <c r="E274">
        <v>1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</row>
    <row r="275" spans="1:35" customFormat="1" hidden="1">
      <c r="A275" t="s">
        <v>56</v>
      </c>
      <c r="B275" t="s">
        <v>53</v>
      </c>
      <c r="C275" t="s">
        <v>71</v>
      </c>
      <c r="D275">
        <v>2016</v>
      </c>
      <c r="E275">
        <v>1</v>
      </c>
      <c r="F275">
        <v>6.5</v>
      </c>
      <c r="G275">
        <v>6.5</v>
      </c>
      <c r="H275">
        <v>6.5</v>
      </c>
      <c r="I275">
        <v>6.5</v>
      </c>
      <c r="J275">
        <v>6.5</v>
      </c>
      <c r="K275">
        <v>6.5</v>
      </c>
      <c r="L275">
        <v>6.5</v>
      </c>
      <c r="M275">
        <v>6.5</v>
      </c>
      <c r="N275">
        <v>6.5</v>
      </c>
      <c r="O275">
        <v>6.5</v>
      </c>
      <c r="P275">
        <v>6.5</v>
      </c>
      <c r="Q275">
        <v>6.5</v>
      </c>
      <c r="R275">
        <v>6.5</v>
      </c>
      <c r="S275">
        <v>6.5</v>
      </c>
      <c r="T275">
        <v>6.5</v>
      </c>
      <c r="U275">
        <v>6.5</v>
      </c>
      <c r="V275">
        <v>6.5</v>
      </c>
      <c r="W275">
        <v>6.5</v>
      </c>
      <c r="X275">
        <v>6.5</v>
      </c>
      <c r="Y275">
        <v>6.5</v>
      </c>
      <c r="Z275">
        <v>6.5</v>
      </c>
      <c r="AA275">
        <v>6.5</v>
      </c>
      <c r="AB275">
        <v>6.5</v>
      </c>
      <c r="AC275">
        <v>6.5</v>
      </c>
      <c r="AD275">
        <v>6.5</v>
      </c>
      <c r="AE275">
        <v>6.5</v>
      </c>
    </row>
    <row r="276" spans="1:35" customFormat="1" hidden="1">
      <c r="A276" t="s">
        <v>56</v>
      </c>
      <c r="B276" t="s">
        <v>53</v>
      </c>
      <c r="C276" t="s">
        <v>71</v>
      </c>
      <c r="D276">
        <v>2017</v>
      </c>
      <c r="E276">
        <v>1</v>
      </c>
      <c r="F276">
        <v>32.6</v>
      </c>
      <c r="G276">
        <v>32.6</v>
      </c>
      <c r="H276">
        <v>32.6</v>
      </c>
      <c r="I276">
        <v>32.6</v>
      </c>
      <c r="J276">
        <v>32.6</v>
      </c>
      <c r="K276">
        <v>32.6</v>
      </c>
      <c r="L276">
        <v>32.6</v>
      </c>
      <c r="M276">
        <v>32.6</v>
      </c>
      <c r="N276">
        <v>32.6</v>
      </c>
      <c r="O276">
        <v>32.6</v>
      </c>
      <c r="P276">
        <v>32.6</v>
      </c>
      <c r="Q276">
        <v>32.6</v>
      </c>
      <c r="R276">
        <v>32.6</v>
      </c>
      <c r="S276">
        <v>32.6</v>
      </c>
      <c r="T276">
        <v>32.6</v>
      </c>
      <c r="U276">
        <v>32.6</v>
      </c>
      <c r="V276">
        <v>32.6</v>
      </c>
      <c r="W276">
        <v>32.6</v>
      </c>
      <c r="X276">
        <v>32.6</v>
      </c>
      <c r="Y276">
        <v>32.6</v>
      </c>
      <c r="Z276">
        <v>32.6</v>
      </c>
      <c r="AA276">
        <v>32.6</v>
      </c>
      <c r="AB276">
        <v>32.6</v>
      </c>
      <c r="AC276">
        <v>32.6</v>
      </c>
      <c r="AD276">
        <v>32.6</v>
      </c>
      <c r="AE276">
        <v>32.6</v>
      </c>
      <c r="AF276">
        <v>32.6</v>
      </c>
    </row>
    <row r="277" spans="1:35" customFormat="1" hidden="1">
      <c r="A277" t="s">
        <v>56</v>
      </c>
      <c r="B277" t="s">
        <v>53</v>
      </c>
      <c r="C277" t="s">
        <v>71</v>
      </c>
      <c r="D277">
        <v>2019</v>
      </c>
      <c r="E277">
        <v>1</v>
      </c>
      <c r="F277">
        <v>129.6</v>
      </c>
      <c r="G277">
        <v>129.6</v>
      </c>
      <c r="H277">
        <v>129.6</v>
      </c>
      <c r="I277">
        <v>129.6</v>
      </c>
      <c r="J277">
        <v>129.6</v>
      </c>
      <c r="K277">
        <v>129.6</v>
      </c>
      <c r="L277">
        <v>129.6</v>
      </c>
      <c r="M277">
        <v>129.6</v>
      </c>
      <c r="N277">
        <v>129.6</v>
      </c>
      <c r="O277">
        <v>129.6</v>
      </c>
      <c r="P277">
        <v>129.6</v>
      </c>
      <c r="Q277">
        <v>129.6</v>
      </c>
      <c r="R277">
        <v>129.6</v>
      </c>
      <c r="S277">
        <v>129.6</v>
      </c>
      <c r="T277">
        <v>129.6</v>
      </c>
      <c r="U277">
        <v>129.6</v>
      </c>
      <c r="V277">
        <v>129.6</v>
      </c>
      <c r="W277">
        <v>129.6</v>
      </c>
      <c r="X277">
        <v>129.6</v>
      </c>
      <c r="Y277">
        <v>129.6</v>
      </c>
      <c r="Z277">
        <v>129.6</v>
      </c>
      <c r="AA277">
        <v>129.6</v>
      </c>
      <c r="AB277">
        <v>129.6</v>
      </c>
      <c r="AC277">
        <v>129.6</v>
      </c>
      <c r="AD277">
        <v>129.6</v>
      </c>
      <c r="AE277">
        <v>129.6</v>
      </c>
      <c r="AF277">
        <v>129.6</v>
      </c>
      <c r="AG277">
        <v>129.6</v>
      </c>
      <c r="AH277">
        <v>129.6</v>
      </c>
    </row>
    <row r="278" spans="1:35" customFormat="1" hidden="1">
      <c r="A278" t="s">
        <v>56</v>
      </c>
      <c r="B278" t="s">
        <v>53</v>
      </c>
      <c r="C278" t="s">
        <v>71</v>
      </c>
      <c r="D278">
        <v>2020</v>
      </c>
      <c r="E278">
        <v>1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  <c r="U278">
        <v>10</v>
      </c>
      <c r="V278">
        <v>10</v>
      </c>
      <c r="W278">
        <v>10</v>
      </c>
      <c r="X278">
        <v>10</v>
      </c>
      <c r="Y278">
        <v>10</v>
      </c>
      <c r="Z278">
        <v>10</v>
      </c>
      <c r="AA278">
        <v>10</v>
      </c>
      <c r="AB278">
        <v>10</v>
      </c>
      <c r="AC278">
        <v>10</v>
      </c>
      <c r="AD278">
        <v>10</v>
      </c>
      <c r="AE278">
        <v>10</v>
      </c>
      <c r="AF278">
        <v>10</v>
      </c>
      <c r="AG278">
        <v>10</v>
      </c>
      <c r="AH278">
        <v>10</v>
      </c>
      <c r="AI278">
        <v>10</v>
      </c>
    </row>
    <row r="279" spans="1:35" customFormat="1" hidden="1">
      <c r="A279" t="s">
        <v>56</v>
      </c>
      <c r="B279" t="s">
        <v>53</v>
      </c>
      <c r="C279" t="s">
        <v>71</v>
      </c>
      <c r="D279">
        <v>2021</v>
      </c>
      <c r="E279">
        <v>1</v>
      </c>
      <c r="G279">
        <v>3.5</v>
      </c>
      <c r="H279">
        <v>3.5</v>
      </c>
      <c r="I279">
        <v>3.5</v>
      </c>
      <c r="J279">
        <v>3.5</v>
      </c>
      <c r="K279">
        <v>3.5</v>
      </c>
      <c r="L279">
        <v>3.5</v>
      </c>
      <c r="M279">
        <v>3.5</v>
      </c>
      <c r="N279">
        <v>3.5</v>
      </c>
      <c r="O279">
        <v>3.5</v>
      </c>
      <c r="P279">
        <v>3.5</v>
      </c>
      <c r="Q279">
        <v>3.5</v>
      </c>
      <c r="R279">
        <v>3.5</v>
      </c>
      <c r="S279">
        <v>3.5</v>
      </c>
      <c r="T279">
        <v>3.5</v>
      </c>
      <c r="U279">
        <v>3.5</v>
      </c>
      <c r="V279">
        <v>3.5</v>
      </c>
      <c r="W279">
        <v>3.5</v>
      </c>
      <c r="X279">
        <v>3.5</v>
      </c>
      <c r="Y279">
        <v>3.5</v>
      </c>
      <c r="Z279">
        <v>3.5</v>
      </c>
      <c r="AA279">
        <v>3.5</v>
      </c>
      <c r="AB279">
        <v>3.5</v>
      </c>
      <c r="AC279">
        <v>3.5</v>
      </c>
      <c r="AD279">
        <v>3.5</v>
      </c>
      <c r="AE279">
        <v>3.5</v>
      </c>
      <c r="AF279">
        <v>3.5</v>
      </c>
      <c r="AG279">
        <v>3.5</v>
      </c>
      <c r="AH279">
        <v>3.5</v>
      </c>
      <c r="AI279">
        <v>3.5</v>
      </c>
    </row>
    <row r="280" spans="1:35" customFormat="1" hidden="1">
      <c r="A280" t="s">
        <v>56</v>
      </c>
      <c r="B280" t="s">
        <v>53</v>
      </c>
      <c r="C280" t="s">
        <v>71</v>
      </c>
      <c r="D280">
        <v>2022</v>
      </c>
      <c r="E280">
        <v>1</v>
      </c>
      <c r="H280">
        <v>139.5</v>
      </c>
      <c r="I280">
        <v>139.5</v>
      </c>
      <c r="J280">
        <v>139.5</v>
      </c>
      <c r="K280">
        <v>139.5</v>
      </c>
      <c r="L280">
        <v>139.5</v>
      </c>
      <c r="M280">
        <v>139.5</v>
      </c>
      <c r="N280">
        <v>139.5</v>
      </c>
      <c r="O280">
        <v>139.5</v>
      </c>
      <c r="P280">
        <v>139.5</v>
      </c>
      <c r="Q280">
        <v>139.5</v>
      </c>
      <c r="R280">
        <v>139.5</v>
      </c>
      <c r="S280">
        <v>139.5</v>
      </c>
      <c r="T280">
        <v>139.5</v>
      </c>
      <c r="U280">
        <v>139.5</v>
      </c>
      <c r="V280">
        <v>139.5</v>
      </c>
      <c r="W280">
        <v>139.5</v>
      </c>
      <c r="X280">
        <v>139.5</v>
      </c>
      <c r="Y280">
        <v>139.5</v>
      </c>
      <c r="Z280">
        <v>139.5</v>
      </c>
      <c r="AA280">
        <v>139.5</v>
      </c>
      <c r="AB280">
        <v>139.5</v>
      </c>
      <c r="AC280">
        <v>139.5</v>
      </c>
      <c r="AD280">
        <v>139.5</v>
      </c>
      <c r="AE280">
        <v>139.5</v>
      </c>
      <c r="AF280">
        <v>139.5</v>
      </c>
      <c r="AG280">
        <v>139.5</v>
      </c>
      <c r="AH280">
        <v>139.5</v>
      </c>
      <c r="AI280">
        <v>139.5</v>
      </c>
    </row>
    <row r="281" spans="1:35" customFormat="1" hidden="1">
      <c r="A281" t="s">
        <v>56</v>
      </c>
      <c r="B281" t="s">
        <v>53</v>
      </c>
      <c r="C281" t="s">
        <v>71</v>
      </c>
      <c r="D281">
        <v>2023</v>
      </c>
      <c r="E281">
        <v>1</v>
      </c>
      <c r="I281">
        <v>129.6</v>
      </c>
      <c r="J281">
        <v>129.6</v>
      </c>
      <c r="K281">
        <v>129.6</v>
      </c>
      <c r="L281">
        <v>129.6</v>
      </c>
      <c r="M281">
        <v>129.6</v>
      </c>
      <c r="N281">
        <v>129.6</v>
      </c>
      <c r="O281">
        <v>129.6</v>
      </c>
      <c r="P281">
        <v>129.6</v>
      </c>
      <c r="Q281">
        <v>129.6</v>
      </c>
      <c r="R281">
        <v>129.6</v>
      </c>
      <c r="S281">
        <v>129.6</v>
      </c>
      <c r="T281">
        <v>129.6</v>
      </c>
      <c r="U281">
        <v>129.6</v>
      </c>
      <c r="V281">
        <v>129.6</v>
      </c>
      <c r="W281">
        <v>129.6</v>
      </c>
      <c r="X281">
        <v>129.6</v>
      </c>
      <c r="Y281">
        <v>129.6</v>
      </c>
      <c r="Z281">
        <v>129.6</v>
      </c>
      <c r="AA281">
        <v>129.6</v>
      </c>
      <c r="AB281">
        <v>129.6</v>
      </c>
      <c r="AC281">
        <v>129.6</v>
      </c>
      <c r="AD281">
        <v>129.6</v>
      </c>
      <c r="AE281">
        <v>129.6</v>
      </c>
      <c r="AF281">
        <v>129.6</v>
      </c>
      <c r="AG281">
        <v>129.6</v>
      </c>
      <c r="AH281">
        <v>129.6</v>
      </c>
      <c r="AI281">
        <v>129.6</v>
      </c>
    </row>
    <row r="282" spans="1:35" customFormat="1" hidden="1">
      <c r="A282" t="s">
        <v>56</v>
      </c>
      <c r="B282" t="s">
        <v>53</v>
      </c>
      <c r="C282" t="s">
        <v>71</v>
      </c>
      <c r="D282">
        <v>2024</v>
      </c>
      <c r="E282">
        <v>1</v>
      </c>
      <c r="J282">
        <v>176.99999999999901</v>
      </c>
      <c r="K282">
        <v>176.99999999999901</v>
      </c>
      <c r="L282">
        <v>176.99999999999901</v>
      </c>
      <c r="M282">
        <v>176.99999999999901</v>
      </c>
      <c r="N282">
        <v>176.99999999999901</v>
      </c>
      <c r="O282">
        <v>176.99999999999901</v>
      </c>
      <c r="P282">
        <v>176.99999999999901</v>
      </c>
      <c r="Q282">
        <v>176.99999999999901</v>
      </c>
      <c r="R282">
        <v>176.99999999999901</v>
      </c>
      <c r="S282">
        <v>176.99999999999901</v>
      </c>
      <c r="T282">
        <v>176.99999999999901</v>
      </c>
      <c r="U282">
        <v>176.99999999999901</v>
      </c>
      <c r="V282">
        <v>176.99999999999901</v>
      </c>
      <c r="W282">
        <v>176.99999999999901</v>
      </c>
      <c r="X282">
        <v>176.99999999999901</v>
      </c>
      <c r="Y282">
        <v>176.99999999999901</v>
      </c>
      <c r="Z282">
        <v>176.99999999999901</v>
      </c>
      <c r="AA282">
        <v>176.99999999999901</v>
      </c>
      <c r="AB282">
        <v>176.99999999999901</v>
      </c>
      <c r="AC282">
        <v>176.99999999999901</v>
      </c>
      <c r="AD282">
        <v>176.99999999999901</v>
      </c>
      <c r="AE282">
        <v>176.99999999999901</v>
      </c>
      <c r="AF282">
        <v>176.99999999999901</v>
      </c>
      <c r="AG282">
        <v>176.99999999999901</v>
      </c>
      <c r="AH282">
        <v>176.99999999999901</v>
      </c>
      <c r="AI282">
        <v>176.99999999999901</v>
      </c>
    </row>
    <row r="283" spans="1:35" customFormat="1" hidden="1">
      <c r="A283" t="s">
        <v>56</v>
      </c>
      <c r="B283" t="s">
        <v>53</v>
      </c>
      <c r="C283" t="s">
        <v>71</v>
      </c>
      <c r="D283">
        <v>2025</v>
      </c>
      <c r="E283">
        <v>1</v>
      </c>
      <c r="K283">
        <v>150</v>
      </c>
      <c r="L283">
        <v>150</v>
      </c>
      <c r="M283">
        <v>150</v>
      </c>
      <c r="N283">
        <v>150</v>
      </c>
      <c r="O283">
        <v>150</v>
      </c>
      <c r="P283">
        <v>150</v>
      </c>
      <c r="Q283">
        <v>150</v>
      </c>
      <c r="R283">
        <v>150</v>
      </c>
      <c r="S283">
        <v>150</v>
      </c>
      <c r="T283">
        <v>150</v>
      </c>
      <c r="U283">
        <v>150</v>
      </c>
      <c r="V283">
        <v>150</v>
      </c>
      <c r="W283">
        <v>150</v>
      </c>
      <c r="X283">
        <v>150</v>
      </c>
      <c r="Y283">
        <v>150</v>
      </c>
      <c r="Z283">
        <v>150</v>
      </c>
      <c r="AA283">
        <v>150</v>
      </c>
      <c r="AB283">
        <v>150</v>
      </c>
      <c r="AC283">
        <v>150</v>
      </c>
      <c r="AD283">
        <v>150</v>
      </c>
      <c r="AE283">
        <v>150</v>
      </c>
      <c r="AF283">
        <v>150</v>
      </c>
      <c r="AG283">
        <v>150</v>
      </c>
      <c r="AH283">
        <v>150</v>
      </c>
      <c r="AI283">
        <v>150</v>
      </c>
    </row>
    <row r="284" spans="1:35" customFormat="1" hidden="1">
      <c r="A284" t="s">
        <v>56</v>
      </c>
      <c r="B284" t="s">
        <v>53</v>
      </c>
      <c r="C284" t="s">
        <v>71</v>
      </c>
      <c r="D284">
        <v>2026</v>
      </c>
      <c r="E284">
        <v>1</v>
      </c>
      <c r="L284">
        <v>159.38578901010001</v>
      </c>
      <c r="M284">
        <v>159.38578901010001</v>
      </c>
      <c r="N284">
        <v>159.38578901010001</v>
      </c>
      <c r="O284">
        <v>159.38578901010001</v>
      </c>
      <c r="P284">
        <v>159.38578901010001</v>
      </c>
      <c r="Q284">
        <v>159.38578901010001</v>
      </c>
      <c r="R284">
        <v>159.38578901010001</v>
      </c>
      <c r="S284">
        <v>159.38578901010001</v>
      </c>
      <c r="T284">
        <v>159.38578901010001</v>
      </c>
      <c r="U284">
        <v>159.38578901010001</v>
      </c>
      <c r="V284">
        <v>159.38578901010001</v>
      </c>
      <c r="W284">
        <v>159.38578901010001</v>
      </c>
      <c r="X284">
        <v>159.38578901010001</v>
      </c>
      <c r="Y284">
        <v>159.38578901010001</v>
      </c>
      <c r="Z284">
        <v>159.38578901010001</v>
      </c>
      <c r="AA284">
        <v>159.38578901010001</v>
      </c>
      <c r="AB284">
        <v>159.38578901010001</v>
      </c>
      <c r="AC284">
        <v>159.38578901010001</v>
      </c>
      <c r="AD284">
        <v>159.38578901010001</v>
      </c>
      <c r="AE284">
        <v>159.38578901010001</v>
      </c>
      <c r="AF284">
        <v>159.38578901010001</v>
      </c>
      <c r="AG284">
        <v>159.38578901010001</v>
      </c>
      <c r="AH284">
        <v>159.38578901010001</v>
      </c>
      <c r="AI284">
        <v>159.38578901010001</v>
      </c>
    </row>
    <row r="285" spans="1:35" customFormat="1" hidden="1">
      <c r="A285" t="s">
        <v>56</v>
      </c>
      <c r="B285" t="s">
        <v>53</v>
      </c>
      <c r="C285" t="s">
        <v>71</v>
      </c>
      <c r="D285">
        <v>2027</v>
      </c>
      <c r="E285">
        <v>1</v>
      </c>
      <c r="M285">
        <v>159.38578901010001</v>
      </c>
      <c r="N285">
        <v>159.38578901010001</v>
      </c>
      <c r="O285">
        <v>159.38578901010001</v>
      </c>
      <c r="P285">
        <v>159.38578901010001</v>
      </c>
      <c r="Q285">
        <v>159.38578901010001</v>
      </c>
      <c r="R285">
        <v>159.38578901010001</v>
      </c>
      <c r="S285">
        <v>159.38578901010001</v>
      </c>
      <c r="T285">
        <v>159.38578901010001</v>
      </c>
      <c r="U285">
        <v>159.38578901010001</v>
      </c>
      <c r="V285">
        <v>159.38578901010001</v>
      </c>
      <c r="W285">
        <v>159.38578901010001</v>
      </c>
      <c r="X285">
        <v>159.38578901010001</v>
      </c>
      <c r="Y285">
        <v>159.38578901010001</v>
      </c>
      <c r="Z285">
        <v>159.38578901010001</v>
      </c>
      <c r="AA285">
        <v>159.38578901010001</v>
      </c>
      <c r="AB285">
        <v>159.38578901010001</v>
      </c>
      <c r="AC285">
        <v>159.38578901010001</v>
      </c>
      <c r="AD285">
        <v>159.38578901010001</v>
      </c>
      <c r="AE285">
        <v>159.38578901010001</v>
      </c>
      <c r="AF285">
        <v>159.38578901010001</v>
      </c>
      <c r="AG285">
        <v>159.38578901010001</v>
      </c>
      <c r="AH285">
        <v>159.38578901010001</v>
      </c>
      <c r="AI285">
        <v>159.38578901010001</v>
      </c>
    </row>
    <row r="286" spans="1:35" customFormat="1" hidden="1">
      <c r="A286" t="s">
        <v>56</v>
      </c>
      <c r="B286" t="s">
        <v>53</v>
      </c>
      <c r="C286" t="s">
        <v>71</v>
      </c>
      <c r="D286">
        <v>2028</v>
      </c>
      <c r="E286">
        <v>1</v>
      </c>
      <c r="N286">
        <v>159.38578901010001</v>
      </c>
      <c r="O286">
        <v>159.38578901010001</v>
      </c>
      <c r="P286">
        <v>159.38578901010001</v>
      </c>
      <c r="Q286">
        <v>159.38578901010001</v>
      </c>
      <c r="R286">
        <v>159.38578901010001</v>
      </c>
      <c r="S286">
        <v>159.38578901010001</v>
      </c>
      <c r="T286">
        <v>159.38578901010001</v>
      </c>
      <c r="U286">
        <v>159.38578901010001</v>
      </c>
      <c r="V286">
        <v>159.38578901010001</v>
      </c>
      <c r="W286">
        <v>159.38578901010001</v>
      </c>
      <c r="X286">
        <v>159.38578901010001</v>
      </c>
      <c r="Y286">
        <v>159.38578901010001</v>
      </c>
      <c r="Z286">
        <v>159.38578901010001</v>
      </c>
      <c r="AA286">
        <v>159.38578901010001</v>
      </c>
      <c r="AB286">
        <v>159.38578901010001</v>
      </c>
      <c r="AC286">
        <v>159.38578901010001</v>
      </c>
      <c r="AD286">
        <v>159.38578901010001</v>
      </c>
      <c r="AE286">
        <v>159.38578901010001</v>
      </c>
      <c r="AF286">
        <v>159.38578901010001</v>
      </c>
      <c r="AG286">
        <v>159.38578901010001</v>
      </c>
      <c r="AH286">
        <v>159.38578901010001</v>
      </c>
      <c r="AI286">
        <v>159.38578901010001</v>
      </c>
    </row>
    <row r="287" spans="1:35" customFormat="1" hidden="1">
      <c r="A287" t="s">
        <v>56</v>
      </c>
      <c r="B287" t="s">
        <v>53</v>
      </c>
      <c r="C287" t="s">
        <v>71</v>
      </c>
      <c r="D287">
        <v>2029</v>
      </c>
      <c r="E287">
        <v>1</v>
      </c>
      <c r="O287">
        <v>159.38578901010101</v>
      </c>
      <c r="P287">
        <v>159.38578901010101</v>
      </c>
      <c r="Q287">
        <v>159.38578901010101</v>
      </c>
      <c r="R287">
        <v>159.38578901010101</v>
      </c>
      <c r="S287">
        <v>159.38578901010101</v>
      </c>
      <c r="T287">
        <v>159.38578901010101</v>
      </c>
      <c r="U287">
        <v>159.38578901010101</v>
      </c>
      <c r="V287">
        <v>159.38578901010101</v>
      </c>
      <c r="W287">
        <v>159.38578901010101</v>
      </c>
      <c r="X287">
        <v>159.38578901010101</v>
      </c>
      <c r="Y287">
        <v>159.38578901010101</v>
      </c>
      <c r="Z287">
        <v>159.38578901010101</v>
      </c>
      <c r="AA287">
        <v>159.38578901010101</v>
      </c>
      <c r="AB287">
        <v>159.38578901010101</v>
      </c>
      <c r="AC287">
        <v>159.38578901010101</v>
      </c>
      <c r="AD287">
        <v>159.38578901010101</v>
      </c>
      <c r="AE287">
        <v>159.38578901010101</v>
      </c>
      <c r="AF287">
        <v>159.38578901010101</v>
      </c>
      <c r="AG287">
        <v>159.38578901010101</v>
      </c>
      <c r="AH287">
        <v>159.38578901010101</v>
      </c>
      <c r="AI287">
        <v>159.38578901010101</v>
      </c>
    </row>
    <row r="288" spans="1:35" customFormat="1" hidden="1">
      <c r="A288" t="s">
        <v>56</v>
      </c>
      <c r="B288" t="s">
        <v>53</v>
      </c>
      <c r="C288" t="s">
        <v>71</v>
      </c>
      <c r="D288">
        <v>2030</v>
      </c>
      <c r="E288">
        <v>1</v>
      </c>
      <c r="P288">
        <v>159.38578901010001</v>
      </c>
      <c r="Q288">
        <v>159.38578901010001</v>
      </c>
      <c r="R288">
        <v>159.38578901010001</v>
      </c>
      <c r="S288">
        <v>159.38578901010001</v>
      </c>
      <c r="T288">
        <v>159.38578901010001</v>
      </c>
      <c r="U288">
        <v>159.38578901010001</v>
      </c>
      <c r="V288">
        <v>159.38578901010001</v>
      </c>
      <c r="W288">
        <v>159.38578901010001</v>
      </c>
      <c r="X288">
        <v>159.38578901010001</v>
      </c>
      <c r="Y288">
        <v>159.38578901010001</v>
      </c>
      <c r="Z288">
        <v>159.38578901010001</v>
      </c>
      <c r="AA288">
        <v>159.38578901010001</v>
      </c>
      <c r="AB288">
        <v>159.38578901010001</v>
      </c>
      <c r="AC288">
        <v>159.38578901010001</v>
      </c>
      <c r="AD288">
        <v>159.38578901010001</v>
      </c>
      <c r="AE288">
        <v>159.38578901010001</v>
      </c>
      <c r="AF288">
        <v>159.38578901010001</v>
      </c>
      <c r="AG288">
        <v>159.38578901010001</v>
      </c>
      <c r="AH288">
        <v>159.38578901010001</v>
      </c>
      <c r="AI288">
        <v>159.38578901010001</v>
      </c>
    </row>
    <row r="289" spans="1:35" customFormat="1" hidden="1">
      <c r="A289" t="s">
        <v>56</v>
      </c>
      <c r="B289" t="s">
        <v>53</v>
      </c>
      <c r="C289" t="s">
        <v>71</v>
      </c>
      <c r="D289">
        <v>2031</v>
      </c>
      <c r="E289">
        <v>1</v>
      </c>
      <c r="Q289">
        <v>11.0850282163423</v>
      </c>
      <c r="R289">
        <v>11.0850282163423</v>
      </c>
      <c r="S289">
        <v>11.0850282163423</v>
      </c>
      <c r="T289">
        <v>11.0850282163423</v>
      </c>
      <c r="U289">
        <v>11.0850282163423</v>
      </c>
      <c r="V289">
        <v>11.0850282163423</v>
      </c>
      <c r="W289">
        <v>11.0850282163423</v>
      </c>
      <c r="X289">
        <v>11.0850282163423</v>
      </c>
      <c r="Y289">
        <v>11.0850282163423</v>
      </c>
      <c r="Z289">
        <v>11.0850282163423</v>
      </c>
      <c r="AA289">
        <v>11.0850282163423</v>
      </c>
      <c r="AB289">
        <v>11.0850282163423</v>
      </c>
      <c r="AC289">
        <v>11.0850282163423</v>
      </c>
      <c r="AD289">
        <v>11.0850282163423</v>
      </c>
      <c r="AE289">
        <v>11.0850282163423</v>
      </c>
      <c r="AF289">
        <v>11.0850282163423</v>
      </c>
      <c r="AG289">
        <v>11.0850282163423</v>
      </c>
      <c r="AH289">
        <v>11.0850282163423</v>
      </c>
      <c r="AI289">
        <v>11.0850282163423</v>
      </c>
    </row>
    <row r="290" spans="1:35" customFormat="1" hidden="1">
      <c r="A290" t="s">
        <v>56</v>
      </c>
      <c r="B290" t="s">
        <v>53</v>
      </c>
      <c r="C290" t="s">
        <v>71</v>
      </c>
      <c r="D290">
        <v>2032</v>
      </c>
      <c r="E290">
        <v>1</v>
      </c>
      <c r="R290">
        <v>11.0850282163423</v>
      </c>
      <c r="S290">
        <v>11.0850282163423</v>
      </c>
      <c r="T290">
        <v>11.0850282163423</v>
      </c>
      <c r="U290">
        <v>11.0850282163423</v>
      </c>
      <c r="V290">
        <v>11.0850282163423</v>
      </c>
      <c r="W290">
        <v>11.0850282163423</v>
      </c>
      <c r="X290">
        <v>11.0850282163423</v>
      </c>
      <c r="Y290">
        <v>11.0850282163423</v>
      </c>
      <c r="Z290">
        <v>11.0850282163423</v>
      </c>
      <c r="AA290">
        <v>11.0850282163423</v>
      </c>
      <c r="AB290">
        <v>11.0850282163423</v>
      </c>
      <c r="AC290">
        <v>11.0850282163423</v>
      </c>
      <c r="AD290">
        <v>11.0850282163423</v>
      </c>
      <c r="AE290">
        <v>11.0850282163423</v>
      </c>
      <c r="AF290">
        <v>11.0850282163423</v>
      </c>
      <c r="AG290">
        <v>11.0850282163423</v>
      </c>
      <c r="AH290">
        <v>11.0850282163423</v>
      </c>
      <c r="AI290">
        <v>11.0850282163423</v>
      </c>
    </row>
    <row r="291" spans="1:35" customFormat="1" hidden="1">
      <c r="A291" t="s">
        <v>56</v>
      </c>
      <c r="B291" t="s">
        <v>53</v>
      </c>
      <c r="C291" t="s">
        <v>71</v>
      </c>
      <c r="D291">
        <v>2033</v>
      </c>
      <c r="E291">
        <v>1</v>
      </c>
      <c r="S291">
        <v>11.085028216342099</v>
      </c>
      <c r="T291">
        <v>11.085028216342099</v>
      </c>
      <c r="U291">
        <v>11.085028216342099</v>
      </c>
      <c r="V291">
        <v>11.085028216342099</v>
      </c>
      <c r="W291">
        <v>11.085028216342099</v>
      </c>
      <c r="X291">
        <v>11.085028216342099</v>
      </c>
      <c r="Y291">
        <v>11.085028216342099</v>
      </c>
      <c r="Z291">
        <v>11.085028216342099</v>
      </c>
      <c r="AA291">
        <v>11.085028216342099</v>
      </c>
      <c r="AB291">
        <v>11.085028216342099</v>
      </c>
      <c r="AC291">
        <v>11.085028216342099</v>
      </c>
      <c r="AD291">
        <v>11.085028216342099</v>
      </c>
      <c r="AE291">
        <v>11.085028216342099</v>
      </c>
      <c r="AF291">
        <v>11.085028216342099</v>
      </c>
      <c r="AG291">
        <v>11.085028216342099</v>
      </c>
      <c r="AH291">
        <v>11.085028216342099</v>
      </c>
      <c r="AI291">
        <v>11.085028216342099</v>
      </c>
    </row>
    <row r="292" spans="1:35" customFormat="1" hidden="1">
      <c r="A292" t="s">
        <v>56</v>
      </c>
      <c r="B292" t="s">
        <v>53</v>
      </c>
      <c r="C292" t="s">
        <v>71</v>
      </c>
      <c r="D292">
        <v>2034</v>
      </c>
      <c r="E292">
        <v>1</v>
      </c>
      <c r="T292">
        <v>11.0850282163423</v>
      </c>
      <c r="U292">
        <v>11.0850282163423</v>
      </c>
      <c r="V292">
        <v>11.0850282163423</v>
      </c>
      <c r="W292">
        <v>11.0850282163423</v>
      </c>
      <c r="X292">
        <v>11.0850282163423</v>
      </c>
      <c r="Y292">
        <v>11.0850282163423</v>
      </c>
      <c r="Z292">
        <v>11.0850282163423</v>
      </c>
      <c r="AA292">
        <v>11.0850282163423</v>
      </c>
      <c r="AB292">
        <v>11.0850282163423</v>
      </c>
      <c r="AC292">
        <v>11.0850282163423</v>
      </c>
      <c r="AD292">
        <v>11.0850282163423</v>
      </c>
      <c r="AE292">
        <v>11.0850282163423</v>
      </c>
      <c r="AF292">
        <v>11.0850282163423</v>
      </c>
      <c r="AG292">
        <v>11.0850282163423</v>
      </c>
      <c r="AH292">
        <v>11.0850282163423</v>
      </c>
      <c r="AI292">
        <v>11.0850282163423</v>
      </c>
    </row>
    <row r="293" spans="1:35" customFormat="1" hidden="1">
      <c r="A293" t="s">
        <v>56</v>
      </c>
      <c r="B293" t="s">
        <v>53</v>
      </c>
      <c r="C293" t="s">
        <v>71</v>
      </c>
      <c r="D293">
        <v>2035</v>
      </c>
      <c r="E293">
        <v>1</v>
      </c>
      <c r="U293">
        <v>11.0850282163423</v>
      </c>
      <c r="V293">
        <v>11.0850282163423</v>
      </c>
      <c r="W293">
        <v>11.0850282163423</v>
      </c>
      <c r="X293">
        <v>11.0850282163423</v>
      </c>
      <c r="Y293">
        <v>11.0850282163423</v>
      </c>
      <c r="Z293">
        <v>11.0850282163423</v>
      </c>
      <c r="AA293">
        <v>11.0850282163423</v>
      </c>
      <c r="AB293">
        <v>11.0850282163423</v>
      </c>
      <c r="AC293">
        <v>11.0850282163423</v>
      </c>
      <c r="AD293">
        <v>11.0850282163423</v>
      </c>
      <c r="AE293">
        <v>11.0850282163423</v>
      </c>
      <c r="AF293">
        <v>11.0850282163423</v>
      </c>
      <c r="AG293">
        <v>11.0850282163423</v>
      </c>
      <c r="AH293">
        <v>11.0850282163423</v>
      </c>
      <c r="AI293">
        <v>11.0850282163423</v>
      </c>
    </row>
    <row r="294" spans="1:35" customFormat="1" hidden="1">
      <c r="A294" t="s">
        <v>56</v>
      </c>
      <c r="B294" t="s">
        <v>53</v>
      </c>
      <c r="C294" t="s">
        <v>71</v>
      </c>
      <c r="D294">
        <v>2036</v>
      </c>
      <c r="E294">
        <v>1</v>
      </c>
      <c r="V294">
        <v>43.659919279138101</v>
      </c>
      <c r="W294">
        <v>43.659919279138101</v>
      </c>
      <c r="X294">
        <v>43.659919279138101</v>
      </c>
      <c r="Y294">
        <v>43.659919279138101</v>
      </c>
      <c r="Z294">
        <v>43.659919279138101</v>
      </c>
      <c r="AA294">
        <v>43.659919279138101</v>
      </c>
      <c r="AB294">
        <v>43.659919279138101</v>
      </c>
      <c r="AC294">
        <v>43.659919279138101</v>
      </c>
      <c r="AD294">
        <v>43.659919279138101</v>
      </c>
      <c r="AE294">
        <v>43.659919279138101</v>
      </c>
      <c r="AF294">
        <v>43.659919279138101</v>
      </c>
      <c r="AG294">
        <v>43.659919279138101</v>
      </c>
      <c r="AH294">
        <v>43.659919279138101</v>
      </c>
      <c r="AI294">
        <v>43.659919279138101</v>
      </c>
    </row>
    <row r="295" spans="1:35" customFormat="1" hidden="1">
      <c r="A295" t="s">
        <v>56</v>
      </c>
      <c r="B295" t="s">
        <v>53</v>
      </c>
      <c r="C295" t="s">
        <v>71</v>
      </c>
      <c r="D295">
        <v>2037</v>
      </c>
      <c r="E295">
        <v>1</v>
      </c>
      <c r="W295">
        <v>43.659919279137902</v>
      </c>
      <c r="X295">
        <v>43.659919279137902</v>
      </c>
      <c r="Y295">
        <v>43.659919279137902</v>
      </c>
      <c r="Z295">
        <v>43.659919279137902</v>
      </c>
      <c r="AA295">
        <v>43.659919279137902</v>
      </c>
      <c r="AB295">
        <v>43.659919279137902</v>
      </c>
      <c r="AC295">
        <v>43.659919279137902</v>
      </c>
      <c r="AD295">
        <v>43.659919279137902</v>
      </c>
      <c r="AE295">
        <v>43.659919279137902</v>
      </c>
      <c r="AF295">
        <v>43.659919279137902</v>
      </c>
      <c r="AG295">
        <v>43.659919279137902</v>
      </c>
      <c r="AH295">
        <v>43.659919279137902</v>
      </c>
      <c r="AI295">
        <v>43.659919279137902</v>
      </c>
    </row>
    <row r="296" spans="1:35" customFormat="1" hidden="1">
      <c r="A296" t="s">
        <v>56</v>
      </c>
      <c r="B296" t="s">
        <v>53</v>
      </c>
      <c r="C296" t="s">
        <v>71</v>
      </c>
      <c r="D296">
        <v>2038</v>
      </c>
      <c r="E296">
        <v>1</v>
      </c>
      <c r="X296">
        <v>43.659919279138101</v>
      </c>
      <c r="Y296">
        <v>43.659919279138101</v>
      </c>
      <c r="Z296">
        <v>43.659919279138101</v>
      </c>
      <c r="AA296">
        <v>43.659919279138101</v>
      </c>
      <c r="AB296">
        <v>43.659919279138101</v>
      </c>
      <c r="AC296">
        <v>43.659919279138101</v>
      </c>
      <c r="AD296">
        <v>43.659919279138101</v>
      </c>
      <c r="AE296">
        <v>43.659919279138101</v>
      </c>
      <c r="AF296">
        <v>43.659919279138101</v>
      </c>
      <c r="AG296">
        <v>43.659919279138101</v>
      </c>
      <c r="AH296">
        <v>43.659919279138101</v>
      </c>
      <c r="AI296">
        <v>43.659919279138101</v>
      </c>
    </row>
    <row r="297" spans="1:35" customFormat="1" hidden="1">
      <c r="A297" t="s">
        <v>56</v>
      </c>
      <c r="B297" t="s">
        <v>53</v>
      </c>
      <c r="C297" t="s">
        <v>71</v>
      </c>
      <c r="D297">
        <v>2039</v>
      </c>
      <c r="E297">
        <v>1</v>
      </c>
      <c r="Y297">
        <v>43.659919279137902</v>
      </c>
      <c r="Z297">
        <v>43.659919279137902</v>
      </c>
      <c r="AA297">
        <v>43.659919279137902</v>
      </c>
      <c r="AB297">
        <v>43.659919279137902</v>
      </c>
      <c r="AC297">
        <v>43.659919279137902</v>
      </c>
      <c r="AD297">
        <v>43.659919279137902</v>
      </c>
      <c r="AE297">
        <v>43.659919279137902</v>
      </c>
      <c r="AF297">
        <v>43.659919279137902</v>
      </c>
      <c r="AG297">
        <v>43.659919279137902</v>
      </c>
      <c r="AH297">
        <v>43.659919279137902</v>
      </c>
      <c r="AI297">
        <v>43.659919279137902</v>
      </c>
    </row>
    <row r="298" spans="1:35" customFormat="1" hidden="1">
      <c r="A298" t="s">
        <v>56</v>
      </c>
      <c r="B298" t="s">
        <v>53</v>
      </c>
      <c r="C298" t="s">
        <v>71</v>
      </c>
      <c r="D298">
        <v>2040</v>
      </c>
      <c r="E298">
        <v>1</v>
      </c>
      <c r="Z298">
        <v>43.659919279137902</v>
      </c>
      <c r="AA298">
        <v>43.659919279137902</v>
      </c>
      <c r="AB298">
        <v>43.659919279137902</v>
      </c>
      <c r="AC298">
        <v>43.659919279137902</v>
      </c>
      <c r="AD298">
        <v>43.659919279137902</v>
      </c>
      <c r="AE298">
        <v>43.659919279137902</v>
      </c>
      <c r="AF298">
        <v>43.659919279137902</v>
      </c>
      <c r="AG298">
        <v>43.659919279137902</v>
      </c>
      <c r="AH298">
        <v>43.659919279137902</v>
      </c>
      <c r="AI298">
        <v>43.659919279137902</v>
      </c>
    </row>
    <row r="299" spans="1:35" customFormat="1" hidden="1">
      <c r="A299" t="s">
        <v>56</v>
      </c>
      <c r="B299" t="s">
        <v>53</v>
      </c>
      <c r="C299" t="s">
        <v>71</v>
      </c>
      <c r="D299">
        <v>2041</v>
      </c>
      <c r="E299">
        <v>1</v>
      </c>
      <c r="AA299">
        <v>133.184701247101</v>
      </c>
      <c r="AB299">
        <v>133.184701247101</v>
      </c>
      <c r="AC299">
        <v>133.184701247101</v>
      </c>
      <c r="AD299">
        <v>133.184701247101</v>
      </c>
      <c r="AE299">
        <v>133.184701247101</v>
      </c>
      <c r="AF299">
        <v>133.184701247101</v>
      </c>
      <c r="AG299">
        <v>133.184701247101</v>
      </c>
      <c r="AH299">
        <v>133.184701247101</v>
      </c>
      <c r="AI299">
        <v>133.184701247101</v>
      </c>
    </row>
    <row r="300" spans="1:35" customFormat="1" hidden="1">
      <c r="A300" t="s">
        <v>56</v>
      </c>
      <c r="B300" t="s">
        <v>53</v>
      </c>
      <c r="C300" t="s">
        <v>71</v>
      </c>
      <c r="D300">
        <v>2042</v>
      </c>
      <c r="E300">
        <v>1</v>
      </c>
      <c r="AB300">
        <v>140.184701247102</v>
      </c>
      <c r="AC300">
        <v>140.184701247102</v>
      </c>
      <c r="AD300">
        <v>140.184701247102</v>
      </c>
      <c r="AE300">
        <v>140.184701247102</v>
      </c>
      <c r="AF300">
        <v>140.184701247102</v>
      </c>
      <c r="AG300">
        <v>140.184701247102</v>
      </c>
      <c r="AH300">
        <v>140.184701247102</v>
      </c>
      <c r="AI300">
        <v>140.184701247102</v>
      </c>
    </row>
    <row r="301" spans="1:35" customFormat="1" hidden="1">
      <c r="A301" t="s">
        <v>56</v>
      </c>
      <c r="B301" t="s">
        <v>53</v>
      </c>
      <c r="C301" t="s">
        <v>71</v>
      </c>
      <c r="D301">
        <v>2043</v>
      </c>
      <c r="E301">
        <v>1</v>
      </c>
      <c r="AC301">
        <v>133.184701247101</v>
      </c>
      <c r="AD301">
        <v>133.184701247101</v>
      </c>
      <c r="AE301">
        <v>133.184701247101</v>
      </c>
      <c r="AF301">
        <v>133.184701247101</v>
      </c>
      <c r="AG301">
        <v>133.184701247101</v>
      </c>
      <c r="AH301">
        <v>133.184701247101</v>
      </c>
      <c r="AI301">
        <v>133.184701247101</v>
      </c>
    </row>
    <row r="302" spans="1:35" customFormat="1" hidden="1">
      <c r="A302" t="s">
        <v>56</v>
      </c>
      <c r="B302" t="s">
        <v>53</v>
      </c>
      <c r="C302" t="s">
        <v>71</v>
      </c>
      <c r="D302">
        <v>2044</v>
      </c>
      <c r="E302">
        <v>1</v>
      </c>
      <c r="AD302">
        <v>138.184701247101</v>
      </c>
      <c r="AE302">
        <v>138.184701247101</v>
      </c>
      <c r="AF302">
        <v>138.184701247101</v>
      </c>
      <c r="AG302">
        <v>138.184701247101</v>
      </c>
      <c r="AH302">
        <v>138.184701247101</v>
      </c>
      <c r="AI302">
        <v>138.184701247101</v>
      </c>
    </row>
    <row r="303" spans="1:35" customFormat="1" hidden="1">
      <c r="A303" t="s">
        <v>56</v>
      </c>
      <c r="B303" t="s">
        <v>53</v>
      </c>
      <c r="C303" t="s">
        <v>71</v>
      </c>
      <c r="D303">
        <v>2045</v>
      </c>
      <c r="E303">
        <v>1</v>
      </c>
      <c r="AE303">
        <v>133.184701247101</v>
      </c>
      <c r="AF303">
        <v>133.184701247101</v>
      </c>
      <c r="AG303">
        <v>133.184701247101</v>
      </c>
      <c r="AH303">
        <v>133.184701247101</v>
      </c>
      <c r="AI303">
        <v>133.184701247101</v>
      </c>
    </row>
    <row r="304" spans="1:35" customFormat="1" hidden="1">
      <c r="A304" t="s">
        <v>56</v>
      </c>
      <c r="B304" t="s">
        <v>53</v>
      </c>
      <c r="C304" t="s">
        <v>71</v>
      </c>
      <c r="D304">
        <v>2046</v>
      </c>
      <c r="E304">
        <v>1</v>
      </c>
      <c r="AF304">
        <v>9.0831681715121704</v>
      </c>
      <c r="AG304">
        <v>9.0831681715121704</v>
      </c>
      <c r="AH304">
        <v>9.0831681715121704</v>
      </c>
      <c r="AI304">
        <v>9.0831681715121704</v>
      </c>
    </row>
    <row r="305" spans="1:35" customFormat="1" hidden="1">
      <c r="A305" t="s">
        <v>56</v>
      </c>
      <c r="B305" t="s">
        <v>53</v>
      </c>
      <c r="C305" t="s">
        <v>71</v>
      </c>
      <c r="D305">
        <v>2047</v>
      </c>
      <c r="E305">
        <v>1</v>
      </c>
      <c r="AG305">
        <v>35.183168171512499</v>
      </c>
      <c r="AH305">
        <v>35.183168171512499</v>
      </c>
      <c r="AI305">
        <v>35.183168171512499</v>
      </c>
    </row>
    <row r="306" spans="1:35" customFormat="1" hidden="1">
      <c r="A306" t="s">
        <v>56</v>
      </c>
      <c r="B306" t="s">
        <v>53</v>
      </c>
      <c r="C306" t="s">
        <v>71</v>
      </c>
      <c r="D306">
        <v>2048</v>
      </c>
      <c r="E306">
        <v>1</v>
      </c>
      <c r="AH306">
        <v>2.5831681715126198</v>
      </c>
      <c r="AI306">
        <v>2.5831681715126198</v>
      </c>
    </row>
    <row r="307" spans="1:35" customFormat="1" hidden="1">
      <c r="A307" t="s">
        <v>56</v>
      </c>
      <c r="B307" t="s">
        <v>53</v>
      </c>
      <c r="C307" t="s">
        <v>71</v>
      </c>
      <c r="D307">
        <v>2049</v>
      </c>
      <c r="E307">
        <v>1</v>
      </c>
      <c r="AI307">
        <v>132.18316817151199</v>
      </c>
    </row>
    <row r="308" spans="1:35" customFormat="1" hidden="1">
      <c r="A308" t="s">
        <v>56</v>
      </c>
      <c r="B308" t="s">
        <v>53</v>
      </c>
      <c r="C308" t="s">
        <v>70</v>
      </c>
      <c r="D308">
        <v>1989</v>
      </c>
      <c r="E308">
        <v>0</v>
      </c>
      <c r="F308">
        <v>73</v>
      </c>
      <c r="G308">
        <v>73</v>
      </c>
      <c r="H308">
        <v>73</v>
      </c>
      <c r="I308">
        <v>73</v>
      </c>
      <c r="J308">
        <v>73</v>
      </c>
      <c r="K308">
        <v>73</v>
      </c>
      <c r="L308">
        <v>73</v>
      </c>
      <c r="M308">
        <v>73</v>
      </c>
      <c r="N308">
        <v>73</v>
      </c>
      <c r="O308">
        <v>73</v>
      </c>
      <c r="P308">
        <v>73</v>
      </c>
      <c r="Q308">
        <v>73</v>
      </c>
      <c r="R308">
        <v>73</v>
      </c>
      <c r="S308">
        <v>73</v>
      </c>
      <c r="T308">
        <v>73</v>
      </c>
      <c r="U308">
        <v>73</v>
      </c>
      <c r="V308">
        <v>73</v>
      </c>
      <c r="W308">
        <v>73</v>
      </c>
      <c r="X308">
        <v>73</v>
      </c>
      <c r="Y308">
        <v>73</v>
      </c>
      <c r="Z308">
        <v>73</v>
      </c>
      <c r="AA308">
        <v>73</v>
      </c>
      <c r="AB308">
        <v>73</v>
      </c>
      <c r="AC308">
        <v>73</v>
      </c>
      <c r="AD308">
        <v>73</v>
      </c>
      <c r="AE308">
        <v>73</v>
      </c>
      <c r="AF308">
        <v>73</v>
      </c>
      <c r="AG308">
        <v>73</v>
      </c>
      <c r="AH308">
        <v>73</v>
      </c>
      <c r="AI308">
        <v>73</v>
      </c>
    </row>
    <row r="309" spans="1:35" customFormat="1" hidden="1">
      <c r="A309" t="s">
        <v>56</v>
      </c>
      <c r="B309" t="s">
        <v>53</v>
      </c>
      <c r="C309" t="s">
        <v>113</v>
      </c>
      <c r="D309">
        <v>1982</v>
      </c>
      <c r="E309">
        <v>0</v>
      </c>
      <c r="F309">
        <v>12.2</v>
      </c>
      <c r="G309">
        <v>12.2</v>
      </c>
      <c r="H309">
        <v>12.2</v>
      </c>
      <c r="I309">
        <v>12.2</v>
      </c>
      <c r="J309">
        <v>12.2</v>
      </c>
      <c r="K309">
        <v>12.2</v>
      </c>
      <c r="L309">
        <v>12.2</v>
      </c>
      <c r="M309">
        <v>12.2</v>
      </c>
      <c r="N309">
        <v>12.2</v>
      </c>
      <c r="O309">
        <v>12.2</v>
      </c>
      <c r="P309">
        <v>12.2</v>
      </c>
      <c r="Q309">
        <v>12.2</v>
      </c>
      <c r="R309">
        <v>12.2</v>
      </c>
      <c r="S309">
        <v>12.2</v>
      </c>
      <c r="T309">
        <v>12.2</v>
      </c>
      <c r="U309">
        <v>12.2</v>
      </c>
      <c r="V309">
        <v>12.2</v>
      </c>
      <c r="W309">
        <v>12.2</v>
      </c>
      <c r="X309">
        <v>12.2</v>
      </c>
      <c r="Y309">
        <v>12.2</v>
      </c>
      <c r="Z309">
        <v>12.2</v>
      </c>
      <c r="AA309">
        <v>12.2</v>
      </c>
      <c r="AB309">
        <v>12.2</v>
      </c>
      <c r="AC309">
        <v>12.2</v>
      </c>
      <c r="AD309">
        <v>12.2</v>
      </c>
    </row>
    <row r="310" spans="1:35" customFormat="1" hidden="1">
      <c r="A310" t="s">
        <v>56</v>
      </c>
      <c r="B310" t="s">
        <v>53</v>
      </c>
      <c r="C310" t="s">
        <v>69</v>
      </c>
      <c r="D310">
        <v>1989</v>
      </c>
      <c r="E310">
        <v>0</v>
      </c>
      <c r="F310">
        <v>90</v>
      </c>
      <c r="G310">
        <v>90</v>
      </c>
      <c r="H310">
        <v>90</v>
      </c>
      <c r="I310">
        <v>90</v>
      </c>
      <c r="J310">
        <v>90</v>
      </c>
      <c r="K310">
        <v>90</v>
      </c>
      <c r="L310">
        <v>90</v>
      </c>
      <c r="M310">
        <v>90</v>
      </c>
      <c r="N310">
        <v>90</v>
      </c>
      <c r="O310">
        <v>90</v>
      </c>
      <c r="P310">
        <v>90</v>
      </c>
      <c r="Q310">
        <v>90</v>
      </c>
      <c r="R310">
        <v>90</v>
      </c>
      <c r="S310">
        <v>90</v>
      </c>
      <c r="T310">
        <v>90</v>
      </c>
      <c r="U310">
        <v>90</v>
      </c>
      <c r="V310">
        <v>90</v>
      </c>
      <c r="W310">
        <v>90</v>
      </c>
      <c r="X310">
        <v>90</v>
      </c>
      <c r="Y310">
        <v>90</v>
      </c>
      <c r="Z310">
        <v>90</v>
      </c>
      <c r="AA310">
        <v>90</v>
      </c>
      <c r="AB310">
        <v>90</v>
      </c>
      <c r="AC310">
        <v>90</v>
      </c>
      <c r="AD310">
        <v>90</v>
      </c>
      <c r="AE310">
        <v>90</v>
      </c>
      <c r="AF310">
        <v>90</v>
      </c>
      <c r="AG310">
        <v>90</v>
      </c>
      <c r="AH310">
        <v>90</v>
      </c>
      <c r="AI310">
        <v>90</v>
      </c>
    </row>
    <row r="311" spans="1:35" customFormat="1" hidden="1">
      <c r="A311" t="s">
        <v>56</v>
      </c>
      <c r="B311" t="s">
        <v>53</v>
      </c>
      <c r="C311" t="s">
        <v>68</v>
      </c>
      <c r="D311">
        <v>1991</v>
      </c>
      <c r="E311">
        <v>0</v>
      </c>
      <c r="F311">
        <v>90</v>
      </c>
      <c r="G311">
        <v>90</v>
      </c>
      <c r="H311">
        <v>90</v>
      </c>
      <c r="I311">
        <v>90</v>
      </c>
      <c r="J311">
        <v>90</v>
      </c>
      <c r="K311">
        <v>90</v>
      </c>
      <c r="L311">
        <v>90</v>
      </c>
      <c r="M311">
        <v>90</v>
      </c>
      <c r="N311">
        <v>90</v>
      </c>
      <c r="O311">
        <v>90</v>
      </c>
      <c r="P311">
        <v>90</v>
      </c>
      <c r="Q311">
        <v>90</v>
      </c>
      <c r="R311">
        <v>90</v>
      </c>
      <c r="S311">
        <v>90</v>
      </c>
      <c r="T311">
        <v>90</v>
      </c>
      <c r="U311">
        <v>90</v>
      </c>
      <c r="V311">
        <v>90</v>
      </c>
      <c r="W311">
        <v>90</v>
      </c>
      <c r="X311">
        <v>90</v>
      </c>
      <c r="Y311">
        <v>90</v>
      </c>
      <c r="Z311">
        <v>90</v>
      </c>
      <c r="AA311">
        <v>90</v>
      </c>
      <c r="AB311">
        <v>90</v>
      </c>
      <c r="AC311">
        <v>90</v>
      </c>
      <c r="AD311">
        <v>90</v>
      </c>
      <c r="AE311">
        <v>90</v>
      </c>
      <c r="AF311">
        <v>90</v>
      </c>
      <c r="AG311">
        <v>90</v>
      </c>
      <c r="AH311">
        <v>90</v>
      </c>
      <c r="AI311">
        <v>90</v>
      </c>
    </row>
    <row r="312" spans="1:35" customFormat="1" hidden="1">
      <c r="A312" t="s">
        <v>56</v>
      </c>
      <c r="B312" t="s">
        <v>53</v>
      </c>
      <c r="C312" t="s">
        <v>67</v>
      </c>
      <c r="D312">
        <v>1991</v>
      </c>
      <c r="E312">
        <v>0</v>
      </c>
      <c r="F312">
        <v>28</v>
      </c>
      <c r="G312">
        <v>28</v>
      </c>
      <c r="H312">
        <v>28</v>
      </c>
      <c r="I312">
        <v>28</v>
      </c>
      <c r="J312">
        <v>28</v>
      </c>
      <c r="K312">
        <v>28</v>
      </c>
      <c r="L312">
        <v>28</v>
      </c>
      <c r="M312">
        <v>28</v>
      </c>
      <c r="N312">
        <v>28</v>
      </c>
      <c r="O312">
        <v>28</v>
      </c>
      <c r="P312">
        <v>28</v>
      </c>
      <c r="Q312">
        <v>28</v>
      </c>
      <c r="R312">
        <v>28</v>
      </c>
      <c r="S312">
        <v>28</v>
      </c>
      <c r="T312">
        <v>28</v>
      </c>
      <c r="U312">
        <v>28</v>
      </c>
      <c r="V312">
        <v>28</v>
      </c>
      <c r="W312">
        <v>28</v>
      </c>
      <c r="X312">
        <v>28</v>
      </c>
      <c r="Y312">
        <v>28</v>
      </c>
      <c r="Z312">
        <v>28</v>
      </c>
      <c r="AA312">
        <v>28</v>
      </c>
      <c r="AB312">
        <v>28</v>
      </c>
      <c r="AC312">
        <v>28</v>
      </c>
      <c r="AD312">
        <v>28</v>
      </c>
      <c r="AE312">
        <v>28</v>
      </c>
      <c r="AF312">
        <v>28</v>
      </c>
      <c r="AG312">
        <v>28</v>
      </c>
      <c r="AH312">
        <v>28</v>
      </c>
      <c r="AI312">
        <v>28</v>
      </c>
    </row>
    <row r="313" spans="1:35" customFormat="1" hidden="1">
      <c r="A313" t="s">
        <v>56</v>
      </c>
      <c r="B313" t="s">
        <v>53</v>
      </c>
      <c r="C313" t="s">
        <v>66</v>
      </c>
      <c r="D313">
        <v>2044</v>
      </c>
      <c r="E313">
        <v>1</v>
      </c>
      <c r="AD313">
        <v>100</v>
      </c>
      <c r="AE313">
        <v>100</v>
      </c>
      <c r="AF313">
        <v>100</v>
      </c>
      <c r="AG313">
        <v>100</v>
      </c>
      <c r="AH313">
        <v>100</v>
      </c>
      <c r="AI313">
        <v>100</v>
      </c>
    </row>
    <row r="314" spans="1:35" customFormat="1" hidden="1">
      <c r="A314" t="s">
        <v>56</v>
      </c>
      <c r="B314" t="s">
        <v>53</v>
      </c>
      <c r="C314" t="s">
        <v>66</v>
      </c>
      <c r="D314">
        <v>2045</v>
      </c>
      <c r="E314">
        <v>1</v>
      </c>
      <c r="AE314">
        <v>100</v>
      </c>
      <c r="AF314">
        <v>100</v>
      </c>
      <c r="AG314">
        <v>100</v>
      </c>
      <c r="AH314">
        <v>100</v>
      </c>
      <c r="AI314">
        <v>100</v>
      </c>
    </row>
    <row r="315" spans="1:35" customFormat="1" hidden="1">
      <c r="A315" t="s">
        <v>56</v>
      </c>
      <c r="B315" t="s">
        <v>53</v>
      </c>
      <c r="C315" t="s">
        <v>66</v>
      </c>
      <c r="D315">
        <v>2046</v>
      </c>
      <c r="E315">
        <v>1</v>
      </c>
      <c r="AF315">
        <v>299.66857787257402</v>
      </c>
      <c r="AG315">
        <v>299.66857787257402</v>
      </c>
      <c r="AH315">
        <v>299.66857787257402</v>
      </c>
      <c r="AI315">
        <v>299.66857787257402</v>
      </c>
    </row>
    <row r="316" spans="1:35" customFormat="1" hidden="1">
      <c r="A316" t="s">
        <v>56</v>
      </c>
      <c r="B316" t="s">
        <v>53</v>
      </c>
      <c r="C316" t="s">
        <v>66</v>
      </c>
      <c r="D316">
        <v>2047</v>
      </c>
      <c r="E316">
        <v>1</v>
      </c>
      <c r="AG316">
        <v>299.66857787257402</v>
      </c>
      <c r="AH316">
        <v>299.66857787257402</v>
      </c>
      <c r="AI316">
        <v>299.66857787257402</v>
      </c>
    </row>
    <row r="317" spans="1:35" customFormat="1" hidden="1">
      <c r="A317" t="s">
        <v>56</v>
      </c>
      <c r="B317" t="s">
        <v>53</v>
      </c>
      <c r="C317" t="s">
        <v>66</v>
      </c>
      <c r="D317">
        <v>2048</v>
      </c>
      <c r="E317">
        <v>1</v>
      </c>
      <c r="AH317">
        <v>299.668577872573</v>
      </c>
      <c r="AI317">
        <v>299.668577872573</v>
      </c>
    </row>
    <row r="318" spans="1:35" customFormat="1" hidden="1">
      <c r="A318" t="s">
        <v>56</v>
      </c>
      <c r="B318" t="s">
        <v>53</v>
      </c>
      <c r="C318" t="s">
        <v>66</v>
      </c>
      <c r="D318">
        <v>2049</v>
      </c>
      <c r="E318">
        <v>1</v>
      </c>
      <c r="AI318">
        <v>299.66857787257402</v>
      </c>
    </row>
    <row r="319" spans="1:35" customFormat="1" hidden="1">
      <c r="A319" t="s">
        <v>56</v>
      </c>
      <c r="B319" t="s">
        <v>53</v>
      </c>
      <c r="C319" t="s">
        <v>65</v>
      </c>
      <c r="D319">
        <v>2011</v>
      </c>
      <c r="E319">
        <v>1</v>
      </c>
      <c r="F319">
        <v>30</v>
      </c>
      <c r="G319">
        <v>30</v>
      </c>
      <c r="H319">
        <v>30</v>
      </c>
      <c r="I319">
        <v>30</v>
      </c>
      <c r="J319">
        <v>30</v>
      </c>
      <c r="K319">
        <v>30</v>
      </c>
      <c r="L319">
        <v>30</v>
      </c>
      <c r="M319">
        <v>30</v>
      </c>
      <c r="N319">
        <v>30</v>
      </c>
      <c r="O319">
        <v>30</v>
      </c>
      <c r="P319">
        <v>30</v>
      </c>
      <c r="Q319">
        <v>30</v>
      </c>
      <c r="R319">
        <v>30</v>
      </c>
      <c r="S319">
        <v>30</v>
      </c>
      <c r="T319">
        <v>30</v>
      </c>
      <c r="U319">
        <v>30</v>
      </c>
      <c r="V319">
        <v>30</v>
      </c>
      <c r="W319">
        <v>30</v>
      </c>
      <c r="X319">
        <v>30</v>
      </c>
      <c r="Y319">
        <v>30</v>
      </c>
      <c r="Z319">
        <v>30</v>
      </c>
    </row>
    <row r="320" spans="1:35" customFormat="1" hidden="1">
      <c r="A320" t="s">
        <v>56</v>
      </c>
      <c r="B320" t="s">
        <v>53</v>
      </c>
      <c r="C320" t="s">
        <v>65</v>
      </c>
      <c r="D320">
        <v>2012</v>
      </c>
      <c r="E320">
        <v>1</v>
      </c>
      <c r="F320">
        <v>69</v>
      </c>
      <c r="G320">
        <v>69</v>
      </c>
      <c r="H320">
        <v>69</v>
      </c>
      <c r="I320">
        <v>69</v>
      </c>
      <c r="J320">
        <v>69</v>
      </c>
      <c r="K320">
        <v>69</v>
      </c>
      <c r="L320">
        <v>69</v>
      </c>
      <c r="M320">
        <v>69</v>
      </c>
      <c r="N320">
        <v>69</v>
      </c>
      <c r="O320">
        <v>69</v>
      </c>
      <c r="P320">
        <v>69</v>
      </c>
      <c r="Q320">
        <v>69</v>
      </c>
      <c r="R320">
        <v>69</v>
      </c>
      <c r="S320">
        <v>69</v>
      </c>
      <c r="T320">
        <v>69</v>
      </c>
      <c r="U320">
        <v>69</v>
      </c>
      <c r="V320">
        <v>69</v>
      </c>
      <c r="W320">
        <v>69</v>
      </c>
      <c r="X320">
        <v>69</v>
      </c>
      <c r="Y320">
        <v>69</v>
      </c>
      <c r="Z320">
        <v>69</v>
      </c>
      <c r="AA320">
        <v>69</v>
      </c>
    </row>
    <row r="321" spans="1:35" customFormat="1" hidden="1">
      <c r="A321" t="s">
        <v>56</v>
      </c>
      <c r="B321" t="s">
        <v>53</v>
      </c>
      <c r="C321" t="s">
        <v>65</v>
      </c>
      <c r="D321">
        <v>2021</v>
      </c>
      <c r="E321">
        <v>1</v>
      </c>
      <c r="G321">
        <v>24</v>
      </c>
      <c r="H321">
        <v>24</v>
      </c>
      <c r="I321">
        <v>24</v>
      </c>
      <c r="J321">
        <v>24</v>
      </c>
      <c r="K321">
        <v>24</v>
      </c>
      <c r="L321">
        <v>24</v>
      </c>
      <c r="M321">
        <v>24</v>
      </c>
      <c r="N321">
        <v>24</v>
      </c>
      <c r="O321">
        <v>24</v>
      </c>
      <c r="P321">
        <v>24</v>
      </c>
      <c r="Q321">
        <v>24</v>
      </c>
      <c r="R321">
        <v>24</v>
      </c>
      <c r="S321">
        <v>24</v>
      </c>
      <c r="T321">
        <v>24</v>
      </c>
      <c r="U321">
        <v>24</v>
      </c>
      <c r="V321">
        <v>24</v>
      </c>
      <c r="W321">
        <v>24</v>
      </c>
      <c r="X321">
        <v>24</v>
      </c>
      <c r="Y321">
        <v>24</v>
      </c>
      <c r="Z321">
        <v>24</v>
      </c>
      <c r="AA321">
        <v>24</v>
      </c>
      <c r="AB321">
        <v>24</v>
      </c>
      <c r="AC321">
        <v>24</v>
      </c>
      <c r="AD321">
        <v>24</v>
      </c>
      <c r="AE321">
        <v>24</v>
      </c>
      <c r="AF321">
        <v>24</v>
      </c>
      <c r="AG321">
        <v>24</v>
      </c>
      <c r="AH321">
        <v>24</v>
      </c>
      <c r="AI321">
        <v>24</v>
      </c>
    </row>
    <row r="322" spans="1:35" customFormat="1" hidden="1">
      <c r="A322" t="s">
        <v>56</v>
      </c>
      <c r="B322" t="s">
        <v>53</v>
      </c>
      <c r="C322" t="s">
        <v>65</v>
      </c>
      <c r="D322">
        <v>2026</v>
      </c>
      <c r="E322">
        <v>1</v>
      </c>
      <c r="L322">
        <v>40</v>
      </c>
      <c r="M322">
        <v>40</v>
      </c>
      <c r="N322">
        <v>40</v>
      </c>
      <c r="O322">
        <v>40</v>
      </c>
      <c r="P322">
        <v>40</v>
      </c>
      <c r="Q322">
        <v>40</v>
      </c>
      <c r="R322">
        <v>40</v>
      </c>
      <c r="S322">
        <v>40</v>
      </c>
      <c r="T322">
        <v>40</v>
      </c>
      <c r="U322">
        <v>40</v>
      </c>
      <c r="V322">
        <v>40</v>
      </c>
      <c r="W322">
        <v>40</v>
      </c>
      <c r="X322">
        <v>40</v>
      </c>
      <c r="Y322">
        <v>40</v>
      </c>
      <c r="Z322">
        <v>40</v>
      </c>
      <c r="AA322">
        <v>40</v>
      </c>
      <c r="AB322">
        <v>40</v>
      </c>
      <c r="AC322">
        <v>40</v>
      </c>
      <c r="AD322">
        <v>40</v>
      </c>
      <c r="AE322">
        <v>40</v>
      </c>
      <c r="AF322">
        <v>40</v>
      </c>
      <c r="AG322">
        <v>40</v>
      </c>
      <c r="AH322">
        <v>40</v>
      </c>
      <c r="AI322">
        <v>40</v>
      </c>
    </row>
    <row r="323" spans="1:35" customFormat="1" hidden="1">
      <c r="A323" t="s">
        <v>56</v>
      </c>
      <c r="B323" t="s">
        <v>53</v>
      </c>
      <c r="C323" t="s">
        <v>65</v>
      </c>
      <c r="D323">
        <v>2027</v>
      </c>
      <c r="E323">
        <v>1</v>
      </c>
      <c r="M323">
        <v>40</v>
      </c>
      <c r="N323">
        <v>40</v>
      </c>
      <c r="O323">
        <v>40</v>
      </c>
      <c r="P323">
        <v>40</v>
      </c>
      <c r="Q323">
        <v>40</v>
      </c>
      <c r="R323">
        <v>40</v>
      </c>
      <c r="S323">
        <v>40</v>
      </c>
      <c r="T323">
        <v>40</v>
      </c>
      <c r="U323">
        <v>40</v>
      </c>
      <c r="V323">
        <v>40</v>
      </c>
      <c r="W323">
        <v>40</v>
      </c>
      <c r="X323">
        <v>40</v>
      </c>
      <c r="Y323">
        <v>40</v>
      </c>
      <c r="Z323">
        <v>40</v>
      </c>
      <c r="AA323">
        <v>40</v>
      </c>
      <c r="AB323">
        <v>40</v>
      </c>
      <c r="AC323">
        <v>40</v>
      </c>
      <c r="AD323">
        <v>40</v>
      </c>
      <c r="AE323">
        <v>40</v>
      </c>
      <c r="AF323">
        <v>40</v>
      </c>
      <c r="AG323">
        <v>40</v>
      </c>
      <c r="AH323">
        <v>40</v>
      </c>
      <c r="AI323">
        <v>40</v>
      </c>
    </row>
    <row r="324" spans="1:35" customFormat="1" hidden="1">
      <c r="A324" t="s">
        <v>56</v>
      </c>
      <c r="B324" t="s">
        <v>53</v>
      </c>
      <c r="C324" t="s">
        <v>65</v>
      </c>
      <c r="D324">
        <v>2028</v>
      </c>
      <c r="E324">
        <v>1</v>
      </c>
      <c r="N324">
        <v>40</v>
      </c>
      <c r="O324">
        <v>40</v>
      </c>
      <c r="P324">
        <v>40</v>
      </c>
      <c r="Q324">
        <v>40</v>
      </c>
      <c r="R324">
        <v>40</v>
      </c>
      <c r="S324">
        <v>40</v>
      </c>
      <c r="T324">
        <v>40</v>
      </c>
      <c r="U324">
        <v>40</v>
      </c>
      <c r="V324">
        <v>40</v>
      </c>
      <c r="W324">
        <v>40</v>
      </c>
      <c r="X324">
        <v>40</v>
      </c>
      <c r="Y324">
        <v>40</v>
      </c>
      <c r="Z324">
        <v>40</v>
      </c>
      <c r="AA324">
        <v>40</v>
      </c>
      <c r="AB324">
        <v>40</v>
      </c>
      <c r="AC324">
        <v>40</v>
      </c>
      <c r="AD324">
        <v>40</v>
      </c>
      <c r="AE324">
        <v>40</v>
      </c>
      <c r="AF324">
        <v>40</v>
      </c>
      <c r="AG324">
        <v>40</v>
      </c>
      <c r="AH324">
        <v>40</v>
      </c>
      <c r="AI324">
        <v>40</v>
      </c>
    </row>
    <row r="325" spans="1:35" customFormat="1" hidden="1">
      <c r="A325" t="s">
        <v>56</v>
      </c>
      <c r="B325" t="s">
        <v>53</v>
      </c>
      <c r="C325" t="s">
        <v>65</v>
      </c>
      <c r="D325">
        <v>2029</v>
      </c>
      <c r="E325">
        <v>1</v>
      </c>
      <c r="O325">
        <v>40</v>
      </c>
      <c r="P325">
        <v>40</v>
      </c>
      <c r="Q325">
        <v>40</v>
      </c>
      <c r="R325">
        <v>40</v>
      </c>
      <c r="S325">
        <v>40</v>
      </c>
      <c r="T325">
        <v>40</v>
      </c>
      <c r="U325">
        <v>40</v>
      </c>
      <c r="V325">
        <v>40</v>
      </c>
      <c r="W325">
        <v>40</v>
      </c>
      <c r="X325">
        <v>40</v>
      </c>
      <c r="Y325">
        <v>40</v>
      </c>
      <c r="Z325">
        <v>40</v>
      </c>
      <c r="AA325">
        <v>40</v>
      </c>
      <c r="AB325">
        <v>40</v>
      </c>
      <c r="AC325">
        <v>40</v>
      </c>
      <c r="AD325">
        <v>40</v>
      </c>
      <c r="AE325">
        <v>40</v>
      </c>
      <c r="AF325">
        <v>40</v>
      </c>
      <c r="AG325">
        <v>40</v>
      </c>
      <c r="AH325">
        <v>40</v>
      </c>
      <c r="AI325">
        <v>40</v>
      </c>
    </row>
    <row r="326" spans="1:35" customFormat="1" hidden="1">
      <c r="A326" t="s">
        <v>56</v>
      </c>
      <c r="B326" t="s">
        <v>53</v>
      </c>
      <c r="C326" t="s">
        <v>65</v>
      </c>
      <c r="D326">
        <v>2030</v>
      </c>
      <c r="E326">
        <v>1</v>
      </c>
      <c r="P326">
        <v>40</v>
      </c>
      <c r="Q326">
        <v>40</v>
      </c>
      <c r="R326">
        <v>40</v>
      </c>
      <c r="S326">
        <v>40</v>
      </c>
      <c r="T326">
        <v>40</v>
      </c>
      <c r="U326">
        <v>40</v>
      </c>
      <c r="V326">
        <v>40</v>
      </c>
      <c r="W326">
        <v>40</v>
      </c>
      <c r="X326">
        <v>40</v>
      </c>
      <c r="Y326">
        <v>40</v>
      </c>
      <c r="Z326">
        <v>40</v>
      </c>
      <c r="AA326">
        <v>40</v>
      </c>
      <c r="AB326">
        <v>40</v>
      </c>
      <c r="AC326">
        <v>40</v>
      </c>
      <c r="AD326">
        <v>40</v>
      </c>
      <c r="AE326">
        <v>40</v>
      </c>
      <c r="AF326">
        <v>40</v>
      </c>
      <c r="AG326">
        <v>40</v>
      </c>
      <c r="AH326">
        <v>40</v>
      </c>
      <c r="AI326">
        <v>40</v>
      </c>
    </row>
    <row r="327" spans="1:35" customFormat="1" hidden="1">
      <c r="A327" t="s">
        <v>56</v>
      </c>
      <c r="B327" t="s">
        <v>53</v>
      </c>
      <c r="C327" t="s">
        <v>65</v>
      </c>
      <c r="D327">
        <v>2041</v>
      </c>
      <c r="E327">
        <v>1</v>
      </c>
      <c r="AA327">
        <v>30</v>
      </c>
      <c r="AB327">
        <v>30</v>
      </c>
      <c r="AC327">
        <v>30</v>
      </c>
      <c r="AD327">
        <v>30</v>
      </c>
      <c r="AE327">
        <v>30</v>
      </c>
      <c r="AF327">
        <v>30</v>
      </c>
      <c r="AG327">
        <v>30</v>
      </c>
      <c r="AH327">
        <v>30</v>
      </c>
      <c r="AI327">
        <v>30</v>
      </c>
    </row>
    <row r="328" spans="1:35" customFormat="1" hidden="1">
      <c r="A328" t="s">
        <v>56</v>
      </c>
      <c r="B328" t="s">
        <v>53</v>
      </c>
      <c r="C328" t="s">
        <v>65</v>
      </c>
      <c r="D328">
        <v>2042</v>
      </c>
      <c r="E328">
        <v>1</v>
      </c>
      <c r="AB328">
        <v>69</v>
      </c>
      <c r="AC328">
        <v>69</v>
      </c>
      <c r="AD328">
        <v>69</v>
      </c>
      <c r="AE328">
        <v>69</v>
      </c>
      <c r="AF328">
        <v>69</v>
      </c>
      <c r="AG328">
        <v>69</v>
      </c>
      <c r="AH328">
        <v>69</v>
      </c>
      <c r="AI328">
        <v>69</v>
      </c>
    </row>
    <row r="329" spans="1:35" customFormat="1" hidden="1">
      <c r="A329" t="s">
        <v>56</v>
      </c>
      <c r="B329" t="s">
        <v>53</v>
      </c>
      <c r="C329" t="s">
        <v>114</v>
      </c>
      <c r="D329">
        <v>1990</v>
      </c>
      <c r="E329">
        <v>0</v>
      </c>
      <c r="F329">
        <v>20</v>
      </c>
      <c r="G329">
        <v>20</v>
      </c>
      <c r="H329">
        <v>20</v>
      </c>
      <c r="I329">
        <v>20</v>
      </c>
      <c r="J329">
        <v>20</v>
      </c>
      <c r="K329">
        <v>20</v>
      </c>
      <c r="L329">
        <v>20</v>
      </c>
      <c r="M329">
        <v>20</v>
      </c>
      <c r="N329">
        <v>20</v>
      </c>
      <c r="O329">
        <v>20</v>
      </c>
      <c r="P329">
        <v>20</v>
      </c>
      <c r="Q329">
        <v>20</v>
      </c>
      <c r="R329">
        <v>20</v>
      </c>
      <c r="S329">
        <v>20</v>
      </c>
      <c r="T329">
        <v>20</v>
      </c>
      <c r="U329">
        <v>20</v>
      </c>
      <c r="V329">
        <v>20</v>
      </c>
      <c r="W329">
        <v>20</v>
      </c>
      <c r="X329">
        <v>20</v>
      </c>
      <c r="Y329">
        <v>20</v>
      </c>
      <c r="Z329">
        <v>20</v>
      </c>
      <c r="AA329">
        <v>20</v>
      </c>
      <c r="AB329">
        <v>20</v>
      </c>
      <c r="AC329">
        <v>20</v>
      </c>
      <c r="AD329">
        <v>20</v>
      </c>
    </row>
    <row r="330" spans="1:35" customFormat="1" hidden="1">
      <c r="A330" t="s">
        <v>56</v>
      </c>
      <c r="B330" t="s">
        <v>52</v>
      </c>
      <c r="C330" t="s">
        <v>73</v>
      </c>
      <c r="D330">
        <v>1993</v>
      </c>
      <c r="E330">
        <v>0</v>
      </c>
      <c r="I330">
        <v>180</v>
      </c>
    </row>
    <row r="331" spans="1:35" customFormat="1" hidden="1">
      <c r="A331" t="s">
        <v>56</v>
      </c>
      <c r="B331" t="s">
        <v>52</v>
      </c>
      <c r="C331" t="s">
        <v>72</v>
      </c>
      <c r="D331">
        <v>2022</v>
      </c>
      <c r="E331">
        <v>0</v>
      </c>
      <c r="W331">
        <v>139.5</v>
      </c>
    </row>
    <row r="332" spans="1:35" customFormat="1" hidden="1">
      <c r="A332" t="s">
        <v>56</v>
      </c>
      <c r="B332" t="s">
        <v>52</v>
      </c>
      <c r="C332" t="s">
        <v>72</v>
      </c>
      <c r="D332">
        <v>2023</v>
      </c>
      <c r="E332">
        <v>0</v>
      </c>
      <c r="X332">
        <v>299.60000000000002</v>
      </c>
    </row>
    <row r="333" spans="1:35" customFormat="1" hidden="1">
      <c r="A333" t="s">
        <v>56</v>
      </c>
      <c r="B333" t="s">
        <v>52</v>
      </c>
      <c r="C333" t="s">
        <v>72</v>
      </c>
      <c r="D333">
        <v>2024</v>
      </c>
      <c r="E333">
        <v>0</v>
      </c>
      <c r="Y333">
        <v>172</v>
      </c>
    </row>
    <row r="334" spans="1:35" customFormat="1" hidden="1">
      <c r="A334" t="s">
        <v>56</v>
      </c>
      <c r="B334" t="s">
        <v>52</v>
      </c>
      <c r="C334" t="s">
        <v>71</v>
      </c>
      <c r="D334">
        <v>2012</v>
      </c>
      <c r="E334">
        <v>1</v>
      </c>
      <c r="AB334">
        <v>7</v>
      </c>
    </row>
    <row r="335" spans="1:35" customFormat="1" hidden="1">
      <c r="A335" t="s">
        <v>56</v>
      </c>
      <c r="B335" t="s">
        <v>52</v>
      </c>
      <c r="C335" t="s">
        <v>71</v>
      </c>
      <c r="D335">
        <v>2014</v>
      </c>
      <c r="E335">
        <v>1</v>
      </c>
      <c r="AD335">
        <v>5</v>
      </c>
    </row>
    <row r="336" spans="1:35" customFormat="1" hidden="1">
      <c r="A336" t="s">
        <v>56</v>
      </c>
      <c r="B336" t="s">
        <v>52</v>
      </c>
      <c r="C336" t="s">
        <v>71</v>
      </c>
      <c r="D336">
        <v>2016</v>
      </c>
      <c r="E336">
        <v>1</v>
      </c>
      <c r="AF336">
        <v>6.5</v>
      </c>
    </row>
    <row r="337" spans="1:35" customFormat="1" hidden="1">
      <c r="A337" t="s">
        <v>56</v>
      </c>
      <c r="B337" t="s">
        <v>52</v>
      </c>
      <c r="C337" t="s">
        <v>71</v>
      </c>
      <c r="D337">
        <v>2017</v>
      </c>
      <c r="E337">
        <v>1</v>
      </c>
      <c r="AG337">
        <v>32.6</v>
      </c>
    </row>
    <row r="338" spans="1:35" customFormat="1" hidden="1">
      <c r="A338" t="s">
        <v>56</v>
      </c>
      <c r="B338" t="s">
        <v>52</v>
      </c>
      <c r="C338" t="s">
        <v>71</v>
      </c>
      <c r="D338">
        <v>2019</v>
      </c>
      <c r="E338">
        <v>1</v>
      </c>
      <c r="AI338">
        <v>129.6</v>
      </c>
    </row>
    <row r="339" spans="1:35" customFormat="1" hidden="1">
      <c r="A339" t="s">
        <v>56</v>
      </c>
      <c r="B339" t="s">
        <v>52</v>
      </c>
      <c r="C339" t="s">
        <v>113</v>
      </c>
      <c r="D339">
        <v>1982</v>
      </c>
      <c r="E339">
        <v>0</v>
      </c>
      <c r="AE339">
        <v>12.2</v>
      </c>
    </row>
    <row r="340" spans="1:35" customFormat="1" hidden="1">
      <c r="A340" t="s">
        <v>56</v>
      </c>
      <c r="B340" t="s">
        <v>52</v>
      </c>
      <c r="C340" t="s">
        <v>65</v>
      </c>
      <c r="D340">
        <v>2011</v>
      </c>
      <c r="E340">
        <v>1</v>
      </c>
      <c r="AA340">
        <v>30</v>
      </c>
    </row>
    <row r="341" spans="1:35" customFormat="1" hidden="1">
      <c r="A341" t="s">
        <v>56</v>
      </c>
      <c r="B341" t="s">
        <v>52</v>
      </c>
      <c r="C341" t="s">
        <v>65</v>
      </c>
      <c r="D341">
        <v>2012</v>
      </c>
      <c r="E341">
        <v>1</v>
      </c>
      <c r="AB341">
        <v>69</v>
      </c>
    </row>
    <row r="342" spans="1:35" customFormat="1" hidden="1">
      <c r="A342" t="s">
        <v>56</v>
      </c>
      <c r="B342" t="s">
        <v>52</v>
      </c>
      <c r="C342" t="s">
        <v>114</v>
      </c>
      <c r="D342">
        <v>1990</v>
      </c>
      <c r="E342">
        <v>0</v>
      </c>
      <c r="AE342">
        <v>20</v>
      </c>
    </row>
    <row r="343" spans="1:35" customFormat="1" hidden="1">
      <c r="A343" t="s">
        <v>56</v>
      </c>
      <c r="B343" t="s">
        <v>51</v>
      </c>
      <c r="C343" t="s">
        <v>72</v>
      </c>
      <c r="D343">
        <v>2022</v>
      </c>
      <c r="E343">
        <v>0</v>
      </c>
      <c r="H343">
        <v>219326743.26989701</v>
      </c>
    </row>
    <row r="344" spans="1:35" customFormat="1" hidden="1">
      <c r="A344" t="s">
        <v>56</v>
      </c>
      <c r="B344" t="s">
        <v>51</v>
      </c>
      <c r="C344" t="s">
        <v>72</v>
      </c>
      <c r="D344">
        <v>2023</v>
      </c>
      <c r="E344">
        <v>0</v>
      </c>
      <c r="I344">
        <v>409801176.84055698</v>
      </c>
    </row>
    <row r="345" spans="1:35" customFormat="1" hidden="1">
      <c r="A345" t="s">
        <v>56</v>
      </c>
      <c r="B345" t="s">
        <v>51</v>
      </c>
      <c r="C345" t="s">
        <v>72</v>
      </c>
      <c r="D345">
        <v>2024</v>
      </c>
      <c r="E345">
        <v>0</v>
      </c>
      <c r="J345">
        <v>265297646.301882</v>
      </c>
    </row>
    <row r="346" spans="1:35" customFormat="1" hidden="1">
      <c r="A346" t="s">
        <v>56</v>
      </c>
      <c r="B346" t="s">
        <v>51</v>
      </c>
      <c r="C346" t="s">
        <v>72</v>
      </c>
      <c r="D346">
        <v>2026</v>
      </c>
      <c r="E346">
        <v>0</v>
      </c>
      <c r="L346">
        <v>57456340.828926697</v>
      </c>
    </row>
    <row r="347" spans="1:35" customFormat="1" hidden="1">
      <c r="A347" t="s">
        <v>56</v>
      </c>
      <c r="B347" t="s">
        <v>51</v>
      </c>
      <c r="C347" t="s">
        <v>72</v>
      </c>
      <c r="D347">
        <v>2027</v>
      </c>
      <c r="E347">
        <v>0</v>
      </c>
      <c r="M347">
        <v>55526410.624422498</v>
      </c>
    </row>
    <row r="348" spans="1:35" customFormat="1" hidden="1">
      <c r="A348" t="s">
        <v>56</v>
      </c>
      <c r="B348" t="s">
        <v>51</v>
      </c>
      <c r="C348" t="s">
        <v>72</v>
      </c>
      <c r="D348">
        <v>2028</v>
      </c>
      <c r="E348">
        <v>0</v>
      </c>
      <c r="N348">
        <v>53596480.4199185</v>
      </c>
    </row>
    <row r="349" spans="1:35" customFormat="1" hidden="1">
      <c r="A349" t="s">
        <v>56</v>
      </c>
      <c r="B349" t="s">
        <v>51</v>
      </c>
      <c r="C349" t="s">
        <v>72</v>
      </c>
      <c r="D349">
        <v>2029</v>
      </c>
      <c r="E349">
        <v>0</v>
      </c>
      <c r="O349">
        <v>51666550.215414204</v>
      </c>
    </row>
    <row r="350" spans="1:35" customFormat="1" hidden="1">
      <c r="A350" t="s">
        <v>56</v>
      </c>
      <c r="B350" t="s">
        <v>51</v>
      </c>
      <c r="C350" t="s">
        <v>72</v>
      </c>
      <c r="D350">
        <v>2030</v>
      </c>
      <c r="E350">
        <v>0</v>
      </c>
      <c r="P350">
        <v>49736620.010910399</v>
      </c>
    </row>
    <row r="351" spans="1:35" customFormat="1" hidden="1">
      <c r="A351" t="s">
        <v>56</v>
      </c>
      <c r="B351" t="s">
        <v>51</v>
      </c>
      <c r="C351" t="s">
        <v>72</v>
      </c>
      <c r="D351">
        <v>2031</v>
      </c>
      <c r="E351">
        <v>0</v>
      </c>
      <c r="Q351">
        <v>6354030.0841397</v>
      </c>
    </row>
    <row r="352" spans="1:35" customFormat="1" hidden="1">
      <c r="A352" t="s">
        <v>56</v>
      </c>
      <c r="B352" t="s">
        <v>51</v>
      </c>
      <c r="C352" t="s">
        <v>72</v>
      </c>
      <c r="D352">
        <v>2032</v>
      </c>
      <c r="E352">
        <v>0</v>
      </c>
      <c r="R352">
        <v>6273599.3235809896</v>
      </c>
    </row>
    <row r="353" spans="1:31" customFormat="1" hidden="1">
      <c r="A353" t="s">
        <v>56</v>
      </c>
      <c r="B353" t="s">
        <v>51</v>
      </c>
      <c r="C353" t="s">
        <v>72</v>
      </c>
      <c r="D353">
        <v>2033</v>
      </c>
      <c r="E353">
        <v>0</v>
      </c>
      <c r="S353">
        <v>6193168.5630223397</v>
      </c>
    </row>
    <row r="354" spans="1:31" customFormat="1" hidden="1">
      <c r="A354" t="s">
        <v>56</v>
      </c>
      <c r="B354" t="s">
        <v>51</v>
      </c>
      <c r="C354" t="s">
        <v>72</v>
      </c>
      <c r="D354">
        <v>2034</v>
      </c>
      <c r="E354">
        <v>0</v>
      </c>
      <c r="T354">
        <v>6112737.8024635799</v>
      </c>
    </row>
    <row r="355" spans="1:31" customFormat="1" hidden="1">
      <c r="A355" t="s">
        <v>56</v>
      </c>
      <c r="B355" t="s">
        <v>51</v>
      </c>
      <c r="C355" t="s">
        <v>72</v>
      </c>
      <c r="D355">
        <v>2035</v>
      </c>
      <c r="E355">
        <v>0</v>
      </c>
      <c r="U355">
        <v>6032307.0419050502</v>
      </c>
    </row>
    <row r="356" spans="1:31" customFormat="1" hidden="1">
      <c r="A356" t="s">
        <v>56</v>
      </c>
      <c r="B356" t="s">
        <v>51</v>
      </c>
      <c r="C356" t="s">
        <v>72</v>
      </c>
      <c r="D356">
        <v>2036</v>
      </c>
      <c r="E356">
        <v>0</v>
      </c>
      <c r="V356">
        <v>8115655.6765091298</v>
      </c>
    </row>
    <row r="357" spans="1:31" customFormat="1" hidden="1">
      <c r="A357" t="s">
        <v>56</v>
      </c>
      <c r="B357" t="s">
        <v>51</v>
      </c>
      <c r="C357" t="s">
        <v>72</v>
      </c>
      <c r="D357">
        <v>2037</v>
      </c>
      <c r="E357">
        <v>0</v>
      </c>
      <c r="W357">
        <v>148121128.905177</v>
      </c>
    </row>
    <row r="358" spans="1:31" customFormat="1" hidden="1">
      <c r="A358" t="s">
        <v>56</v>
      </c>
      <c r="B358" t="s">
        <v>51</v>
      </c>
      <c r="C358" t="s">
        <v>72</v>
      </c>
      <c r="D358">
        <v>2038</v>
      </c>
      <c r="E358">
        <v>0</v>
      </c>
      <c r="X358">
        <v>281046769.02265501</v>
      </c>
    </row>
    <row r="359" spans="1:31" customFormat="1" hidden="1">
      <c r="A359" t="s">
        <v>56</v>
      </c>
      <c r="B359" t="s">
        <v>51</v>
      </c>
      <c r="C359" t="s">
        <v>72</v>
      </c>
      <c r="D359">
        <v>2039</v>
      </c>
      <c r="E359">
        <v>0</v>
      </c>
      <c r="Y359">
        <v>192870960.55010101</v>
      </c>
    </row>
    <row r="360" spans="1:31" customFormat="1" hidden="1">
      <c r="A360" t="s">
        <v>56</v>
      </c>
      <c r="B360" t="s">
        <v>51</v>
      </c>
      <c r="C360" t="s">
        <v>72</v>
      </c>
      <c r="D360">
        <v>2040</v>
      </c>
      <c r="E360">
        <v>0</v>
      </c>
      <c r="Z360">
        <v>7676971.5858872002</v>
      </c>
    </row>
    <row r="361" spans="1:31" customFormat="1" hidden="1">
      <c r="A361" t="s">
        <v>56</v>
      </c>
      <c r="B361" t="s">
        <v>51</v>
      </c>
      <c r="C361" t="s">
        <v>72</v>
      </c>
      <c r="D361">
        <v>2041</v>
      </c>
      <c r="E361">
        <v>0</v>
      </c>
      <c r="AA361">
        <v>82160064.376540601</v>
      </c>
    </row>
    <row r="362" spans="1:31" customFormat="1" hidden="1">
      <c r="A362" t="s">
        <v>56</v>
      </c>
      <c r="B362" t="s">
        <v>51</v>
      </c>
      <c r="C362" t="s">
        <v>72</v>
      </c>
      <c r="D362">
        <v>2042</v>
      </c>
      <c r="E362">
        <v>0</v>
      </c>
      <c r="AB362">
        <v>80969338.805866301</v>
      </c>
    </row>
    <row r="363" spans="1:31" customFormat="1" hidden="1">
      <c r="A363" t="s">
        <v>56</v>
      </c>
      <c r="B363" t="s">
        <v>51</v>
      </c>
      <c r="C363" t="s">
        <v>72</v>
      </c>
      <c r="D363">
        <v>2043</v>
      </c>
      <c r="E363">
        <v>0</v>
      </c>
      <c r="AC363">
        <v>79778613.235191405</v>
      </c>
    </row>
    <row r="364" spans="1:31" customFormat="1" hidden="1">
      <c r="A364" t="s">
        <v>56</v>
      </c>
      <c r="B364" t="s">
        <v>51</v>
      </c>
      <c r="C364" t="s">
        <v>72</v>
      </c>
      <c r="D364">
        <v>2044</v>
      </c>
      <c r="E364">
        <v>0</v>
      </c>
      <c r="AD364">
        <v>78587887.664517298</v>
      </c>
    </row>
    <row r="365" spans="1:31" customFormat="1" hidden="1">
      <c r="A365" t="s">
        <v>56</v>
      </c>
      <c r="B365" t="s">
        <v>51</v>
      </c>
      <c r="C365" t="s">
        <v>72</v>
      </c>
      <c r="D365">
        <v>2045</v>
      </c>
      <c r="E365">
        <v>0</v>
      </c>
      <c r="AE365">
        <v>77397162.093842506</v>
      </c>
    </row>
    <row r="366" spans="1:31" customFormat="1" hidden="1">
      <c r="A366" t="s">
        <v>56</v>
      </c>
      <c r="B366" t="s">
        <v>51</v>
      </c>
      <c r="C366" t="s">
        <v>71</v>
      </c>
      <c r="D366">
        <v>2020</v>
      </c>
      <c r="E366">
        <v>1</v>
      </c>
      <c r="F366">
        <v>13915956.988325801</v>
      </c>
    </row>
    <row r="367" spans="1:31" customFormat="1" hidden="1">
      <c r="A367" t="s">
        <v>56</v>
      </c>
      <c r="B367" t="s">
        <v>51</v>
      </c>
      <c r="C367" t="s">
        <v>71</v>
      </c>
      <c r="D367">
        <v>2021</v>
      </c>
      <c r="E367">
        <v>1</v>
      </c>
      <c r="G367">
        <v>5049873.1500087501</v>
      </c>
    </row>
    <row r="368" spans="1:31" customFormat="1" hidden="1">
      <c r="A368" t="s">
        <v>56</v>
      </c>
      <c r="B368" t="s">
        <v>51</v>
      </c>
      <c r="C368" t="s">
        <v>71</v>
      </c>
      <c r="D368">
        <v>2022</v>
      </c>
      <c r="E368">
        <v>1</v>
      </c>
      <c r="H368">
        <v>227562490.47191101</v>
      </c>
    </row>
    <row r="369" spans="1:35" customFormat="1" hidden="1">
      <c r="A369" t="s">
        <v>56</v>
      </c>
      <c r="B369" t="s">
        <v>51</v>
      </c>
      <c r="C369" t="s">
        <v>71</v>
      </c>
      <c r="D369">
        <v>2023</v>
      </c>
      <c r="E369">
        <v>1</v>
      </c>
      <c r="I369">
        <v>207694936.49931601</v>
      </c>
    </row>
    <row r="370" spans="1:35" customFormat="1" hidden="1">
      <c r="A370" t="s">
        <v>56</v>
      </c>
      <c r="B370" t="s">
        <v>51</v>
      </c>
      <c r="C370" t="s">
        <v>71</v>
      </c>
      <c r="D370">
        <v>2024</v>
      </c>
      <c r="E370">
        <v>1</v>
      </c>
      <c r="J370">
        <v>279891210.44668502</v>
      </c>
    </row>
    <row r="371" spans="1:35" customFormat="1" hidden="1">
      <c r="A371" t="s">
        <v>56</v>
      </c>
      <c r="B371" t="s">
        <v>51</v>
      </c>
      <c r="C371" t="s">
        <v>71</v>
      </c>
      <c r="D371">
        <v>2025</v>
      </c>
      <c r="E371">
        <v>1</v>
      </c>
      <c r="K371">
        <v>232587326.30221999</v>
      </c>
    </row>
    <row r="372" spans="1:35" customFormat="1" hidden="1">
      <c r="A372" t="s">
        <v>56</v>
      </c>
      <c r="B372" t="s">
        <v>51</v>
      </c>
      <c r="C372" t="s">
        <v>71</v>
      </c>
      <c r="D372">
        <v>2026</v>
      </c>
      <c r="E372">
        <v>1</v>
      </c>
      <c r="L372">
        <v>241070796.390248</v>
      </c>
    </row>
    <row r="373" spans="1:35" customFormat="1" hidden="1">
      <c r="A373" t="s">
        <v>56</v>
      </c>
      <c r="B373" t="s">
        <v>51</v>
      </c>
      <c r="C373" t="s">
        <v>71</v>
      </c>
      <c r="D373">
        <v>2027</v>
      </c>
      <c r="E373">
        <v>1</v>
      </c>
      <c r="M373">
        <v>235745170.451812</v>
      </c>
    </row>
    <row r="374" spans="1:35" customFormat="1" hidden="1">
      <c r="A374" t="s">
        <v>56</v>
      </c>
      <c r="B374" t="s">
        <v>51</v>
      </c>
      <c r="C374" t="s">
        <v>71</v>
      </c>
      <c r="D374">
        <v>2028</v>
      </c>
      <c r="E374">
        <v>1</v>
      </c>
      <c r="N374">
        <v>230667771.495184</v>
      </c>
    </row>
    <row r="375" spans="1:35" customFormat="1" hidden="1">
      <c r="A375" t="s">
        <v>56</v>
      </c>
      <c r="B375" t="s">
        <v>51</v>
      </c>
      <c r="C375" t="s">
        <v>71</v>
      </c>
      <c r="D375">
        <v>2029</v>
      </c>
      <c r="E375">
        <v>1</v>
      </c>
      <c r="O375">
        <v>225570387.727707</v>
      </c>
    </row>
    <row r="376" spans="1:35" customFormat="1" hidden="1">
      <c r="A376" t="s">
        <v>56</v>
      </c>
      <c r="B376" t="s">
        <v>51</v>
      </c>
      <c r="C376" t="s">
        <v>71</v>
      </c>
      <c r="D376">
        <v>2030</v>
      </c>
      <c r="E376">
        <v>1</v>
      </c>
      <c r="P376">
        <v>220227614.61833999</v>
      </c>
    </row>
    <row r="377" spans="1:35" customFormat="1" hidden="1">
      <c r="A377" t="s">
        <v>56</v>
      </c>
      <c r="B377" t="s">
        <v>51</v>
      </c>
      <c r="C377" t="s">
        <v>71</v>
      </c>
      <c r="D377">
        <v>2031</v>
      </c>
      <c r="E377">
        <v>1</v>
      </c>
      <c r="Q377">
        <v>15113899.3188977</v>
      </c>
    </row>
    <row r="378" spans="1:35" customFormat="1" hidden="1">
      <c r="A378" t="s">
        <v>56</v>
      </c>
      <c r="B378" t="s">
        <v>51</v>
      </c>
      <c r="C378" t="s">
        <v>71</v>
      </c>
      <c r="D378">
        <v>2032</v>
      </c>
      <c r="E378">
        <v>1</v>
      </c>
      <c r="R378">
        <v>14948033.530981099</v>
      </c>
    </row>
    <row r="379" spans="1:35" customFormat="1" hidden="1">
      <c r="A379" t="s">
        <v>56</v>
      </c>
      <c r="B379" t="s">
        <v>51</v>
      </c>
      <c r="C379" t="s">
        <v>71</v>
      </c>
      <c r="D379">
        <v>2033</v>
      </c>
      <c r="E379">
        <v>1</v>
      </c>
      <c r="S379">
        <v>14778981.795645099</v>
      </c>
    </row>
    <row r="380" spans="1:35" customFormat="1" hidden="1">
      <c r="A380" t="s">
        <v>56</v>
      </c>
      <c r="B380" t="s">
        <v>51</v>
      </c>
      <c r="C380" t="s">
        <v>71</v>
      </c>
      <c r="D380">
        <v>2034</v>
      </c>
      <c r="E380">
        <v>1</v>
      </c>
      <c r="T380">
        <v>14632902.393416399</v>
      </c>
    </row>
    <row r="381" spans="1:35" customFormat="1" hidden="1">
      <c r="A381" t="s">
        <v>56</v>
      </c>
      <c r="B381" t="s">
        <v>51</v>
      </c>
      <c r="C381" t="s">
        <v>71</v>
      </c>
      <c r="D381">
        <v>2035</v>
      </c>
      <c r="E381">
        <v>1</v>
      </c>
      <c r="U381">
        <v>14487151.514689799</v>
      </c>
    </row>
    <row r="382" spans="1:35" hidden="1">
      <c r="A382" t="s">
        <v>56</v>
      </c>
      <c r="B382" t="s">
        <v>51</v>
      </c>
      <c r="C382" t="s">
        <v>71</v>
      </c>
      <c r="D382">
        <v>2036</v>
      </c>
      <c r="E382">
        <v>1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>
        <v>55966951.840433598</v>
      </c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r="383" spans="1:35" hidden="1">
      <c r="A383" t="s">
        <v>56</v>
      </c>
      <c r="B383" t="s">
        <v>51</v>
      </c>
      <c r="C383" t="s">
        <v>71</v>
      </c>
      <c r="D383">
        <v>2037</v>
      </c>
      <c r="E383">
        <v>1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>
        <v>55313666.4567357</v>
      </c>
      <c r="X383"/>
      <c r="Y383"/>
      <c r="Z383"/>
      <c r="AA383"/>
      <c r="AB383"/>
      <c r="AC383"/>
      <c r="AD383"/>
      <c r="AE383"/>
      <c r="AF383"/>
      <c r="AG383"/>
      <c r="AH383"/>
      <c r="AI383"/>
    </row>
    <row r="384" spans="1:35" hidden="1">
      <c r="A384" t="s">
        <v>56</v>
      </c>
      <c r="B384" t="s">
        <v>51</v>
      </c>
      <c r="C384" t="s">
        <v>71</v>
      </c>
      <c r="D384">
        <v>2038</v>
      </c>
      <c r="E384">
        <v>1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>
        <v>54660381.073038697</v>
      </c>
      <c r="Y384"/>
      <c r="Z384"/>
      <c r="AA384"/>
      <c r="AB384"/>
      <c r="AC384"/>
      <c r="AD384"/>
      <c r="AE384"/>
      <c r="AF384"/>
      <c r="AG384"/>
      <c r="AH384"/>
      <c r="AI384"/>
    </row>
    <row r="385" spans="1:35" customFormat="1" hidden="1">
      <c r="A385" t="s">
        <v>56</v>
      </c>
      <c r="B385" t="s">
        <v>51</v>
      </c>
      <c r="C385" t="s">
        <v>71</v>
      </c>
      <c r="D385">
        <v>2039</v>
      </c>
      <c r="E385">
        <v>1</v>
      </c>
      <c r="Y385">
        <v>54007095.6893408</v>
      </c>
    </row>
    <row r="386" spans="1:35" customFormat="1" hidden="1">
      <c r="A386" t="s">
        <v>56</v>
      </c>
      <c r="B386" t="s">
        <v>51</v>
      </c>
      <c r="C386" t="s">
        <v>71</v>
      </c>
      <c r="D386">
        <v>2040</v>
      </c>
      <c r="E386">
        <v>1</v>
      </c>
      <c r="Z386">
        <v>53353810.305643499</v>
      </c>
    </row>
    <row r="387" spans="1:35" customFormat="1" hidden="1">
      <c r="A387" t="s">
        <v>56</v>
      </c>
      <c r="B387" t="s">
        <v>51</v>
      </c>
      <c r="C387" t="s">
        <v>71</v>
      </c>
      <c r="D387">
        <v>2041</v>
      </c>
      <c r="E387">
        <v>1</v>
      </c>
      <c r="AA387">
        <v>160944192.739779</v>
      </c>
    </row>
    <row r="388" spans="1:35" customFormat="1" hidden="1">
      <c r="A388" t="s">
        <v>56</v>
      </c>
      <c r="B388" t="s">
        <v>51</v>
      </c>
      <c r="C388" t="s">
        <v>71</v>
      </c>
      <c r="D388">
        <v>2042</v>
      </c>
      <c r="E388">
        <v>1</v>
      </c>
      <c r="AB388">
        <v>168402714.94298401</v>
      </c>
    </row>
    <row r="389" spans="1:35" customFormat="1" hidden="1">
      <c r="A389" t="s">
        <v>56</v>
      </c>
      <c r="B389" t="s">
        <v>51</v>
      </c>
      <c r="C389" t="s">
        <v>71</v>
      </c>
      <c r="D389">
        <v>2043</v>
      </c>
      <c r="E389">
        <v>1</v>
      </c>
      <c r="AC389">
        <v>156716731.053765</v>
      </c>
    </row>
    <row r="390" spans="1:35" customFormat="1" hidden="1">
      <c r="A390" t="s">
        <v>56</v>
      </c>
      <c r="B390" t="s">
        <v>51</v>
      </c>
      <c r="C390" t="s">
        <v>71</v>
      </c>
      <c r="D390">
        <v>2044</v>
      </c>
      <c r="E390">
        <v>1</v>
      </c>
      <c r="AD390">
        <v>161123212.39726299</v>
      </c>
    </row>
    <row r="391" spans="1:35" customFormat="1" hidden="1">
      <c r="A391" t="s">
        <v>56</v>
      </c>
      <c r="B391" t="s">
        <v>51</v>
      </c>
      <c r="C391" t="s">
        <v>71</v>
      </c>
      <c r="D391">
        <v>2045</v>
      </c>
      <c r="E391">
        <v>1</v>
      </c>
      <c r="AE391">
        <v>153645656.498824</v>
      </c>
    </row>
    <row r="392" spans="1:35" customFormat="1" hidden="1">
      <c r="A392" t="s">
        <v>56</v>
      </c>
      <c r="B392" t="s">
        <v>51</v>
      </c>
      <c r="C392" t="s">
        <v>71</v>
      </c>
      <c r="D392">
        <v>2046</v>
      </c>
      <c r="E392">
        <v>1</v>
      </c>
      <c r="AF392">
        <v>10313189.520683501</v>
      </c>
    </row>
    <row r="393" spans="1:35" customFormat="1" hidden="1">
      <c r="A393" t="s">
        <v>56</v>
      </c>
      <c r="B393" t="s">
        <v>51</v>
      </c>
      <c r="C393" t="s">
        <v>71</v>
      </c>
      <c r="D393">
        <v>2047</v>
      </c>
      <c r="E393">
        <v>1</v>
      </c>
      <c r="AG393">
        <v>39491148.135229103</v>
      </c>
    </row>
    <row r="394" spans="1:35" customFormat="1" hidden="1">
      <c r="A394" t="s">
        <v>56</v>
      </c>
      <c r="B394" t="s">
        <v>51</v>
      </c>
      <c r="C394" t="s">
        <v>71</v>
      </c>
      <c r="D394">
        <v>2048</v>
      </c>
      <c r="E394">
        <v>1</v>
      </c>
      <c r="AH394">
        <v>2865950.2577901501</v>
      </c>
    </row>
    <row r="395" spans="1:35" customFormat="1" hidden="1">
      <c r="A395" t="s">
        <v>56</v>
      </c>
      <c r="B395" t="s">
        <v>51</v>
      </c>
      <c r="C395" t="s">
        <v>71</v>
      </c>
      <c r="D395">
        <v>2049</v>
      </c>
      <c r="E395">
        <v>1</v>
      </c>
      <c r="AI395">
        <v>145707193.96683699</v>
      </c>
    </row>
    <row r="396" spans="1:35" customFormat="1" hidden="1">
      <c r="A396" t="s">
        <v>56</v>
      </c>
      <c r="B396" t="s">
        <v>51</v>
      </c>
      <c r="C396" t="s">
        <v>66</v>
      </c>
      <c r="D396">
        <v>2044</v>
      </c>
      <c r="E396">
        <v>1</v>
      </c>
      <c r="AD396">
        <v>317767946.10469598</v>
      </c>
    </row>
    <row r="397" spans="1:35" customFormat="1" hidden="1">
      <c r="A397" t="s">
        <v>56</v>
      </c>
      <c r="B397" t="s">
        <v>51</v>
      </c>
      <c r="C397" t="s">
        <v>66</v>
      </c>
      <c r="D397">
        <v>2045</v>
      </c>
      <c r="E397">
        <v>1</v>
      </c>
      <c r="AE397">
        <v>308255745.82273299</v>
      </c>
    </row>
    <row r="398" spans="1:35" customFormat="1" hidden="1">
      <c r="A398" t="s">
        <v>56</v>
      </c>
      <c r="B398" t="s">
        <v>51</v>
      </c>
      <c r="C398" t="s">
        <v>66</v>
      </c>
      <c r="D398">
        <v>2046</v>
      </c>
      <c r="E398">
        <v>1</v>
      </c>
      <c r="AF398">
        <v>896347551.11042702</v>
      </c>
    </row>
    <row r="399" spans="1:35" customFormat="1" hidden="1">
      <c r="A399" t="s">
        <v>56</v>
      </c>
      <c r="B399" t="s">
        <v>51</v>
      </c>
      <c r="C399" t="s">
        <v>66</v>
      </c>
      <c r="D399">
        <v>2047</v>
      </c>
      <c r="E399">
        <v>1</v>
      </c>
      <c r="AG399">
        <v>870011061.20096898</v>
      </c>
    </row>
    <row r="400" spans="1:35" customFormat="1" hidden="1">
      <c r="A400" t="s">
        <v>56</v>
      </c>
      <c r="B400" t="s">
        <v>51</v>
      </c>
      <c r="C400" t="s">
        <v>66</v>
      </c>
      <c r="D400">
        <v>2048</v>
      </c>
      <c r="E400">
        <v>1</v>
      </c>
      <c r="AH400">
        <v>844692576.15515494</v>
      </c>
    </row>
    <row r="401" spans="1:35" customFormat="1" hidden="1">
      <c r="A401" t="s">
        <v>56</v>
      </c>
      <c r="B401" t="s">
        <v>51</v>
      </c>
      <c r="C401" t="s">
        <v>66</v>
      </c>
      <c r="D401">
        <v>2049</v>
      </c>
      <c r="E401">
        <v>1</v>
      </c>
      <c r="AI401">
        <v>820350338.06701803</v>
      </c>
    </row>
    <row r="402" spans="1:35" customFormat="1" hidden="1">
      <c r="A402" t="s">
        <v>56</v>
      </c>
      <c r="B402" t="s">
        <v>51</v>
      </c>
      <c r="C402" t="s">
        <v>65</v>
      </c>
      <c r="D402">
        <v>2021</v>
      </c>
      <c r="E402">
        <v>1</v>
      </c>
      <c r="G402">
        <v>52453862.550526403</v>
      </c>
    </row>
    <row r="403" spans="1:35" customFormat="1" hidden="1">
      <c r="A403" t="s">
        <v>56</v>
      </c>
      <c r="B403" t="s">
        <v>51</v>
      </c>
      <c r="C403" t="s">
        <v>65</v>
      </c>
      <c r="D403">
        <v>2026</v>
      </c>
      <c r="E403">
        <v>1</v>
      </c>
      <c r="L403">
        <v>79536980.585657001</v>
      </c>
    </row>
    <row r="404" spans="1:35" customFormat="1" hidden="1">
      <c r="A404" t="s">
        <v>56</v>
      </c>
      <c r="B404" t="s">
        <v>51</v>
      </c>
      <c r="C404" t="s">
        <v>65</v>
      </c>
      <c r="D404">
        <v>2027</v>
      </c>
      <c r="E404">
        <v>1</v>
      </c>
      <c r="M404">
        <v>77959755.852613002</v>
      </c>
    </row>
    <row r="405" spans="1:35" customFormat="1" hidden="1">
      <c r="A405" t="s">
        <v>56</v>
      </c>
      <c r="B405" t="s">
        <v>51</v>
      </c>
      <c r="C405" t="s">
        <v>65</v>
      </c>
      <c r="D405">
        <v>2028</v>
      </c>
      <c r="E405">
        <v>1</v>
      </c>
      <c r="N405">
        <v>76382531.119568601</v>
      </c>
    </row>
    <row r="406" spans="1:35" customFormat="1" hidden="1">
      <c r="A406" t="s">
        <v>56</v>
      </c>
      <c r="B406" t="s">
        <v>51</v>
      </c>
      <c r="C406" t="s">
        <v>65</v>
      </c>
      <c r="D406">
        <v>2029</v>
      </c>
      <c r="E406">
        <v>1</v>
      </c>
      <c r="O406">
        <v>74805306.386524603</v>
      </c>
    </row>
    <row r="407" spans="1:35" customFormat="1" hidden="1">
      <c r="A407" t="s">
        <v>56</v>
      </c>
      <c r="B407" t="s">
        <v>51</v>
      </c>
      <c r="C407" t="s">
        <v>65</v>
      </c>
      <c r="D407">
        <v>2030</v>
      </c>
      <c r="E407">
        <v>1</v>
      </c>
      <c r="P407">
        <v>73228081.653480604</v>
      </c>
    </row>
    <row r="408" spans="1:35" customFormat="1" hidden="1">
      <c r="A408" t="s">
        <v>56</v>
      </c>
      <c r="B408" t="s">
        <v>51</v>
      </c>
      <c r="C408" t="s">
        <v>65</v>
      </c>
      <c r="D408">
        <v>2041</v>
      </c>
      <c r="E408">
        <v>1</v>
      </c>
      <c r="AA408">
        <v>48363257.022357397</v>
      </c>
    </row>
    <row r="409" spans="1:35" customFormat="1" hidden="1">
      <c r="A409" t="s">
        <v>56</v>
      </c>
      <c r="B409" t="s">
        <v>51</v>
      </c>
      <c r="C409" t="s">
        <v>65</v>
      </c>
      <c r="D409">
        <v>2042</v>
      </c>
      <c r="E409">
        <v>1</v>
      </c>
      <c r="AB409">
        <v>109190714.123612</v>
      </c>
    </row>
    <row r="410" spans="1:35" customFormat="1" hidden="1">
      <c r="A410" t="s">
        <v>56</v>
      </c>
      <c r="B410" t="s">
        <v>50</v>
      </c>
      <c r="C410" t="s">
        <v>73</v>
      </c>
      <c r="D410">
        <v>1993</v>
      </c>
      <c r="E410">
        <v>0</v>
      </c>
      <c r="F410">
        <v>14677622.956780801</v>
      </c>
      <c r="G410">
        <v>14677622.956780801</v>
      </c>
      <c r="H410">
        <v>14677622.956780801</v>
      </c>
    </row>
    <row r="411" spans="1:35" customFormat="1" hidden="1">
      <c r="A411" t="s">
        <v>56</v>
      </c>
      <c r="B411" t="s">
        <v>50</v>
      </c>
      <c r="C411" t="s">
        <v>72</v>
      </c>
      <c r="D411">
        <v>2022</v>
      </c>
      <c r="E411">
        <v>0</v>
      </c>
      <c r="H411">
        <v>4283725.4544901801</v>
      </c>
      <c r="I411">
        <v>4123878.1119510098</v>
      </c>
      <c r="J411">
        <v>4036990.4313954101</v>
      </c>
      <c r="K411">
        <v>4036990.4313954101</v>
      </c>
      <c r="L411">
        <v>4036990.4313954101</v>
      </c>
      <c r="M411">
        <v>4036990.4313954101</v>
      </c>
      <c r="N411">
        <v>4036990.4313954101</v>
      </c>
      <c r="O411">
        <v>4036990.4313954101</v>
      </c>
      <c r="P411">
        <v>4036990.4313954101</v>
      </c>
      <c r="Q411">
        <v>4036990.4313954101</v>
      </c>
      <c r="R411">
        <v>4036990.4313954101</v>
      </c>
      <c r="S411">
        <v>4036990.4313954101</v>
      </c>
      <c r="T411">
        <v>4036990.4313954101</v>
      </c>
      <c r="U411">
        <v>4036990.4313954101</v>
      </c>
      <c r="V411">
        <v>4036990.4313954101</v>
      </c>
    </row>
    <row r="412" spans="1:35" customFormat="1" hidden="1">
      <c r="A412" t="s">
        <v>56</v>
      </c>
      <c r="B412" t="s">
        <v>50</v>
      </c>
      <c r="C412" t="s">
        <v>72</v>
      </c>
      <c r="D412">
        <v>2023</v>
      </c>
      <c r="E412">
        <v>0</v>
      </c>
      <c r="I412">
        <v>8856730.3393585999</v>
      </c>
      <c r="J412">
        <v>8670124.2526599597</v>
      </c>
      <c r="K412">
        <v>8670124.2526599597</v>
      </c>
      <c r="L412">
        <v>8670124.2526599597</v>
      </c>
      <c r="M412">
        <v>8670124.2526599597</v>
      </c>
      <c r="N412">
        <v>8670124.2526599597</v>
      </c>
      <c r="O412">
        <v>8670124.2526599597</v>
      </c>
      <c r="P412">
        <v>8670124.2526599597</v>
      </c>
      <c r="Q412">
        <v>8670124.2526599597</v>
      </c>
      <c r="R412">
        <v>8670124.2526599597</v>
      </c>
      <c r="S412">
        <v>8670124.2526599597</v>
      </c>
      <c r="T412">
        <v>8670124.2526599597</v>
      </c>
      <c r="U412">
        <v>8670124.2526599597</v>
      </c>
      <c r="V412">
        <v>8670124.2526599597</v>
      </c>
      <c r="W412">
        <v>7911636.8980827602</v>
      </c>
    </row>
    <row r="413" spans="1:35" customFormat="1" hidden="1">
      <c r="A413" t="s">
        <v>56</v>
      </c>
      <c r="B413" t="s">
        <v>50</v>
      </c>
      <c r="C413" t="s">
        <v>72</v>
      </c>
      <c r="D413">
        <v>2024</v>
      </c>
      <c r="E413">
        <v>0</v>
      </c>
      <c r="J413">
        <v>4977507.9154122602</v>
      </c>
      <c r="K413">
        <v>4977507.9154122602</v>
      </c>
      <c r="L413">
        <v>4977507.9154122602</v>
      </c>
      <c r="M413">
        <v>4977507.9154122602</v>
      </c>
      <c r="N413">
        <v>4977507.9154122602</v>
      </c>
      <c r="O413">
        <v>4977507.9154122602</v>
      </c>
      <c r="P413">
        <v>4977507.9154122602</v>
      </c>
      <c r="Q413">
        <v>4977507.9154122602</v>
      </c>
      <c r="R413">
        <v>4977507.9154122602</v>
      </c>
      <c r="S413">
        <v>4977507.9154122602</v>
      </c>
      <c r="T413">
        <v>4977507.9154122602</v>
      </c>
      <c r="U413">
        <v>4977507.9154122602</v>
      </c>
      <c r="V413">
        <v>4977507.9154122602</v>
      </c>
      <c r="W413">
        <v>4542061.2365495199</v>
      </c>
      <c r="X413">
        <v>3725820.02515068</v>
      </c>
    </row>
    <row r="414" spans="1:35" customFormat="1" hidden="1">
      <c r="A414" t="s">
        <v>56</v>
      </c>
      <c r="B414" t="s">
        <v>50</v>
      </c>
      <c r="C414" t="s">
        <v>72</v>
      </c>
      <c r="D414">
        <v>2037</v>
      </c>
      <c r="E414">
        <v>0</v>
      </c>
      <c r="W414">
        <v>3683822.92150382</v>
      </c>
      <c r="X414">
        <v>3021813.33435186</v>
      </c>
      <c r="Y414">
        <v>2697142.1961909998</v>
      </c>
      <c r="Z414">
        <v>2697142.1961909998</v>
      </c>
      <c r="AA414">
        <v>2695228.11298178</v>
      </c>
      <c r="AB414">
        <v>2692740.7496647299</v>
      </c>
      <c r="AC414">
        <v>2689708.9073091801</v>
      </c>
      <c r="AD414">
        <v>2686159.4895077399</v>
      </c>
      <c r="AE414">
        <v>2682117.65610656</v>
      </c>
      <c r="AF414">
        <v>2682117.65610656</v>
      </c>
      <c r="AG414">
        <v>2682117.65610656</v>
      </c>
      <c r="AH414">
        <v>2682117.65610656</v>
      </c>
      <c r="AI414">
        <v>2682117.65610656</v>
      </c>
    </row>
    <row r="415" spans="1:35" customFormat="1" hidden="1">
      <c r="A415" t="s">
        <v>56</v>
      </c>
      <c r="B415" t="s">
        <v>50</v>
      </c>
      <c r="C415" t="s">
        <v>72</v>
      </c>
      <c r="D415">
        <v>2038</v>
      </c>
      <c r="E415">
        <v>0</v>
      </c>
      <c r="X415">
        <v>6489858.6019485202</v>
      </c>
      <c r="Y415">
        <v>5792572.05719586</v>
      </c>
      <c r="Z415">
        <v>5792572.05719586</v>
      </c>
      <c r="AA415">
        <v>5788461.2376296902</v>
      </c>
      <c r="AB415">
        <v>5783119.2014304902</v>
      </c>
      <c r="AC415">
        <v>5776607.8037980804</v>
      </c>
      <c r="AD415">
        <v>5768984.8247779096</v>
      </c>
      <c r="AE415">
        <v>5760304.29942312</v>
      </c>
      <c r="AF415">
        <v>5760304.29942312</v>
      </c>
      <c r="AG415">
        <v>5760304.29942312</v>
      </c>
      <c r="AH415">
        <v>5760304.29942312</v>
      </c>
      <c r="AI415">
        <v>5760304.29942312</v>
      </c>
    </row>
    <row r="416" spans="1:35" customFormat="1" hidden="1">
      <c r="A416" t="s">
        <v>56</v>
      </c>
      <c r="B416" t="s">
        <v>50</v>
      </c>
      <c r="C416" t="s">
        <v>72</v>
      </c>
      <c r="D416">
        <v>2039</v>
      </c>
      <c r="E416">
        <v>0</v>
      </c>
      <c r="Y416">
        <v>3325508.6576691899</v>
      </c>
      <c r="Z416">
        <v>3325508.6576691899</v>
      </c>
      <c r="AA416">
        <v>3323148.6410958199</v>
      </c>
      <c r="AB416">
        <v>3320081.7845328599</v>
      </c>
      <c r="AC416">
        <v>3316343.5989762</v>
      </c>
      <c r="AD416">
        <v>3311967.25588051</v>
      </c>
      <c r="AE416">
        <v>3306983.7767048599</v>
      </c>
      <c r="AF416">
        <v>3306983.7767048599</v>
      </c>
      <c r="AG416">
        <v>3306983.7767048599</v>
      </c>
      <c r="AH416">
        <v>3306983.7767048599</v>
      </c>
      <c r="AI416">
        <v>3306983.7767048599</v>
      </c>
    </row>
    <row r="417" spans="1:35" customFormat="1" hidden="1">
      <c r="A417" t="s">
        <v>56</v>
      </c>
      <c r="B417" t="s">
        <v>50</v>
      </c>
      <c r="C417" t="s">
        <v>72</v>
      </c>
      <c r="D417">
        <v>2041</v>
      </c>
      <c r="E417">
        <v>0</v>
      </c>
      <c r="AA417">
        <v>208180.380187742</v>
      </c>
      <c r="AB417">
        <v>207988.25535848699</v>
      </c>
      <c r="AC417">
        <v>207754.07477421401</v>
      </c>
      <c r="AD417">
        <v>207479.91647800501</v>
      </c>
      <c r="AE417">
        <v>207167.72382534601</v>
      </c>
      <c r="AF417">
        <v>207167.72382534601</v>
      </c>
      <c r="AG417">
        <v>207167.72382534601</v>
      </c>
      <c r="AH417">
        <v>207167.72382534601</v>
      </c>
      <c r="AI417">
        <v>207167.72382534601</v>
      </c>
    </row>
    <row r="418" spans="1:35" customFormat="1" hidden="1">
      <c r="A418" t="s">
        <v>56</v>
      </c>
      <c r="B418" t="s">
        <v>50</v>
      </c>
      <c r="C418" t="s">
        <v>72</v>
      </c>
      <c r="D418">
        <v>2042</v>
      </c>
      <c r="E418">
        <v>0</v>
      </c>
      <c r="AB418">
        <v>207988.25535848501</v>
      </c>
      <c r="AC418">
        <v>207754.074774212</v>
      </c>
      <c r="AD418">
        <v>207479.916478003</v>
      </c>
      <c r="AE418">
        <v>207167.723825344</v>
      </c>
      <c r="AF418">
        <v>207167.723825344</v>
      </c>
      <c r="AG418">
        <v>207167.723825344</v>
      </c>
      <c r="AH418">
        <v>207167.723825344</v>
      </c>
      <c r="AI418">
        <v>207167.723825344</v>
      </c>
    </row>
    <row r="419" spans="1:35" customFormat="1" hidden="1">
      <c r="A419" t="s">
        <v>56</v>
      </c>
      <c r="B419" t="s">
        <v>50</v>
      </c>
      <c r="C419" t="s">
        <v>72</v>
      </c>
      <c r="D419">
        <v>2043</v>
      </c>
      <c r="E419">
        <v>0</v>
      </c>
      <c r="AC419">
        <v>207754.07477421401</v>
      </c>
      <c r="AD419">
        <v>207479.91647800501</v>
      </c>
      <c r="AE419">
        <v>207167.72382534601</v>
      </c>
      <c r="AF419">
        <v>207167.72382534601</v>
      </c>
      <c r="AG419">
        <v>207167.72382534601</v>
      </c>
      <c r="AH419">
        <v>207167.72382534601</v>
      </c>
      <c r="AI419">
        <v>207167.72382534601</v>
      </c>
    </row>
    <row r="420" spans="1:35" customFormat="1" hidden="1">
      <c r="A420" t="s">
        <v>56</v>
      </c>
      <c r="B420" t="s">
        <v>50</v>
      </c>
      <c r="C420" t="s">
        <v>72</v>
      </c>
      <c r="D420">
        <v>2044</v>
      </c>
      <c r="E420">
        <v>0</v>
      </c>
      <c r="AD420">
        <v>207479.916478003</v>
      </c>
      <c r="AE420">
        <v>207167.723825344</v>
      </c>
      <c r="AF420">
        <v>207167.723825344</v>
      </c>
      <c r="AG420">
        <v>207167.723825344</v>
      </c>
      <c r="AH420">
        <v>207167.723825344</v>
      </c>
      <c r="AI420">
        <v>207167.723825344</v>
      </c>
    </row>
    <row r="421" spans="1:35" customFormat="1" hidden="1">
      <c r="A421" t="s">
        <v>56</v>
      </c>
      <c r="B421" t="s">
        <v>50</v>
      </c>
      <c r="C421" t="s">
        <v>72</v>
      </c>
      <c r="D421">
        <v>2045</v>
      </c>
      <c r="E421">
        <v>0</v>
      </c>
      <c r="AE421">
        <v>207167.72382534601</v>
      </c>
      <c r="AF421">
        <v>207167.72382534601</v>
      </c>
      <c r="AG421">
        <v>207167.72382534601</v>
      </c>
      <c r="AH421">
        <v>207167.72382534601</v>
      </c>
      <c r="AI421">
        <v>207167.72382534601</v>
      </c>
    </row>
    <row r="422" spans="1:35" customFormat="1" hidden="1">
      <c r="A422" t="s">
        <v>56</v>
      </c>
      <c r="B422" t="s">
        <v>50</v>
      </c>
      <c r="C422" t="s">
        <v>71</v>
      </c>
      <c r="D422">
        <v>2012</v>
      </c>
      <c r="E422">
        <v>1</v>
      </c>
      <c r="F422">
        <v>170179.9841952</v>
      </c>
      <c r="G422">
        <v>155833.15950720001</v>
      </c>
      <c r="H422">
        <v>117233.48718719999</v>
      </c>
      <c r="I422">
        <v>115312.68695228999</v>
      </c>
      <c r="J422">
        <v>115312.68695228999</v>
      </c>
      <c r="K422">
        <v>115312.68695228999</v>
      </c>
      <c r="L422">
        <v>115312.68695228999</v>
      </c>
      <c r="M422">
        <v>115312.68695228999</v>
      </c>
      <c r="N422">
        <v>115312.68695228999</v>
      </c>
      <c r="O422">
        <v>115312.68695228999</v>
      </c>
      <c r="P422">
        <v>115312.68695228999</v>
      </c>
      <c r="Q422">
        <v>115312.68695228999</v>
      </c>
      <c r="R422">
        <v>115312.68695228999</v>
      </c>
      <c r="S422">
        <v>115312.68695228999</v>
      </c>
      <c r="T422">
        <v>115312.68695228999</v>
      </c>
      <c r="U422">
        <v>115312.68695228999</v>
      </c>
      <c r="V422">
        <v>115312.68695228999</v>
      </c>
      <c r="W422">
        <v>115312.68695228999</v>
      </c>
      <c r="X422">
        <v>115312.68695228999</v>
      </c>
      <c r="Y422">
        <v>115312.68695228999</v>
      </c>
      <c r="Z422">
        <v>115312.68695228999</v>
      </c>
      <c r="AA422">
        <v>103260.27224002</v>
      </c>
    </row>
    <row r="423" spans="1:35" customFormat="1" hidden="1">
      <c r="A423" t="s">
        <v>56</v>
      </c>
      <c r="B423" t="s">
        <v>50</v>
      </c>
      <c r="C423" t="s">
        <v>71</v>
      </c>
      <c r="D423">
        <v>2014</v>
      </c>
      <c r="E423">
        <v>1</v>
      </c>
      <c r="F423">
        <v>121557.131568</v>
      </c>
      <c r="G423">
        <v>107210.30688</v>
      </c>
      <c r="H423">
        <v>68610.634560000006</v>
      </c>
      <c r="I423">
        <v>66689.834325090298</v>
      </c>
      <c r="J423">
        <v>66689.834325090298</v>
      </c>
      <c r="K423">
        <v>66689.834325090298</v>
      </c>
      <c r="L423">
        <v>66689.834325090298</v>
      </c>
      <c r="M423">
        <v>66689.834325090298</v>
      </c>
      <c r="N423">
        <v>66689.834325090298</v>
      </c>
      <c r="O423">
        <v>66689.834325090298</v>
      </c>
      <c r="P423">
        <v>66689.834325090298</v>
      </c>
      <c r="Q423">
        <v>66689.834325090298</v>
      </c>
      <c r="R423">
        <v>66689.834325090298</v>
      </c>
      <c r="S423">
        <v>66689.834325090298</v>
      </c>
      <c r="T423">
        <v>66689.834325090298</v>
      </c>
      <c r="U423">
        <v>66689.834325090298</v>
      </c>
      <c r="V423">
        <v>66689.834325090298</v>
      </c>
      <c r="W423">
        <v>66689.834325090298</v>
      </c>
      <c r="X423">
        <v>66689.834325090298</v>
      </c>
      <c r="Y423">
        <v>66689.834325090298</v>
      </c>
      <c r="Z423">
        <v>66689.834325090298</v>
      </c>
      <c r="AA423">
        <v>66689.834325090298</v>
      </c>
      <c r="AB423">
        <v>65551.672371797802</v>
      </c>
      <c r="AC423">
        <v>65551.672371797802</v>
      </c>
    </row>
    <row r="424" spans="1:35" customFormat="1" hidden="1">
      <c r="A424" t="s">
        <v>56</v>
      </c>
      <c r="B424" t="s">
        <v>50</v>
      </c>
      <c r="C424" t="s">
        <v>71</v>
      </c>
      <c r="D424">
        <v>2016</v>
      </c>
      <c r="E424">
        <v>1</v>
      </c>
      <c r="F424">
        <v>96067.480778860598</v>
      </c>
      <c r="G424">
        <v>96067.480778860598</v>
      </c>
      <c r="H424">
        <v>96067.480778860598</v>
      </c>
      <c r="I424">
        <v>96067.480778860598</v>
      </c>
      <c r="J424">
        <v>96067.480778860598</v>
      </c>
      <c r="K424">
        <v>96067.480778860598</v>
      </c>
      <c r="L424">
        <v>96067.480778860598</v>
      </c>
      <c r="M424">
        <v>96067.480778860598</v>
      </c>
      <c r="N424">
        <v>96067.480778860598</v>
      </c>
      <c r="O424">
        <v>96067.480778860598</v>
      </c>
      <c r="P424">
        <v>96067.480778860598</v>
      </c>
      <c r="Q424">
        <v>96067.480778860598</v>
      </c>
      <c r="R424">
        <v>96067.480778860598</v>
      </c>
      <c r="S424">
        <v>96067.480778860598</v>
      </c>
      <c r="T424">
        <v>96067.480778860598</v>
      </c>
      <c r="U424">
        <v>96067.480778860598</v>
      </c>
      <c r="V424">
        <v>96067.480778860598</v>
      </c>
      <c r="W424">
        <v>96067.480778860598</v>
      </c>
      <c r="X424">
        <v>96067.480778860598</v>
      </c>
      <c r="Y424">
        <v>96067.480778860598</v>
      </c>
      <c r="Z424">
        <v>96067.480778860598</v>
      </c>
      <c r="AA424">
        <v>96067.480778860598</v>
      </c>
      <c r="AB424">
        <v>96067.480778860598</v>
      </c>
      <c r="AC424">
        <v>96067.480778860598</v>
      </c>
      <c r="AD424">
        <v>96067.480778860598</v>
      </c>
      <c r="AE424">
        <v>96067.480778860598</v>
      </c>
    </row>
    <row r="425" spans="1:35" customFormat="1" hidden="1">
      <c r="A425" t="s">
        <v>56</v>
      </c>
      <c r="B425" t="s">
        <v>50</v>
      </c>
      <c r="C425" t="s">
        <v>71</v>
      </c>
      <c r="D425">
        <v>2017</v>
      </c>
      <c r="E425">
        <v>1</v>
      </c>
      <c r="F425">
        <v>792552.49782336003</v>
      </c>
      <c r="G425">
        <v>792552.49782336003</v>
      </c>
      <c r="H425">
        <v>792552.49782336003</v>
      </c>
      <c r="I425">
        <v>792552.49782336003</v>
      </c>
      <c r="J425">
        <v>792552.49782336003</v>
      </c>
      <c r="K425">
        <v>792552.49782336003</v>
      </c>
      <c r="L425">
        <v>500552.39697248902</v>
      </c>
      <c r="M425">
        <v>487879.54344992602</v>
      </c>
      <c r="N425">
        <v>487879.54344992602</v>
      </c>
      <c r="O425">
        <v>487879.54344992602</v>
      </c>
      <c r="P425">
        <v>487879.54344992602</v>
      </c>
      <c r="Q425">
        <v>484741.19016515702</v>
      </c>
      <c r="R425">
        <v>481728.52924557403</v>
      </c>
      <c r="S425">
        <v>478944.93946404301</v>
      </c>
      <c r="T425">
        <v>478944.93946404301</v>
      </c>
      <c r="U425">
        <v>478944.93946404301</v>
      </c>
      <c r="V425">
        <v>478944.93946404301</v>
      </c>
      <c r="W425">
        <v>478944.93946404301</v>
      </c>
      <c r="X425">
        <v>478944.93946404301</v>
      </c>
      <c r="Y425">
        <v>478944.93946404301</v>
      </c>
      <c r="Z425">
        <v>478944.93946404301</v>
      </c>
      <c r="AA425">
        <v>478944.93946404301</v>
      </c>
      <c r="AB425">
        <v>478944.93946404301</v>
      </c>
      <c r="AC425">
        <v>478944.93946404301</v>
      </c>
      <c r="AD425">
        <v>478944.93946404301</v>
      </c>
      <c r="AE425">
        <v>478944.93946404301</v>
      </c>
      <c r="AF425">
        <v>478944.93946404301</v>
      </c>
    </row>
    <row r="426" spans="1:35" customFormat="1" hidden="1">
      <c r="A426" t="s">
        <v>56</v>
      </c>
      <c r="B426" t="s">
        <v>50</v>
      </c>
      <c r="C426" t="s">
        <v>71</v>
      </c>
      <c r="D426">
        <v>2019</v>
      </c>
      <c r="E426">
        <v>1</v>
      </c>
      <c r="F426">
        <v>1843168.5278143201</v>
      </c>
      <c r="G426">
        <v>1843168.5278143201</v>
      </c>
      <c r="H426">
        <v>1843168.5278143201</v>
      </c>
      <c r="I426">
        <v>1840804.2465437399</v>
      </c>
      <c r="J426">
        <v>1795758.94161927</v>
      </c>
      <c r="K426">
        <v>1795758.94161927</v>
      </c>
      <c r="L426">
        <v>1795758.94161927</v>
      </c>
      <c r="M426">
        <v>1772172.0963562599</v>
      </c>
      <c r="N426">
        <v>1761219.25184097</v>
      </c>
      <c r="O426">
        <v>1761219.25184097</v>
      </c>
      <c r="P426">
        <v>1761219.25184097</v>
      </c>
      <c r="Q426">
        <v>1761219.25184097</v>
      </c>
      <c r="R426">
        <v>1761219.25184097</v>
      </c>
      <c r="S426">
        <v>1761219.25184097</v>
      </c>
      <c r="T426">
        <v>1761219.25184097</v>
      </c>
      <c r="U426">
        <v>1761219.25184097</v>
      </c>
      <c r="V426">
        <v>1761219.25184097</v>
      </c>
      <c r="W426">
        <v>1761219.25184097</v>
      </c>
      <c r="X426">
        <v>1761219.25184097</v>
      </c>
      <c r="Y426">
        <v>1761219.25184097</v>
      </c>
      <c r="Z426">
        <v>1761219.25184097</v>
      </c>
      <c r="AA426">
        <v>1761219.25184097</v>
      </c>
      <c r="AB426">
        <v>1761219.25184097</v>
      </c>
      <c r="AC426">
        <v>1761219.25184097</v>
      </c>
      <c r="AD426">
        <v>1761219.25184097</v>
      </c>
      <c r="AE426">
        <v>1761219.25184097</v>
      </c>
      <c r="AF426">
        <v>1699262.4615814299</v>
      </c>
      <c r="AG426">
        <v>1699262.4615814299</v>
      </c>
      <c r="AH426">
        <v>1699262.4615814299</v>
      </c>
    </row>
    <row r="427" spans="1:35" customFormat="1" hidden="1">
      <c r="A427" t="s">
        <v>56</v>
      </c>
      <c r="B427" t="s">
        <v>50</v>
      </c>
      <c r="C427" t="s">
        <v>71</v>
      </c>
      <c r="D427">
        <v>2020</v>
      </c>
      <c r="E427">
        <v>1</v>
      </c>
      <c r="F427">
        <v>136710.04019537801</v>
      </c>
      <c r="G427">
        <v>136710.04019537801</v>
      </c>
      <c r="H427">
        <v>136710.04019537801</v>
      </c>
      <c r="I427">
        <v>135527.89956008899</v>
      </c>
      <c r="J427">
        <v>135527.89956008899</v>
      </c>
      <c r="K427">
        <v>135527.89956008899</v>
      </c>
      <c r="L427">
        <v>135527.89956008899</v>
      </c>
      <c r="M427">
        <v>135527.89956008899</v>
      </c>
      <c r="N427">
        <v>135527.89956008899</v>
      </c>
      <c r="O427">
        <v>135527.89956008899</v>
      </c>
      <c r="P427">
        <v>135527.89956008899</v>
      </c>
      <c r="Q427">
        <v>135527.89956008899</v>
      </c>
      <c r="R427">
        <v>135527.89956008899</v>
      </c>
      <c r="S427">
        <v>135527.89956008899</v>
      </c>
      <c r="T427">
        <v>135527.89956008899</v>
      </c>
      <c r="U427">
        <v>135527.89956008899</v>
      </c>
      <c r="V427">
        <v>135527.89956008899</v>
      </c>
      <c r="W427">
        <v>135527.89956008899</v>
      </c>
      <c r="X427">
        <v>135527.89956008899</v>
      </c>
      <c r="Y427">
        <v>135527.89956008899</v>
      </c>
      <c r="Z427">
        <v>135527.89956008899</v>
      </c>
      <c r="AA427">
        <v>135527.89956008899</v>
      </c>
      <c r="AB427">
        <v>135527.89956008899</v>
      </c>
      <c r="AC427">
        <v>135527.89956008899</v>
      </c>
      <c r="AD427">
        <v>135527.89956008899</v>
      </c>
      <c r="AE427">
        <v>135527.89956008899</v>
      </c>
      <c r="AF427">
        <v>135527.89956008899</v>
      </c>
      <c r="AG427">
        <v>135527.89956008899</v>
      </c>
      <c r="AH427">
        <v>135527.89956008899</v>
      </c>
      <c r="AI427">
        <v>132646.33728365699</v>
      </c>
    </row>
    <row r="428" spans="1:35" customFormat="1" hidden="1">
      <c r="A428" t="s">
        <v>56</v>
      </c>
      <c r="B428" t="s">
        <v>50</v>
      </c>
      <c r="C428" t="s">
        <v>71</v>
      </c>
      <c r="D428">
        <v>2021</v>
      </c>
      <c r="E428">
        <v>1</v>
      </c>
      <c r="G428">
        <v>75047.214815999905</v>
      </c>
      <c r="H428">
        <v>48027.444192000003</v>
      </c>
      <c r="I428">
        <v>46682.884027563203</v>
      </c>
      <c r="J428">
        <v>46682.884027563203</v>
      </c>
      <c r="K428">
        <v>46682.884027563203</v>
      </c>
      <c r="L428">
        <v>46682.884027563203</v>
      </c>
      <c r="M428">
        <v>46682.884027563203</v>
      </c>
      <c r="N428">
        <v>46682.884027563203</v>
      </c>
      <c r="O428">
        <v>46682.884027563203</v>
      </c>
      <c r="P428">
        <v>46682.884027563203</v>
      </c>
      <c r="Q428">
        <v>46682.884027563203</v>
      </c>
      <c r="R428">
        <v>46682.884027563203</v>
      </c>
      <c r="S428">
        <v>46682.884027563203</v>
      </c>
      <c r="T428">
        <v>46682.884027563203</v>
      </c>
      <c r="U428">
        <v>46682.884027563203</v>
      </c>
      <c r="V428">
        <v>46682.884027563203</v>
      </c>
      <c r="W428">
        <v>46682.884027563203</v>
      </c>
      <c r="X428">
        <v>46682.884027563203</v>
      </c>
      <c r="Y428">
        <v>46682.884027563203</v>
      </c>
      <c r="Z428">
        <v>46682.884027563203</v>
      </c>
      <c r="AA428">
        <v>46682.884027563203</v>
      </c>
      <c r="AB428">
        <v>45886.170660258504</v>
      </c>
      <c r="AC428">
        <v>45886.170660258504</v>
      </c>
      <c r="AD428">
        <v>45055.703210091298</v>
      </c>
      <c r="AE428">
        <v>45055.703210091298</v>
      </c>
      <c r="AF428">
        <v>45055.703210091298</v>
      </c>
      <c r="AG428">
        <v>45055.703210091298</v>
      </c>
      <c r="AH428">
        <v>45055.703210091298</v>
      </c>
      <c r="AI428">
        <v>45055.703210091298</v>
      </c>
    </row>
    <row r="429" spans="1:35" customFormat="1" hidden="1">
      <c r="A429" t="s">
        <v>56</v>
      </c>
      <c r="B429" t="s">
        <v>50</v>
      </c>
      <c r="C429" t="s">
        <v>71</v>
      </c>
      <c r="D429">
        <v>2022</v>
      </c>
      <c r="E429">
        <v>1</v>
      </c>
      <c r="H429">
        <v>1914236.704224</v>
      </c>
      <c r="I429">
        <v>1860646.3776700201</v>
      </c>
      <c r="J429">
        <v>1860646.3776700201</v>
      </c>
      <c r="K429">
        <v>1860646.3776700201</v>
      </c>
      <c r="L429">
        <v>1860646.3776700201</v>
      </c>
      <c r="M429">
        <v>1860646.3776700201</v>
      </c>
      <c r="N429">
        <v>1860646.3776700201</v>
      </c>
      <c r="O429">
        <v>1860646.3776700201</v>
      </c>
      <c r="P429">
        <v>1860646.3776700201</v>
      </c>
      <c r="Q429">
        <v>1860646.3776700201</v>
      </c>
      <c r="R429">
        <v>1860646.3776700201</v>
      </c>
      <c r="S429">
        <v>1860646.3776700201</v>
      </c>
      <c r="T429">
        <v>1860646.3776700201</v>
      </c>
      <c r="U429">
        <v>1860646.3776700201</v>
      </c>
      <c r="V429">
        <v>1860646.3776700201</v>
      </c>
      <c r="W429">
        <v>1860646.3776700201</v>
      </c>
      <c r="X429">
        <v>1860646.3776700201</v>
      </c>
      <c r="Y429">
        <v>1860646.3776700201</v>
      </c>
      <c r="Z429">
        <v>1860646.3776700201</v>
      </c>
      <c r="AA429">
        <v>1860646.3776700201</v>
      </c>
      <c r="AB429">
        <v>1828891.6591731601</v>
      </c>
      <c r="AC429">
        <v>1828891.6591731601</v>
      </c>
      <c r="AD429">
        <v>1795791.59937364</v>
      </c>
      <c r="AE429">
        <v>1795791.59937364</v>
      </c>
      <c r="AF429">
        <v>1795791.59937364</v>
      </c>
      <c r="AG429">
        <v>1795791.59937364</v>
      </c>
      <c r="AH429">
        <v>1795791.59937364</v>
      </c>
      <c r="AI429">
        <v>1795791.59937364</v>
      </c>
    </row>
    <row r="430" spans="1:35" customFormat="1" hidden="1">
      <c r="A430" t="s">
        <v>56</v>
      </c>
      <c r="B430" t="s">
        <v>50</v>
      </c>
      <c r="C430" t="s">
        <v>71</v>
      </c>
      <c r="D430">
        <v>2023</v>
      </c>
      <c r="E430">
        <v>1</v>
      </c>
      <c r="I430">
        <v>1709046.0558461</v>
      </c>
      <c r="J430">
        <v>1703249.5014879</v>
      </c>
      <c r="K430">
        <v>1696195.82977759</v>
      </c>
      <c r="L430">
        <v>1696195.82977759</v>
      </c>
      <c r="M430">
        <v>1696195.82977759</v>
      </c>
      <c r="N430">
        <v>1696195.82977759</v>
      </c>
      <c r="O430">
        <v>1696195.82977759</v>
      </c>
      <c r="P430">
        <v>1696195.82977759</v>
      </c>
      <c r="Q430">
        <v>1696195.82977759</v>
      </c>
      <c r="R430">
        <v>1696195.82977759</v>
      </c>
      <c r="S430">
        <v>1696195.82977759</v>
      </c>
      <c r="T430">
        <v>1696195.82977759</v>
      </c>
      <c r="U430">
        <v>1696195.82977759</v>
      </c>
      <c r="V430">
        <v>1696195.82977759</v>
      </c>
      <c r="W430">
        <v>1696195.82977759</v>
      </c>
      <c r="X430">
        <v>1696195.82977759</v>
      </c>
      <c r="Y430">
        <v>1696195.82977759</v>
      </c>
      <c r="Z430">
        <v>1696195.82977759</v>
      </c>
      <c r="AA430">
        <v>1696195.82977759</v>
      </c>
      <c r="AB430">
        <v>1675018.12635214</v>
      </c>
      <c r="AC430">
        <v>1675018.12635214</v>
      </c>
      <c r="AD430">
        <v>1652943.19440563</v>
      </c>
      <c r="AE430">
        <v>1652943.19440563</v>
      </c>
      <c r="AF430">
        <v>1652943.19440563</v>
      </c>
      <c r="AG430">
        <v>1652943.19440563</v>
      </c>
      <c r="AH430">
        <v>1652943.19440563</v>
      </c>
      <c r="AI430">
        <v>1651736.0928161</v>
      </c>
    </row>
    <row r="431" spans="1:35" customFormat="1" hidden="1">
      <c r="A431" t="s">
        <v>56</v>
      </c>
      <c r="B431" t="s">
        <v>50</v>
      </c>
      <c r="C431" t="s">
        <v>71</v>
      </c>
      <c r="D431">
        <v>2024</v>
      </c>
      <c r="E431">
        <v>1</v>
      </c>
      <c r="J431">
        <v>2252254.1828026599</v>
      </c>
      <c r="K431">
        <v>2238191.4169506798</v>
      </c>
      <c r="L431">
        <v>2238191.4169506798</v>
      </c>
      <c r="M431">
        <v>2184061.0282220398</v>
      </c>
      <c r="N431">
        <v>2158924.9099880802</v>
      </c>
      <c r="O431">
        <v>2158924.9099880802</v>
      </c>
      <c r="P431">
        <v>2158924.9099880802</v>
      </c>
      <c r="Q431">
        <v>2158924.9099880802</v>
      </c>
      <c r="R431">
        <v>2158924.9099880802</v>
      </c>
      <c r="S431">
        <v>2158924.9099880802</v>
      </c>
      <c r="T431">
        <v>2158924.9099880802</v>
      </c>
      <c r="U431">
        <v>2158924.9099880802</v>
      </c>
      <c r="V431">
        <v>2158924.9099880802</v>
      </c>
      <c r="W431">
        <v>2158924.9099880802</v>
      </c>
      <c r="X431">
        <v>2158924.9099880802</v>
      </c>
      <c r="Y431">
        <v>2158924.9099880802</v>
      </c>
      <c r="Z431">
        <v>2158924.9099880802</v>
      </c>
      <c r="AA431">
        <v>2158924.9099880802</v>
      </c>
      <c r="AB431">
        <v>2158924.9099880802</v>
      </c>
      <c r="AC431">
        <v>2158924.9099880802</v>
      </c>
      <c r="AD431">
        <v>2158924.9099880802</v>
      </c>
      <c r="AE431">
        <v>2158924.9099880802</v>
      </c>
      <c r="AF431">
        <v>2158924.9099880802</v>
      </c>
      <c r="AG431">
        <v>2158924.9099880802</v>
      </c>
      <c r="AH431">
        <v>2158924.9099880802</v>
      </c>
      <c r="AI431">
        <v>2078285.24248313</v>
      </c>
    </row>
    <row r="432" spans="1:35" customFormat="1" hidden="1">
      <c r="A432" t="s">
        <v>56</v>
      </c>
      <c r="B432" t="s">
        <v>50</v>
      </c>
      <c r="C432" t="s">
        <v>71</v>
      </c>
      <c r="D432">
        <v>2025</v>
      </c>
      <c r="E432">
        <v>1</v>
      </c>
      <c r="K432">
        <v>1846394.1975622801</v>
      </c>
      <c r="L432">
        <v>1846394.1975622801</v>
      </c>
      <c r="M432">
        <v>1846394.1975622801</v>
      </c>
      <c r="N432">
        <v>1846394.1975622801</v>
      </c>
      <c r="O432">
        <v>1846394.1975622801</v>
      </c>
      <c r="P432">
        <v>1846394.1975622801</v>
      </c>
      <c r="Q432">
        <v>1846394.1975622801</v>
      </c>
      <c r="R432">
        <v>1846394.1975622801</v>
      </c>
      <c r="S432">
        <v>1846394.1975622801</v>
      </c>
      <c r="T432">
        <v>1846394.1975622801</v>
      </c>
      <c r="U432">
        <v>1846394.1975622801</v>
      </c>
      <c r="V432">
        <v>1846394.1975622801</v>
      </c>
      <c r="W432">
        <v>1846394.1975622801</v>
      </c>
      <c r="X432">
        <v>1846394.1975622801</v>
      </c>
      <c r="Y432">
        <v>1846394.1975622801</v>
      </c>
      <c r="Z432">
        <v>1846394.1975622801</v>
      </c>
      <c r="AA432">
        <v>1846394.1975622801</v>
      </c>
      <c r="AB432">
        <v>1846394.1975622801</v>
      </c>
      <c r="AC432">
        <v>1846394.1975622801</v>
      </c>
      <c r="AD432">
        <v>1846394.1975622801</v>
      </c>
      <c r="AE432">
        <v>1846394.1975622801</v>
      </c>
      <c r="AF432">
        <v>1846394.1975622801</v>
      </c>
      <c r="AG432">
        <v>1846394.1975622801</v>
      </c>
      <c r="AH432">
        <v>1846394.1975622801</v>
      </c>
      <c r="AI432">
        <v>1846394.1975622801</v>
      </c>
    </row>
    <row r="433" spans="1:35" customFormat="1" hidden="1">
      <c r="A433" t="s">
        <v>56</v>
      </c>
      <c r="B433" t="s">
        <v>50</v>
      </c>
      <c r="C433" t="s">
        <v>71</v>
      </c>
      <c r="D433">
        <v>2026</v>
      </c>
      <c r="E433">
        <v>1</v>
      </c>
      <c r="L433">
        <v>2188639.8336082301</v>
      </c>
      <c r="M433">
        <v>2115456.0380392699</v>
      </c>
      <c r="N433">
        <v>2115456.0380392699</v>
      </c>
      <c r="O433">
        <v>2115456.0380392699</v>
      </c>
      <c r="P433">
        <v>2115456.0380392699</v>
      </c>
      <c r="Q433">
        <v>2097332.52664488</v>
      </c>
      <c r="R433">
        <v>2079934.86948228</v>
      </c>
      <c r="S433">
        <v>2063860.06319207</v>
      </c>
      <c r="T433">
        <v>2063860.06319207</v>
      </c>
      <c r="U433">
        <v>2063860.06319207</v>
      </c>
      <c r="V433">
        <v>2063860.06319207</v>
      </c>
      <c r="W433">
        <v>2063860.06319207</v>
      </c>
      <c r="X433">
        <v>2063860.06319207</v>
      </c>
      <c r="Y433">
        <v>2063860.06319207</v>
      </c>
      <c r="Z433">
        <v>2063860.06319207</v>
      </c>
      <c r="AA433">
        <v>2063860.06319207</v>
      </c>
      <c r="AB433">
        <v>2063860.06319207</v>
      </c>
      <c r="AC433">
        <v>2063860.06319207</v>
      </c>
      <c r="AD433">
        <v>2063860.06319207</v>
      </c>
      <c r="AE433">
        <v>2063860.06319207</v>
      </c>
      <c r="AF433">
        <v>2063860.06319207</v>
      </c>
      <c r="AG433">
        <v>1859395.7587132701</v>
      </c>
      <c r="AH433">
        <v>1859395.7587132701</v>
      </c>
      <c r="AI433">
        <v>1859395.7587132701</v>
      </c>
    </row>
    <row r="434" spans="1:35" customFormat="1" hidden="1">
      <c r="A434" t="s">
        <v>56</v>
      </c>
      <c r="B434" t="s">
        <v>50</v>
      </c>
      <c r="C434" t="s">
        <v>71</v>
      </c>
      <c r="D434">
        <v>2027</v>
      </c>
      <c r="E434">
        <v>1</v>
      </c>
      <c r="M434">
        <v>2017364.4423299499</v>
      </c>
      <c r="N434">
        <v>1993427.16829181</v>
      </c>
      <c r="O434">
        <v>1993427.16829181</v>
      </c>
      <c r="P434">
        <v>1993427.16829181</v>
      </c>
      <c r="Q434">
        <v>1987480.5529213999</v>
      </c>
      <c r="R434">
        <v>1981772.1019903901</v>
      </c>
      <c r="S434">
        <v>1976497.6996915501</v>
      </c>
      <c r="T434">
        <v>1976497.6996915501</v>
      </c>
      <c r="U434">
        <v>1976497.6996915501</v>
      </c>
      <c r="V434">
        <v>1976497.6996915501</v>
      </c>
      <c r="W434">
        <v>1976497.6996915501</v>
      </c>
      <c r="X434">
        <v>1976497.6996915501</v>
      </c>
      <c r="Y434">
        <v>1976497.6996915501</v>
      </c>
      <c r="Z434">
        <v>1976497.6996915501</v>
      </c>
      <c r="AA434">
        <v>1976497.6996915501</v>
      </c>
      <c r="AB434">
        <v>1976497.6996915501</v>
      </c>
      <c r="AC434">
        <v>1976497.6996915501</v>
      </c>
      <c r="AD434">
        <v>1976497.6996915501</v>
      </c>
      <c r="AE434">
        <v>1976497.6996915501</v>
      </c>
      <c r="AF434">
        <v>1976497.6996915501</v>
      </c>
      <c r="AG434">
        <v>1909409.67523227</v>
      </c>
      <c r="AH434">
        <v>1909409.67523227</v>
      </c>
      <c r="AI434">
        <v>1832616.0429998001</v>
      </c>
    </row>
    <row r="435" spans="1:35" customFormat="1" hidden="1">
      <c r="A435" t="s">
        <v>56</v>
      </c>
      <c r="B435" t="s">
        <v>50</v>
      </c>
      <c r="C435" t="s">
        <v>71</v>
      </c>
      <c r="D435">
        <v>2028</v>
      </c>
      <c r="E435">
        <v>1</v>
      </c>
      <c r="N435">
        <v>1870967.6225236</v>
      </c>
      <c r="O435">
        <v>1856466.17902242</v>
      </c>
      <c r="P435">
        <v>1844784.9584744</v>
      </c>
      <c r="Q435">
        <v>1844784.9584744</v>
      </c>
      <c r="R435">
        <v>1844784.9584744</v>
      </c>
      <c r="S435">
        <v>1844784.9584744</v>
      </c>
      <c r="T435">
        <v>1843524.40380442</v>
      </c>
      <c r="U435">
        <v>1841802.41053202</v>
      </c>
      <c r="V435">
        <v>1841802.41053202</v>
      </c>
      <c r="W435">
        <v>1841802.41053202</v>
      </c>
      <c r="X435">
        <v>1841802.41053202</v>
      </c>
      <c r="Y435">
        <v>1841802.41053202</v>
      </c>
      <c r="Z435">
        <v>1841802.41053202</v>
      </c>
      <c r="AA435">
        <v>1841576.9960666101</v>
      </c>
      <c r="AB435">
        <v>1823578.40382225</v>
      </c>
      <c r="AC435">
        <v>1823578.40382225</v>
      </c>
      <c r="AD435">
        <v>1823578.40382225</v>
      </c>
      <c r="AE435">
        <v>1823578.40382225</v>
      </c>
      <c r="AF435">
        <v>1823578.40382225</v>
      </c>
      <c r="AG435">
        <v>1823578.40382225</v>
      </c>
      <c r="AH435">
        <v>1823578.40382225</v>
      </c>
      <c r="AI435">
        <v>1767751.18625474</v>
      </c>
    </row>
    <row r="436" spans="1:35" customFormat="1" hidden="1">
      <c r="A436" t="s">
        <v>56</v>
      </c>
      <c r="B436" t="s">
        <v>50</v>
      </c>
      <c r="C436" t="s">
        <v>71</v>
      </c>
      <c r="D436">
        <v>2029</v>
      </c>
      <c r="E436">
        <v>1</v>
      </c>
      <c r="O436">
        <v>1782593.65572682</v>
      </c>
      <c r="P436">
        <v>1759758.9574949599</v>
      </c>
      <c r="Q436">
        <v>1759758.9574949599</v>
      </c>
      <c r="R436">
        <v>1759758.9574949599</v>
      </c>
      <c r="S436">
        <v>1759758.9574949599</v>
      </c>
      <c r="T436">
        <v>1757294.79843082</v>
      </c>
      <c r="U436">
        <v>1753928.60937798</v>
      </c>
      <c r="V436">
        <v>1753928.60937798</v>
      </c>
      <c r="W436">
        <v>1753928.60937798</v>
      </c>
      <c r="X436">
        <v>1753928.60937798</v>
      </c>
      <c r="Y436">
        <v>1753928.60937798</v>
      </c>
      <c r="Z436">
        <v>1753928.60937798</v>
      </c>
      <c r="AA436">
        <v>1753487.9643894299</v>
      </c>
      <c r="AB436">
        <v>1718303.9336788901</v>
      </c>
      <c r="AC436">
        <v>1718303.9336788901</v>
      </c>
      <c r="AD436">
        <v>1718303.9336788901</v>
      </c>
      <c r="AE436">
        <v>1718303.9336788901</v>
      </c>
      <c r="AF436">
        <v>1718303.9336788901</v>
      </c>
      <c r="AG436">
        <v>1718303.9336788901</v>
      </c>
      <c r="AH436">
        <v>1718303.9336788901</v>
      </c>
      <c r="AI436">
        <v>1718303.9336788901</v>
      </c>
    </row>
    <row r="437" spans="1:35" customFormat="1" hidden="1">
      <c r="A437" t="s">
        <v>56</v>
      </c>
      <c r="B437" t="s">
        <v>50</v>
      </c>
      <c r="C437" t="s">
        <v>71</v>
      </c>
      <c r="D437">
        <v>2030</v>
      </c>
      <c r="E437">
        <v>1</v>
      </c>
      <c r="P437">
        <v>1759758.9574949599</v>
      </c>
      <c r="Q437">
        <v>1759758.9574949599</v>
      </c>
      <c r="R437">
        <v>1759758.9574949599</v>
      </c>
      <c r="S437">
        <v>1759758.9574949599</v>
      </c>
      <c r="T437">
        <v>1757294.79843082</v>
      </c>
      <c r="U437">
        <v>1753928.60937798</v>
      </c>
      <c r="V437">
        <v>1753928.60937798</v>
      </c>
      <c r="W437">
        <v>1753928.60937798</v>
      </c>
      <c r="X437">
        <v>1753928.60937798</v>
      </c>
      <c r="Y437">
        <v>1753928.60937798</v>
      </c>
      <c r="Z437">
        <v>1753928.60937798</v>
      </c>
      <c r="AA437">
        <v>1753487.9643894201</v>
      </c>
      <c r="AB437">
        <v>1718303.9336788901</v>
      </c>
      <c r="AC437">
        <v>1718303.9336788901</v>
      </c>
      <c r="AD437">
        <v>1718303.9336788901</v>
      </c>
      <c r="AE437">
        <v>1718303.9336788901</v>
      </c>
      <c r="AF437">
        <v>1718303.9336788901</v>
      </c>
      <c r="AG437">
        <v>1718303.9336788901</v>
      </c>
      <c r="AH437">
        <v>1718303.9336788901</v>
      </c>
      <c r="AI437">
        <v>1718303.9336788901</v>
      </c>
    </row>
    <row r="438" spans="1:35" customFormat="1" hidden="1">
      <c r="A438" t="s">
        <v>56</v>
      </c>
      <c r="B438" t="s">
        <v>50</v>
      </c>
      <c r="C438" t="s">
        <v>71</v>
      </c>
      <c r="D438">
        <v>2031</v>
      </c>
      <c r="E438">
        <v>1</v>
      </c>
      <c r="Q438">
        <v>145866.14265489901</v>
      </c>
      <c r="R438">
        <v>144656.16325997701</v>
      </c>
      <c r="S438">
        <v>143538.186040014</v>
      </c>
      <c r="T438">
        <v>143538.186040014</v>
      </c>
      <c r="U438">
        <v>143538.186040014</v>
      </c>
      <c r="V438">
        <v>143538.186040014</v>
      </c>
      <c r="W438">
        <v>143538.186040014</v>
      </c>
      <c r="X438">
        <v>143538.186040014</v>
      </c>
      <c r="Y438">
        <v>143538.186040014</v>
      </c>
      <c r="Z438">
        <v>143538.186040014</v>
      </c>
      <c r="AA438">
        <v>143538.186040014</v>
      </c>
      <c r="AB438">
        <v>143538.186040014</v>
      </c>
      <c r="AC438">
        <v>143538.186040014</v>
      </c>
      <c r="AD438">
        <v>143538.186040014</v>
      </c>
      <c r="AE438">
        <v>143538.186040014</v>
      </c>
      <c r="AF438">
        <v>143538.186040014</v>
      </c>
      <c r="AG438">
        <v>129318.018743676</v>
      </c>
      <c r="AH438">
        <v>129318.018743676</v>
      </c>
      <c r="AI438">
        <v>129318.018743676</v>
      </c>
    </row>
    <row r="439" spans="1:35" customFormat="1" hidden="1">
      <c r="A439" t="s">
        <v>56</v>
      </c>
      <c r="B439" t="s">
        <v>50</v>
      </c>
      <c r="C439" t="s">
        <v>71</v>
      </c>
      <c r="D439">
        <v>2032</v>
      </c>
      <c r="E439">
        <v>1</v>
      </c>
      <c r="R439">
        <v>144656.16325997701</v>
      </c>
      <c r="S439">
        <v>143538.186040014</v>
      </c>
      <c r="T439">
        <v>143538.186040014</v>
      </c>
      <c r="U439">
        <v>143538.186040014</v>
      </c>
      <c r="V439">
        <v>143538.186040014</v>
      </c>
      <c r="W439">
        <v>143538.186040014</v>
      </c>
      <c r="X439">
        <v>143538.186040014</v>
      </c>
      <c r="Y439">
        <v>143538.186040014</v>
      </c>
      <c r="Z439">
        <v>143538.186040014</v>
      </c>
      <c r="AA439">
        <v>143538.186040014</v>
      </c>
      <c r="AB439">
        <v>143538.186040014</v>
      </c>
      <c r="AC439">
        <v>143538.186040014</v>
      </c>
      <c r="AD439">
        <v>143538.186040014</v>
      </c>
      <c r="AE439">
        <v>143538.186040014</v>
      </c>
      <c r="AF439">
        <v>143538.186040014</v>
      </c>
      <c r="AG439">
        <v>129318.018743676</v>
      </c>
      <c r="AH439">
        <v>129318.018743676</v>
      </c>
      <c r="AI439">
        <v>129318.018743676</v>
      </c>
    </row>
    <row r="440" spans="1:35" customFormat="1" hidden="1">
      <c r="A440" t="s">
        <v>56</v>
      </c>
      <c r="B440" t="s">
        <v>50</v>
      </c>
      <c r="C440" t="s">
        <v>71</v>
      </c>
      <c r="D440">
        <v>2033</v>
      </c>
      <c r="E440">
        <v>1</v>
      </c>
      <c r="S440">
        <v>142365.91990894001</v>
      </c>
      <c r="T440">
        <v>142320.112848274</v>
      </c>
      <c r="U440">
        <v>142320.112848274</v>
      </c>
      <c r="V440">
        <v>142202.70004304399</v>
      </c>
      <c r="W440">
        <v>142171.93797019499</v>
      </c>
      <c r="X440">
        <v>142142.77997191899</v>
      </c>
      <c r="Y440">
        <v>142114.03977313801</v>
      </c>
      <c r="Z440">
        <v>142085.46949926799</v>
      </c>
      <c r="AA440">
        <v>142024.917879505</v>
      </c>
      <c r="AB440">
        <v>142024.917879505</v>
      </c>
      <c r="AC440">
        <v>142024.917879505</v>
      </c>
      <c r="AD440">
        <v>142024.917879505</v>
      </c>
      <c r="AE440">
        <v>142024.917879505</v>
      </c>
      <c r="AF440">
        <v>142024.917879505</v>
      </c>
      <c r="AG440">
        <v>128410.02305093801</v>
      </c>
      <c r="AH440">
        <v>128410.02305093801</v>
      </c>
      <c r="AI440">
        <v>128410.02305093801</v>
      </c>
    </row>
    <row r="441" spans="1:35" customFormat="1" hidden="1">
      <c r="A441" t="s">
        <v>56</v>
      </c>
      <c r="B441" t="s">
        <v>50</v>
      </c>
      <c r="C441" t="s">
        <v>71</v>
      </c>
      <c r="D441">
        <v>2034</v>
      </c>
      <c r="E441">
        <v>1</v>
      </c>
      <c r="T441">
        <v>120901.599203894</v>
      </c>
      <c r="U441">
        <v>120709.69598265699</v>
      </c>
      <c r="V441">
        <v>120212.35114806</v>
      </c>
      <c r="W441">
        <v>120082.047149247</v>
      </c>
      <c r="X441">
        <v>119958.53779436</v>
      </c>
      <c r="Y441">
        <v>119836.79818187701</v>
      </c>
      <c r="Z441">
        <v>119715.778348443</v>
      </c>
      <c r="AA441">
        <v>119434.169090018</v>
      </c>
      <c r="AB441">
        <v>117428.36112038601</v>
      </c>
      <c r="AC441">
        <v>117428.36112038601</v>
      </c>
      <c r="AD441">
        <v>117428.36112038601</v>
      </c>
      <c r="AE441">
        <v>117428.36112038601</v>
      </c>
      <c r="AF441">
        <v>117428.36112038601</v>
      </c>
      <c r="AG441">
        <v>117428.36112038601</v>
      </c>
      <c r="AH441">
        <v>117428.36112038601</v>
      </c>
      <c r="AI441">
        <v>117428.36112038601</v>
      </c>
    </row>
    <row r="442" spans="1:35" customFormat="1" hidden="1">
      <c r="A442" t="s">
        <v>56</v>
      </c>
      <c r="B442" t="s">
        <v>50</v>
      </c>
      <c r="C442" t="s">
        <v>71</v>
      </c>
      <c r="D442">
        <v>2035</v>
      </c>
      <c r="E442">
        <v>1</v>
      </c>
      <c r="U442">
        <v>121982.946190848</v>
      </c>
      <c r="V442">
        <v>121982.946190848</v>
      </c>
      <c r="W442">
        <v>121982.946190848</v>
      </c>
      <c r="X442">
        <v>121982.946190848</v>
      </c>
      <c r="Y442">
        <v>121982.946190848</v>
      </c>
      <c r="Z442">
        <v>121982.946190848</v>
      </c>
      <c r="AA442">
        <v>121952.300032481</v>
      </c>
      <c r="AB442">
        <v>119505.306636061</v>
      </c>
      <c r="AC442">
        <v>119505.306636061</v>
      </c>
      <c r="AD442">
        <v>119505.306636061</v>
      </c>
      <c r="AE442">
        <v>119505.306636061</v>
      </c>
      <c r="AF442">
        <v>119505.306636061</v>
      </c>
      <c r="AG442">
        <v>119505.306636061</v>
      </c>
      <c r="AH442">
        <v>119505.306636061</v>
      </c>
      <c r="AI442">
        <v>119505.306636061</v>
      </c>
    </row>
    <row r="443" spans="1:35" customFormat="1" hidden="1">
      <c r="A443" t="s">
        <v>56</v>
      </c>
      <c r="B443" t="s">
        <v>50</v>
      </c>
      <c r="C443" t="s">
        <v>71</v>
      </c>
      <c r="D443">
        <v>2036</v>
      </c>
      <c r="E443">
        <v>1</v>
      </c>
      <c r="V443">
        <v>441767.574581369</v>
      </c>
      <c r="W443">
        <v>438921.04626679601</v>
      </c>
      <c r="X443">
        <v>436222.94890211202</v>
      </c>
      <c r="Y443">
        <v>433563.512069049</v>
      </c>
      <c r="Z443">
        <v>430919.79901622399</v>
      </c>
      <c r="AA443">
        <v>425316.73380693002</v>
      </c>
      <c r="AB443">
        <v>425316.73380693002</v>
      </c>
      <c r="AC443">
        <v>425316.73380693002</v>
      </c>
      <c r="AD443">
        <v>425316.73380693002</v>
      </c>
      <c r="AE443">
        <v>425316.73380693002</v>
      </c>
      <c r="AF443">
        <v>425316.73380693002</v>
      </c>
      <c r="AG443">
        <v>425316.73380693002</v>
      </c>
      <c r="AH443">
        <v>425316.73380693002</v>
      </c>
      <c r="AI443">
        <v>425316.73380693002</v>
      </c>
    </row>
    <row r="444" spans="1:35" customFormat="1" hidden="1">
      <c r="A444" t="s">
        <v>56</v>
      </c>
      <c r="B444" t="s">
        <v>50</v>
      </c>
      <c r="C444" t="s">
        <v>71</v>
      </c>
      <c r="D444">
        <v>2037</v>
      </c>
      <c r="E444">
        <v>1</v>
      </c>
      <c r="W444">
        <v>438921.04626679397</v>
      </c>
      <c r="X444">
        <v>436222.948902109</v>
      </c>
      <c r="Y444">
        <v>433563.51206904702</v>
      </c>
      <c r="Z444">
        <v>430919.79901622102</v>
      </c>
      <c r="AA444">
        <v>425316.73380692798</v>
      </c>
      <c r="AB444">
        <v>425316.73380692798</v>
      </c>
      <c r="AC444">
        <v>425316.73380692798</v>
      </c>
      <c r="AD444">
        <v>425316.73380692798</v>
      </c>
      <c r="AE444">
        <v>425316.73380692798</v>
      </c>
      <c r="AF444">
        <v>425316.73380692798</v>
      </c>
      <c r="AG444">
        <v>425316.73380692798</v>
      </c>
      <c r="AH444">
        <v>425316.73380692798</v>
      </c>
      <c r="AI444">
        <v>425316.73380692798</v>
      </c>
    </row>
    <row r="445" spans="1:35" customFormat="1" hidden="1">
      <c r="A445" t="s">
        <v>56</v>
      </c>
      <c r="B445" t="s">
        <v>50</v>
      </c>
      <c r="C445" t="s">
        <v>71</v>
      </c>
      <c r="D445">
        <v>2038</v>
      </c>
      <c r="E445">
        <v>1</v>
      </c>
      <c r="X445">
        <v>436222.94890211202</v>
      </c>
      <c r="Y445">
        <v>433563.512069049</v>
      </c>
      <c r="Z445">
        <v>430919.79901622399</v>
      </c>
      <c r="AA445">
        <v>425316.73380693002</v>
      </c>
      <c r="AB445">
        <v>425316.73380693002</v>
      </c>
      <c r="AC445">
        <v>425316.73380693002</v>
      </c>
      <c r="AD445">
        <v>425316.73380693002</v>
      </c>
      <c r="AE445">
        <v>425316.73380693002</v>
      </c>
      <c r="AF445">
        <v>425316.73380693002</v>
      </c>
      <c r="AG445">
        <v>425316.73380693002</v>
      </c>
      <c r="AH445">
        <v>425316.73380693002</v>
      </c>
      <c r="AI445">
        <v>425316.73380693002</v>
      </c>
    </row>
    <row r="446" spans="1:35" customFormat="1" hidden="1">
      <c r="A446" t="s">
        <v>56</v>
      </c>
      <c r="B446" t="s">
        <v>50</v>
      </c>
      <c r="C446" t="s">
        <v>71</v>
      </c>
      <c r="D446">
        <v>2039</v>
      </c>
      <c r="E446">
        <v>1</v>
      </c>
      <c r="Y446">
        <v>433563.51206904702</v>
      </c>
      <c r="Z446">
        <v>430919.79901622102</v>
      </c>
      <c r="AA446">
        <v>425316.73380692798</v>
      </c>
      <c r="AB446">
        <v>425316.73380692798</v>
      </c>
      <c r="AC446">
        <v>425316.73380692798</v>
      </c>
      <c r="AD446">
        <v>425316.73380692798</v>
      </c>
      <c r="AE446">
        <v>425316.73380692798</v>
      </c>
      <c r="AF446">
        <v>425316.73380692798</v>
      </c>
      <c r="AG446">
        <v>425316.73380692798</v>
      </c>
      <c r="AH446">
        <v>425316.73380692798</v>
      </c>
      <c r="AI446">
        <v>425316.73380692798</v>
      </c>
    </row>
    <row r="447" spans="1:35" customFormat="1" hidden="1">
      <c r="A447" t="s">
        <v>56</v>
      </c>
      <c r="B447" t="s">
        <v>50</v>
      </c>
      <c r="C447" t="s">
        <v>71</v>
      </c>
      <c r="D447">
        <v>2040</v>
      </c>
      <c r="E447">
        <v>1</v>
      </c>
      <c r="Z447">
        <v>430919.79901622102</v>
      </c>
      <c r="AA447">
        <v>425316.73380692798</v>
      </c>
      <c r="AB447">
        <v>425316.73380692798</v>
      </c>
      <c r="AC447">
        <v>425316.73380692798</v>
      </c>
      <c r="AD447">
        <v>425316.73380692798</v>
      </c>
      <c r="AE447">
        <v>425316.73380692798</v>
      </c>
      <c r="AF447">
        <v>425316.73380692798</v>
      </c>
      <c r="AG447">
        <v>425316.73380692798</v>
      </c>
      <c r="AH447">
        <v>425316.73380692798</v>
      </c>
      <c r="AI447">
        <v>425316.73380692798</v>
      </c>
    </row>
    <row r="448" spans="1:35" customFormat="1" hidden="1">
      <c r="A448" t="s">
        <v>56</v>
      </c>
      <c r="B448" t="s">
        <v>50</v>
      </c>
      <c r="C448" t="s">
        <v>71</v>
      </c>
      <c r="D448">
        <v>2041</v>
      </c>
      <c r="E448">
        <v>1</v>
      </c>
      <c r="AA448">
        <v>1309496.9448731099</v>
      </c>
      <c r="AB448">
        <v>1297186.5142182701</v>
      </c>
      <c r="AC448">
        <v>1297186.5142182701</v>
      </c>
      <c r="AD448">
        <v>1297186.5142182701</v>
      </c>
      <c r="AE448">
        <v>1297186.5142182701</v>
      </c>
      <c r="AF448">
        <v>1297186.5142182701</v>
      </c>
      <c r="AG448">
        <v>1297186.5142182701</v>
      </c>
      <c r="AH448">
        <v>1297186.5142182701</v>
      </c>
      <c r="AI448">
        <v>1297186.5142182701</v>
      </c>
    </row>
    <row r="449" spans="1:35" customFormat="1" hidden="1">
      <c r="A449" t="s">
        <v>56</v>
      </c>
      <c r="B449" t="s">
        <v>50</v>
      </c>
      <c r="C449" t="s">
        <v>71</v>
      </c>
      <c r="D449">
        <v>2042</v>
      </c>
      <c r="E449">
        <v>1</v>
      </c>
      <c r="AB449">
        <v>1413083.1129242701</v>
      </c>
      <c r="AC449">
        <v>1410772.7271910801</v>
      </c>
      <c r="AD449">
        <v>1410772.7271910801</v>
      </c>
      <c r="AE449">
        <v>1410772.7271910801</v>
      </c>
      <c r="AF449">
        <v>1410772.7271910801</v>
      </c>
      <c r="AG449">
        <v>1410772.7271910801</v>
      </c>
      <c r="AH449">
        <v>1410772.7271910801</v>
      </c>
      <c r="AI449">
        <v>1410772.7271910801</v>
      </c>
    </row>
    <row r="450" spans="1:35" customFormat="1" hidden="1">
      <c r="A450" t="s">
        <v>56</v>
      </c>
      <c r="B450" t="s">
        <v>50</v>
      </c>
      <c r="C450" t="s">
        <v>71</v>
      </c>
      <c r="D450">
        <v>2043</v>
      </c>
      <c r="E450">
        <v>1</v>
      </c>
      <c r="AC450">
        <v>1242545.33098848</v>
      </c>
      <c r="AD450">
        <v>1241687.3010652</v>
      </c>
      <c r="AE450">
        <v>1241687.3010652</v>
      </c>
      <c r="AF450">
        <v>1239348.18743897</v>
      </c>
      <c r="AG450">
        <v>1230493.9169073501</v>
      </c>
      <c r="AH450">
        <v>1229827.4789624</v>
      </c>
      <c r="AI450">
        <v>1212399.75375823</v>
      </c>
    </row>
    <row r="451" spans="1:35" customFormat="1" hidden="1">
      <c r="A451" t="s">
        <v>56</v>
      </c>
      <c r="B451" t="s">
        <v>50</v>
      </c>
      <c r="C451" t="s">
        <v>71</v>
      </c>
      <c r="D451">
        <v>2044</v>
      </c>
      <c r="E451">
        <v>1</v>
      </c>
      <c r="AD451">
        <v>1273276.08361909</v>
      </c>
      <c r="AE451" s="36">
        <v>1266661.00525343</v>
      </c>
      <c r="AF451" s="36">
        <v>1266452.7719858801</v>
      </c>
      <c r="AG451">
        <v>1265664.54448643</v>
      </c>
      <c r="AH451" s="36">
        <v>1265605.2166498799</v>
      </c>
      <c r="AI451">
        <v>1264053.76052373</v>
      </c>
    </row>
    <row r="452" spans="1:35" customFormat="1" hidden="1">
      <c r="A452" t="s">
        <v>56</v>
      </c>
      <c r="B452" t="s">
        <v>50</v>
      </c>
      <c r="C452" t="s">
        <v>71</v>
      </c>
      <c r="D452">
        <v>2045</v>
      </c>
      <c r="E452">
        <v>1</v>
      </c>
      <c r="AE452" s="36">
        <v>1219135.27624093</v>
      </c>
      <c r="AF452">
        <v>1219135.27624093</v>
      </c>
      <c r="AG452">
        <v>1219135.27624093</v>
      </c>
      <c r="AH452">
        <v>1219135.27624093</v>
      </c>
      <c r="AI452">
        <v>1219135.27624093</v>
      </c>
    </row>
    <row r="453" spans="1:35" customFormat="1" hidden="1">
      <c r="A453" t="s">
        <v>56</v>
      </c>
      <c r="B453" t="s">
        <v>50</v>
      </c>
      <c r="C453" t="s">
        <v>71</v>
      </c>
      <c r="D453">
        <v>2046</v>
      </c>
      <c r="E453">
        <v>1</v>
      </c>
      <c r="AE453" s="36"/>
      <c r="AF453">
        <v>84295.895421239096</v>
      </c>
      <c r="AG453">
        <v>83498.678846032999</v>
      </c>
      <c r="AH453">
        <v>83438.674425096993</v>
      </c>
      <c r="AI453">
        <v>81869.525238692193</v>
      </c>
    </row>
    <row r="454" spans="1:35" customFormat="1" hidden="1">
      <c r="A454" t="s">
        <v>56</v>
      </c>
      <c r="B454" t="s">
        <v>50</v>
      </c>
      <c r="C454" t="s">
        <v>71</v>
      </c>
      <c r="D454">
        <v>2047</v>
      </c>
      <c r="E454">
        <v>1</v>
      </c>
      <c r="AE454" s="36"/>
      <c r="AF454" s="36"/>
      <c r="AG454" s="36">
        <v>323427.68563427503</v>
      </c>
      <c r="AH454" s="36">
        <v>323195.26170542598</v>
      </c>
      <c r="AI454" s="36">
        <v>317117.245899815</v>
      </c>
    </row>
    <row r="455" spans="1:35" customFormat="1" hidden="1">
      <c r="A455" t="s">
        <v>56</v>
      </c>
      <c r="B455" t="s">
        <v>50</v>
      </c>
      <c r="C455" t="s">
        <v>71</v>
      </c>
      <c r="D455">
        <v>2048</v>
      </c>
      <c r="E455">
        <v>1</v>
      </c>
      <c r="AE455" s="36"/>
      <c r="AF455" s="36"/>
      <c r="AG455" s="36"/>
      <c r="AH455" s="36">
        <v>23729.179508544999</v>
      </c>
      <c r="AI455" s="36">
        <v>23282.928139183699</v>
      </c>
    </row>
    <row r="456" spans="1:35" customFormat="1" hidden="1">
      <c r="A456" t="s">
        <v>56</v>
      </c>
      <c r="B456" t="s">
        <v>50</v>
      </c>
      <c r="C456" t="s">
        <v>71</v>
      </c>
      <c r="D456">
        <v>2049</v>
      </c>
      <c r="E456">
        <v>1</v>
      </c>
      <c r="AE456" s="36"/>
      <c r="AF456" s="36"/>
      <c r="AG456" s="36"/>
      <c r="AH456" s="36"/>
      <c r="AI456" s="36">
        <v>1309137.6392657999</v>
      </c>
    </row>
    <row r="457" spans="1:35" customFormat="1" hidden="1">
      <c r="A457" t="s">
        <v>56</v>
      </c>
      <c r="B457" t="s">
        <v>50</v>
      </c>
      <c r="C457" t="s">
        <v>70</v>
      </c>
      <c r="D457">
        <v>1989</v>
      </c>
      <c r="E457">
        <v>0</v>
      </c>
      <c r="F457">
        <v>5952591.5324722296</v>
      </c>
      <c r="G457">
        <v>5952591.5324722296</v>
      </c>
      <c r="H457">
        <v>5952591.5324722296</v>
      </c>
      <c r="I457">
        <v>5952591.5324722296</v>
      </c>
      <c r="J457">
        <v>5952591.5324722296</v>
      </c>
      <c r="K457">
        <v>5952591.5324722296</v>
      </c>
      <c r="L457">
        <v>5952591.5324722296</v>
      </c>
      <c r="M457">
        <v>5952591.5324722296</v>
      </c>
      <c r="N457">
        <v>5952591.5324722296</v>
      </c>
      <c r="O457">
        <v>5952591.5324722296</v>
      </c>
      <c r="P457">
        <v>5952591.5324722296</v>
      </c>
      <c r="Q457">
        <v>5952591.5324722296</v>
      </c>
      <c r="R457">
        <v>5952591.5324722296</v>
      </c>
      <c r="S457">
        <v>5952591.5324722296</v>
      </c>
      <c r="T457">
        <v>5952591.5324722296</v>
      </c>
      <c r="U457">
        <v>5952591.5324722296</v>
      </c>
      <c r="V457">
        <v>5952591.5324722296</v>
      </c>
      <c r="W457">
        <v>5952591.5324722296</v>
      </c>
      <c r="X457">
        <v>5952591.5324722296</v>
      </c>
      <c r="Y457">
        <v>5952591.5324722296</v>
      </c>
      <c r="Z457">
        <v>5952591.5324722296</v>
      </c>
      <c r="AA457">
        <v>5952591.5324722296</v>
      </c>
      <c r="AB457">
        <v>5952591.5324722296</v>
      </c>
      <c r="AC457">
        <v>5952591.5324722296</v>
      </c>
      <c r="AD457">
        <v>5952591.5324722296</v>
      </c>
      <c r="AE457" s="36">
        <v>5952591.5324722296</v>
      </c>
      <c r="AF457">
        <v>5952591.5324722296</v>
      </c>
      <c r="AG457">
        <v>5952591.5324722296</v>
      </c>
      <c r="AH457">
        <v>5952591.5324722296</v>
      </c>
      <c r="AI457">
        <v>5952591.5324722296</v>
      </c>
    </row>
    <row r="458" spans="1:35" customFormat="1" hidden="1">
      <c r="A458" t="s">
        <v>56</v>
      </c>
      <c r="B458" t="s">
        <v>50</v>
      </c>
      <c r="C458" t="s">
        <v>113</v>
      </c>
      <c r="D458">
        <v>1982</v>
      </c>
      <c r="E458">
        <v>0</v>
      </c>
      <c r="F458">
        <v>230895.720258385</v>
      </c>
      <c r="G458">
        <v>230895.720258385</v>
      </c>
      <c r="H458">
        <v>230895.720258385</v>
      </c>
      <c r="I458">
        <v>230895.720258385</v>
      </c>
      <c r="J458">
        <v>230895.720258385</v>
      </c>
      <c r="K458">
        <v>230895.720258385</v>
      </c>
      <c r="L458">
        <v>230895.720258385</v>
      </c>
      <c r="M458">
        <v>230895.720258385</v>
      </c>
      <c r="N458">
        <v>230895.720258385</v>
      </c>
      <c r="O458">
        <v>230895.720258385</v>
      </c>
      <c r="P458">
        <v>230895.720258385</v>
      </c>
      <c r="Q458">
        <v>230895.720258385</v>
      </c>
      <c r="R458">
        <v>230895.720258385</v>
      </c>
      <c r="S458">
        <v>230895.720258385</v>
      </c>
      <c r="T458">
        <v>230895.720258385</v>
      </c>
      <c r="U458">
        <v>230895.720258385</v>
      </c>
      <c r="V458">
        <v>230895.720258385</v>
      </c>
      <c r="W458">
        <v>230895.720258385</v>
      </c>
      <c r="X458">
        <v>230895.720258385</v>
      </c>
      <c r="Y458">
        <v>230895.720258385</v>
      </c>
      <c r="Z458">
        <v>230895.720258385</v>
      </c>
      <c r="AA458">
        <v>230895.720258385</v>
      </c>
      <c r="AB458">
        <v>230895.720258385</v>
      </c>
      <c r="AC458">
        <v>230895.720258385</v>
      </c>
      <c r="AD458">
        <v>230895.720258385</v>
      </c>
      <c r="AF458" s="36"/>
      <c r="AH458" s="36"/>
    </row>
    <row r="459" spans="1:35" customFormat="1" hidden="1">
      <c r="A459" t="s">
        <v>56</v>
      </c>
      <c r="B459" t="s">
        <v>50</v>
      </c>
      <c r="C459" t="s">
        <v>69</v>
      </c>
      <c r="D459">
        <v>1989</v>
      </c>
      <c r="E459">
        <v>0</v>
      </c>
      <c r="F459">
        <v>4131479.0545012802</v>
      </c>
      <c r="G459">
        <v>4131479.0545012802</v>
      </c>
      <c r="H459">
        <v>4131479.0545012802</v>
      </c>
      <c r="I459">
        <v>4131479.0545012802</v>
      </c>
      <c r="J459">
        <v>4131479.0545012802</v>
      </c>
      <c r="K459">
        <v>4131479.0545012802</v>
      </c>
      <c r="L459">
        <v>4131479.0545012802</v>
      </c>
      <c r="M459">
        <v>4131479.0545012802</v>
      </c>
      <c r="N459">
        <v>4131479.0545012802</v>
      </c>
      <c r="O459">
        <v>4131479.0545012802</v>
      </c>
      <c r="P459">
        <v>4131479.0545012802</v>
      </c>
      <c r="Q459">
        <v>4131479.0545012802</v>
      </c>
      <c r="R459">
        <v>4131479.0545012802</v>
      </c>
      <c r="S459">
        <v>4131479.0545012802</v>
      </c>
      <c r="T459">
        <v>4131479.0545012802</v>
      </c>
      <c r="U459">
        <v>4131479.0545012802</v>
      </c>
      <c r="V459">
        <v>4131479.0545012802</v>
      </c>
      <c r="W459">
        <v>4131479.0545012802</v>
      </c>
      <c r="X459">
        <v>4131479.0545012802</v>
      </c>
      <c r="Y459">
        <v>4131479.0545012802</v>
      </c>
      <c r="Z459">
        <v>4131479.0545012802</v>
      </c>
      <c r="AA459">
        <v>4131479.0545012802</v>
      </c>
      <c r="AB459">
        <v>4131479.0545012802</v>
      </c>
      <c r="AC459">
        <v>4131479.0545012802</v>
      </c>
      <c r="AD459">
        <v>4131479.0545012802</v>
      </c>
      <c r="AE459" s="36">
        <v>4131479.0545012802</v>
      </c>
      <c r="AF459">
        <v>4131479.0545012802</v>
      </c>
      <c r="AG459">
        <v>4131479.0545012802</v>
      </c>
      <c r="AH459">
        <v>4131479.0545012802</v>
      </c>
      <c r="AI459">
        <v>4131479.0545012802</v>
      </c>
    </row>
    <row r="460" spans="1:35" customFormat="1" hidden="1">
      <c r="A460" t="s">
        <v>56</v>
      </c>
      <c r="B460" t="s">
        <v>50</v>
      </c>
      <c r="C460" t="s">
        <v>68</v>
      </c>
      <c r="D460">
        <v>1991</v>
      </c>
      <c r="E460">
        <v>0</v>
      </c>
      <c r="F460">
        <v>4131479.0545012802</v>
      </c>
      <c r="G460">
        <v>4131479.0545012802</v>
      </c>
      <c r="H460">
        <v>4131479.0545012802</v>
      </c>
      <c r="I460">
        <v>4131479.0545012802</v>
      </c>
      <c r="J460">
        <v>4131479.0545012802</v>
      </c>
      <c r="K460">
        <v>4131479.0545012802</v>
      </c>
      <c r="L460">
        <v>4131479.0545012802</v>
      </c>
      <c r="M460">
        <v>4131479.0545012802</v>
      </c>
      <c r="N460">
        <v>4131479.0545012802</v>
      </c>
      <c r="O460">
        <v>4131479.0545012802</v>
      </c>
      <c r="P460">
        <v>4131479.0545012802</v>
      </c>
      <c r="Q460">
        <v>4131479.0545012802</v>
      </c>
      <c r="R460">
        <v>4131479.0545012802</v>
      </c>
      <c r="S460">
        <v>4131479.0545012802</v>
      </c>
      <c r="T460">
        <v>4131479.0545012802</v>
      </c>
      <c r="U460">
        <v>4131479.0545012802</v>
      </c>
      <c r="V460">
        <v>4131479.0545012802</v>
      </c>
      <c r="W460">
        <v>4131479.0545012802</v>
      </c>
      <c r="X460">
        <v>4131479.0545012802</v>
      </c>
      <c r="Y460">
        <v>4131479.0545012802</v>
      </c>
      <c r="Z460">
        <v>4131479.0545012802</v>
      </c>
      <c r="AA460">
        <v>4131479.0545012802</v>
      </c>
      <c r="AB460">
        <v>4131479.0545012802</v>
      </c>
      <c r="AC460">
        <v>4131479.0545012802</v>
      </c>
      <c r="AD460">
        <v>4131479.0545012802</v>
      </c>
      <c r="AE460">
        <v>4131479.0545012802</v>
      </c>
      <c r="AF460">
        <v>4131479.0545012802</v>
      </c>
      <c r="AG460">
        <v>4131479.0545012802</v>
      </c>
      <c r="AH460">
        <v>4131479.0545012802</v>
      </c>
      <c r="AI460">
        <v>4131479.0545012802</v>
      </c>
    </row>
    <row r="461" spans="1:35" customFormat="1" hidden="1">
      <c r="A461" t="s">
        <v>56</v>
      </c>
      <c r="B461" t="s">
        <v>50</v>
      </c>
      <c r="C461" t="s">
        <v>67</v>
      </c>
      <c r="D461">
        <v>1991</v>
      </c>
      <c r="E461">
        <v>0</v>
      </c>
      <c r="F461">
        <v>1285349.03917817</v>
      </c>
      <c r="G461">
        <v>1285349.03917817</v>
      </c>
      <c r="H461">
        <v>1285349.03917817</v>
      </c>
      <c r="I461">
        <v>1285349.03917817</v>
      </c>
      <c r="J461">
        <v>1285349.03917817</v>
      </c>
      <c r="K461">
        <v>1285349.03917817</v>
      </c>
      <c r="L461">
        <v>1285349.03917817</v>
      </c>
      <c r="M461">
        <v>1285349.03917817</v>
      </c>
      <c r="N461">
        <v>1285349.03917817</v>
      </c>
      <c r="O461">
        <v>1285349.03917817</v>
      </c>
      <c r="P461">
        <v>1285349.03917817</v>
      </c>
      <c r="Q461">
        <v>1285349.03917817</v>
      </c>
      <c r="R461">
        <v>1285349.03917817</v>
      </c>
      <c r="S461">
        <v>1285349.03917817</v>
      </c>
      <c r="T461">
        <v>1285349.03917817</v>
      </c>
      <c r="U461">
        <v>1285349.03917817</v>
      </c>
      <c r="V461">
        <v>1285349.03917817</v>
      </c>
      <c r="W461">
        <v>1285349.03917817</v>
      </c>
      <c r="X461">
        <v>1285349.03917817</v>
      </c>
      <c r="Y461">
        <v>1285349.03917817</v>
      </c>
      <c r="Z461">
        <v>1285349.03917817</v>
      </c>
      <c r="AA461">
        <v>1285349.03917817</v>
      </c>
      <c r="AB461">
        <v>1285349.03917817</v>
      </c>
      <c r="AC461">
        <v>1285349.03917817</v>
      </c>
      <c r="AD461">
        <v>1285349.03917817</v>
      </c>
      <c r="AE461">
        <v>1285349.03917817</v>
      </c>
      <c r="AF461">
        <v>1285349.03917817</v>
      </c>
      <c r="AG461">
        <v>1285349.03917817</v>
      </c>
      <c r="AH461">
        <v>1285349.03917817</v>
      </c>
      <c r="AI461">
        <v>1285349.03917817</v>
      </c>
    </row>
    <row r="462" spans="1:35" customFormat="1" hidden="1">
      <c r="A462" t="s">
        <v>56</v>
      </c>
      <c r="B462" t="s">
        <v>50</v>
      </c>
      <c r="C462" t="s">
        <v>66</v>
      </c>
      <c r="D462">
        <v>2044</v>
      </c>
      <c r="E462">
        <v>1</v>
      </c>
      <c r="AD462">
        <v>4289242.89920309</v>
      </c>
      <c r="AE462">
        <v>4228848.3546413099</v>
      </c>
      <c r="AF462">
        <v>4122226.2626221301</v>
      </c>
      <c r="AG462">
        <v>4052779.7813400198</v>
      </c>
      <c r="AH462">
        <v>3990974.6182836201</v>
      </c>
      <c r="AI462">
        <v>3932568.2061581099</v>
      </c>
    </row>
    <row r="463" spans="1:35" customFormat="1" hidden="1">
      <c r="A463" t="s">
        <v>56</v>
      </c>
      <c r="B463" t="s">
        <v>50</v>
      </c>
      <c r="C463" t="s">
        <v>66</v>
      </c>
      <c r="D463">
        <v>2045</v>
      </c>
      <c r="E463">
        <v>1</v>
      </c>
      <c r="AE463">
        <v>4228848.3546413099</v>
      </c>
      <c r="AF463">
        <v>4122226.2626221301</v>
      </c>
      <c r="AG463">
        <v>4052779.7813400198</v>
      </c>
      <c r="AH463">
        <v>3990974.6182836201</v>
      </c>
      <c r="AI463">
        <v>3932568.2061581099</v>
      </c>
    </row>
    <row r="464" spans="1:35" customFormat="1" hidden="1">
      <c r="A464" t="s">
        <v>56</v>
      </c>
      <c r="B464" t="s">
        <v>50</v>
      </c>
      <c r="C464" t="s">
        <v>66</v>
      </c>
      <c r="D464">
        <v>2046</v>
      </c>
      <c r="E464">
        <v>1</v>
      </c>
      <c r="AF464">
        <v>12353016.8178895</v>
      </c>
      <c r="AG464">
        <v>12144907.5350488</v>
      </c>
      <c r="AH464">
        <v>11959696.8818659</v>
      </c>
      <c r="AI464">
        <v>11784671.217263</v>
      </c>
    </row>
    <row r="465" spans="1:35" customFormat="1" hidden="1">
      <c r="A465" t="s">
        <v>56</v>
      </c>
      <c r="B465" t="s">
        <v>50</v>
      </c>
      <c r="C465" t="s">
        <v>66</v>
      </c>
      <c r="D465">
        <v>2047</v>
      </c>
      <c r="E465">
        <v>1</v>
      </c>
      <c r="AG465">
        <v>12144907.5350488</v>
      </c>
      <c r="AH465">
        <v>11959696.8818659</v>
      </c>
      <c r="AI465">
        <v>11784671.217263</v>
      </c>
    </row>
    <row r="466" spans="1:35" customFormat="1" hidden="1">
      <c r="A466" t="s">
        <v>56</v>
      </c>
      <c r="B466" t="s">
        <v>50</v>
      </c>
      <c r="C466" t="s">
        <v>66</v>
      </c>
      <c r="D466">
        <v>2048</v>
      </c>
      <c r="E466">
        <v>1</v>
      </c>
      <c r="AH466">
        <v>11959696.8818659</v>
      </c>
      <c r="AI466">
        <v>11784671.217263</v>
      </c>
    </row>
    <row r="467" spans="1:35" customFormat="1" hidden="1">
      <c r="A467" t="s">
        <v>56</v>
      </c>
      <c r="B467" t="s">
        <v>50</v>
      </c>
      <c r="C467" t="s">
        <v>66</v>
      </c>
      <c r="D467">
        <v>2049</v>
      </c>
      <c r="E467">
        <v>1</v>
      </c>
      <c r="AI467">
        <v>11784671.217263</v>
      </c>
    </row>
    <row r="468" spans="1:35" customFormat="1" hidden="1">
      <c r="A468" t="s">
        <v>56</v>
      </c>
      <c r="B468" t="s">
        <v>50</v>
      </c>
      <c r="C468" t="s">
        <v>65</v>
      </c>
      <c r="D468">
        <v>2011</v>
      </c>
      <c r="E468">
        <v>1</v>
      </c>
      <c r="F468">
        <v>1572340.9556160001</v>
      </c>
      <c r="G468">
        <v>1572340.9556160001</v>
      </c>
      <c r="H468">
        <v>1572340.9556160001</v>
      </c>
      <c r="I468">
        <v>1572340.9556160001</v>
      </c>
      <c r="J468">
        <v>1572340.9556160001</v>
      </c>
      <c r="K468">
        <v>1572340.9556160001</v>
      </c>
      <c r="L468">
        <v>1572340.9556160001</v>
      </c>
      <c r="M468">
        <v>1572340.9556160001</v>
      </c>
      <c r="N468">
        <v>1572340.9556160001</v>
      </c>
      <c r="O468">
        <v>1572340.9556160001</v>
      </c>
      <c r="P468">
        <v>1572340.9556160001</v>
      </c>
      <c r="Q468">
        <v>1572340.9556160001</v>
      </c>
      <c r="R468">
        <v>1572340.9556160001</v>
      </c>
      <c r="S468">
        <v>1572340.9556160001</v>
      </c>
      <c r="T468">
        <v>1572340.9556160001</v>
      </c>
      <c r="U468">
        <v>1572340.9556160001</v>
      </c>
      <c r="V468">
        <v>1572340.9556160001</v>
      </c>
      <c r="W468">
        <v>1572340.9556160001</v>
      </c>
      <c r="X468">
        <v>1572340.9556160001</v>
      </c>
      <c r="Y468">
        <v>1572340.9556160001</v>
      </c>
      <c r="Z468">
        <v>1572340.9556160001</v>
      </c>
    </row>
    <row r="469" spans="1:35" customFormat="1" hidden="1">
      <c r="A469" t="s">
        <v>56</v>
      </c>
      <c r="B469" t="s">
        <v>50</v>
      </c>
      <c r="C469" t="s">
        <v>65</v>
      </c>
      <c r="D469">
        <v>2012</v>
      </c>
      <c r="E469">
        <v>1</v>
      </c>
      <c r="F469">
        <v>3616384.1979168002</v>
      </c>
      <c r="G469">
        <v>3616384.1979168002</v>
      </c>
      <c r="H469">
        <v>3616384.1979168002</v>
      </c>
      <c r="I469">
        <v>3616384.1979168002</v>
      </c>
      <c r="J469">
        <v>3616384.1979168002</v>
      </c>
      <c r="K469">
        <v>3616384.1979168002</v>
      </c>
      <c r="L469">
        <v>3616384.1979168002</v>
      </c>
      <c r="M469">
        <v>3616384.1979168002</v>
      </c>
      <c r="N469">
        <v>3616384.1979168002</v>
      </c>
      <c r="O469">
        <v>3616384.1979168002</v>
      </c>
      <c r="P469">
        <v>3616384.1979168002</v>
      </c>
      <c r="Q469">
        <v>3616384.1979168002</v>
      </c>
      <c r="R469">
        <v>3616384.1979168002</v>
      </c>
      <c r="S469">
        <v>3616384.1979168002</v>
      </c>
      <c r="T469">
        <v>3616384.1979168002</v>
      </c>
      <c r="U469">
        <v>3616384.1979168002</v>
      </c>
      <c r="V469">
        <v>3616384.1979168002</v>
      </c>
      <c r="W469">
        <v>3616384.1979168002</v>
      </c>
      <c r="X469">
        <v>3616384.1979168002</v>
      </c>
      <c r="Y469">
        <v>3616384.1979168002</v>
      </c>
      <c r="Z469">
        <v>3616384.1979168002</v>
      </c>
      <c r="AA469">
        <v>3616384.1979168002</v>
      </c>
    </row>
    <row r="470" spans="1:35" customFormat="1" hidden="1">
      <c r="A470" t="s">
        <v>56</v>
      </c>
      <c r="B470" t="s">
        <v>50</v>
      </c>
      <c r="C470" t="s">
        <v>65</v>
      </c>
      <c r="D470">
        <v>2021</v>
      </c>
      <c r="E470">
        <v>1</v>
      </c>
      <c r="G470">
        <v>1073302.5059446101</v>
      </c>
      <c r="H470">
        <v>1073302.5059446101</v>
      </c>
      <c r="I470">
        <v>1073302.5059446101</v>
      </c>
      <c r="J470">
        <v>1073302.5059446101</v>
      </c>
      <c r="K470">
        <v>1073302.5059446101</v>
      </c>
      <c r="L470">
        <v>1045078.45471384</v>
      </c>
      <c r="M470">
        <v>1035091.48273988</v>
      </c>
      <c r="N470">
        <v>1028144.02397538</v>
      </c>
      <c r="O470">
        <v>1022253.78719678</v>
      </c>
      <c r="P470">
        <v>1016854.40348307</v>
      </c>
      <c r="Q470">
        <v>1016854.40348307</v>
      </c>
      <c r="R470">
        <v>1016854.40348307</v>
      </c>
      <c r="S470">
        <v>1016854.40348307</v>
      </c>
      <c r="T470">
        <v>1016854.40348307</v>
      </c>
      <c r="U470">
        <v>1016854.40348307</v>
      </c>
      <c r="V470">
        <v>1016854.40348307</v>
      </c>
      <c r="W470">
        <v>1016854.40348307</v>
      </c>
      <c r="X470">
        <v>1016854.40348307</v>
      </c>
      <c r="Y470">
        <v>1016854.40348307</v>
      </c>
      <c r="Z470">
        <v>1016854.40348307</v>
      </c>
      <c r="AA470">
        <v>1009446.7134477301</v>
      </c>
      <c r="AB470">
        <v>1008661.27448781</v>
      </c>
      <c r="AC470">
        <v>1008661.27448781</v>
      </c>
      <c r="AD470">
        <v>1008661.27448781</v>
      </c>
      <c r="AE470">
        <v>1008661.27448781</v>
      </c>
      <c r="AF470">
        <v>1008661.27448781</v>
      </c>
      <c r="AG470">
        <v>1008661.27448781</v>
      </c>
      <c r="AH470">
        <v>1008661.27448781</v>
      </c>
      <c r="AI470">
        <v>1008661.27448781</v>
      </c>
    </row>
    <row r="471" spans="1:35" customFormat="1" hidden="1">
      <c r="A471" t="s">
        <v>56</v>
      </c>
      <c r="B471" t="s">
        <v>50</v>
      </c>
      <c r="C471" t="s">
        <v>65</v>
      </c>
      <c r="D471">
        <v>2026</v>
      </c>
      <c r="E471">
        <v>1</v>
      </c>
      <c r="L471">
        <v>1741797.42452307</v>
      </c>
      <c r="M471">
        <v>1725152.47123313</v>
      </c>
      <c r="N471">
        <v>1713573.3732922999</v>
      </c>
      <c r="O471">
        <v>1703756.3119946399</v>
      </c>
      <c r="P471">
        <v>1694757.3391384601</v>
      </c>
      <c r="Q471">
        <v>1694757.3391384601</v>
      </c>
      <c r="R471">
        <v>1694757.3391384601</v>
      </c>
      <c r="S471">
        <v>1694757.3391384601</v>
      </c>
      <c r="T471">
        <v>1694757.3391384601</v>
      </c>
      <c r="U471">
        <v>1694757.3391384601</v>
      </c>
      <c r="V471">
        <v>1694757.3391384601</v>
      </c>
      <c r="W471">
        <v>1694757.3391384601</v>
      </c>
      <c r="X471">
        <v>1694757.3391384601</v>
      </c>
      <c r="Y471">
        <v>1694757.3391384601</v>
      </c>
      <c r="Z471">
        <v>1694757.3391384601</v>
      </c>
      <c r="AA471">
        <v>1682411.1890795501</v>
      </c>
      <c r="AB471">
        <v>1681102.12414636</v>
      </c>
      <c r="AC471">
        <v>1681102.12414636</v>
      </c>
      <c r="AD471">
        <v>1681102.12414636</v>
      </c>
      <c r="AE471">
        <v>1681102.12414636</v>
      </c>
      <c r="AF471">
        <v>1681102.12414636</v>
      </c>
      <c r="AG471">
        <v>1681102.12414636</v>
      </c>
      <c r="AH471">
        <v>1681102.12414636</v>
      </c>
      <c r="AI471">
        <v>1681102.12414636</v>
      </c>
    </row>
    <row r="472" spans="1:35" customFormat="1" hidden="1">
      <c r="A472" t="s">
        <v>56</v>
      </c>
      <c r="B472" t="s">
        <v>50</v>
      </c>
      <c r="C472" t="s">
        <v>65</v>
      </c>
      <c r="D472">
        <v>2027</v>
      </c>
      <c r="E472">
        <v>1</v>
      </c>
      <c r="M472">
        <v>1725152.47123313</v>
      </c>
      <c r="N472">
        <v>1713573.3732922999</v>
      </c>
      <c r="O472">
        <v>1703756.3119946399</v>
      </c>
      <c r="P472">
        <v>1694757.3391384601</v>
      </c>
      <c r="Q472">
        <v>1694757.3391384601</v>
      </c>
      <c r="R472">
        <v>1694757.3391384601</v>
      </c>
      <c r="S472">
        <v>1694757.3391384601</v>
      </c>
      <c r="T472">
        <v>1694757.3391384601</v>
      </c>
      <c r="U472">
        <v>1694757.3391384601</v>
      </c>
      <c r="V472">
        <v>1694757.3391384601</v>
      </c>
      <c r="W472">
        <v>1694757.3391384601</v>
      </c>
      <c r="X472">
        <v>1694757.3391384601</v>
      </c>
      <c r="Y472">
        <v>1694757.3391384601</v>
      </c>
      <c r="Z472">
        <v>1694757.3391384601</v>
      </c>
      <c r="AA472">
        <v>1682411.1890795501</v>
      </c>
      <c r="AB472">
        <v>1681102.12414636</v>
      </c>
      <c r="AC472">
        <v>1681102.12414636</v>
      </c>
      <c r="AD472">
        <v>1681102.12414636</v>
      </c>
      <c r="AE472">
        <v>1681102.12414636</v>
      </c>
      <c r="AF472">
        <v>1681102.12414636</v>
      </c>
      <c r="AG472">
        <v>1681102.12414636</v>
      </c>
      <c r="AH472">
        <v>1681102.12414636</v>
      </c>
      <c r="AI472">
        <v>1681102.12414636</v>
      </c>
    </row>
    <row r="473" spans="1:35" customFormat="1" hidden="1">
      <c r="A473" t="s">
        <v>56</v>
      </c>
      <c r="B473" t="s">
        <v>50</v>
      </c>
      <c r="C473" t="s">
        <v>65</v>
      </c>
      <c r="D473">
        <v>2028</v>
      </c>
      <c r="E473">
        <v>1</v>
      </c>
      <c r="N473">
        <v>1713573.3732922999</v>
      </c>
      <c r="O473">
        <v>1703756.3119946399</v>
      </c>
      <c r="P473">
        <v>1694757.3391384601</v>
      </c>
      <c r="Q473">
        <v>1694757.3391384601</v>
      </c>
      <c r="R473">
        <v>1694757.3391384601</v>
      </c>
      <c r="S473">
        <v>1694757.3391384601</v>
      </c>
      <c r="T473">
        <v>1694757.3391384601</v>
      </c>
      <c r="U473">
        <v>1694757.3391384601</v>
      </c>
      <c r="V473">
        <v>1694757.3391384601</v>
      </c>
      <c r="W473">
        <v>1694757.3391384601</v>
      </c>
      <c r="X473">
        <v>1694757.3391384601</v>
      </c>
      <c r="Y473">
        <v>1694757.3391384601</v>
      </c>
      <c r="Z473">
        <v>1694757.3391384601</v>
      </c>
      <c r="AA473">
        <v>1682411.1890795501</v>
      </c>
      <c r="AB473">
        <v>1681102.12414636</v>
      </c>
      <c r="AC473">
        <v>1681102.12414636</v>
      </c>
      <c r="AD473">
        <v>1681102.12414636</v>
      </c>
      <c r="AE473">
        <v>1681102.12414636</v>
      </c>
      <c r="AF473">
        <v>1681102.12414636</v>
      </c>
      <c r="AG473">
        <v>1681102.12414636</v>
      </c>
      <c r="AH473">
        <v>1681102.12414636</v>
      </c>
      <c r="AI473">
        <v>1681102.12414636</v>
      </c>
    </row>
    <row r="474" spans="1:35" customFormat="1" hidden="1">
      <c r="A474" t="s">
        <v>56</v>
      </c>
      <c r="B474" t="s">
        <v>50</v>
      </c>
      <c r="C474" t="s">
        <v>65</v>
      </c>
      <c r="D474">
        <v>2029</v>
      </c>
      <c r="E474">
        <v>1</v>
      </c>
      <c r="O474">
        <v>1703756.3119946399</v>
      </c>
      <c r="P474">
        <v>1694757.3391384601</v>
      </c>
      <c r="Q474">
        <v>1694757.3391384601</v>
      </c>
      <c r="R474">
        <v>1694757.3391384601</v>
      </c>
      <c r="S474">
        <v>1694757.3391384601</v>
      </c>
      <c r="T474">
        <v>1694757.3391384601</v>
      </c>
      <c r="U474">
        <v>1694757.3391384601</v>
      </c>
      <c r="V474">
        <v>1694757.3391384601</v>
      </c>
      <c r="W474">
        <v>1694757.3391384601</v>
      </c>
      <c r="X474">
        <v>1694757.3391384601</v>
      </c>
      <c r="Y474">
        <v>1694757.3391384601</v>
      </c>
      <c r="Z474">
        <v>1694757.3391384601</v>
      </c>
      <c r="AA474">
        <v>1682411.1890795501</v>
      </c>
      <c r="AB474">
        <v>1681102.12414636</v>
      </c>
      <c r="AC474">
        <v>1681102.12414636</v>
      </c>
      <c r="AD474">
        <v>1681102.12414636</v>
      </c>
      <c r="AE474">
        <v>1681102.12414636</v>
      </c>
      <c r="AF474">
        <v>1681102.12414636</v>
      </c>
      <c r="AG474">
        <v>1681102.12414636</v>
      </c>
      <c r="AH474">
        <v>1681102.12414636</v>
      </c>
      <c r="AI474">
        <v>1681102.12414636</v>
      </c>
    </row>
    <row r="475" spans="1:35" customFormat="1" hidden="1">
      <c r="A475" t="s">
        <v>56</v>
      </c>
      <c r="B475" t="s">
        <v>50</v>
      </c>
      <c r="C475" t="s">
        <v>65</v>
      </c>
      <c r="D475">
        <v>2030</v>
      </c>
      <c r="E475">
        <v>1</v>
      </c>
      <c r="P475">
        <v>1694757.3391384601</v>
      </c>
      <c r="Q475">
        <v>1694757.3391384601</v>
      </c>
      <c r="R475">
        <v>1694757.3391384601</v>
      </c>
      <c r="S475">
        <v>1694757.3391384601</v>
      </c>
      <c r="T475">
        <v>1694757.3391384601</v>
      </c>
      <c r="U475">
        <v>1694757.3391384601</v>
      </c>
      <c r="V475">
        <v>1694757.3391384601</v>
      </c>
      <c r="W475">
        <v>1694757.3391384601</v>
      </c>
      <c r="X475">
        <v>1694757.3391384601</v>
      </c>
      <c r="Y475">
        <v>1694757.3391384601</v>
      </c>
      <c r="Z475">
        <v>1694757.3391384601</v>
      </c>
      <c r="AA475">
        <v>1682411.1890795501</v>
      </c>
      <c r="AB475">
        <v>1681102.12414636</v>
      </c>
      <c r="AC475">
        <v>1681102.12414636</v>
      </c>
      <c r="AD475">
        <v>1681102.12414636</v>
      </c>
      <c r="AE475">
        <v>1681102.12414636</v>
      </c>
      <c r="AF475">
        <v>1681102.12414636</v>
      </c>
      <c r="AG475">
        <v>1681102.12414636</v>
      </c>
      <c r="AH475">
        <v>1681102.12414636</v>
      </c>
      <c r="AI475">
        <v>1681102.12414636</v>
      </c>
    </row>
    <row r="476" spans="1:35" customFormat="1" hidden="1">
      <c r="A476" t="s">
        <v>56</v>
      </c>
      <c r="B476" t="s">
        <v>50</v>
      </c>
      <c r="C476" t="s">
        <v>65</v>
      </c>
      <c r="D476">
        <v>2041</v>
      </c>
      <c r="E476">
        <v>1</v>
      </c>
      <c r="AA476">
        <v>1206858.2106198501</v>
      </c>
      <c r="AB476">
        <v>1206311.18197212</v>
      </c>
      <c r="AC476">
        <v>1206311.18197212</v>
      </c>
      <c r="AD476">
        <v>1206311.18197212</v>
      </c>
      <c r="AE476">
        <v>1206311.18197212</v>
      </c>
      <c r="AF476">
        <v>1206311.18197212</v>
      </c>
      <c r="AG476">
        <v>1206311.18197212</v>
      </c>
      <c r="AH476">
        <v>1206311.18197212</v>
      </c>
      <c r="AI476">
        <v>1206311.18197212</v>
      </c>
    </row>
    <row r="477" spans="1:35" customFormat="1" hidden="1">
      <c r="A477" t="s">
        <v>56</v>
      </c>
      <c r="B477" t="s">
        <v>50</v>
      </c>
      <c r="C477" t="s">
        <v>65</v>
      </c>
      <c r="D477">
        <v>2042</v>
      </c>
      <c r="E477">
        <v>1</v>
      </c>
      <c r="F477" s="36"/>
      <c r="AB477">
        <v>2603242.8922376102</v>
      </c>
      <c r="AC477">
        <v>2603242.8922376102</v>
      </c>
      <c r="AD477">
        <v>2603242.8922376102</v>
      </c>
      <c r="AE477">
        <v>2603242.8922376102</v>
      </c>
      <c r="AF477">
        <v>2603242.8922376102</v>
      </c>
      <c r="AG477">
        <v>2603242.8922376102</v>
      </c>
      <c r="AH477">
        <v>2603242.8922376102</v>
      </c>
      <c r="AI477">
        <v>2603242.8922376102</v>
      </c>
    </row>
    <row r="478" spans="1:35" customFormat="1" hidden="1">
      <c r="A478" t="s">
        <v>56</v>
      </c>
      <c r="B478" t="s">
        <v>50</v>
      </c>
      <c r="C478" t="s">
        <v>114</v>
      </c>
      <c r="D478">
        <v>1990</v>
      </c>
      <c r="E478">
        <v>0</v>
      </c>
      <c r="F478">
        <v>378517.57419407298</v>
      </c>
      <c r="G478">
        <v>378517.57419407298</v>
      </c>
      <c r="H478">
        <v>378517.57419407298</v>
      </c>
      <c r="I478">
        <v>378517.57419407298</v>
      </c>
      <c r="J478">
        <v>378517.57419407298</v>
      </c>
      <c r="K478">
        <v>378517.57419407298</v>
      </c>
      <c r="L478">
        <v>378517.57419407298</v>
      </c>
      <c r="M478">
        <v>378517.57419407298</v>
      </c>
      <c r="N478">
        <v>378517.57419407298</v>
      </c>
      <c r="O478">
        <v>378517.57419407298</v>
      </c>
      <c r="P478">
        <v>378517.57419407298</v>
      </c>
      <c r="Q478">
        <v>378517.57419407298</v>
      </c>
      <c r="R478">
        <v>378517.57419407298</v>
      </c>
      <c r="S478">
        <v>378517.57419407298</v>
      </c>
      <c r="T478">
        <v>378517.57419407298</v>
      </c>
      <c r="U478">
        <v>378517.57419407298</v>
      </c>
      <c r="V478">
        <v>378517.57419407298</v>
      </c>
      <c r="W478">
        <v>378517.57419407298</v>
      </c>
      <c r="X478">
        <v>378517.57419407298</v>
      </c>
      <c r="Y478">
        <v>378517.57419407298</v>
      </c>
      <c r="Z478">
        <v>378517.57419407298</v>
      </c>
      <c r="AA478">
        <v>378517.57419407298</v>
      </c>
      <c r="AB478">
        <v>378517.57419407298</v>
      </c>
      <c r="AC478">
        <v>378517.57419407298</v>
      </c>
      <c r="AD478">
        <v>378517.57419407298</v>
      </c>
      <c r="AE478" s="36"/>
      <c r="AF478" s="36"/>
      <c r="AG478" s="36"/>
      <c r="AH478" s="36"/>
      <c r="AI478" s="36"/>
    </row>
    <row r="479" spans="1:35" customFormat="1" hidden="1">
      <c r="A479" t="s">
        <v>56</v>
      </c>
      <c r="B479" t="s">
        <v>49</v>
      </c>
      <c r="C479" t="s">
        <v>73</v>
      </c>
      <c r="D479">
        <v>1993</v>
      </c>
      <c r="E479">
        <v>0</v>
      </c>
      <c r="F479">
        <v>60272253.407811999</v>
      </c>
      <c r="G479">
        <v>58952442.408757702</v>
      </c>
      <c r="H479">
        <v>57679216.859908499</v>
      </c>
      <c r="AE479" s="36"/>
      <c r="AF479" s="36"/>
      <c r="AG479" s="36"/>
      <c r="AH479" s="36"/>
      <c r="AI479" s="36"/>
    </row>
    <row r="480" spans="1:35" customFormat="1" hidden="1">
      <c r="A480" t="s">
        <v>56</v>
      </c>
      <c r="B480" t="s">
        <v>49</v>
      </c>
      <c r="C480" t="s">
        <v>113</v>
      </c>
      <c r="D480">
        <v>1982</v>
      </c>
      <c r="E480">
        <v>0</v>
      </c>
      <c r="F480">
        <v>5371049.18119309</v>
      </c>
      <c r="G480">
        <v>5124941.9713773904</v>
      </c>
      <c r="H480">
        <v>5308109.7810767004</v>
      </c>
      <c r="I480">
        <v>5411653.9874432599</v>
      </c>
      <c r="J480">
        <v>5540101.8109718002</v>
      </c>
      <c r="K480">
        <v>5673941.9129749704</v>
      </c>
      <c r="L480">
        <v>5800440.1716854004</v>
      </c>
      <c r="M480">
        <v>5893878.6867331704</v>
      </c>
      <c r="N480">
        <v>6016483.2263272395</v>
      </c>
      <c r="O480">
        <v>6137183.5721752401</v>
      </c>
      <c r="P480">
        <v>6222454.1348721599</v>
      </c>
      <c r="Q480">
        <v>6341753.3880088702</v>
      </c>
      <c r="R480">
        <v>6438214.6830948303</v>
      </c>
      <c r="S480">
        <v>6583266.1547548398</v>
      </c>
      <c r="T480">
        <v>6689784.7556552701</v>
      </c>
      <c r="U480">
        <v>6801659.0753760599</v>
      </c>
      <c r="V480">
        <v>6921589.3496908601</v>
      </c>
      <c r="W480">
        <v>7021992.2083456097</v>
      </c>
      <c r="X480">
        <v>7134999.9546410097</v>
      </c>
      <c r="Y480">
        <v>7252859.0820318302</v>
      </c>
      <c r="Z480">
        <v>7354691.3999794703</v>
      </c>
      <c r="AA480">
        <v>7444190.1292006196</v>
      </c>
      <c r="AB480">
        <v>7604129.7277958002</v>
      </c>
      <c r="AC480">
        <v>7695877.6100375801</v>
      </c>
      <c r="AD480">
        <v>7805010.9605010599</v>
      </c>
      <c r="AE480" s="36"/>
      <c r="AF480" s="36"/>
      <c r="AG480" s="36"/>
      <c r="AH480" s="36"/>
      <c r="AI480" s="36"/>
    </row>
    <row r="481" spans="1:35" customFormat="1" hidden="1">
      <c r="A481" t="s">
        <v>56</v>
      </c>
      <c r="B481" t="s">
        <v>49</v>
      </c>
      <c r="C481" t="s">
        <v>69</v>
      </c>
      <c r="D481">
        <v>1989</v>
      </c>
      <c r="E481">
        <v>0</v>
      </c>
      <c r="F481">
        <v>148314025.42223901</v>
      </c>
      <c r="G481">
        <v>114586515.469888</v>
      </c>
      <c r="H481">
        <v>74143670.292659193</v>
      </c>
      <c r="I481">
        <v>83340219.293735102</v>
      </c>
      <c r="J481">
        <v>85318333.527479902</v>
      </c>
      <c r="K481">
        <v>87379489.594945893</v>
      </c>
      <c r="L481">
        <v>89131468.390448898</v>
      </c>
      <c r="M481">
        <v>87964220.603540793</v>
      </c>
      <c r="N481">
        <v>84421349.474245802</v>
      </c>
      <c r="O481">
        <v>86768715.983006403</v>
      </c>
      <c r="P481">
        <v>81007589.984685495</v>
      </c>
      <c r="Q481">
        <v>92390529.689969599</v>
      </c>
      <c r="R481">
        <v>90703405.114234507</v>
      </c>
      <c r="S481">
        <v>92706035.647751197</v>
      </c>
      <c r="T481">
        <v>90868569.500491604</v>
      </c>
      <c r="U481">
        <v>97039001.066905901</v>
      </c>
      <c r="V481">
        <v>97921825.663002297</v>
      </c>
      <c r="W481">
        <v>98072438.687007099</v>
      </c>
      <c r="X481">
        <v>95177259.158083797</v>
      </c>
      <c r="Y481">
        <v>96887467.086412206</v>
      </c>
      <c r="Z481">
        <v>98430099.489634901</v>
      </c>
      <c r="AA481">
        <v>97281355.555714801</v>
      </c>
      <c r="AB481">
        <v>109081790.578097</v>
      </c>
      <c r="AC481">
        <v>109165172.091703</v>
      </c>
      <c r="AD481">
        <v>102046916.70973299</v>
      </c>
      <c r="AE481">
        <v>41279486.255630396</v>
      </c>
      <c r="AF481">
        <v>36172739.696340799</v>
      </c>
      <c r="AG481">
        <v>18959362.4874289</v>
      </c>
      <c r="AH481">
        <v>18913097.309930202</v>
      </c>
      <c r="AI481">
        <v>20899698.300238501</v>
      </c>
    </row>
    <row r="482" spans="1:35" customFormat="1" hidden="1">
      <c r="A482" t="s">
        <v>56</v>
      </c>
      <c r="B482" t="s">
        <v>49</v>
      </c>
      <c r="C482" t="s">
        <v>68</v>
      </c>
      <c r="D482">
        <v>1991</v>
      </c>
      <c r="E482">
        <v>0</v>
      </c>
      <c r="F482">
        <v>69391459.439580396</v>
      </c>
      <c r="G482">
        <v>48936482.223601997</v>
      </c>
      <c r="H482">
        <v>34122796.706191897</v>
      </c>
      <c r="I482">
        <v>83340219.293735102</v>
      </c>
      <c r="J482">
        <v>85318333.527481303</v>
      </c>
      <c r="K482">
        <v>87379489.594945893</v>
      </c>
      <c r="L482">
        <v>89327580.2610652</v>
      </c>
      <c r="M482">
        <v>82608367.186281502</v>
      </c>
      <c r="N482">
        <v>87227445.458960295</v>
      </c>
      <c r="O482">
        <v>79288328.517160401</v>
      </c>
      <c r="P482">
        <v>52796155.755361401</v>
      </c>
      <c r="Q482">
        <v>41218774.332288504</v>
      </c>
      <c r="R482">
        <v>46726926.133515202</v>
      </c>
      <c r="S482">
        <v>46372911.865909502</v>
      </c>
      <c r="T482">
        <v>54269130.521320097</v>
      </c>
      <c r="U482">
        <v>51917616.4968656</v>
      </c>
      <c r="V482">
        <v>52833054.027508803</v>
      </c>
      <c r="W482">
        <v>51182285.4609171</v>
      </c>
      <c r="X482">
        <v>52984644.682379201</v>
      </c>
      <c r="Y482">
        <v>53859868.792691201</v>
      </c>
      <c r="Z482">
        <v>54789993.327947199</v>
      </c>
      <c r="AA482">
        <v>48690111.7076253</v>
      </c>
      <c r="AB482">
        <v>31090479.671496101</v>
      </c>
      <c r="AC482">
        <v>27668416.043746099</v>
      </c>
      <c r="AD482">
        <v>29142525.773938399</v>
      </c>
      <c r="AE482">
        <v>62162220.4374654</v>
      </c>
      <c r="AF482">
        <v>30270862.452582002</v>
      </c>
      <c r="AG482">
        <v>27327578.367687501</v>
      </c>
      <c r="AH482">
        <v>14844763.731133601</v>
      </c>
      <c r="AI482">
        <v>4421614.8497440796</v>
      </c>
    </row>
    <row r="483" spans="1:35" customFormat="1" hidden="1">
      <c r="A483" t="s">
        <v>56</v>
      </c>
      <c r="B483" t="s">
        <v>49</v>
      </c>
      <c r="C483" t="s">
        <v>67</v>
      </c>
      <c r="D483">
        <v>1991</v>
      </c>
      <c r="E483">
        <v>0</v>
      </c>
      <c r="F483">
        <v>7915485.6130933901</v>
      </c>
      <c r="G483">
        <v>6882732.9219715996</v>
      </c>
      <c r="H483">
        <v>3682370.52585766</v>
      </c>
      <c r="I483">
        <v>26137795.996063199</v>
      </c>
      <c r="J483">
        <v>26758187.2877676</v>
      </c>
      <c r="K483">
        <v>27404622.7935054</v>
      </c>
      <c r="L483">
        <v>25444647.979220301</v>
      </c>
      <c r="M483">
        <v>24686953.870843802</v>
      </c>
      <c r="N483">
        <v>23104610.661275499</v>
      </c>
      <c r="O483">
        <v>19248724.600057699</v>
      </c>
      <c r="P483">
        <v>9127816.2489405498</v>
      </c>
      <c r="Q483">
        <v>8155632.0664492799</v>
      </c>
      <c r="R483">
        <v>8871222.2696121093</v>
      </c>
      <c r="S483">
        <v>9350141.0135677401</v>
      </c>
      <c r="T483">
        <v>9550234.8707257006</v>
      </c>
      <c r="U483">
        <v>8634038.2138964403</v>
      </c>
      <c r="V483">
        <v>7976997.1483539697</v>
      </c>
      <c r="W483">
        <v>8214212.5029192604</v>
      </c>
      <c r="X483">
        <v>9236115.0590218306</v>
      </c>
      <c r="Y483">
        <v>9149364.6356094908</v>
      </c>
      <c r="Z483">
        <v>9247085.5428260509</v>
      </c>
      <c r="AA483">
        <v>7504774.06567208</v>
      </c>
      <c r="AB483">
        <v>5362650.56952105</v>
      </c>
      <c r="AC483">
        <v>5651650.6706846403</v>
      </c>
      <c r="AD483">
        <v>4345760.6778284004</v>
      </c>
      <c r="AE483">
        <v>9125645.1624615695</v>
      </c>
      <c r="AF483">
        <v>5057569.9249724196</v>
      </c>
      <c r="AG483">
        <v>3937078.3911750801</v>
      </c>
      <c r="AH483">
        <v>3311573.34690437</v>
      </c>
      <c r="AI483">
        <v>1382406.46267258</v>
      </c>
    </row>
    <row r="484" spans="1:35" customFormat="1" hidden="1">
      <c r="A484" t="s">
        <v>56</v>
      </c>
      <c r="B484" t="s">
        <v>49</v>
      </c>
      <c r="C484" t="s">
        <v>114</v>
      </c>
      <c r="D484">
        <v>1990</v>
      </c>
      <c r="E484">
        <v>0</v>
      </c>
      <c r="F484">
        <v>8706853.1033853609</v>
      </c>
      <c r="G484">
        <v>8307895.7951833596</v>
      </c>
      <c r="H484">
        <v>8604823.8549570702</v>
      </c>
      <c r="I484">
        <v>8772676.3850916103</v>
      </c>
      <c r="J484">
        <v>8980899.4516068902</v>
      </c>
      <c r="K484">
        <v>9197863.7854216099</v>
      </c>
      <c r="L484">
        <v>9402926.4685715996</v>
      </c>
      <c r="M484">
        <v>9554396.9536246993</v>
      </c>
      <c r="N484">
        <v>9753147.64088176</v>
      </c>
      <c r="O484">
        <v>9948811.4945113491</v>
      </c>
      <c r="P484">
        <v>10087041.1473033</v>
      </c>
      <c r="Q484">
        <v>10280433.729900001</v>
      </c>
      <c r="R484">
        <v>10436804.3565956</v>
      </c>
      <c r="S484">
        <v>10671943.118794199</v>
      </c>
      <c r="T484">
        <v>10844617.3542239</v>
      </c>
      <c r="U484">
        <v>11025973.5911508</v>
      </c>
      <c r="V484">
        <v>11220389.104001399</v>
      </c>
      <c r="W484">
        <v>11383149.285853401</v>
      </c>
      <c r="X484">
        <v>11566342.8879497</v>
      </c>
      <c r="Y484">
        <v>11757400.9241855</v>
      </c>
      <c r="Z484">
        <v>11922478.361318599</v>
      </c>
      <c r="AA484">
        <v>12067562.1730619</v>
      </c>
      <c r="AB484">
        <v>12326835.6489517</v>
      </c>
      <c r="AC484">
        <v>12475565.4978652</v>
      </c>
      <c r="AD484">
        <v>12652478.428488299</v>
      </c>
    </row>
    <row r="485" spans="1:35" customFormat="1" hidden="1">
      <c r="A485" t="s">
        <v>56</v>
      </c>
      <c r="B485" t="s">
        <v>48</v>
      </c>
      <c r="C485" t="s">
        <v>73</v>
      </c>
      <c r="D485">
        <v>1993</v>
      </c>
      <c r="E485">
        <v>0</v>
      </c>
      <c r="F485">
        <v>1419854.5689109699</v>
      </c>
      <c r="G485">
        <v>1413275.33219733</v>
      </c>
      <c r="H485">
        <v>1379655.98058878</v>
      </c>
    </row>
    <row r="486" spans="1:35" customFormat="1" hidden="1">
      <c r="A486" t="s">
        <v>56</v>
      </c>
      <c r="B486" t="s">
        <v>48</v>
      </c>
      <c r="C486" t="s">
        <v>113</v>
      </c>
      <c r="D486">
        <v>1982</v>
      </c>
      <c r="E486">
        <v>0</v>
      </c>
      <c r="F486">
        <v>92745</v>
      </c>
      <c r="G486">
        <v>92745</v>
      </c>
      <c r="H486">
        <v>92745</v>
      </c>
      <c r="I486">
        <v>92745</v>
      </c>
      <c r="J486">
        <v>92745</v>
      </c>
      <c r="K486">
        <v>92745</v>
      </c>
      <c r="L486">
        <v>92745</v>
      </c>
      <c r="M486">
        <v>92745</v>
      </c>
      <c r="N486">
        <v>92745</v>
      </c>
      <c r="O486">
        <v>92745</v>
      </c>
      <c r="P486">
        <v>92745</v>
      </c>
      <c r="Q486">
        <v>92745</v>
      </c>
      <c r="R486">
        <v>92745</v>
      </c>
      <c r="S486">
        <v>92745</v>
      </c>
      <c r="T486">
        <v>92745</v>
      </c>
      <c r="U486">
        <v>92745</v>
      </c>
      <c r="V486">
        <v>92745</v>
      </c>
      <c r="W486">
        <v>92745</v>
      </c>
      <c r="X486">
        <v>92745</v>
      </c>
      <c r="Y486">
        <v>92745</v>
      </c>
      <c r="Z486">
        <v>92745</v>
      </c>
      <c r="AA486">
        <v>92745</v>
      </c>
      <c r="AB486">
        <v>92745</v>
      </c>
      <c r="AC486">
        <v>92745</v>
      </c>
      <c r="AD486">
        <v>92745</v>
      </c>
    </row>
    <row r="487" spans="1:35" customFormat="1" hidden="1">
      <c r="A487" t="s">
        <v>56</v>
      </c>
      <c r="B487" t="s">
        <v>48</v>
      </c>
      <c r="C487" t="s">
        <v>69</v>
      </c>
      <c r="D487">
        <v>1989</v>
      </c>
      <c r="E487">
        <v>0</v>
      </c>
      <c r="F487">
        <v>339029.35102508799</v>
      </c>
      <c r="G487">
        <v>496270.45847348002</v>
      </c>
      <c r="H487">
        <v>700672.46421661996</v>
      </c>
      <c r="I487">
        <v>788400</v>
      </c>
      <c r="J487">
        <v>788400</v>
      </c>
      <c r="K487">
        <v>788400</v>
      </c>
      <c r="L487">
        <v>785942.62337521196</v>
      </c>
      <c r="M487">
        <v>759782.39339752495</v>
      </c>
      <c r="N487">
        <v>707776.16918844602</v>
      </c>
      <c r="O487">
        <v>709929.01650618995</v>
      </c>
      <c r="P487">
        <v>643111.34249759105</v>
      </c>
      <c r="Q487">
        <v>727785.56389606302</v>
      </c>
      <c r="R487">
        <v>700959.66164198902</v>
      </c>
      <c r="S487">
        <v>704763.63521606103</v>
      </c>
      <c r="T487">
        <v>676389.94695120398</v>
      </c>
      <c r="U487">
        <v>713285.99927354197</v>
      </c>
      <c r="V487">
        <v>704470.26753585995</v>
      </c>
      <c r="W487">
        <v>692003.92461337801</v>
      </c>
      <c r="X487">
        <v>660987.44551375997</v>
      </c>
      <c r="Y487">
        <v>661794.42823786999</v>
      </c>
      <c r="Z487">
        <v>661360.74211088603</v>
      </c>
      <c r="AA487">
        <v>642838.96508181398</v>
      </c>
      <c r="AB487">
        <v>710533.22512013605</v>
      </c>
      <c r="AC487">
        <v>698720.12654298195</v>
      </c>
      <c r="AD487">
        <v>635264.10064011696</v>
      </c>
      <c r="AE487" s="36">
        <v>-2.0548074933453E-11</v>
      </c>
      <c r="AF487" s="36">
        <v>8.3470846618560303E-10</v>
      </c>
      <c r="AG487" s="36">
        <v>1.1986377044514201E-12</v>
      </c>
      <c r="AH487" s="36">
        <v>3.54739682531695E-11</v>
      </c>
      <c r="AI487" s="36">
        <v>-2.8967077857576099E-12</v>
      </c>
    </row>
    <row r="488" spans="1:35" customFormat="1" hidden="1">
      <c r="A488" t="s">
        <v>56</v>
      </c>
      <c r="B488" t="s">
        <v>48</v>
      </c>
      <c r="C488" t="s">
        <v>68</v>
      </c>
      <c r="D488">
        <v>1991</v>
      </c>
      <c r="E488">
        <v>0</v>
      </c>
      <c r="F488">
        <v>533914.16781292995</v>
      </c>
      <c r="G488">
        <v>393205.91471801902</v>
      </c>
      <c r="H488">
        <v>310244.97936726199</v>
      </c>
      <c r="I488">
        <v>788400</v>
      </c>
      <c r="J488">
        <v>788400</v>
      </c>
      <c r="K488">
        <v>788400</v>
      </c>
      <c r="L488">
        <v>788400</v>
      </c>
      <c r="M488">
        <v>708602.06327372801</v>
      </c>
      <c r="N488">
        <v>733211.21992512397</v>
      </c>
      <c r="O488">
        <v>643591.94830022601</v>
      </c>
      <c r="P488">
        <v>424295.48005502002</v>
      </c>
      <c r="Q488">
        <v>320999.17469050799</v>
      </c>
      <c r="R488">
        <v>356305.09018235898</v>
      </c>
      <c r="S488">
        <v>350746.42365887202</v>
      </c>
      <c r="T488">
        <v>411747.11141678097</v>
      </c>
      <c r="U488">
        <v>385343.60385144397</v>
      </c>
      <c r="V488">
        <v>385343.60385144397</v>
      </c>
      <c r="W488">
        <v>367721.18294360401</v>
      </c>
      <c r="X488">
        <v>370628.12929848698</v>
      </c>
      <c r="Y488">
        <v>370628.12929848698</v>
      </c>
      <c r="Z488">
        <v>372129.018780232</v>
      </c>
      <c r="AA488">
        <v>326707.63411279197</v>
      </c>
      <c r="AB488">
        <v>199630.39889958699</v>
      </c>
      <c r="AC488">
        <v>177037.551581843</v>
      </c>
      <c r="AD488">
        <v>189840.16506189801</v>
      </c>
      <c r="AE488" s="36">
        <v>1.63244466698747E-9</v>
      </c>
      <c r="AF488" s="36">
        <v>-1.5810602101573601E-11</v>
      </c>
      <c r="AG488" s="36">
        <v>-9.1714002432617395E-11</v>
      </c>
      <c r="AH488" s="36">
        <v>-6.7066633463353697E-13</v>
      </c>
      <c r="AI488" s="36">
        <v>7.9909180296761699E-13</v>
      </c>
    </row>
    <row r="489" spans="1:35" customFormat="1" hidden="1">
      <c r="A489" t="s">
        <v>56</v>
      </c>
      <c r="B489" t="s">
        <v>48</v>
      </c>
      <c r="C489" t="s">
        <v>67</v>
      </c>
      <c r="D489">
        <v>1991</v>
      </c>
      <c r="E489">
        <v>0</v>
      </c>
      <c r="F489">
        <v>74839.343857034095</v>
      </c>
      <c r="G489">
        <v>68200.739105204804</v>
      </c>
      <c r="H489">
        <v>35228.178187435296</v>
      </c>
      <c r="I489">
        <v>245279.99999999901</v>
      </c>
      <c r="J489">
        <v>245279.99999999901</v>
      </c>
      <c r="K489">
        <v>245279.99999999901</v>
      </c>
      <c r="L489">
        <v>222769.95493198099</v>
      </c>
      <c r="M489">
        <v>212710.43054079299</v>
      </c>
      <c r="N489">
        <v>195019.04650344999</v>
      </c>
      <c r="O489">
        <v>159277.04686499599</v>
      </c>
      <c r="P489">
        <v>74494.316886606801</v>
      </c>
      <c r="Q489">
        <v>65307.451619748397</v>
      </c>
      <c r="R489">
        <v>69973.423058281798</v>
      </c>
      <c r="S489">
        <v>72125.352328697001</v>
      </c>
      <c r="T489">
        <v>72496.239005930198</v>
      </c>
      <c r="U489">
        <v>64463.355166521702</v>
      </c>
      <c r="V489">
        <v>58525.455213991503</v>
      </c>
      <c r="W489">
        <v>59404.339413144196</v>
      </c>
      <c r="X489">
        <v>65736.585146231504</v>
      </c>
      <c r="Y489">
        <v>64061.169382328801</v>
      </c>
      <c r="Z489">
        <v>63850.398899587402</v>
      </c>
      <c r="AA489">
        <v>51195.830337651802</v>
      </c>
      <c r="AB489">
        <v>35813.005041643097</v>
      </c>
      <c r="AC489">
        <v>37292.731465739598</v>
      </c>
      <c r="AD489">
        <v>28275.451374836699</v>
      </c>
      <c r="AE489" s="36">
        <v>-3.87416829474479E-12</v>
      </c>
      <c r="AF489" s="36">
        <v>-2.2759846888095501E-12</v>
      </c>
      <c r="AG489" s="36">
        <v>-1.0059995019502999E-12</v>
      </c>
      <c r="AH489" s="36">
        <v>-9.5561034249977992E-13</v>
      </c>
      <c r="AI489" s="36">
        <v>-5.9931885222571297E-13</v>
      </c>
    </row>
    <row r="490" spans="1:35" customFormat="1" hidden="1">
      <c r="A490" t="s">
        <v>56</v>
      </c>
      <c r="B490" t="s">
        <v>48</v>
      </c>
      <c r="C490" t="s">
        <v>114</v>
      </c>
      <c r="D490">
        <v>1990</v>
      </c>
      <c r="E490">
        <v>0</v>
      </c>
      <c r="F490">
        <v>153479</v>
      </c>
      <c r="G490">
        <v>153479</v>
      </c>
      <c r="H490">
        <v>153479</v>
      </c>
      <c r="I490">
        <v>153479</v>
      </c>
      <c r="J490">
        <v>153479</v>
      </c>
      <c r="K490">
        <v>153479</v>
      </c>
      <c r="L490">
        <v>153479</v>
      </c>
      <c r="M490">
        <v>153479</v>
      </c>
      <c r="N490">
        <v>153479</v>
      </c>
      <c r="O490">
        <v>153479</v>
      </c>
      <c r="P490">
        <v>153479</v>
      </c>
      <c r="Q490">
        <v>153479</v>
      </c>
      <c r="R490">
        <v>153479</v>
      </c>
      <c r="S490">
        <v>153479</v>
      </c>
      <c r="T490">
        <v>153479</v>
      </c>
      <c r="U490">
        <v>153479</v>
      </c>
      <c r="V490">
        <v>153479</v>
      </c>
      <c r="W490">
        <v>153479</v>
      </c>
      <c r="X490">
        <v>153479</v>
      </c>
      <c r="Y490">
        <v>153479</v>
      </c>
      <c r="Z490">
        <v>153479</v>
      </c>
      <c r="AA490">
        <v>153479</v>
      </c>
      <c r="AB490">
        <v>153479</v>
      </c>
      <c r="AC490">
        <v>153479</v>
      </c>
      <c r="AD490">
        <v>153479</v>
      </c>
    </row>
    <row r="491" spans="1:35" customFormat="1" hidden="1">
      <c r="A491" t="s">
        <v>56</v>
      </c>
      <c r="B491" t="s">
        <v>58</v>
      </c>
      <c r="C491" t="s">
        <v>74</v>
      </c>
      <c r="E491">
        <v>0</v>
      </c>
      <c r="P491">
        <v>35692150.300109103</v>
      </c>
      <c r="Q491">
        <v>35692150.300109103</v>
      </c>
      <c r="R491">
        <v>35692150.300109103</v>
      </c>
      <c r="S491">
        <v>35692150.300109103</v>
      </c>
      <c r="T491">
        <v>35692150.300109103</v>
      </c>
      <c r="U491">
        <v>35692150.300109103</v>
      </c>
      <c r="V491">
        <v>35692150.300109103</v>
      </c>
      <c r="W491">
        <v>35692150.300109103</v>
      </c>
      <c r="X491">
        <v>35692150.300109103</v>
      </c>
      <c r="Y491">
        <v>35692150.300109103</v>
      </c>
      <c r="Z491">
        <v>35692150.300109103</v>
      </c>
      <c r="AA491">
        <v>35692150.300109103</v>
      </c>
      <c r="AB491">
        <v>35692150.300109103</v>
      </c>
      <c r="AC491">
        <v>35692150.300109103</v>
      </c>
      <c r="AD491">
        <v>35692150.300109103</v>
      </c>
      <c r="AE491" s="36">
        <v>35692150.300109103</v>
      </c>
      <c r="AF491" s="36">
        <v>35692150.300109103</v>
      </c>
      <c r="AG491" s="36">
        <v>35692150.300109103</v>
      </c>
      <c r="AH491" s="36">
        <v>35692150.300109103</v>
      </c>
      <c r="AI491" s="36">
        <v>35692150.300109103</v>
      </c>
    </row>
    <row r="492" spans="1:35" customFormat="1" hidden="1">
      <c r="A492" t="s">
        <v>56</v>
      </c>
      <c r="B492" t="s">
        <v>47</v>
      </c>
      <c r="C492" t="s">
        <v>71</v>
      </c>
      <c r="D492">
        <v>2012</v>
      </c>
      <c r="E492">
        <v>1</v>
      </c>
      <c r="F492">
        <v>16126.1663996157</v>
      </c>
      <c r="G492">
        <v>16126.1663996157</v>
      </c>
      <c r="H492">
        <v>16126.1663996157</v>
      </c>
      <c r="I492">
        <v>16126.1663996157</v>
      </c>
      <c r="J492">
        <v>16126.1663996157</v>
      </c>
      <c r="K492">
        <v>16126.1663996157</v>
      </c>
      <c r="L492">
        <v>16126.1663996157</v>
      </c>
      <c r="M492">
        <v>16051.875552765599</v>
      </c>
      <c r="N492">
        <v>15620.0431186398</v>
      </c>
      <c r="O492">
        <v>15124.273430793201</v>
      </c>
      <c r="P492">
        <v>15372.9657646879</v>
      </c>
      <c r="Q492">
        <v>15238.786648495199</v>
      </c>
      <c r="R492">
        <v>15251.785318291801</v>
      </c>
      <c r="S492">
        <v>14914.9692896285</v>
      </c>
      <c r="T492">
        <v>15191.935894168701</v>
      </c>
      <c r="U492">
        <v>15327.6501912806</v>
      </c>
      <c r="V492">
        <v>14947.4074436993</v>
      </c>
      <c r="W492">
        <v>15219.405837346099</v>
      </c>
      <c r="X492">
        <v>14947.6136287843</v>
      </c>
      <c r="Y492">
        <v>14900.279331416999</v>
      </c>
      <c r="Z492">
        <v>14803.798458524499</v>
      </c>
      <c r="AA492">
        <v>14863.2579140867</v>
      </c>
      <c r="AE492" s="36"/>
      <c r="AF492" s="36"/>
      <c r="AG492" s="36"/>
      <c r="AH492" s="36"/>
      <c r="AI492" s="36"/>
    </row>
    <row r="493" spans="1:35" customFormat="1" hidden="1">
      <c r="A493" t="s">
        <v>56</v>
      </c>
      <c r="B493" t="s">
        <v>47</v>
      </c>
      <c r="C493" t="s">
        <v>71</v>
      </c>
      <c r="D493">
        <v>2014</v>
      </c>
      <c r="E493">
        <v>1</v>
      </c>
      <c r="F493">
        <v>11928.5506763004</v>
      </c>
      <c r="G493">
        <v>11928.5506763004</v>
      </c>
      <c r="H493">
        <v>11928.5506763004</v>
      </c>
      <c r="I493">
        <v>11928.5506763004</v>
      </c>
      <c r="J493">
        <v>11928.5506763004</v>
      </c>
      <c r="K493">
        <v>11928.5506763004</v>
      </c>
      <c r="L493">
        <v>11928.5506763004</v>
      </c>
      <c r="M493">
        <v>11879.8685427378</v>
      </c>
      <c r="N493">
        <v>11652.115936837599</v>
      </c>
      <c r="O493">
        <v>11285.581913461399</v>
      </c>
      <c r="P493">
        <v>11468.0186902447</v>
      </c>
      <c r="Q493">
        <v>11362.679583659399</v>
      </c>
      <c r="R493">
        <v>11401.036273477201</v>
      </c>
      <c r="S493">
        <v>11385.0061429253</v>
      </c>
      <c r="T493">
        <v>11361.936158487501</v>
      </c>
      <c r="U493">
        <v>11441.757427222599</v>
      </c>
      <c r="V493">
        <v>11405.9543789749</v>
      </c>
      <c r="W493">
        <v>11414.095903604401</v>
      </c>
      <c r="X493">
        <v>11355.4477839345</v>
      </c>
      <c r="Y493">
        <v>11348.7727693301</v>
      </c>
      <c r="Z493">
        <v>11328.3102506128</v>
      </c>
      <c r="AA493">
        <v>11067.2918590517</v>
      </c>
      <c r="AB493">
        <v>11191.4004937135</v>
      </c>
      <c r="AC493">
        <v>10913.355559191599</v>
      </c>
      <c r="AE493" s="36"/>
      <c r="AF493" s="36"/>
      <c r="AG493" s="36"/>
      <c r="AH493" s="36"/>
      <c r="AI493" s="36"/>
    </row>
    <row r="494" spans="1:35" customFormat="1" hidden="1">
      <c r="A494" t="s">
        <v>56</v>
      </c>
      <c r="B494" t="s">
        <v>47</v>
      </c>
      <c r="C494" t="s">
        <v>71</v>
      </c>
      <c r="D494">
        <v>2016</v>
      </c>
      <c r="E494">
        <v>1</v>
      </c>
      <c r="F494">
        <v>13952.089291005699</v>
      </c>
      <c r="G494">
        <v>13952.089291005699</v>
      </c>
      <c r="H494">
        <v>13952.089291005699</v>
      </c>
      <c r="I494">
        <v>13952.089291005699</v>
      </c>
      <c r="J494">
        <v>13952.089291005699</v>
      </c>
      <c r="K494">
        <v>13952.089291005699</v>
      </c>
      <c r="L494">
        <v>13952.089291005699</v>
      </c>
      <c r="M494">
        <v>13948.4840178145</v>
      </c>
      <c r="N494">
        <v>13445.3441507306</v>
      </c>
      <c r="O494">
        <v>13222.4558233028</v>
      </c>
      <c r="P494">
        <v>13436.517921558599</v>
      </c>
      <c r="Q494">
        <v>13311.531423914899</v>
      </c>
      <c r="R494">
        <v>13339.671551776</v>
      </c>
      <c r="S494">
        <v>13243.6230137567</v>
      </c>
      <c r="T494">
        <v>13397.173500969</v>
      </c>
      <c r="U494">
        <v>13311.531423914899</v>
      </c>
      <c r="V494">
        <v>13407.5799619341</v>
      </c>
      <c r="W494">
        <v>13100.3757878254</v>
      </c>
      <c r="X494">
        <v>13339.671551776</v>
      </c>
      <c r="Y494">
        <v>13126.2175897127</v>
      </c>
      <c r="Z494">
        <v>13266.090660551699</v>
      </c>
      <c r="AA494">
        <v>12951.108566590299</v>
      </c>
      <c r="AB494">
        <v>12907.2840337704</v>
      </c>
      <c r="AC494">
        <v>12797.4168838192</v>
      </c>
      <c r="AD494">
        <v>12049.997900070301</v>
      </c>
      <c r="AE494">
        <v>12457.151090359201</v>
      </c>
    </row>
    <row r="495" spans="1:35" customFormat="1" hidden="1">
      <c r="A495" t="s">
        <v>56</v>
      </c>
      <c r="B495" t="s">
        <v>47</v>
      </c>
      <c r="C495" t="s">
        <v>71</v>
      </c>
      <c r="D495">
        <v>2017</v>
      </c>
      <c r="E495">
        <v>1</v>
      </c>
      <c r="F495">
        <v>73243.938028876102</v>
      </c>
      <c r="G495">
        <v>73243.938028876102</v>
      </c>
      <c r="H495">
        <v>73243.938028876</v>
      </c>
      <c r="I495">
        <v>73243.938028876102</v>
      </c>
      <c r="J495">
        <v>73243.938028876102</v>
      </c>
      <c r="K495">
        <v>73243.938028876204</v>
      </c>
      <c r="L495">
        <v>73243.938028876102</v>
      </c>
      <c r="M495">
        <v>73133.193425946898</v>
      </c>
      <c r="N495">
        <v>71708.920874801901</v>
      </c>
      <c r="O495">
        <v>69616.281449984104</v>
      </c>
      <c r="P495">
        <v>69387.509439206304</v>
      </c>
      <c r="Q495">
        <v>69288.313533131295</v>
      </c>
      <c r="R495">
        <v>69976.223657706898</v>
      </c>
      <c r="S495">
        <v>69198.608414133094</v>
      </c>
      <c r="T495">
        <v>68164.296510920904</v>
      </c>
      <c r="U495">
        <v>70362.841340598403</v>
      </c>
      <c r="V495">
        <v>69625.146360782601</v>
      </c>
      <c r="W495">
        <v>69491.888032156698</v>
      </c>
      <c r="X495">
        <v>67960.278608219305</v>
      </c>
      <c r="Y495">
        <v>65617.368517840296</v>
      </c>
      <c r="Z495">
        <v>66949.1943760094</v>
      </c>
      <c r="AA495">
        <v>66916.111965364398</v>
      </c>
      <c r="AB495">
        <v>66414.447630177398</v>
      </c>
      <c r="AC495">
        <v>65427.900574006802</v>
      </c>
      <c r="AD495">
        <v>61247.399933694302</v>
      </c>
      <c r="AE495">
        <v>56715.9012174319</v>
      </c>
      <c r="AF495">
        <v>42918.260598200097</v>
      </c>
    </row>
    <row r="496" spans="1:35" customFormat="1" hidden="1">
      <c r="A496" t="s">
        <v>56</v>
      </c>
      <c r="B496" t="s">
        <v>47</v>
      </c>
      <c r="C496" t="s">
        <v>71</v>
      </c>
      <c r="D496">
        <v>2019</v>
      </c>
      <c r="E496">
        <v>1</v>
      </c>
      <c r="F496">
        <v>292463.74107457098</v>
      </c>
      <c r="G496">
        <v>292463.74107457098</v>
      </c>
      <c r="H496">
        <v>292463.74107457098</v>
      </c>
      <c r="I496">
        <v>292463.74107457203</v>
      </c>
      <c r="J496">
        <v>292463.74107457098</v>
      </c>
      <c r="K496">
        <v>292463.74107457203</v>
      </c>
      <c r="L496">
        <v>292463.74107457098</v>
      </c>
      <c r="M496">
        <v>292333.61015517102</v>
      </c>
      <c r="N496">
        <v>282557.63795741799</v>
      </c>
      <c r="O496">
        <v>278798.47181584698</v>
      </c>
      <c r="P496">
        <v>281602.50261415797</v>
      </c>
      <c r="Q496">
        <v>279426.03787437902</v>
      </c>
      <c r="R496">
        <v>280184.88365396101</v>
      </c>
      <c r="S496">
        <v>274044.55127707601</v>
      </c>
      <c r="T496">
        <v>280536.42607963597</v>
      </c>
      <c r="U496">
        <v>279962.17797084397</v>
      </c>
      <c r="V496">
        <v>281265.06548629899</v>
      </c>
      <c r="W496">
        <v>277440.928446292</v>
      </c>
      <c r="X496">
        <v>278800.64703891001</v>
      </c>
      <c r="Y496">
        <v>277148.26989706198</v>
      </c>
      <c r="Z496">
        <v>278233.90627622802</v>
      </c>
      <c r="AA496">
        <v>274183.50866990403</v>
      </c>
      <c r="AB496">
        <v>271135.28236399603</v>
      </c>
      <c r="AC496">
        <v>269455.34473847703</v>
      </c>
      <c r="AD496">
        <v>254350.52582588501</v>
      </c>
      <c r="AE496">
        <v>252430.66640870899</v>
      </c>
      <c r="AF496">
        <v>243314.35228964401</v>
      </c>
      <c r="AG496">
        <v>180911.662072092</v>
      </c>
      <c r="AH496">
        <v>170443.066603043</v>
      </c>
    </row>
    <row r="497" spans="1:35" customFormat="1" hidden="1">
      <c r="A497" t="s">
        <v>56</v>
      </c>
      <c r="B497" t="s">
        <v>47</v>
      </c>
      <c r="C497" t="s">
        <v>71</v>
      </c>
      <c r="D497">
        <v>2020</v>
      </c>
      <c r="E497">
        <v>1</v>
      </c>
      <c r="F497">
        <v>24673.156429582199</v>
      </c>
      <c r="G497">
        <v>24673.156429582199</v>
      </c>
      <c r="H497">
        <v>24673.156429582199</v>
      </c>
      <c r="I497">
        <v>24673.156429582199</v>
      </c>
      <c r="J497">
        <v>24673.156429582199</v>
      </c>
      <c r="K497">
        <v>24673.156429582199</v>
      </c>
      <c r="L497">
        <v>24673.156429582199</v>
      </c>
      <c r="M497">
        <v>24660.6988741489</v>
      </c>
      <c r="N497">
        <v>23967.057473048499</v>
      </c>
      <c r="O497">
        <v>23720.295097426399</v>
      </c>
      <c r="P497">
        <v>23618.848788454299</v>
      </c>
      <c r="Q497">
        <v>23618.848788454299</v>
      </c>
      <c r="R497">
        <v>23783.5401020719</v>
      </c>
      <c r="S497">
        <v>21440.558667666599</v>
      </c>
      <c r="T497">
        <v>23783.5401020719</v>
      </c>
      <c r="U497">
        <v>23618.848788454299</v>
      </c>
      <c r="V497">
        <v>23822.5585920306</v>
      </c>
      <c r="W497">
        <v>23717.2263598436</v>
      </c>
      <c r="X497">
        <v>23623.085067821601</v>
      </c>
      <c r="Y497">
        <v>23650.1936128009</v>
      </c>
      <c r="Z497">
        <v>23580.770833708801</v>
      </c>
      <c r="AA497">
        <v>23293.408382126901</v>
      </c>
      <c r="AB497">
        <v>23417.753001112898</v>
      </c>
      <c r="AC497">
        <v>23165.157172360799</v>
      </c>
      <c r="AD497">
        <v>21420.4631458193</v>
      </c>
      <c r="AE497">
        <v>22843.8042539288</v>
      </c>
      <c r="AF497">
        <v>21869.7806672714</v>
      </c>
      <c r="AG497">
        <v>15483.2423905466</v>
      </c>
      <c r="AH497">
        <v>12293.069626931599</v>
      </c>
      <c r="AI497">
        <v>12711.7660618106</v>
      </c>
    </row>
    <row r="498" spans="1:35" customFormat="1" hidden="1">
      <c r="A498" t="s">
        <v>56</v>
      </c>
      <c r="B498" t="s">
        <v>47</v>
      </c>
      <c r="C498" t="s">
        <v>71</v>
      </c>
      <c r="D498">
        <v>2021</v>
      </c>
      <c r="E498">
        <v>1</v>
      </c>
      <c r="G498">
        <v>8349.9854734103392</v>
      </c>
      <c r="H498">
        <v>8349.9854734103301</v>
      </c>
      <c r="I498">
        <v>8349.9854734103301</v>
      </c>
      <c r="J498">
        <v>8349.9854734103301</v>
      </c>
      <c r="K498">
        <v>8349.9854734103301</v>
      </c>
      <c r="L498">
        <v>8349.9854734103301</v>
      </c>
      <c r="M498">
        <v>8315.9079799165193</v>
      </c>
      <c r="N498">
        <v>8156.4811557863404</v>
      </c>
      <c r="O498">
        <v>7899.90733942303</v>
      </c>
      <c r="P498">
        <v>8027.6130831713099</v>
      </c>
      <c r="Q498">
        <v>7953.8757085616398</v>
      </c>
      <c r="R498">
        <v>7980.7253914340499</v>
      </c>
      <c r="S498">
        <v>7969.5043000477599</v>
      </c>
      <c r="T498">
        <v>7953.3553109412796</v>
      </c>
      <c r="U498">
        <v>8009.2301990558299</v>
      </c>
      <c r="V498">
        <v>7984.1680652824798</v>
      </c>
      <c r="W498">
        <v>7989.8671325231198</v>
      </c>
      <c r="X498">
        <v>7948.8134487542102</v>
      </c>
      <c r="Y498">
        <v>7944.1409385310599</v>
      </c>
      <c r="Z498">
        <v>7929.8171754289697</v>
      </c>
      <c r="AA498">
        <v>7747.1043013362396</v>
      </c>
      <c r="AB498">
        <v>7833.9803455994597</v>
      </c>
      <c r="AC498">
        <v>7639.3488914341397</v>
      </c>
      <c r="AD498">
        <v>7485.78800195229</v>
      </c>
      <c r="AE498">
        <v>7497.60822621639</v>
      </c>
      <c r="AF498">
        <v>6455.4981631917299</v>
      </c>
      <c r="AG498">
        <v>5825.02620148395</v>
      </c>
      <c r="AH498">
        <v>5037.9227993817203</v>
      </c>
      <c r="AI498">
        <v>4471.2066785946899</v>
      </c>
    </row>
    <row r="499" spans="1:35" customFormat="1" hidden="1">
      <c r="A499" t="s">
        <v>56</v>
      </c>
      <c r="B499" t="s">
        <v>47</v>
      </c>
      <c r="C499" t="s">
        <v>71</v>
      </c>
      <c r="D499">
        <v>2022</v>
      </c>
      <c r="E499">
        <v>1</v>
      </c>
      <c r="H499">
        <v>332806.56386878301</v>
      </c>
      <c r="I499">
        <v>332806.56386878301</v>
      </c>
      <c r="J499">
        <v>332806.56386878301</v>
      </c>
      <c r="K499">
        <v>332806.56386878301</v>
      </c>
      <c r="L499">
        <v>332806.56386878301</v>
      </c>
      <c r="M499">
        <v>331448.332342387</v>
      </c>
      <c r="N499">
        <v>325094.03463776899</v>
      </c>
      <c r="O499">
        <v>314867.73538557498</v>
      </c>
      <c r="P499">
        <v>319957.72145782801</v>
      </c>
      <c r="Q499">
        <v>317018.76038409898</v>
      </c>
      <c r="R499">
        <v>318088.91203001398</v>
      </c>
      <c r="S499">
        <v>317641.671387618</v>
      </c>
      <c r="T499">
        <v>316998.01882180199</v>
      </c>
      <c r="U499">
        <v>319225.03221951099</v>
      </c>
      <c r="V499">
        <v>318226.127173402</v>
      </c>
      <c r="W499">
        <v>318453.27571056399</v>
      </c>
      <c r="X499">
        <v>316816.99317177502</v>
      </c>
      <c r="Y499">
        <v>316630.76026430901</v>
      </c>
      <c r="Z499">
        <v>316059.855992097</v>
      </c>
      <c r="AA499">
        <v>308777.44286754401</v>
      </c>
      <c r="AB499">
        <v>312240.07377460698</v>
      </c>
      <c r="AC499">
        <v>304482.62010144599</v>
      </c>
      <c r="AD499">
        <v>298362.12179209798</v>
      </c>
      <c r="AE499">
        <v>298833.242159196</v>
      </c>
      <c r="AF499">
        <v>257297.71250435599</v>
      </c>
      <c r="AG499">
        <v>232168.901459146</v>
      </c>
      <c r="AH499">
        <v>200797.20871821401</v>
      </c>
      <c r="AI499">
        <v>178209.52333256</v>
      </c>
    </row>
    <row r="500" spans="1:35" customFormat="1" hidden="1">
      <c r="A500" t="s">
        <v>56</v>
      </c>
      <c r="B500" t="s">
        <v>47</v>
      </c>
      <c r="C500" t="s">
        <v>71</v>
      </c>
      <c r="D500">
        <v>2023</v>
      </c>
      <c r="E500">
        <v>1</v>
      </c>
      <c r="I500">
        <v>308881.46892316401</v>
      </c>
      <c r="J500">
        <v>308881.46892316401</v>
      </c>
      <c r="K500">
        <v>308881.46892316401</v>
      </c>
      <c r="L500">
        <v>308881.46892316401</v>
      </c>
      <c r="M500">
        <v>307928.73066983902</v>
      </c>
      <c r="N500">
        <v>301128.451837609</v>
      </c>
      <c r="O500">
        <v>291794.08751947799</v>
      </c>
      <c r="P500">
        <v>295493.96921284602</v>
      </c>
      <c r="Q500">
        <v>293347.79799683602</v>
      </c>
      <c r="R500">
        <v>294088.724217234</v>
      </c>
      <c r="S500">
        <v>293350.31318156997</v>
      </c>
      <c r="T500">
        <v>294240.30427147198</v>
      </c>
      <c r="U500">
        <v>295341.028019563</v>
      </c>
      <c r="V500">
        <v>294965.91735058301</v>
      </c>
      <c r="W500">
        <v>294045.54636484903</v>
      </c>
      <c r="X500">
        <v>292887.90774206299</v>
      </c>
      <c r="Y500">
        <v>293780.36585540499</v>
      </c>
      <c r="Z500">
        <v>290720.36801978899</v>
      </c>
      <c r="AA500">
        <v>287351.87371398398</v>
      </c>
      <c r="AB500">
        <v>288866.32831541001</v>
      </c>
      <c r="AC500">
        <v>273437.338513878</v>
      </c>
      <c r="AD500">
        <v>276657.15688393702</v>
      </c>
      <c r="AE500">
        <v>278360.53545082698</v>
      </c>
      <c r="AF500">
        <v>246950.50890096999</v>
      </c>
      <c r="AG500">
        <v>211912.00840534901</v>
      </c>
      <c r="AH500">
        <v>183584.62646767899</v>
      </c>
      <c r="AI500">
        <v>155953.229033182</v>
      </c>
    </row>
    <row r="501" spans="1:35" customFormat="1" hidden="1">
      <c r="A501" t="s">
        <v>56</v>
      </c>
      <c r="B501" t="s">
        <v>47</v>
      </c>
      <c r="C501" t="s">
        <v>71</v>
      </c>
      <c r="D501">
        <v>2024</v>
      </c>
      <c r="E501">
        <v>1</v>
      </c>
      <c r="J501">
        <v>412122.318126167</v>
      </c>
      <c r="K501">
        <v>412122.318126167</v>
      </c>
      <c r="L501">
        <v>412122.318126167</v>
      </c>
      <c r="M501">
        <v>411874.86672652402</v>
      </c>
      <c r="N501">
        <v>398858.95570078201</v>
      </c>
      <c r="O501">
        <v>391326.797896014</v>
      </c>
      <c r="P501">
        <v>394340.83514718298</v>
      </c>
      <c r="Q501">
        <v>391649.08761179697</v>
      </c>
      <c r="R501">
        <v>391949.33185085998</v>
      </c>
      <c r="S501">
        <v>391745.96071262</v>
      </c>
      <c r="T501">
        <v>393278.46536437399</v>
      </c>
      <c r="U501">
        <v>393919.86670210602</v>
      </c>
      <c r="V501">
        <v>394330.04477826698</v>
      </c>
      <c r="W501">
        <v>390561.27658571303</v>
      </c>
      <c r="X501">
        <v>388940.18669355899</v>
      </c>
      <c r="Y501">
        <v>391594.949560237</v>
      </c>
      <c r="Z501">
        <v>386128.756989808</v>
      </c>
      <c r="AA501">
        <v>388098.72689326998</v>
      </c>
      <c r="AB501">
        <v>379781.69181153702</v>
      </c>
      <c r="AC501">
        <v>359201.34520452202</v>
      </c>
      <c r="AD501">
        <v>364550.63523881201</v>
      </c>
      <c r="AE501">
        <v>346481.16169225198</v>
      </c>
      <c r="AF501">
        <v>351131.73916002002</v>
      </c>
      <c r="AG501">
        <v>257571.68785377999</v>
      </c>
      <c r="AH501">
        <v>290852.51731217297</v>
      </c>
      <c r="AI501">
        <v>166619.033297405</v>
      </c>
    </row>
    <row r="502" spans="1:35" customFormat="1" hidden="1">
      <c r="A502" t="s">
        <v>56</v>
      </c>
      <c r="B502" t="s">
        <v>47</v>
      </c>
      <c r="C502" t="s">
        <v>71</v>
      </c>
      <c r="D502">
        <v>2025</v>
      </c>
      <c r="E502">
        <v>1</v>
      </c>
      <c r="K502">
        <v>354852.40273749601</v>
      </c>
      <c r="L502">
        <v>354852.40273749601</v>
      </c>
      <c r="M502">
        <v>354659.23118178803</v>
      </c>
      <c r="N502">
        <v>344133.32528426399</v>
      </c>
      <c r="O502">
        <v>332963.48087652802</v>
      </c>
      <c r="P502">
        <v>334574.79548428202</v>
      </c>
      <c r="Q502">
        <v>333712.43503566203</v>
      </c>
      <c r="R502">
        <v>333518.94060158398</v>
      </c>
      <c r="S502">
        <v>336027.01634831203</v>
      </c>
      <c r="T502">
        <v>337591.89111610601</v>
      </c>
      <c r="U502">
        <v>336130.10244719399</v>
      </c>
      <c r="V502">
        <v>337083.29630068102</v>
      </c>
      <c r="W502">
        <v>332321.77559061098</v>
      </c>
      <c r="X502">
        <v>332196.95877326</v>
      </c>
      <c r="Y502">
        <v>336854.55241906398</v>
      </c>
      <c r="Z502">
        <v>324576.25131408498</v>
      </c>
      <c r="AA502">
        <v>332029.09195964201</v>
      </c>
      <c r="AB502">
        <v>328105.31636552297</v>
      </c>
      <c r="AC502">
        <v>281081.94570009201</v>
      </c>
      <c r="AD502">
        <v>318296.84192020301</v>
      </c>
      <c r="AE502">
        <v>321970.532062118</v>
      </c>
      <c r="AF502">
        <v>306675.408339285</v>
      </c>
      <c r="AG502">
        <v>234380.073229651</v>
      </c>
      <c r="AH502">
        <v>206263.45307232399</v>
      </c>
      <c r="AI502">
        <v>147226.15323331801</v>
      </c>
    </row>
    <row r="503" spans="1:35" customFormat="1" hidden="1">
      <c r="A503" t="s">
        <v>56</v>
      </c>
      <c r="B503" t="s">
        <v>47</v>
      </c>
      <c r="C503" t="s">
        <v>71</v>
      </c>
      <c r="D503">
        <v>2026</v>
      </c>
      <c r="E503">
        <v>1</v>
      </c>
      <c r="L503">
        <v>357815.56981065398</v>
      </c>
      <c r="M503">
        <v>357205.526438114</v>
      </c>
      <c r="N503">
        <v>352616.83768352901</v>
      </c>
      <c r="O503">
        <v>341930.23951712402</v>
      </c>
      <c r="P503">
        <v>340665.26732179598</v>
      </c>
      <c r="Q503">
        <v>340472.84595559502</v>
      </c>
      <c r="R503">
        <v>343773.856279167</v>
      </c>
      <c r="S503">
        <v>340348.029355962</v>
      </c>
      <c r="T503">
        <v>340184.80513806501</v>
      </c>
      <c r="U503">
        <v>344496.09585819102</v>
      </c>
      <c r="V503">
        <v>341763.10789753398</v>
      </c>
      <c r="W503">
        <v>341995.17141578201</v>
      </c>
      <c r="X503">
        <v>334350.53402751801</v>
      </c>
      <c r="Y503">
        <v>321750.84289386298</v>
      </c>
      <c r="Z503">
        <v>335014.17720950302</v>
      </c>
      <c r="AA503">
        <v>327910.21367951197</v>
      </c>
      <c r="AB503">
        <v>326727.39193494897</v>
      </c>
      <c r="AC503">
        <v>321060.38244357501</v>
      </c>
      <c r="AD503">
        <v>299019.80083868199</v>
      </c>
      <c r="AE503">
        <v>281606.762475606</v>
      </c>
      <c r="AF503">
        <v>200852.81595652201</v>
      </c>
      <c r="AG503">
        <v>210442.91691815099</v>
      </c>
      <c r="AH503">
        <v>158882.43944906301</v>
      </c>
      <c r="AI503">
        <v>176683.015869811</v>
      </c>
    </row>
    <row r="504" spans="1:35" customFormat="1" hidden="1">
      <c r="A504" t="s">
        <v>56</v>
      </c>
      <c r="B504" t="s">
        <v>47</v>
      </c>
      <c r="C504" t="s">
        <v>71</v>
      </c>
      <c r="D504">
        <v>2027</v>
      </c>
      <c r="E504">
        <v>1</v>
      </c>
      <c r="M504">
        <v>364097.81893232098</v>
      </c>
      <c r="N504">
        <v>354510.54126515501</v>
      </c>
      <c r="O504">
        <v>348408.53554657497</v>
      </c>
      <c r="P504">
        <v>350203.45309080998</v>
      </c>
      <c r="Q504">
        <v>347930.34129574097</v>
      </c>
      <c r="R504">
        <v>349378.67344214499</v>
      </c>
      <c r="S504">
        <v>347033.13367713499</v>
      </c>
      <c r="T504">
        <v>347797.71104419499</v>
      </c>
      <c r="U504">
        <v>350422.160225022</v>
      </c>
      <c r="V504">
        <v>349525.42295042099</v>
      </c>
      <c r="W504">
        <v>347963.798520674</v>
      </c>
      <c r="X504">
        <v>343962.84606766101</v>
      </c>
      <c r="Y504">
        <v>340448.16813709599</v>
      </c>
      <c r="Z504">
        <v>344626.19219663501</v>
      </c>
      <c r="AA504">
        <v>341117.13745359803</v>
      </c>
      <c r="AB504">
        <v>334416.62039478897</v>
      </c>
      <c r="AC504">
        <v>332228.38590022502</v>
      </c>
      <c r="AD504">
        <v>314840.16257376003</v>
      </c>
      <c r="AE504">
        <v>290413.53486530797</v>
      </c>
      <c r="AF504">
        <v>274613.51974191802</v>
      </c>
      <c r="AG504">
        <v>218288.73343380701</v>
      </c>
      <c r="AH504">
        <v>244586.52065439499</v>
      </c>
      <c r="AI504">
        <v>156312.14241419901</v>
      </c>
    </row>
    <row r="505" spans="1:35" customFormat="1" hidden="1">
      <c r="A505" t="s">
        <v>56</v>
      </c>
      <c r="B505" t="s">
        <v>47</v>
      </c>
      <c r="C505" t="s">
        <v>71</v>
      </c>
      <c r="D505">
        <v>2028</v>
      </c>
      <c r="E505">
        <v>1</v>
      </c>
      <c r="N505">
        <v>357898.41300814098</v>
      </c>
      <c r="O505">
        <v>348578.63545290299</v>
      </c>
      <c r="P505">
        <v>352061.90622966201</v>
      </c>
      <c r="Q505">
        <v>351498.62928507902</v>
      </c>
      <c r="R505">
        <v>353510.71058980498</v>
      </c>
      <c r="S505">
        <v>350150.730037286</v>
      </c>
      <c r="T505">
        <v>349589.60427664098</v>
      </c>
      <c r="U505">
        <v>352367.32896974101</v>
      </c>
      <c r="V505">
        <v>352918.18900454801</v>
      </c>
      <c r="W505">
        <v>347432.501220526</v>
      </c>
      <c r="X505">
        <v>345499.00170679903</v>
      </c>
      <c r="Y505">
        <v>347815.82831289701</v>
      </c>
      <c r="Z505">
        <v>347596.72100818797</v>
      </c>
      <c r="AA505">
        <v>342188.07507868099</v>
      </c>
      <c r="AB505">
        <v>320281.309678505</v>
      </c>
      <c r="AC505">
        <v>330573.17226332799</v>
      </c>
      <c r="AD505">
        <v>303667.47380194301</v>
      </c>
      <c r="AE505">
        <v>305481.85505998298</v>
      </c>
      <c r="AF505">
        <v>280741.60462013999</v>
      </c>
      <c r="AG505">
        <v>208751.82306114701</v>
      </c>
      <c r="AH505">
        <v>205255.94988419299</v>
      </c>
      <c r="AI505">
        <v>149854.733228795</v>
      </c>
    </row>
    <row r="506" spans="1:35" customFormat="1" hidden="1">
      <c r="A506" t="s">
        <v>56</v>
      </c>
      <c r="B506" t="s">
        <v>47</v>
      </c>
      <c r="C506" t="s">
        <v>71</v>
      </c>
      <c r="D506">
        <v>2029</v>
      </c>
      <c r="E506">
        <v>1</v>
      </c>
      <c r="O506">
        <v>345720.29116942798</v>
      </c>
      <c r="P506">
        <v>349388.84404922201</v>
      </c>
      <c r="Q506">
        <v>351428.35718209099</v>
      </c>
      <c r="R506">
        <v>354842.60193936602</v>
      </c>
      <c r="S506">
        <v>350010.28555500897</v>
      </c>
      <c r="T506">
        <v>347750.72643533401</v>
      </c>
      <c r="U506">
        <v>351461.357789892</v>
      </c>
      <c r="V506">
        <v>352538.19069541799</v>
      </c>
      <c r="W506">
        <v>344142.10107558401</v>
      </c>
      <c r="X506">
        <v>342483.63874507102</v>
      </c>
      <c r="Y506">
        <v>346132.26655986701</v>
      </c>
      <c r="Z506">
        <v>345951.06655417202</v>
      </c>
      <c r="AA506">
        <v>337052.38354000298</v>
      </c>
      <c r="AB506">
        <v>303199.21056628501</v>
      </c>
      <c r="AC506">
        <v>323785.220016687</v>
      </c>
      <c r="AD506">
        <v>285622.68969780998</v>
      </c>
      <c r="AE506">
        <v>315762.90488188399</v>
      </c>
      <c r="AF506">
        <v>252199.012850484</v>
      </c>
      <c r="AG506">
        <v>195987.35902913701</v>
      </c>
      <c r="AH506">
        <v>127739.399834125</v>
      </c>
      <c r="AI506">
        <v>153187.779386223</v>
      </c>
    </row>
    <row r="507" spans="1:35" customFormat="1" hidden="1">
      <c r="A507" t="s">
        <v>56</v>
      </c>
      <c r="B507" t="s">
        <v>47</v>
      </c>
      <c r="C507" t="s">
        <v>71</v>
      </c>
      <c r="D507">
        <v>2030</v>
      </c>
      <c r="E507">
        <v>1</v>
      </c>
      <c r="P507">
        <v>349388.84404922201</v>
      </c>
      <c r="Q507">
        <v>351428.35718209099</v>
      </c>
      <c r="R507">
        <v>354842.60193936498</v>
      </c>
      <c r="S507">
        <v>350010.28555500897</v>
      </c>
      <c r="T507">
        <v>347750.72643533401</v>
      </c>
      <c r="U507">
        <v>351461.357789892</v>
      </c>
      <c r="V507">
        <v>352538.190695417</v>
      </c>
      <c r="W507">
        <v>344142.10107558401</v>
      </c>
      <c r="X507">
        <v>342483.63874507102</v>
      </c>
      <c r="Y507">
        <v>346132.26655986701</v>
      </c>
      <c r="Z507">
        <v>345951.06655417097</v>
      </c>
      <c r="AA507">
        <v>337052.38354000298</v>
      </c>
      <c r="AB507">
        <v>303199.21056628501</v>
      </c>
      <c r="AC507">
        <v>323785.220016687</v>
      </c>
      <c r="AD507">
        <v>285622.68969780998</v>
      </c>
      <c r="AE507">
        <v>315762.90488188399</v>
      </c>
      <c r="AF507">
        <v>252199.01285048301</v>
      </c>
      <c r="AG507">
        <v>195987.35902913701</v>
      </c>
      <c r="AH507">
        <v>127739.399834125</v>
      </c>
      <c r="AI507">
        <v>153187.779386223</v>
      </c>
    </row>
    <row r="508" spans="1:35" customFormat="1" hidden="1">
      <c r="A508" t="s">
        <v>56</v>
      </c>
      <c r="B508" t="s">
        <v>47</v>
      </c>
      <c r="C508" t="s">
        <v>71</v>
      </c>
      <c r="D508">
        <v>2031</v>
      </c>
      <c r="E508">
        <v>1</v>
      </c>
      <c r="Q508">
        <v>23679.345114494299</v>
      </c>
      <c r="R508">
        <v>23908.925134184301</v>
      </c>
      <c r="S508">
        <v>23670.664318437201</v>
      </c>
      <c r="T508">
        <v>23659.3123335946</v>
      </c>
      <c r="U508">
        <v>23959.1557486083</v>
      </c>
      <c r="V508">
        <v>23769.0807811538</v>
      </c>
      <c r="W508">
        <v>23785.2204298875</v>
      </c>
      <c r="X508">
        <v>23253.5480538312</v>
      </c>
      <c r="Y508">
        <v>22377.259567880199</v>
      </c>
      <c r="Z508">
        <v>23299.7033820043</v>
      </c>
      <c r="AA508">
        <v>22805.6340131672</v>
      </c>
      <c r="AB508">
        <v>22723.3706414148</v>
      </c>
      <c r="AC508">
        <v>22329.239141333699</v>
      </c>
      <c r="AD508">
        <v>20796.351733289099</v>
      </c>
      <c r="AE508">
        <v>19585.302600328301</v>
      </c>
      <c r="AF508">
        <v>13968.99401156</v>
      </c>
      <c r="AG508">
        <v>14635.9702860288</v>
      </c>
      <c r="AH508">
        <v>11050.0210546534</v>
      </c>
      <c r="AI508">
        <v>12288.022843374099</v>
      </c>
    </row>
    <row r="509" spans="1:35" customFormat="1" hidden="1">
      <c r="A509" t="s">
        <v>56</v>
      </c>
      <c r="B509" t="s">
        <v>47</v>
      </c>
      <c r="C509" t="s">
        <v>71</v>
      </c>
      <c r="D509">
        <v>2032</v>
      </c>
      <c r="E509">
        <v>1</v>
      </c>
      <c r="R509">
        <v>23908.925134184301</v>
      </c>
      <c r="S509">
        <v>23670.664318437201</v>
      </c>
      <c r="T509">
        <v>23659.3123335946</v>
      </c>
      <c r="U509">
        <v>23959.1557486083</v>
      </c>
      <c r="V509">
        <v>23769.0807811538</v>
      </c>
      <c r="W509">
        <v>23785.2204298875</v>
      </c>
      <c r="X509">
        <v>23253.5480538312</v>
      </c>
      <c r="Y509">
        <v>22377.259567880199</v>
      </c>
      <c r="Z509">
        <v>23299.7033820043</v>
      </c>
      <c r="AA509">
        <v>22805.6340131672</v>
      </c>
      <c r="AB509">
        <v>22723.3706414148</v>
      </c>
      <c r="AC509">
        <v>22329.239141333699</v>
      </c>
      <c r="AD509">
        <v>20796.351733289099</v>
      </c>
      <c r="AE509">
        <v>19585.302600328301</v>
      </c>
      <c r="AF509">
        <v>13968.99401156</v>
      </c>
      <c r="AG509">
        <v>14635.9702860288</v>
      </c>
      <c r="AH509">
        <v>11050.0210546534</v>
      </c>
      <c r="AI509">
        <v>12288.022843374099</v>
      </c>
    </row>
    <row r="510" spans="1:35" customFormat="1" hidden="1">
      <c r="A510" t="s">
        <v>56</v>
      </c>
      <c r="B510" t="s">
        <v>47</v>
      </c>
      <c r="C510" t="s">
        <v>71</v>
      </c>
      <c r="D510">
        <v>2033</v>
      </c>
      <c r="E510">
        <v>1</v>
      </c>
      <c r="S510">
        <v>23633.358615010002</v>
      </c>
      <c r="T510">
        <v>23611.627495623099</v>
      </c>
      <c r="U510">
        <v>23927.275179914199</v>
      </c>
      <c r="V510">
        <v>23737.956167554701</v>
      </c>
      <c r="W510">
        <v>23700.979672934202</v>
      </c>
      <c r="X510">
        <v>23242.197361408798</v>
      </c>
      <c r="Y510">
        <v>22401.2415307349</v>
      </c>
      <c r="Z510">
        <v>23269.8121827258</v>
      </c>
      <c r="AA510">
        <v>22794.767379428999</v>
      </c>
      <c r="AB510">
        <v>22702.6514859534</v>
      </c>
      <c r="AC510">
        <v>22291.345950900799</v>
      </c>
      <c r="AD510">
        <v>20647.297341408899</v>
      </c>
      <c r="AE510">
        <v>19666.350972211902</v>
      </c>
      <c r="AF510">
        <v>14087.0495977928</v>
      </c>
      <c r="AG510">
        <v>14703.008509441601</v>
      </c>
      <c r="AH510">
        <v>11138.830007517099</v>
      </c>
      <c r="AI510">
        <v>12343.986588205</v>
      </c>
    </row>
    <row r="511" spans="1:35" customFormat="1" hidden="1">
      <c r="A511" t="s">
        <v>56</v>
      </c>
      <c r="B511" t="s">
        <v>47</v>
      </c>
      <c r="C511" t="s">
        <v>71</v>
      </c>
      <c r="D511">
        <v>2034</v>
      </c>
      <c r="E511">
        <v>1</v>
      </c>
      <c r="T511">
        <v>23888.651723504299</v>
      </c>
      <c r="U511">
        <v>24221.196878851199</v>
      </c>
      <c r="V511">
        <v>24251.518282388199</v>
      </c>
      <c r="W511">
        <v>23550.782333878102</v>
      </c>
      <c r="X511">
        <v>23669.1285770902</v>
      </c>
      <c r="Y511">
        <v>23868.805598408399</v>
      </c>
      <c r="Z511">
        <v>23796.589896847901</v>
      </c>
      <c r="AA511">
        <v>23280.790783394899</v>
      </c>
      <c r="AB511">
        <v>21294.2879517367</v>
      </c>
      <c r="AC511">
        <v>22324.0690748089</v>
      </c>
      <c r="AD511">
        <v>19401.2208937166</v>
      </c>
      <c r="AE511">
        <v>21875.821630983199</v>
      </c>
      <c r="AF511">
        <v>17396.259199439301</v>
      </c>
      <c r="AG511">
        <v>14095.8376326366</v>
      </c>
      <c r="AH511">
        <v>9650.7688930615295</v>
      </c>
      <c r="AI511">
        <v>11185.636751231699</v>
      </c>
    </row>
    <row r="512" spans="1:35" customFormat="1" hidden="1">
      <c r="A512" t="s">
        <v>56</v>
      </c>
      <c r="B512" t="s">
        <v>47</v>
      </c>
      <c r="C512" t="s">
        <v>71</v>
      </c>
      <c r="D512">
        <v>2035</v>
      </c>
      <c r="E512">
        <v>1</v>
      </c>
      <c r="U512">
        <v>24443.578641807599</v>
      </c>
      <c r="V512">
        <v>24518.470658317801</v>
      </c>
      <c r="W512">
        <v>23934.5359742984</v>
      </c>
      <c r="X512">
        <v>23819.192556019701</v>
      </c>
      <c r="Y512">
        <v>24072.948819543199</v>
      </c>
      <c r="Z512">
        <v>24060.346647238999</v>
      </c>
      <c r="AA512">
        <v>23441.457391722699</v>
      </c>
      <c r="AB512">
        <v>21087.023034952101</v>
      </c>
      <c r="AC512">
        <v>22518.747262292902</v>
      </c>
      <c r="AD512">
        <v>19864.6039536635</v>
      </c>
      <c r="AE512" s="36">
        <v>21960.807999438999</v>
      </c>
      <c r="AF512" s="36">
        <v>17540.0403696225</v>
      </c>
      <c r="AG512" s="36">
        <v>13630.6092179066</v>
      </c>
      <c r="AH512" s="36">
        <v>8884.0721641135806</v>
      </c>
      <c r="AI512" s="36">
        <v>10653.9665012889</v>
      </c>
    </row>
    <row r="513" spans="1:35" customFormat="1" hidden="1">
      <c r="A513" t="s">
        <v>56</v>
      </c>
      <c r="B513" t="s">
        <v>47</v>
      </c>
      <c r="C513" t="s">
        <v>71</v>
      </c>
      <c r="D513">
        <v>2036</v>
      </c>
      <c r="E513">
        <v>1</v>
      </c>
      <c r="V513">
        <v>90737.741923113193</v>
      </c>
      <c r="W513">
        <v>85886.277074040001</v>
      </c>
      <c r="X513">
        <v>90536.998879882201</v>
      </c>
      <c r="Y513">
        <v>90355.076484566307</v>
      </c>
      <c r="Z513">
        <v>89003.166398487694</v>
      </c>
      <c r="AA513">
        <v>88817.619118971706</v>
      </c>
      <c r="AB513">
        <v>87581.923177607896</v>
      </c>
      <c r="AC513">
        <v>84440.404723332904</v>
      </c>
      <c r="AD513">
        <v>68116.758426488304</v>
      </c>
      <c r="AE513" s="36">
        <v>84639.132964725504</v>
      </c>
      <c r="AF513" s="36">
        <v>65942.937883362203</v>
      </c>
      <c r="AG513" s="36">
        <v>63849.091168588697</v>
      </c>
      <c r="AH513" s="36">
        <v>51739.8594191546</v>
      </c>
      <c r="AI513" s="36">
        <v>53576.612455394999</v>
      </c>
    </row>
    <row r="514" spans="1:35" customFormat="1" hidden="1">
      <c r="A514" t="s">
        <v>56</v>
      </c>
      <c r="B514" t="s">
        <v>47</v>
      </c>
      <c r="C514" t="s">
        <v>71</v>
      </c>
      <c r="D514">
        <v>2037</v>
      </c>
      <c r="E514">
        <v>1</v>
      </c>
      <c r="W514">
        <v>85886.277074039594</v>
      </c>
      <c r="X514">
        <v>90536.998879881707</v>
      </c>
      <c r="Y514">
        <v>90355.076484565798</v>
      </c>
      <c r="Z514">
        <v>89003.166398487199</v>
      </c>
      <c r="AA514">
        <v>88817.619118971197</v>
      </c>
      <c r="AB514">
        <v>87581.923177607401</v>
      </c>
      <c r="AC514">
        <v>84440.404723332496</v>
      </c>
      <c r="AD514">
        <v>68116.758426487999</v>
      </c>
      <c r="AE514" s="36">
        <v>84639.132964725097</v>
      </c>
      <c r="AF514" s="36">
        <v>65942.937883361898</v>
      </c>
      <c r="AG514" s="36">
        <v>63849.091168588297</v>
      </c>
      <c r="AH514" s="36">
        <v>51739.859419154403</v>
      </c>
      <c r="AI514" s="36">
        <v>53576.612455394701</v>
      </c>
    </row>
    <row r="515" spans="1:35" customFormat="1" hidden="1">
      <c r="A515" t="s">
        <v>56</v>
      </c>
      <c r="B515" t="s">
        <v>47</v>
      </c>
      <c r="C515" t="s">
        <v>71</v>
      </c>
      <c r="D515">
        <v>2038</v>
      </c>
      <c r="E515">
        <v>1</v>
      </c>
      <c r="X515">
        <v>90536.998879882201</v>
      </c>
      <c r="Y515">
        <v>90355.076484566307</v>
      </c>
      <c r="Z515">
        <v>89003.166398487694</v>
      </c>
      <c r="AA515">
        <v>88817.619118971706</v>
      </c>
      <c r="AB515">
        <v>87581.923177607896</v>
      </c>
      <c r="AC515">
        <v>84440.404723332904</v>
      </c>
      <c r="AD515">
        <v>68116.758426488304</v>
      </c>
      <c r="AE515">
        <v>84639.132964725504</v>
      </c>
      <c r="AF515">
        <v>65942.937883362203</v>
      </c>
      <c r="AG515">
        <v>63849.091168588697</v>
      </c>
      <c r="AH515">
        <v>51739.8594191546</v>
      </c>
      <c r="AI515">
        <v>53576.612455394999</v>
      </c>
    </row>
    <row r="516" spans="1:35" customFormat="1" hidden="1">
      <c r="A516" t="s">
        <v>56</v>
      </c>
      <c r="B516" t="s">
        <v>47</v>
      </c>
      <c r="C516" t="s">
        <v>71</v>
      </c>
      <c r="D516">
        <v>2039</v>
      </c>
      <c r="E516">
        <v>1</v>
      </c>
      <c r="Y516">
        <v>90355.076484565798</v>
      </c>
      <c r="Z516">
        <v>89003.166398487199</v>
      </c>
      <c r="AA516">
        <v>88817.619118971197</v>
      </c>
      <c r="AB516">
        <v>87581.923177607401</v>
      </c>
      <c r="AC516">
        <v>84440.404723332496</v>
      </c>
      <c r="AD516">
        <v>68116.758426487999</v>
      </c>
      <c r="AE516">
        <v>84639.132964725097</v>
      </c>
      <c r="AF516">
        <v>65942.937883361898</v>
      </c>
      <c r="AG516">
        <v>63849.091168588297</v>
      </c>
      <c r="AH516">
        <v>51739.859419154403</v>
      </c>
      <c r="AI516">
        <v>53576.612455394701</v>
      </c>
    </row>
    <row r="517" spans="1:35" customFormat="1" hidden="1">
      <c r="A517" t="s">
        <v>56</v>
      </c>
      <c r="B517" t="s">
        <v>47</v>
      </c>
      <c r="C517" t="s">
        <v>71</v>
      </c>
      <c r="D517">
        <v>2040</v>
      </c>
      <c r="E517">
        <v>1</v>
      </c>
      <c r="G517" s="36"/>
      <c r="Z517">
        <v>89003.166398487097</v>
      </c>
      <c r="AA517">
        <v>88817.619118971095</v>
      </c>
      <c r="AB517">
        <v>87581.923177607299</v>
      </c>
      <c r="AC517">
        <v>84440.404723332394</v>
      </c>
      <c r="AD517">
        <v>68116.758426487897</v>
      </c>
      <c r="AE517">
        <v>84639.132964724995</v>
      </c>
      <c r="AF517">
        <v>65942.937883361796</v>
      </c>
      <c r="AG517">
        <v>63849.091168588202</v>
      </c>
      <c r="AH517">
        <v>51739.859419154302</v>
      </c>
      <c r="AI517">
        <v>53576.612455394599</v>
      </c>
    </row>
    <row r="518" spans="1:35" customFormat="1" hidden="1">
      <c r="A518" t="s">
        <v>56</v>
      </c>
      <c r="B518" t="s">
        <v>47</v>
      </c>
      <c r="C518" t="s">
        <v>71</v>
      </c>
      <c r="D518">
        <v>2041</v>
      </c>
      <c r="E518">
        <v>1</v>
      </c>
      <c r="AA518">
        <v>269962.09427765501</v>
      </c>
      <c r="AB518">
        <v>265870.101473519</v>
      </c>
      <c r="AC518">
        <v>256038.735552506</v>
      </c>
      <c r="AD518">
        <v>208284.889697573</v>
      </c>
      <c r="AE518">
        <v>256239.53793030401</v>
      </c>
      <c r="AF518">
        <v>201036.20736467399</v>
      </c>
      <c r="AG518">
        <v>194475.92256915799</v>
      </c>
      <c r="AH518">
        <v>158276.09311305301</v>
      </c>
      <c r="AI518">
        <v>161960.73173902399</v>
      </c>
    </row>
    <row r="519" spans="1:35" customFormat="1" hidden="1">
      <c r="A519" t="s">
        <v>56</v>
      </c>
      <c r="B519" t="s">
        <v>47</v>
      </c>
      <c r="C519" t="s">
        <v>71</v>
      </c>
      <c r="D519">
        <v>2042</v>
      </c>
      <c r="E519">
        <v>1</v>
      </c>
      <c r="AB519">
        <v>240171.86698691899</v>
      </c>
      <c r="AC519">
        <v>255488.67023798299</v>
      </c>
      <c r="AD519">
        <v>235044.12836889201</v>
      </c>
      <c r="AE519">
        <v>249276.403526029</v>
      </c>
      <c r="AF519">
        <v>207882.15926309599</v>
      </c>
      <c r="AG519">
        <v>194046.91191008501</v>
      </c>
      <c r="AH519">
        <v>144995.624264877</v>
      </c>
      <c r="AI519">
        <v>127581.934520116</v>
      </c>
    </row>
    <row r="520" spans="1:35" customFormat="1" hidden="1">
      <c r="A520" t="s">
        <v>56</v>
      </c>
      <c r="B520" t="s">
        <v>47</v>
      </c>
      <c r="C520" t="s">
        <v>71</v>
      </c>
      <c r="D520">
        <v>2043</v>
      </c>
      <c r="E520">
        <v>1</v>
      </c>
      <c r="F520" s="36"/>
      <c r="AC520">
        <v>216812.210712645</v>
      </c>
      <c r="AD520">
        <v>199083.18359977999</v>
      </c>
      <c r="AE520">
        <v>207543.69136059799</v>
      </c>
      <c r="AF520">
        <v>200030.51699952199</v>
      </c>
      <c r="AG520">
        <v>184635.84413260201</v>
      </c>
      <c r="AH520">
        <v>141333.705444928</v>
      </c>
      <c r="AI520">
        <v>82419.599575503293</v>
      </c>
    </row>
    <row r="521" spans="1:35" customFormat="1" hidden="1">
      <c r="A521" t="s">
        <v>56</v>
      </c>
      <c r="B521" t="s">
        <v>47</v>
      </c>
      <c r="C521" t="s">
        <v>71</v>
      </c>
      <c r="D521">
        <v>2044</v>
      </c>
      <c r="E521">
        <v>1</v>
      </c>
      <c r="AD521">
        <v>229686.04290985299</v>
      </c>
      <c r="AE521">
        <v>243981.04501089599</v>
      </c>
      <c r="AF521">
        <v>202170.27500396001</v>
      </c>
      <c r="AG521">
        <v>166147.32002849999</v>
      </c>
      <c r="AH521">
        <v>104363.611842595</v>
      </c>
      <c r="AI521">
        <v>156988.046803609</v>
      </c>
    </row>
    <row r="522" spans="1:35" customFormat="1" hidden="1">
      <c r="A522" t="s">
        <v>56</v>
      </c>
      <c r="B522" t="s">
        <v>47</v>
      </c>
      <c r="C522" t="s">
        <v>71</v>
      </c>
      <c r="D522">
        <v>2045</v>
      </c>
      <c r="E522">
        <v>1</v>
      </c>
      <c r="AE522">
        <v>233810.82293426699</v>
      </c>
      <c r="AF522">
        <v>192289.369859481</v>
      </c>
      <c r="AG522">
        <v>158573.90503816801</v>
      </c>
      <c r="AH522">
        <v>98173.958101200595</v>
      </c>
      <c r="AI522">
        <v>154619.830141863</v>
      </c>
    </row>
    <row r="523" spans="1:35" customFormat="1" hidden="1">
      <c r="A523" t="s">
        <v>56</v>
      </c>
      <c r="B523" t="s">
        <v>47</v>
      </c>
      <c r="C523" t="s">
        <v>71</v>
      </c>
      <c r="D523">
        <v>2046</v>
      </c>
      <c r="E523">
        <v>1</v>
      </c>
      <c r="AF523">
        <v>13974.055456972599</v>
      </c>
      <c r="AG523">
        <v>12169.0601625584</v>
      </c>
      <c r="AH523">
        <v>9080.4434947963691</v>
      </c>
      <c r="AI523">
        <v>4917.4119429472403</v>
      </c>
    </row>
    <row r="524" spans="1:35" customFormat="1" hidden="1">
      <c r="A524" t="s">
        <v>56</v>
      </c>
      <c r="B524" t="s">
        <v>47</v>
      </c>
      <c r="C524" t="s">
        <v>71</v>
      </c>
      <c r="D524">
        <v>2047</v>
      </c>
      <c r="E524">
        <v>1</v>
      </c>
      <c r="AG524">
        <v>47136.2064539723</v>
      </c>
      <c r="AH524">
        <v>35172.614281361501</v>
      </c>
      <c r="AI524">
        <v>19047.3332751819</v>
      </c>
    </row>
    <row r="525" spans="1:35" customFormat="1" hidden="1">
      <c r="A525" t="s">
        <v>56</v>
      </c>
      <c r="B525" t="s">
        <v>47</v>
      </c>
      <c r="C525" t="s">
        <v>71</v>
      </c>
      <c r="D525">
        <v>2048</v>
      </c>
      <c r="E525">
        <v>1</v>
      </c>
      <c r="AH525">
        <v>2582.3932989090299</v>
      </c>
      <c r="AI525">
        <v>1398.4660172952199</v>
      </c>
    </row>
    <row r="526" spans="1:35" customFormat="1" hidden="1">
      <c r="A526" t="s">
        <v>56</v>
      </c>
      <c r="B526" t="s">
        <v>47</v>
      </c>
      <c r="C526" t="s">
        <v>71</v>
      </c>
      <c r="D526">
        <v>2049</v>
      </c>
      <c r="E526">
        <v>1</v>
      </c>
      <c r="AI526">
        <v>90030.098306187196</v>
      </c>
    </row>
    <row r="527" spans="1:35" customFormat="1" hidden="1">
      <c r="A527" t="s">
        <v>56</v>
      </c>
      <c r="B527" t="s">
        <v>47</v>
      </c>
      <c r="C527" t="s">
        <v>70</v>
      </c>
      <c r="D527">
        <v>1989</v>
      </c>
      <c r="E527">
        <v>0</v>
      </c>
      <c r="F527">
        <v>374928</v>
      </c>
      <c r="G527">
        <v>374928</v>
      </c>
      <c r="H527">
        <v>374928</v>
      </c>
      <c r="I527">
        <v>374928</v>
      </c>
      <c r="J527">
        <v>374928</v>
      </c>
      <c r="K527">
        <v>374928</v>
      </c>
      <c r="L527">
        <v>374928</v>
      </c>
      <c r="M527">
        <v>374928</v>
      </c>
      <c r="N527">
        <v>374928</v>
      </c>
      <c r="O527">
        <v>374928</v>
      </c>
      <c r="P527">
        <v>374928</v>
      </c>
      <c r="Q527">
        <v>374928</v>
      </c>
      <c r="R527">
        <v>374928</v>
      </c>
      <c r="S527">
        <v>374928</v>
      </c>
      <c r="T527">
        <v>374928</v>
      </c>
      <c r="U527">
        <v>374928</v>
      </c>
      <c r="V527">
        <v>374928</v>
      </c>
      <c r="W527">
        <v>374928</v>
      </c>
      <c r="X527">
        <v>374928</v>
      </c>
      <c r="Y527">
        <v>374928</v>
      </c>
      <c r="Z527">
        <v>374928</v>
      </c>
      <c r="AA527">
        <v>374928</v>
      </c>
      <c r="AB527">
        <v>374928</v>
      </c>
      <c r="AC527">
        <v>374928</v>
      </c>
      <c r="AD527">
        <v>374928</v>
      </c>
      <c r="AE527">
        <v>374928</v>
      </c>
      <c r="AF527">
        <v>374928</v>
      </c>
      <c r="AG527">
        <v>374928</v>
      </c>
      <c r="AH527">
        <v>374928</v>
      </c>
      <c r="AI527">
        <v>374928</v>
      </c>
    </row>
    <row r="528" spans="1:35" customFormat="1" hidden="1">
      <c r="A528" t="s">
        <v>56</v>
      </c>
      <c r="B528" t="s">
        <v>47</v>
      </c>
      <c r="C528" t="s">
        <v>69</v>
      </c>
      <c r="D528">
        <v>1989</v>
      </c>
      <c r="E528">
        <v>0</v>
      </c>
      <c r="F528">
        <v>419156.481161982</v>
      </c>
      <c r="G528">
        <v>284144.61817298998</v>
      </c>
      <c r="AE528">
        <v>140798.624484181</v>
      </c>
      <c r="AF528">
        <v>121368.77579092</v>
      </c>
      <c r="AG528">
        <v>66151.856946354994</v>
      </c>
      <c r="AH528">
        <v>59916.231086657499</v>
      </c>
      <c r="AI528">
        <v>66242.228335625899</v>
      </c>
    </row>
    <row r="529" spans="1:35" customFormat="1" hidden="1">
      <c r="A529" t="s">
        <v>56</v>
      </c>
      <c r="B529" t="s">
        <v>47</v>
      </c>
      <c r="C529" t="s">
        <v>68</v>
      </c>
      <c r="D529">
        <v>1991</v>
      </c>
      <c r="E529">
        <v>0</v>
      </c>
      <c r="F529">
        <v>43649.3810178817</v>
      </c>
      <c r="G529">
        <v>31449.243466299798</v>
      </c>
      <c r="AE529">
        <v>210655.70839064501</v>
      </c>
      <c r="AF529">
        <v>104378.954607978</v>
      </c>
      <c r="AG529">
        <v>89829.160935350796</v>
      </c>
      <c r="AH529">
        <v>49162.035763411397</v>
      </c>
      <c r="AI529">
        <v>15182.393397524</v>
      </c>
    </row>
    <row r="530" spans="1:35" customFormat="1" hidden="1">
      <c r="A530" t="s">
        <v>56</v>
      </c>
      <c r="B530" t="s">
        <v>47</v>
      </c>
      <c r="C530" t="s">
        <v>67</v>
      </c>
      <c r="D530">
        <v>1991</v>
      </c>
      <c r="E530">
        <v>0</v>
      </c>
      <c r="AE530">
        <v>32087.014550416399</v>
      </c>
      <c r="AF530">
        <v>17663.728030286798</v>
      </c>
      <c r="AG530">
        <v>13626.647070573699</v>
      </c>
      <c r="AH530">
        <v>11363.651072590899</v>
      </c>
      <c r="AI530">
        <v>4705.9496863282702</v>
      </c>
    </row>
    <row r="531" spans="1:35" customFormat="1" hidden="1">
      <c r="A531" t="s">
        <v>56</v>
      </c>
      <c r="B531" t="s">
        <v>47</v>
      </c>
      <c r="C531" t="s">
        <v>66</v>
      </c>
      <c r="D531">
        <v>2044</v>
      </c>
      <c r="E531">
        <v>1</v>
      </c>
      <c r="AD531">
        <v>362523.97144789598</v>
      </c>
      <c r="AE531">
        <v>362788.18686467799</v>
      </c>
      <c r="AF531">
        <v>360264.00123728899</v>
      </c>
      <c r="AG531">
        <v>355511.586978234</v>
      </c>
      <c r="AH531">
        <v>339474.093352761</v>
      </c>
      <c r="AI531">
        <v>303909.48054990702</v>
      </c>
    </row>
    <row r="532" spans="1:35" customFormat="1" hidden="1">
      <c r="A532" t="s">
        <v>56</v>
      </c>
      <c r="B532" t="s">
        <v>47</v>
      </c>
      <c r="C532" t="s">
        <v>66</v>
      </c>
      <c r="D532">
        <v>2045</v>
      </c>
      <c r="E532">
        <v>1</v>
      </c>
      <c r="AE532">
        <v>362788.18686467799</v>
      </c>
      <c r="AF532">
        <v>360264.00123728899</v>
      </c>
      <c r="AG532">
        <v>355511.586978234</v>
      </c>
      <c r="AH532">
        <v>339474.093352761</v>
      </c>
      <c r="AI532">
        <v>303909.48054990702</v>
      </c>
    </row>
    <row r="533" spans="1:35" customFormat="1" hidden="1">
      <c r="A533" t="s">
        <v>56</v>
      </c>
      <c r="B533" t="s">
        <v>47</v>
      </c>
      <c r="C533" t="s">
        <v>66</v>
      </c>
      <c r="D533">
        <v>2046</v>
      </c>
      <c r="E533">
        <v>1</v>
      </c>
      <c r="AF533">
        <v>1079598.0090946101</v>
      </c>
      <c r="AG533">
        <v>1065356.51686989</v>
      </c>
      <c r="AH533">
        <v>1017297.18779603</v>
      </c>
      <c r="AI533">
        <v>910721.21838383295</v>
      </c>
    </row>
    <row r="534" spans="1:35" customFormat="1" hidden="1">
      <c r="A534" t="s">
        <v>56</v>
      </c>
      <c r="B534" t="s">
        <v>47</v>
      </c>
      <c r="C534" t="s">
        <v>66</v>
      </c>
      <c r="D534">
        <v>2047</v>
      </c>
      <c r="E534">
        <v>1</v>
      </c>
      <c r="AG534">
        <v>1065356.51686989</v>
      </c>
      <c r="AH534">
        <v>1017297.18779603</v>
      </c>
      <c r="AI534">
        <v>910721.21838383295</v>
      </c>
    </row>
    <row r="535" spans="1:35" customFormat="1" hidden="1">
      <c r="A535" t="s">
        <v>56</v>
      </c>
      <c r="B535" t="s">
        <v>47</v>
      </c>
      <c r="C535" t="s">
        <v>66</v>
      </c>
      <c r="D535">
        <v>2048</v>
      </c>
      <c r="E535">
        <v>1</v>
      </c>
      <c r="AH535">
        <v>1017297.18779603</v>
      </c>
      <c r="AI535">
        <v>910721.21838383295</v>
      </c>
    </row>
    <row r="536" spans="1:35" customFormat="1" hidden="1">
      <c r="A536" t="s">
        <v>56</v>
      </c>
      <c r="B536" t="s">
        <v>47</v>
      </c>
      <c r="C536" t="s">
        <v>66</v>
      </c>
      <c r="D536">
        <v>2049</v>
      </c>
      <c r="E536">
        <v>1</v>
      </c>
      <c r="AI536">
        <v>910721.218383834</v>
      </c>
    </row>
    <row r="537" spans="1:35" customFormat="1" hidden="1">
      <c r="A537" t="s">
        <v>56</v>
      </c>
      <c r="B537" t="s">
        <v>47</v>
      </c>
      <c r="C537" t="s">
        <v>65</v>
      </c>
      <c r="D537">
        <v>2011</v>
      </c>
      <c r="E537">
        <v>1</v>
      </c>
      <c r="F537">
        <v>70140.576109794798</v>
      </c>
      <c r="G537">
        <v>70140.5761097949</v>
      </c>
      <c r="H537">
        <v>70140.576109794798</v>
      </c>
      <c r="I537">
        <v>70140.5761097949</v>
      </c>
      <c r="J537">
        <v>70140.5761097949</v>
      </c>
      <c r="K537">
        <v>70140.5761097949</v>
      </c>
      <c r="L537">
        <v>70140.5761097949</v>
      </c>
      <c r="M537">
        <v>70140.5761097949</v>
      </c>
      <c r="N537">
        <v>69725.169770455206</v>
      </c>
      <c r="O537">
        <v>69855.703229327293</v>
      </c>
      <c r="P537">
        <v>69855.703229327293</v>
      </c>
      <c r="Q537">
        <v>69855.703229327293</v>
      </c>
      <c r="R537">
        <v>69766.488360803603</v>
      </c>
      <c r="S537">
        <v>69855.703229327293</v>
      </c>
      <c r="T537">
        <v>69855.703229327293</v>
      </c>
      <c r="U537">
        <v>69892.485830702804</v>
      </c>
      <c r="V537">
        <v>69844.446394361599</v>
      </c>
      <c r="W537">
        <v>69855.703229327293</v>
      </c>
      <c r="X537">
        <v>69855.703229327293</v>
      </c>
      <c r="Y537">
        <v>69855.703229327293</v>
      </c>
      <c r="Z537">
        <v>69855.703229327293</v>
      </c>
    </row>
    <row r="538" spans="1:35" customFormat="1" hidden="1">
      <c r="A538" t="s">
        <v>56</v>
      </c>
      <c r="B538" t="s">
        <v>47</v>
      </c>
      <c r="C538" t="s">
        <v>65</v>
      </c>
      <c r="D538">
        <v>2012</v>
      </c>
      <c r="E538">
        <v>1</v>
      </c>
      <c r="F538">
        <v>114233.903171677</v>
      </c>
      <c r="G538">
        <v>114233.903171677</v>
      </c>
      <c r="H538">
        <v>114233.903171677</v>
      </c>
      <c r="I538">
        <v>114233.903171677</v>
      </c>
      <c r="J538">
        <v>114233.903171677</v>
      </c>
      <c r="K538">
        <v>114233.903171677</v>
      </c>
      <c r="L538">
        <v>114233.903171677</v>
      </c>
      <c r="M538">
        <v>114233.903171677</v>
      </c>
      <c r="N538">
        <v>113564.265470017</v>
      </c>
      <c r="O538">
        <v>113524.01242655099</v>
      </c>
      <c r="P538">
        <v>113467.080199394</v>
      </c>
      <c r="Q538">
        <v>113467.542737335</v>
      </c>
      <c r="R538">
        <v>113524.01242655099</v>
      </c>
      <c r="S538">
        <v>113471.16287149899</v>
      </c>
      <c r="T538">
        <v>113524.01242655099</v>
      </c>
      <c r="U538">
        <v>113524.01242655099</v>
      </c>
      <c r="V538">
        <v>113265.456080223</v>
      </c>
      <c r="W538">
        <v>113524.01242655099</v>
      </c>
      <c r="X538">
        <v>113212.606525171</v>
      </c>
      <c r="Y538">
        <v>113519.929754446</v>
      </c>
      <c r="Z538">
        <v>113265.879852849</v>
      </c>
      <c r="AA538">
        <v>113515.84708234201</v>
      </c>
    </row>
    <row r="539" spans="1:35" customFormat="1" hidden="1">
      <c r="A539" t="s">
        <v>56</v>
      </c>
      <c r="B539" t="s">
        <v>47</v>
      </c>
      <c r="C539" t="s">
        <v>65</v>
      </c>
      <c r="D539">
        <v>2021</v>
      </c>
      <c r="E539">
        <v>1</v>
      </c>
      <c r="G539">
        <v>78456.985444484002</v>
      </c>
      <c r="H539">
        <v>78456.985444484002</v>
      </c>
      <c r="I539">
        <v>78456.985444484002</v>
      </c>
      <c r="J539">
        <v>78456.985444484002</v>
      </c>
      <c r="K539">
        <v>78456.985444484002</v>
      </c>
      <c r="L539">
        <v>78456.985444484104</v>
      </c>
      <c r="M539">
        <v>78456.985444484104</v>
      </c>
      <c r="N539">
        <v>78289.881494833797</v>
      </c>
      <c r="O539">
        <v>78329.461292627093</v>
      </c>
      <c r="P539">
        <v>78329.461292627093</v>
      </c>
      <c r="Q539">
        <v>78299.164465116803</v>
      </c>
      <c r="R539">
        <v>78329.461292627093</v>
      </c>
      <c r="S539">
        <v>78329.461292627093</v>
      </c>
      <c r="T539">
        <v>78329.461292627093</v>
      </c>
      <c r="U539">
        <v>78329.461292627093</v>
      </c>
      <c r="V539">
        <v>78276.607959147004</v>
      </c>
      <c r="W539">
        <v>78329.461292627093</v>
      </c>
      <c r="X539">
        <v>78265.923072654594</v>
      </c>
      <c r="Y539">
        <v>78238.751415142295</v>
      </c>
      <c r="Z539">
        <v>78243.022601127799</v>
      </c>
      <c r="AA539">
        <v>77856.013884880696</v>
      </c>
      <c r="AB539">
        <v>78248.326389518406</v>
      </c>
      <c r="AC539">
        <v>78224.739818404196</v>
      </c>
      <c r="AD539">
        <v>78033.769001226799</v>
      </c>
      <c r="AE539">
        <v>78186.9160012598</v>
      </c>
      <c r="AF539">
        <v>78161.263458250207</v>
      </c>
      <c r="AG539">
        <v>77182.263200789894</v>
      </c>
      <c r="AH539">
        <v>74607.157846342307</v>
      </c>
      <c r="AI539">
        <v>66636.335203282899</v>
      </c>
    </row>
    <row r="540" spans="1:35" customFormat="1" hidden="1">
      <c r="A540" t="s">
        <v>56</v>
      </c>
      <c r="B540" t="s">
        <v>47</v>
      </c>
      <c r="C540" t="s">
        <v>65</v>
      </c>
      <c r="D540">
        <v>2026</v>
      </c>
      <c r="E540">
        <v>1</v>
      </c>
      <c r="L540">
        <v>130761.642407473</v>
      </c>
      <c r="M540">
        <v>130761.642407473</v>
      </c>
      <c r="N540">
        <v>130483.13582472299</v>
      </c>
      <c r="O540">
        <v>130549.10215437799</v>
      </c>
      <c r="P540">
        <v>130549.10215437799</v>
      </c>
      <c r="Q540">
        <v>130498.60744186099</v>
      </c>
      <c r="R540">
        <v>130549.10215437799</v>
      </c>
      <c r="S540">
        <v>130549.10215437799</v>
      </c>
      <c r="T540">
        <v>130549.10215437799</v>
      </c>
      <c r="U540">
        <v>130549.10215437799</v>
      </c>
      <c r="V540">
        <v>130461.013265245</v>
      </c>
      <c r="W540">
        <v>130549.10215437799</v>
      </c>
      <c r="X540">
        <v>130443.205121091</v>
      </c>
      <c r="Y540">
        <v>130397.919025237</v>
      </c>
      <c r="Z540">
        <v>130405.03766854601</v>
      </c>
      <c r="AA540">
        <v>129760.023141467</v>
      </c>
      <c r="AB540">
        <v>130413.877315864</v>
      </c>
      <c r="AC540">
        <v>130374.566364007</v>
      </c>
      <c r="AD540">
        <v>130056.281668711</v>
      </c>
      <c r="AE540">
        <v>130311.526668766</v>
      </c>
      <c r="AF540">
        <v>130268.772430417</v>
      </c>
      <c r="AG540">
        <v>128637.10533464899</v>
      </c>
      <c r="AH540">
        <v>124345.263077237</v>
      </c>
      <c r="AI540">
        <v>111060.558672138</v>
      </c>
    </row>
    <row r="541" spans="1:35" customFormat="1" hidden="1">
      <c r="A541" t="s">
        <v>56</v>
      </c>
      <c r="B541" t="s">
        <v>47</v>
      </c>
      <c r="C541" t="s">
        <v>65</v>
      </c>
      <c r="D541">
        <v>2027</v>
      </c>
      <c r="E541">
        <v>1</v>
      </c>
      <c r="M541">
        <v>130761.642407473</v>
      </c>
      <c r="N541">
        <v>130483.13582472299</v>
      </c>
      <c r="O541">
        <v>130549.10215437799</v>
      </c>
      <c r="P541">
        <v>130549.10215437799</v>
      </c>
      <c r="Q541">
        <v>130498.60744186099</v>
      </c>
      <c r="R541">
        <v>130549.10215437799</v>
      </c>
      <c r="S541">
        <v>130549.10215437799</v>
      </c>
      <c r="T541">
        <v>130549.10215437799</v>
      </c>
      <c r="U541">
        <v>130549.10215437799</v>
      </c>
      <c r="V541">
        <v>130461.013265245</v>
      </c>
      <c r="W541">
        <v>130549.10215437799</v>
      </c>
      <c r="X541">
        <v>130443.205121091</v>
      </c>
      <c r="Y541">
        <v>130397.919025237</v>
      </c>
      <c r="Z541">
        <v>130405.03766854601</v>
      </c>
      <c r="AA541">
        <v>129760.023141467</v>
      </c>
      <c r="AB541">
        <v>130413.877315864</v>
      </c>
      <c r="AC541">
        <v>130374.566364007</v>
      </c>
      <c r="AD541">
        <v>130056.281668711</v>
      </c>
      <c r="AE541">
        <v>130311.526668766</v>
      </c>
      <c r="AF541">
        <v>130268.772430417</v>
      </c>
      <c r="AG541">
        <v>128637.10533464899</v>
      </c>
      <c r="AH541">
        <v>124345.263077237</v>
      </c>
      <c r="AI541">
        <v>111060.558672138</v>
      </c>
    </row>
    <row r="542" spans="1:35" customFormat="1" hidden="1">
      <c r="A542" t="s">
        <v>56</v>
      </c>
      <c r="B542" t="s">
        <v>47</v>
      </c>
      <c r="C542" t="s">
        <v>65</v>
      </c>
      <c r="D542">
        <v>2028</v>
      </c>
      <c r="E542">
        <v>1</v>
      </c>
      <c r="N542">
        <v>130483.13582472299</v>
      </c>
      <c r="O542">
        <v>130549.10215437799</v>
      </c>
      <c r="P542">
        <v>130549.10215437799</v>
      </c>
      <c r="Q542">
        <v>130498.60744186099</v>
      </c>
      <c r="R542">
        <v>130549.10215437799</v>
      </c>
      <c r="S542">
        <v>130549.10215437799</v>
      </c>
      <c r="T542">
        <v>130549.10215437799</v>
      </c>
      <c r="U542">
        <v>130549.10215437799</v>
      </c>
      <c r="V542">
        <v>130461.013265245</v>
      </c>
      <c r="W542">
        <v>130549.10215437799</v>
      </c>
      <c r="X542">
        <v>130443.205121091</v>
      </c>
      <c r="Y542">
        <v>130397.919025237</v>
      </c>
      <c r="Z542">
        <v>130405.03766854601</v>
      </c>
      <c r="AA542">
        <v>129760.023141467</v>
      </c>
      <c r="AB542">
        <v>130413.877315864</v>
      </c>
      <c r="AC542">
        <v>130374.566364007</v>
      </c>
      <c r="AD542">
        <v>130056.281668711</v>
      </c>
      <c r="AE542">
        <v>130311.526668766</v>
      </c>
      <c r="AF542">
        <v>130268.772430417</v>
      </c>
      <c r="AG542">
        <v>128637.10533464899</v>
      </c>
      <c r="AH542">
        <v>124345.263077237</v>
      </c>
      <c r="AI542">
        <v>111060.558672138</v>
      </c>
    </row>
    <row r="543" spans="1:35" customFormat="1" hidden="1">
      <c r="A543" t="s">
        <v>56</v>
      </c>
      <c r="B543" t="s">
        <v>47</v>
      </c>
      <c r="C543" t="s">
        <v>65</v>
      </c>
      <c r="D543">
        <v>2029</v>
      </c>
      <c r="E543">
        <v>1</v>
      </c>
      <c r="O543">
        <v>130549.10215437799</v>
      </c>
      <c r="P543">
        <v>130549.10215437799</v>
      </c>
      <c r="Q543">
        <v>130498.60744186099</v>
      </c>
      <c r="R543">
        <v>130549.10215437799</v>
      </c>
      <c r="S543">
        <v>130549.10215437799</v>
      </c>
      <c r="T543">
        <v>130549.10215437799</v>
      </c>
      <c r="U543">
        <v>130549.10215437799</v>
      </c>
      <c r="V543">
        <v>130461.013265245</v>
      </c>
      <c r="W543">
        <v>130549.10215437799</v>
      </c>
      <c r="X543">
        <v>130443.205121091</v>
      </c>
      <c r="Y543">
        <v>130397.919025237</v>
      </c>
      <c r="Z543">
        <v>130405.03766854601</v>
      </c>
      <c r="AA543">
        <v>129760.023141467</v>
      </c>
      <c r="AB543">
        <v>130413.877315864</v>
      </c>
      <c r="AC543">
        <v>130374.566364007</v>
      </c>
      <c r="AD543">
        <v>130056.281668711</v>
      </c>
      <c r="AE543">
        <v>130311.526668766</v>
      </c>
      <c r="AF543">
        <v>130268.772430417</v>
      </c>
      <c r="AG543">
        <v>128637.10533464899</v>
      </c>
      <c r="AH543">
        <v>124345.263077237</v>
      </c>
      <c r="AI543">
        <v>111060.558672138</v>
      </c>
    </row>
    <row r="544" spans="1:35" customFormat="1" hidden="1">
      <c r="A544" t="s">
        <v>56</v>
      </c>
      <c r="B544" t="s">
        <v>47</v>
      </c>
      <c r="C544" t="s">
        <v>65</v>
      </c>
      <c r="D544">
        <v>2030</v>
      </c>
      <c r="E544">
        <v>1</v>
      </c>
      <c r="P544">
        <v>130549.10215437799</v>
      </c>
      <c r="Q544">
        <v>130498.60744186099</v>
      </c>
      <c r="R544">
        <v>130549.10215437799</v>
      </c>
      <c r="S544">
        <v>130549.10215437799</v>
      </c>
      <c r="T544">
        <v>130549.10215437799</v>
      </c>
      <c r="U544">
        <v>130549.10215437799</v>
      </c>
      <c r="V544">
        <v>130461.013265245</v>
      </c>
      <c r="W544">
        <v>130549.10215437799</v>
      </c>
      <c r="X544">
        <v>130443.205121091</v>
      </c>
      <c r="Y544">
        <v>130397.919025237</v>
      </c>
      <c r="Z544">
        <v>130405.03766854601</v>
      </c>
      <c r="AA544">
        <v>129760.023141467</v>
      </c>
      <c r="AB544">
        <v>130413.877315864</v>
      </c>
      <c r="AC544">
        <v>130374.566364007</v>
      </c>
      <c r="AD544">
        <v>130056.281668711</v>
      </c>
      <c r="AE544">
        <v>130311.526668766</v>
      </c>
      <c r="AF544">
        <v>130268.772430417</v>
      </c>
      <c r="AG544">
        <v>128637.10533464899</v>
      </c>
      <c r="AH544">
        <v>124345.263077237</v>
      </c>
      <c r="AI544">
        <v>111060.558672138</v>
      </c>
    </row>
    <row r="545" spans="1:35" customFormat="1" hidden="1">
      <c r="A545" t="s">
        <v>56</v>
      </c>
      <c r="B545" t="s">
        <v>47</v>
      </c>
      <c r="C545" t="s">
        <v>65</v>
      </c>
      <c r="D545">
        <v>2041</v>
      </c>
      <c r="E545">
        <v>1</v>
      </c>
      <c r="AA545">
        <v>82825.412403370399</v>
      </c>
      <c r="AB545">
        <v>82984.780581847299</v>
      </c>
      <c r="AC545">
        <v>82968.353423583394</v>
      </c>
      <c r="AD545">
        <v>82725.373007021102</v>
      </c>
      <c r="AE545">
        <v>82791.041610428598</v>
      </c>
      <c r="AF545">
        <v>82684.033275927693</v>
      </c>
      <c r="AG545">
        <v>81254.324052446304</v>
      </c>
      <c r="AH545">
        <v>75262.580884403593</v>
      </c>
      <c r="AI545">
        <v>69771.393199996601</v>
      </c>
    </row>
    <row r="546" spans="1:35" customFormat="1" hidden="1">
      <c r="A546" t="s">
        <v>56</v>
      </c>
      <c r="B546" t="s">
        <v>47</v>
      </c>
      <c r="C546" t="s">
        <v>65</v>
      </c>
      <c r="D546">
        <v>2042</v>
      </c>
      <c r="E546">
        <v>1</v>
      </c>
      <c r="AB546">
        <v>178670.48763700499</v>
      </c>
      <c r="AC546">
        <v>178495.910698992</v>
      </c>
      <c r="AD546">
        <v>177807.33602991499</v>
      </c>
      <c r="AE546">
        <v>177847.04842219601</v>
      </c>
      <c r="AF546">
        <v>176964.016852962</v>
      </c>
      <c r="AG546">
        <v>173454.364093312</v>
      </c>
      <c r="AH546">
        <v>154728.79291849499</v>
      </c>
      <c r="AI546">
        <v>146799.92990369201</v>
      </c>
    </row>
    <row r="547" spans="1:35" customFormat="1" hidden="1">
      <c r="A547" t="s">
        <v>56</v>
      </c>
      <c r="B547" t="s">
        <v>46</v>
      </c>
      <c r="C547" t="s">
        <v>72</v>
      </c>
      <c r="D547">
        <v>2022</v>
      </c>
      <c r="E547">
        <v>0</v>
      </c>
      <c r="H547">
        <v>21363.864026807201</v>
      </c>
      <c r="I547">
        <v>10321.7550806773</v>
      </c>
      <c r="J547">
        <v>10972.841039479799</v>
      </c>
      <c r="K547">
        <v>14940.830842694601</v>
      </c>
      <c r="L547">
        <v>19375.6978247148</v>
      </c>
      <c r="M547">
        <v>23352.0845611472</v>
      </c>
      <c r="N547">
        <v>26999.074882394001</v>
      </c>
      <c r="O547">
        <v>31798.769091259299</v>
      </c>
      <c r="P547">
        <v>34432.416915088899</v>
      </c>
      <c r="Q547">
        <v>34541.687817037397</v>
      </c>
      <c r="R547">
        <v>34962.9458777033</v>
      </c>
      <c r="S547">
        <v>35615.418733205603</v>
      </c>
      <c r="T547">
        <v>35699.310574557101</v>
      </c>
      <c r="U547">
        <v>36438.494007855399</v>
      </c>
      <c r="V547">
        <v>36786.403446619101</v>
      </c>
    </row>
    <row r="548" spans="1:35" customFormat="1" hidden="1">
      <c r="A548" t="s">
        <v>56</v>
      </c>
      <c r="B548" t="s">
        <v>46</v>
      </c>
      <c r="C548" t="s">
        <v>72</v>
      </c>
      <c r="D548">
        <v>2023</v>
      </c>
      <c r="E548">
        <v>0</v>
      </c>
      <c r="I548">
        <v>22167.726323805899</v>
      </c>
      <c r="J548">
        <v>23566.044268302299</v>
      </c>
      <c r="K548">
        <v>32087.977924525501</v>
      </c>
      <c r="L548">
        <v>41612.609808491397</v>
      </c>
      <c r="M548">
        <v>50152.577308384898</v>
      </c>
      <c r="N548">
        <v>57985.1099266327</v>
      </c>
      <c r="O548">
        <v>68293.270392410705</v>
      </c>
      <c r="P548">
        <v>73949.477474986794</v>
      </c>
      <c r="Q548">
        <v>74184.155340390105</v>
      </c>
      <c r="R548">
        <v>75088.878745232403</v>
      </c>
      <c r="S548">
        <v>76490.175286511905</v>
      </c>
      <c r="T548">
        <v>76670.347298475404</v>
      </c>
      <c r="U548">
        <v>78257.869568125403</v>
      </c>
      <c r="V548">
        <v>79005.064319764104</v>
      </c>
      <c r="W548">
        <v>80668.959848724902</v>
      </c>
    </row>
    <row r="549" spans="1:35" customFormat="1" hidden="1">
      <c r="A549" t="s">
        <v>56</v>
      </c>
      <c r="B549" t="s">
        <v>46</v>
      </c>
      <c r="C549" t="s">
        <v>72</v>
      </c>
      <c r="D549">
        <v>2024</v>
      </c>
      <c r="E549">
        <v>0</v>
      </c>
      <c r="J549">
        <v>13529.237697423199</v>
      </c>
      <c r="K549">
        <v>18421.6695694872</v>
      </c>
      <c r="L549">
        <v>23889.749289254101</v>
      </c>
      <c r="M549">
        <v>28792.534369299701</v>
      </c>
      <c r="N549">
        <v>33289.181933847802</v>
      </c>
      <c r="O549">
        <v>39207.084470943402</v>
      </c>
      <c r="P549">
        <v>42454.306160539803</v>
      </c>
      <c r="Q549">
        <v>42589.034441078402</v>
      </c>
      <c r="R549">
        <v>43108.4350606808</v>
      </c>
      <c r="S549">
        <v>43912.917721228398</v>
      </c>
      <c r="T549">
        <v>44016.354256801598</v>
      </c>
      <c r="U549">
        <v>44927.748884237502</v>
      </c>
      <c r="V549">
        <v>45356.712493322499</v>
      </c>
      <c r="W549">
        <v>46311.952917158502</v>
      </c>
      <c r="X549">
        <v>47171.560957408299</v>
      </c>
    </row>
    <row r="550" spans="1:35" customFormat="1" hidden="1">
      <c r="A550" t="s">
        <v>56</v>
      </c>
      <c r="B550" t="s">
        <v>46</v>
      </c>
      <c r="C550" t="s">
        <v>72</v>
      </c>
      <c r="D550">
        <v>2037</v>
      </c>
      <c r="E550">
        <v>0</v>
      </c>
      <c r="W550">
        <v>37561.147860137302</v>
      </c>
      <c r="X550">
        <v>38258.329962549098</v>
      </c>
      <c r="Y550">
        <v>38490.787891164597</v>
      </c>
      <c r="Z550">
        <v>39564.944292526801</v>
      </c>
      <c r="AA550">
        <v>41148.435977907699</v>
      </c>
      <c r="AB550">
        <v>42171.311804713798</v>
      </c>
      <c r="AC550">
        <v>43549.1527545961</v>
      </c>
      <c r="AD550">
        <v>42244.360876042403</v>
      </c>
      <c r="AE550">
        <v>43342.542413912903</v>
      </c>
      <c r="AF550">
        <v>32081.611557005101</v>
      </c>
      <c r="AG550">
        <v>20931.9881214753</v>
      </c>
      <c r="AH550">
        <v>17934.030546689399</v>
      </c>
      <c r="AI550">
        <v>14801.0586349962</v>
      </c>
    </row>
    <row r="551" spans="1:35" customFormat="1" hidden="1">
      <c r="A551" t="s">
        <v>56</v>
      </c>
      <c r="B551" t="s">
        <v>46</v>
      </c>
      <c r="C551" t="s">
        <v>72</v>
      </c>
      <c r="D551">
        <v>2038</v>
      </c>
      <c r="E551">
        <v>0</v>
      </c>
      <c r="X551">
        <v>82166.277109532093</v>
      </c>
      <c r="Y551">
        <v>82665.520087404395</v>
      </c>
      <c r="Z551">
        <v>84972.453835419699</v>
      </c>
      <c r="AA551">
        <v>88373.271820653405</v>
      </c>
      <c r="AB551">
        <v>90570.071804245599</v>
      </c>
      <c r="AC551">
        <v>93529.219822774205</v>
      </c>
      <c r="AD551">
        <v>90726.957121593601</v>
      </c>
      <c r="AE551">
        <v>93085.488940561394</v>
      </c>
      <c r="AF551">
        <v>68900.722741783204</v>
      </c>
      <c r="AG551">
        <v>44955.008180602301</v>
      </c>
      <c r="AH551">
        <v>38516.383883786002</v>
      </c>
      <c r="AI551">
        <v>31787.793312149599</v>
      </c>
    </row>
    <row r="552" spans="1:35" customFormat="1" hidden="1">
      <c r="A552" t="s">
        <v>56</v>
      </c>
      <c r="B552" t="s">
        <v>46</v>
      </c>
      <c r="C552" t="s">
        <v>72</v>
      </c>
      <c r="D552">
        <v>2039</v>
      </c>
      <c r="E552">
        <v>0</v>
      </c>
      <c r="Y552">
        <v>47458.175751113296</v>
      </c>
      <c r="Z552">
        <v>48782.583643832397</v>
      </c>
      <c r="AA552">
        <v>50734.989162724902</v>
      </c>
      <c r="AB552">
        <v>51996.169393625598</v>
      </c>
      <c r="AC552">
        <v>53695.012715344303</v>
      </c>
      <c r="AD552">
        <v>52086.237065801397</v>
      </c>
      <c r="AE552">
        <v>53440.267349053902</v>
      </c>
      <c r="AF552">
        <v>39555.822134802002</v>
      </c>
      <c r="AG552">
        <v>25808.616178449902</v>
      </c>
      <c r="AH552">
        <v>22112.2097063123</v>
      </c>
      <c r="AI552">
        <v>18249.333944224702</v>
      </c>
    </row>
    <row r="553" spans="1:35" customFormat="1" hidden="1">
      <c r="A553" t="s">
        <v>56</v>
      </c>
      <c r="B553" t="s">
        <v>46</v>
      </c>
      <c r="C553" t="s">
        <v>72</v>
      </c>
      <c r="D553">
        <v>2041</v>
      </c>
      <c r="E553">
        <v>0</v>
      </c>
      <c r="AA553">
        <v>3178.3198627053198</v>
      </c>
      <c r="AB553">
        <v>3257.3271561821498</v>
      </c>
      <c r="AC553">
        <v>3363.7520822962501</v>
      </c>
      <c r="AD553">
        <v>3262.9694924906398</v>
      </c>
      <c r="AE553">
        <v>3347.7934259335598</v>
      </c>
      <c r="AF553">
        <v>2477.9951124745198</v>
      </c>
      <c r="AG553">
        <v>1616.7942239193601</v>
      </c>
      <c r="AH553">
        <v>1385.23091219092</v>
      </c>
      <c r="AI553">
        <v>1143.2390449525501</v>
      </c>
    </row>
    <row r="554" spans="1:35" customFormat="1" hidden="1">
      <c r="A554" t="s">
        <v>56</v>
      </c>
      <c r="B554" t="s">
        <v>46</v>
      </c>
      <c r="C554" t="s">
        <v>72</v>
      </c>
      <c r="D554">
        <v>2042</v>
      </c>
      <c r="E554">
        <v>0</v>
      </c>
      <c r="AB554">
        <v>3257.3271561821098</v>
      </c>
      <c r="AC554">
        <v>3363.7520822962101</v>
      </c>
      <c r="AD554">
        <v>3262.9694924906098</v>
      </c>
      <c r="AE554">
        <v>3347.7934259335202</v>
      </c>
      <c r="AF554">
        <v>2477.9951124744998</v>
      </c>
      <c r="AG554">
        <v>1616.7942239193501</v>
      </c>
      <c r="AH554">
        <v>1385.23091219091</v>
      </c>
      <c r="AI554">
        <v>1143.2390449525401</v>
      </c>
    </row>
    <row r="555" spans="1:35" customFormat="1" hidden="1">
      <c r="A555" t="s">
        <v>56</v>
      </c>
      <c r="B555" t="s">
        <v>46</v>
      </c>
      <c r="C555" t="s">
        <v>72</v>
      </c>
      <c r="D555">
        <v>2043</v>
      </c>
      <c r="E555">
        <v>0</v>
      </c>
      <c r="AC555">
        <v>3363.7520822962501</v>
      </c>
      <c r="AD555">
        <v>3262.9694924906398</v>
      </c>
      <c r="AE555">
        <v>3347.7934259335598</v>
      </c>
      <c r="AF555">
        <v>2477.9951124745198</v>
      </c>
      <c r="AG555">
        <v>1616.7942239193601</v>
      </c>
      <c r="AH555">
        <v>1385.23091219092</v>
      </c>
      <c r="AI555">
        <v>1143.2390449525501</v>
      </c>
    </row>
    <row r="556" spans="1:35" customFormat="1" hidden="1">
      <c r="A556" t="s">
        <v>56</v>
      </c>
      <c r="B556" t="s">
        <v>46</v>
      </c>
      <c r="C556" t="s">
        <v>72</v>
      </c>
      <c r="D556">
        <v>2044</v>
      </c>
      <c r="E556">
        <v>0</v>
      </c>
      <c r="AD556">
        <v>3262.9694924906098</v>
      </c>
      <c r="AE556">
        <v>3347.7934259335202</v>
      </c>
      <c r="AF556">
        <v>2477.9951124744998</v>
      </c>
      <c r="AG556">
        <v>1616.7942239193501</v>
      </c>
      <c r="AH556">
        <v>1385.23091219091</v>
      </c>
      <c r="AI556">
        <v>1143.2390449525401</v>
      </c>
    </row>
    <row r="557" spans="1:35" customFormat="1" hidden="1">
      <c r="A557" t="s">
        <v>56</v>
      </c>
      <c r="B557" t="s">
        <v>46</v>
      </c>
      <c r="C557" t="s">
        <v>72</v>
      </c>
      <c r="D557">
        <v>2045</v>
      </c>
      <c r="E557">
        <v>0</v>
      </c>
      <c r="AE557">
        <v>3347.7934259335598</v>
      </c>
      <c r="AF557">
        <v>2477.9951124745198</v>
      </c>
      <c r="AG557">
        <v>1616.7942239193601</v>
      </c>
      <c r="AH557">
        <v>1385.23091219092</v>
      </c>
      <c r="AI557">
        <v>1143.2390449525501</v>
      </c>
    </row>
    <row r="558" spans="1:35" customFormat="1" hidden="1">
      <c r="A558" t="s">
        <v>56</v>
      </c>
      <c r="B558" t="s">
        <v>57</v>
      </c>
      <c r="C558" t="s">
        <v>74</v>
      </c>
      <c r="E558">
        <v>0</v>
      </c>
      <c r="G558" s="36">
        <v>-9.2852019394347007E-9</v>
      </c>
      <c r="P558">
        <v>-28486.429576716098</v>
      </c>
      <c r="Q558">
        <v>-29682.607454626199</v>
      </c>
      <c r="R558">
        <v>-28316.639108007399</v>
      </c>
      <c r="S558">
        <v>-26144.176020555002</v>
      </c>
      <c r="T558">
        <v>-18529.9187851024</v>
      </c>
      <c r="U558">
        <v>-18114.608574490401</v>
      </c>
      <c r="V558">
        <v>-14116.212199203301</v>
      </c>
      <c r="W558">
        <v>-12652.663900879699</v>
      </c>
      <c r="X558">
        <v>-15673.7628432115</v>
      </c>
      <c r="Y558">
        <v>-12740.956067392201</v>
      </c>
      <c r="Z558">
        <v>-12600.078888824801</v>
      </c>
      <c r="AA558">
        <v>-16001.4845868545</v>
      </c>
      <c r="AB558">
        <v>-19836.942394088299</v>
      </c>
      <c r="AC558">
        <v>-23350.177189812399</v>
      </c>
      <c r="AD558">
        <v>-25143.145239037101</v>
      </c>
      <c r="AE558">
        <v>-26021.134104004599</v>
      </c>
      <c r="AF558">
        <v>-23213.456459331501</v>
      </c>
      <c r="AG558">
        <v>-33469.880074244102</v>
      </c>
      <c r="AH558">
        <v>-46710.756875258303</v>
      </c>
      <c r="AI558">
        <v>-59439.368588425197</v>
      </c>
    </row>
    <row r="559" spans="1:35" customFormat="1" hidden="1">
      <c r="A559" t="s">
        <v>56</v>
      </c>
      <c r="B559" t="s">
        <v>45</v>
      </c>
      <c r="C559" t="s">
        <v>73</v>
      </c>
      <c r="D559">
        <v>1993</v>
      </c>
      <c r="E559">
        <v>0</v>
      </c>
      <c r="F559">
        <v>1419854.5689109699</v>
      </c>
      <c r="G559">
        <v>1413275.33219733</v>
      </c>
      <c r="H559">
        <v>1379655.98058878</v>
      </c>
    </row>
    <row r="560" spans="1:35" customFormat="1" hidden="1">
      <c r="A560" t="s">
        <v>56</v>
      </c>
      <c r="B560" t="s">
        <v>45</v>
      </c>
      <c r="C560" t="s">
        <v>71</v>
      </c>
      <c r="D560">
        <v>2012</v>
      </c>
      <c r="E560">
        <v>1</v>
      </c>
      <c r="F560">
        <v>16126.1663996157</v>
      </c>
      <c r="G560">
        <v>16126.1663996157</v>
      </c>
      <c r="H560">
        <v>16126.1663996157</v>
      </c>
      <c r="I560">
        <v>16126.1663996157</v>
      </c>
      <c r="J560">
        <v>16126.1663996157</v>
      </c>
      <c r="K560">
        <v>16126.1663996157</v>
      </c>
      <c r="L560">
        <v>16126.1663996157</v>
      </c>
      <c r="M560">
        <v>16051.875552765599</v>
      </c>
      <c r="N560">
        <v>15620.0431186398</v>
      </c>
      <c r="O560">
        <v>15124.273430793201</v>
      </c>
      <c r="P560">
        <v>15372.9657646879</v>
      </c>
      <c r="Q560">
        <v>15238.786648495199</v>
      </c>
      <c r="R560">
        <v>15251.785318291801</v>
      </c>
      <c r="S560">
        <v>14914.9692896285</v>
      </c>
      <c r="T560">
        <v>15191.935894168701</v>
      </c>
      <c r="U560">
        <v>15327.6501912806</v>
      </c>
      <c r="V560">
        <v>14947.4074436993</v>
      </c>
      <c r="W560">
        <v>15219.405837346099</v>
      </c>
      <c r="X560">
        <v>14947.6136287843</v>
      </c>
      <c r="Y560">
        <v>14900.279331416999</v>
      </c>
      <c r="Z560">
        <v>14803.798458524499</v>
      </c>
      <c r="AA560">
        <v>14863.2579140867</v>
      </c>
    </row>
    <row r="561" spans="1:35" customFormat="1" hidden="1">
      <c r="A561" t="s">
        <v>56</v>
      </c>
      <c r="B561" t="s">
        <v>45</v>
      </c>
      <c r="C561" t="s">
        <v>71</v>
      </c>
      <c r="D561">
        <v>2014</v>
      </c>
      <c r="E561">
        <v>1</v>
      </c>
      <c r="F561">
        <v>11928.5506763004</v>
      </c>
      <c r="G561">
        <v>11928.5506763004</v>
      </c>
      <c r="H561">
        <v>11928.5506763004</v>
      </c>
      <c r="I561">
        <v>11928.5506763004</v>
      </c>
      <c r="J561">
        <v>11928.5506763004</v>
      </c>
      <c r="K561">
        <v>11928.5506763004</v>
      </c>
      <c r="L561">
        <v>11928.5506763004</v>
      </c>
      <c r="M561">
        <v>11879.8685427378</v>
      </c>
      <c r="N561">
        <v>11652.115936837599</v>
      </c>
      <c r="O561">
        <v>11285.581913461399</v>
      </c>
      <c r="P561">
        <v>11468.0186902447</v>
      </c>
      <c r="Q561">
        <v>11362.679583659399</v>
      </c>
      <c r="R561">
        <v>11401.036273477201</v>
      </c>
      <c r="S561">
        <v>11385.0061429253</v>
      </c>
      <c r="T561">
        <v>11361.936158487501</v>
      </c>
      <c r="U561">
        <v>11441.757427222599</v>
      </c>
      <c r="V561">
        <v>11405.9543789749</v>
      </c>
      <c r="W561">
        <v>11414.095903604401</v>
      </c>
      <c r="X561">
        <v>11355.4477839345</v>
      </c>
      <c r="Y561">
        <v>11348.7727693301</v>
      </c>
      <c r="Z561">
        <v>11328.3102506128</v>
      </c>
      <c r="AA561">
        <v>11067.2918590517</v>
      </c>
      <c r="AB561">
        <v>11191.4004937135</v>
      </c>
      <c r="AC561">
        <v>10913.355559191599</v>
      </c>
    </row>
    <row r="562" spans="1:35" customFormat="1" hidden="1">
      <c r="A562" t="s">
        <v>56</v>
      </c>
      <c r="B562" t="s">
        <v>45</v>
      </c>
      <c r="C562" t="s">
        <v>71</v>
      </c>
      <c r="D562">
        <v>2016</v>
      </c>
      <c r="E562">
        <v>1</v>
      </c>
      <c r="F562">
        <v>13952.089291005699</v>
      </c>
      <c r="G562">
        <v>13952.089291005699</v>
      </c>
      <c r="H562">
        <v>13952.089291005699</v>
      </c>
      <c r="I562">
        <v>13952.089291005699</v>
      </c>
      <c r="J562">
        <v>13952.089291005699</v>
      </c>
      <c r="K562">
        <v>13952.089291005699</v>
      </c>
      <c r="L562">
        <v>13952.089291005699</v>
      </c>
      <c r="M562">
        <v>13948.4840178145</v>
      </c>
      <c r="N562">
        <v>13445.3441507306</v>
      </c>
      <c r="O562">
        <v>13222.4558233028</v>
      </c>
      <c r="P562">
        <v>13436.517921558599</v>
      </c>
      <c r="Q562">
        <v>13311.531423914899</v>
      </c>
      <c r="R562">
        <v>13339.671551776</v>
      </c>
      <c r="S562">
        <v>13243.6230137567</v>
      </c>
      <c r="T562">
        <v>13397.173500969</v>
      </c>
      <c r="U562">
        <v>13311.531423914899</v>
      </c>
      <c r="V562">
        <v>13407.5799619341</v>
      </c>
      <c r="W562">
        <v>13100.3757878254</v>
      </c>
      <c r="X562">
        <v>13339.671551776</v>
      </c>
      <c r="Y562">
        <v>13126.2175897127</v>
      </c>
      <c r="Z562">
        <v>13266.090660551699</v>
      </c>
      <c r="AA562">
        <v>12951.108566590299</v>
      </c>
      <c r="AB562">
        <v>12907.2840337704</v>
      </c>
      <c r="AC562">
        <v>12797.4168838192</v>
      </c>
      <c r="AD562">
        <v>12049.997900070301</v>
      </c>
      <c r="AE562">
        <v>12457.151090359201</v>
      </c>
    </row>
    <row r="563" spans="1:35" customFormat="1" hidden="1">
      <c r="A563" t="s">
        <v>56</v>
      </c>
      <c r="B563" t="s">
        <v>45</v>
      </c>
      <c r="C563" t="s">
        <v>71</v>
      </c>
      <c r="D563">
        <v>2017</v>
      </c>
      <c r="E563">
        <v>1</v>
      </c>
      <c r="F563">
        <v>73243.938028876102</v>
      </c>
      <c r="G563">
        <v>73243.938028876102</v>
      </c>
      <c r="H563">
        <v>73243.938028876</v>
      </c>
      <c r="I563">
        <v>73243.938028876102</v>
      </c>
      <c r="J563">
        <v>73243.938028876102</v>
      </c>
      <c r="K563">
        <v>73243.938028876204</v>
      </c>
      <c r="L563">
        <v>73243.938028876102</v>
      </c>
      <c r="M563">
        <v>73133.193425946898</v>
      </c>
      <c r="N563">
        <v>71708.920874801901</v>
      </c>
      <c r="O563">
        <v>69616.281449984104</v>
      </c>
      <c r="P563">
        <v>69387.509439206304</v>
      </c>
      <c r="Q563">
        <v>69288.313533131295</v>
      </c>
      <c r="R563">
        <v>69976.223657706898</v>
      </c>
      <c r="S563">
        <v>69198.608414133094</v>
      </c>
      <c r="T563">
        <v>68164.296510920904</v>
      </c>
      <c r="U563">
        <v>70362.841340598403</v>
      </c>
      <c r="V563">
        <v>69625.146360782601</v>
      </c>
      <c r="W563">
        <v>69491.888032156698</v>
      </c>
      <c r="X563">
        <v>67960.278608219305</v>
      </c>
      <c r="Y563">
        <v>65617.368517840296</v>
      </c>
      <c r="Z563">
        <v>66949.1943760094</v>
      </c>
      <c r="AA563">
        <v>66916.111965364398</v>
      </c>
      <c r="AB563">
        <v>66414.447630177398</v>
      </c>
      <c r="AC563">
        <v>65427.900574006802</v>
      </c>
      <c r="AD563">
        <v>61247.399933694302</v>
      </c>
      <c r="AE563">
        <v>56715.9012174319</v>
      </c>
      <c r="AF563">
        <v>42918.260598200097</v>
      </c>
    </row>
    <row r="564" spans="1:35" customFormat="1" hidden="1">
      <c r="A564" t="s">
        <v>56</v>
      </c>
      <c r="B564" t="s">
        <v>45</v>
      </c>
      <c r="C564" t="s">
        <v>71</v>
      </c>
      <c r="D564">
        <v>2019</v>
      </c>
      <c r="E564">
        <v>1</v>
      </c>
      <c r="F564">
        <v>292463.74107457098</v>
      </c>
      <c r="G564">
        <v>292463.74107457098</v>
      </c>
      <c r="H564">
        <v>292463.74107457098</v>
      </c>
      <c r="I564">
        <v>292463.74107457203</v>
      </c>
      <c r="J564">
        <v>292463.74107457098</v>
      </c>
      <c r="K564">
        <v>292463.74107457203</v>
      </c>
      <c r="L564">
        <v>292463.74107457098</v>
      </c>
      <c r="M564">
        <v>292333.61015517102</v>
      </c>
      <c r="N564">
        <v>282557.63795741799</v>
      </c>
      <c r="O564">
        <v>278798.47181584698</v>
      </c>
      <c r="P564">
        <v>281602.50261415797</v>
      </c>
      <c r="Q564">
        <v>279426.03787437902</v>
      </c>
      <c r="R564">
        <v>280184.88365396101</v>
      </c>
      <c r="S564">
        <v>274044.55127707601</v>
      </c>
      <c r="T564">
        <v>280536.42607963597</v>
      </c>
      <c r="U564">
        <v>279962.17797084397</v>
      </c>
      <c r="V564">
        <v>281265.06548629899</v>
      </c>
      <c r="W564">
        <v>277440.928446292</v>
      </c>
      <c r="X564">
        <v>278800.64703891001</v>
      </c>
      <c r="Y564">
        <v>277148.26989706198</v>
      </c>
      <c r="Z564">
        <v>278233.90627622802</v>
      </c>
      <c r="AA564">
        <v>274183.50866990403</v>
      </c>
      <c r="AB564">
        <v>271135.28236399603</v>
      </c>
      <c r="AC564">
        <v>269455.34473847703</v>
      </c>
      <c r="AD564">
        <v>254350.52582588501</v>
      </c>
      <c r="AE564">
        <v>252430.66640870899</v>
      </c>
      <c r="AF564">
        <v>243314.35228964401</v>
      </c>
      <c r="AG564">
        <v>180911.662072092</v>
      </c>
      <c r="AH564">
        <v>170443.066603043</v>
      </c>
    </row>
    <row r="565" spans="1:35" customFormat="1" hidden="1">
      <c r="A565" t="s">
        <v>56</v>
      </c>
      <c r="B565" t="s">
        <v>45</v>
      </c>
      <c r="C565" t="s">
        <v>71</v>
      </c>
      <c r="D565">
        <v>2020</v>
      </c>
      <c r="E565">
        <v>1</v>
      </c>
      <c r="F565">
        <v>24673.156429582199</v>
      </c>
      <c r="G565">
        <v>24673.156429582199</v>
      </c>
      <c r="H565">
        <v>24673.156429582199</v>
      </c>
      <c r="I565">
        <v>24673.156429582199</v>
      </c>
      <c r="J565">
        <v>24673.156429582199</v>
      </c>
      <c r="K565">
        <v>24673.156429582199</v>
      </c>
      <c r="L565">
        <v>24673.156429582199</v>
      </c>
      <c r="M565">
        <v>24660.6988741489</v>
      </c>
      <c r="N565">
        <v>23967.057473048499</v>
      </c>
      <c r="O565">
        <v>23720.295097426399</v>
      </c>
      <c r="P565">
        <v>23618.848788454299</v>
      </c>
      <c r="Q565">
        <v>23618.848788454299</v>
      </c>
      <c r="R565">
        <v>23783.5401020719</v>
      </c>
      <c r="S565">
        <v>21440.558667666599</v>
      </c>
      <c r="T565">
        <v>23783.5401020719</v>
      </c>
      <c r="U565">
        <v>23618.848788454299</v>
      </c>
      <c r="V565">
        <v>23822.5585920306</v>
      </c>
      <c r="W565">
        <v>23717.2263598436</v>
      </c>
      <c r="X565">
        <v>23623.085067821601</v>
      </c>
      <c r="Y565">
        <v>23650.1936128009</v>
      </c>
      <c r="Z565">
        <v>23580.770833708801</v>
      </c>
      <c r="AA565">
        <v>23293.408382126901</v>
      </c>
      <c r="AB565">
        <v>23417.753001112898</v>
      </c>
      <c r="AC565">
        <v>23165.157172360799</v>
      </c>
      <c r="AD565">
        <v>21420.4631458193</v>
      </c>
      <c r="AE565">
        <v>22843.8042539288</v>
      </c>
      <c r="AF565">
        <v>21869.7806672714</v>
      </c>
      <c r="AG565">
        <v>15483.2423905466</v>
      </c>
      <c r="AH565">
        <v>12293.069626931599</v>
      </c>
      <c r="AI565">
        <v>12711.7660618106</v>
      </c>
    </row>
    <row r="566" spans="1:35" customFormat="1" hidden="1">
      <c r="A566" t="s">
        <v>56</v>
      </c>
      <c r="B566" t="s">
        <v>45</v>
      </c>
      <c r="C566" t="s">
        <v>71</v>
      </c>
      <c r="D566">
        <v>2021</v>
      </c>
      <c r="E566">
        <v>1</v>
      </c>
      <c r="G566">
        <v>8349.9854734103392</v>
      </c>
      <c r="H566">
        <v>8349.9854734103301</v>
      </c>
      <c r="I566">
        <v>8349.9854734103301</v>
      </c>
      <c r="J566">
        <v>8349.9854734103301</v>
      </c>
      <c r="K566">
        <v>8349.9854734103301</v>
      </c>
      <c r="L566">
        <v>8349.9854734103301</v>
      </c>
      <c r="M566">
        <v>8315.9079799165193</v>
      </c>
      <c r="N566">
        <v>8156.4811557863404</v>
      </c>
      <c r="O566">
        <v>7899.90733942303</v>
      </c>
      <c r="P566">
        <v>8027.6130831713099</v>
      </c>
      <c r="Q566">
        <v>7953.8757085616398</v>
      </c>
      <c r="R566">
        <v>7980.7253914340499</v>
      </c>
      <c r="S566">
        <v>7969.5043000477599</v>
      </c>
      <c r="T566">
        <v>7953.3553109412796</v>
      </c>
      <c r="U566">
        <v>8009.2301990558299</v>
      </c>
      <c r="V566">
        <v>7984.1680652824798</v>
      </c>
      <c r="W566">
        <v>7989.8671325231198</v>
      </c>
      <c r="X566">
        <v>7948.8134487542102</v>
      </c>
      <c r="Y566">
        <v>7944.1409385310599</v>
      </c>
      <c r="Z566">
        <v>7929.8171754289697</v>
      </c>
      <c r="AA566">
        <v>7747.1043013362396</v>
      </c>
      <c r="AB566">
        <v>7833.9803455994597</v>
      </c>
      <c r="AC566">
        <v>7639.3488914341397</v>
      </c>
      <c r="AD566">
        <v>7485.78800195229</v>
      </c>
      <c r="AE566">
        <v>7497.60822621639</v>
      </c>
      <c r="AF566">
        <v>6455.4981631917299</v>
      </c>
      <c r="AG566">
        <v>5825.02620148395</v>
      </c>
      <c r="AH566">
        <v>5037.9227993817203</v>
      </c>
      <c r="AI566">
        <v>4471.2066785946899</v>
      </c>
    </row>
    <row r="567" spans="1:35" customFormat="1" hidden="1">
      <c r="A567" t="s">
        <v>56</v>
      </c>
      <c r="B567" t="s">
        <v>45</v>
      </c>
      <c r="C567" t="s">
        <v>71</v>
      </c>
      <c r="D567">
        <v>2022</v>
      </c>
      <c r="E567">
        <v>1</v>
      </c>
      <c r="H567">
        <v>332806.56386878301</v>
      </c>
      <c r="I567">
        <v>332806.56386878301</v>
      </c>
      <c r="J567">
        <v>332806.56386878301</v>
      </c>
      <c r="K567">
        <v>332806.56386878301</v>
      </c>
      <c r="L567">
        <v>332806.56386878301</v>
      </c>
      <c r="M567">
        <v>331448.332342387</v>
      </c>
      <c r="N567">
        <v>325094.03463776899</v>
      </c>
      <c r="O567">
        <v>314867.73538557498</v>
      </c>
      <c r="P567">
        <v>319957.72145782801</v>
      </c>
      <c r="Q567">
        <v>317018.76038409898</v>
      </c>
      <c r="R567">
        <v>318088.91203001398</v>
      </c>
      <c r="S567">
        <v>317641.671387618</v>
      </c>
      <c r="T567">
        <v>316998.01882180199</v>
      </c>
      <c r="U567">
        <v>319225.03221951099</v>
      </c>
      <c r="V567">
        <v>318226.127173402</v>
      </c>
      <c r="W567">
        <v>318453.27571056399</v>
      </c>
      <c r="X567">
        <v>316816.99317177502</v>
      </c>
      <c r="Y567">
        <v>316630.76026430901</v>
      </c>
      <c r="Z567">
        <v>316059.855992097</v>
      </c>
      <c r="AA567">
        <v>308777.44286754401</v>
      </c>
      <c r="AB567">
        <v>312240.07377460698</v>
      </c>
      <c r="AC567">
        <v>304482.62010144599</v>
      </c>
      <c r="AD567">
        <v>298362.12179209798</v>
      </c>
      <c r="AE567">
        <v>298833.242159196</v>
      </c>
      <c r="AF567">
        <v>257297.71250435599</v>
      </c>
      <c r="AG567">
        <v>232168.901459146</v>
      </c>
      <c r="AH567">
        <v>200797.20871821401</v>
      </c>
      <c r="AI567">
        <v>178209.52333256</v>
      </c>
    </row>
    <row r="568" spans="1:35" customFormat="1" hidden="1">
      <c r="A568" t="s">
        <v>56</v>
      </c>
      <c r="B568" t="s">
        <v>45</v>
      </c>
      <c r="C568" t="s">
        <v>71</v>
      </c>
      <c r="D568">
        <v>2023</v>
      </c>
      <c r="E568">
        <v>1</v>
      </c>
      <c r="I568">
        <v>308881.46892316401</v>
      </c>
      <c r="J568">
        <v>308881.46892316401</v>
      </c>
      <c r="K568">
        <v>308881.46892316401</v>
      </c>
      <c r="L568">
        <v>308881.46892316401</v>
      </c>
      <c r="M568">
        <v>307928.73066983902</v>
      </c>
      <c r="N568">
        <v>301128.451837609</v>
      </c>
      <c r="O568">
        <v>291794.08751947799</v>
      </c>
      <c r="P568">
        <v>295493.96921284602</v>
      </c>
      <c r="Q568">
        <v>293347.79799683602</v>
      </c>
      <c r="R568">
        <v>294088.724217234</v>
      </c>
      <c r="S568">
        <v>293350.31318156997</v>
      </c>
      <c r="T568">
        <v>294240.30427147198</v>
      </c>
      <c r="U568">
        <v>295341.028019563</v>
      </c>
      <c r="V568">
        <v>294965.91735058301</v>
      </c>
      <c r="W568">
        <v>294045.54636484903</v>
      </c>
      <c r="X568">
        <v>292887.90774206299</v>
      </c>
      <c r="Y568">
        <v>293780.36585540499</v>
      </c>
      <c r="Z568">
        <v>290720.36801978899</v>
      </c>
      <c r="AA568">
        <v>287351.87371398398</v>
      </c>
      <c r="AB568">
        <v>288866.32831541001</v>
      </c>
      <c r="AC568">
        <v>273437.338513878</v>
      </c>
      <c r="AD568">
        <v>276657.15688393702</v>
      </c>
      <c r="AE568">
        <v>278360.53545082698</v>
      </c>
      <c r="AF568">
        <v>246950.50890096999</v>
      </c>
      <c r="AG568">
        <v>211912.00840534901</v>
      </c>
      <c r="AH568">
        <v>183584.62646767899</v>
      </c>
      <c r="AI568">
        <v>155953.229033182</v>
      </c>
    </row>
    <row r="569" spans="1:35" customFormat="1" hidden="1">
      <c r="A569" t="s">
        <v>56</v>
      </c>
      <c r="B569" t="s">
        <v>45</v>
      </c>
      <c r="C569" t="s">
        <v>71</v>
      </c>
      <c r="D569">
        <v>2024</v>
      </c>
      <c r="E569">
        <v>1</v>
      </c>
      <c r="J569">
        <v>412122.318126167</v>
      </c>
      <c r="K569">
        <v>412122.318126167</v>
      </c>
      <c r="L569">
        <v>412122.318126167</v>
      </c>
      <c r="M569">
        <v>411874.86672652402</v>
      </c>
      <c r="N569">
        <v>398858.95570078201</v>
      </c>
      <c r="O569">
        <v>391326.797896014</v>
      </c>
      <c r="P569">
        <v>394340.83514718298</v>
      </c>
      <c r="Q569">
        <v>391649.08761179697</v>
      </c>
      <c r="R569">
        <v>391949.33185085998</v>
      </c>
      <c r="S569">
        <v>391745.96071262</v>
      </c>
      <c r="T569">
        <v>393278.46536437399</v>
      </c>
      <c r="U569">
        <v>393919.86670210602</v>
      </c>
      <c r="V569">
        <v>394330.04477826698</v>
      </c>
      <c r="W569">
        <v>390561.27658571303</v>
      </c>
      <c r="X569">
        <v>388940.18669355899</v>
      </c>
      <c r="Y569">
        <v>391594.949560237</v>
      </c>
      <c r="Z569">
        <v>386128.756989808</v>
      </c>
      <c r="AA569">
        <v>388098.72689326998</v>
      </c>
      <c r="AB569">
        <v>379781.69181153702</v>
      </c>
      <c r="AC569">
        <v>359201.34520452202</v>
      </c>
      <c r="AD569">
        <v>364550.63523881201</v>
      </c>
      <c r="AE569">
        <v>346481.16169225198</v>
      </c>
      <c r="AF569">
        <v>351131.73916002002</v>
      </c>
      <c r="AG569">
        <v>257571.68785377999</v>
      </c>
      <c r="AH569">
        <v>290852.51731217297</v>
      </c>
      <c r="AI569">
        <v>166619.033297405</v>
      </c>
    </row>
    <row r="570" spans="1:35" customFormat="1" hidden="1">
      <c r="A570" t="s">
        <v>56</v>
      </c>
      <c r="B570" t="s">
        <v>45</v>
      </c>
      <c r="C570" t="s">
        <v>71</v>
      </c>
      <c r="D570">
        <v>2025</v>
      </c>
      <c r="E570">
        <v>1</v>
      </c>
      <c r="K570">
        <v>354852.40273749601</v>
      </c>
      <c r="L570">
        <v>354852.40273749601</v>
      </c>
      <c r="M570">
        <v>354659.23118178803</v>
      </c>
      <c r="N570">
        <v>344133.32528426399</v>
      </c>
      <c r="O570">
        <v>332963.48087652802</v>
      </c>
      <c r="P570">
        <v>334574.79548428202</v>
      </c>
      <c r="Q570">
        <v>333712.43503566203</v>
      </c>
      <c r="R570">
        <v>333518.94060158398</v>
      </c>
      <c r="S570">
        <v>336027.01634831203</v>
      </c>
      <c r="T570">
        <v>337591.89111610601</v>
      </c>
      <c r="U570">
        <v>336130.10244719399</v>
      </c>
      <c r="V570">
        <v>337083.29630068102</v>
      </c>
      <c r="W570">
        <v>332321.77559061098</v>
      </c>
      <c r="X570">
        <v>332196.95877326</v>
      </c>
      <c r="Y570">
        <v>336854.55241906398</v>
      </c>
      <c r="Z570">
        <v>324576.25131408498</v>
      </c>
      <c r="AA570">
        <v>332029.09195964201</v>
      </c>
      <c r="AB570">
        <v>328105.31636552297</v>
      </c>
      <c r="AC570">
        <v>281081.94570009201</v>
      </c>
      <c r="AD570">
        <v>318296.84192020301</v>
      </c>
      <c r="AE570">
        <v>321970.532062118</v>
      </c>
      <c r="AF570">
        <v>306675.408339285</v>
      </c>
      <c r="AG570">
        <v>234380.073229651</v>
      </c>
      <c r="AH570">
        <v>206263.45307232399</v>
      </c>
      <c r="AI570">
        <v>147226.15323331801</v>
      </c>
    </row>
    <row r="571" spans="1:35" customFormat="1" hidden="1">
      <c r="A571" t="s">
        <v>56</v>
      </c>
      <c r="B571" t="s">
        <v>45</v>
      </c>
      <c r="C571" t="s">
        <v>71</v>
      </c>
      <c r="D571">
        <v>2026</v>
      </c>
      <c r="E571">
        <v>1</v>
      </c>
      <c r="L571">
        <v>357815.56981065398</v>
      </c>
      <c r="M571">
        <v>357205.526438114</v>
      </c>
      <c r="N571">
        <v>352616.83768352901</v>
      </c>
      <c r="O571">
        <v>341930.23951712402</v>
      </c>
      <c r="P571">
        <v>340665.26732179598</v>
      </c>
      <c r="Q571">
        <v>340472.84595559502</v>
      </c>
      <c r="R571">
        <v>343773.856279167</v>
      </c>
      <c r="S571">
        <v>340348.029355962</v>
      </c>
      <c r="T571">
        <v>340184.80513806501</v>
      </c>
      <c r="U571">
        <v>344496.09585819102</v>
      </c>
      <c r="V571">
        <v>341763.10789753398</v>
      </c>
      <c r="W571">
        <v>341995.17141578201</v>
      </c>
      <c r="X571">
        <v>334350.53402751801</v>
      </c>
      <c r="Y571">
        <v>321750.84289386298</v>
      </c>
      <c r="Z571">
        <v>335014.17720950302</v>
      </c>
      <c r="AA571">
        <v>327910.21367951197</v>
      </c>
      <c r="AB571">
        <v>326727.39193494897</v>
      </c>
      <c r="AC571">
        <v>321060.38244357501</v>
      </c>
      <c r="AD571">
        <v>299019.80083868199</v>
      </c>
      <c r="AE571">
        <v>281606.762475606</v>
      </c>
      <c r="AF571">
        <v>200852.81595652201</v>
      </c>
      <c r="AG571">
        <v>210442.91691815099</v>
      </c>
      <c r="AH571">
        <v>158882.43944906301</v>
      </c>
      <c r="AI571">
        <v>176683.015869811</v>
      </c>
    </row>
    <row r="572" spans="1:35" customFormat="1" hidden="1">
      <c r="A572" t="s">
        <v>56</v>
      </c>
      <c r="B572" t="s">
        <v>45</v>
      </c>
      <c r="C572" t="s">
        <v>71</v>
      </c>
      <c r="D572">
        <v>2027</v>
      </c>
      <c r="E572">
        <v>1</v>
      </c>
      <c r="M572">
        <v>364097.81893232098</v>
      </c>
      <c r="N572">
        <v>354510.54126515501</v>
      </c>
      <c r="O572">
        <v>348408.53554657497</v>
      </c>
      <c r="P572">
        <v>350203.45309080998</v>
      </c>
      <c r="Q572">
        <v>347930.34129574097</v>
      </c>
      <c r="R572">
        <v>349378.67344214499</v>
      </c>
      <c r="S572">
        <v>347033.13367713499</v>
      </c>
      <c r="T572">
        <v>347797.71104419499</v>
      </c>
      <c r="U572">
        <v>350422.160225022</v>
      </c>
      <c r="V572">
        <v>349525.42295042099</v>
      </c>
      <c r="W572">
        <v>347963.798520674</v>
      </c>
      <c r="X572">
        <v>343962.84606766101</v>
      </c>
      <c r="Y572">
        <v>340448.16813709599</v>
      </c>
      <c r="Z572">
        <v>344626.19219663501</v>
      </c>
      <c r="AA572">
        <v>341117.13745359803</v>
      </c>
      <c r="AB572">
        <v>334416.62039478897</v>
      </c>
      <c r="AC572">
        <v>332228.38590022502</v>
      </c>
      <c r="AD572">
        <v>314840.16257376003</v>
      </c>
      <c r="AE572">
        <v>290413.53486530797</v>
      </c>
      <c r="AF572">
        <v>274613.51974191802</v>
      </c>
      <c r="AG572">
        <v>218288.73343380701</v>
      </c>
      <c r="AH572">
        <v>244586.52065439499</v>
      </c>
      <c r="AI572">
        <v>156312.14241419901</v>
      </c>
    </row>
    <row r="573" spans="1:35" customFormat="1" hidden="1">
      <c r="A573" t="s">
        <v>56</v>
      </c>
      <c r="B573" t="s">
        <v>45</v>
      </c>
      <c r="C573" t="s">
        <v>71</v>
      </c>
      <c r="D573">
        <v>2028</v>
      </c>
      <c r="E573">
        <v>1</v>
      </c>
      <c r="N573">
        <v>357898.41300814098</v>
      </c>
      <c r="O573">
        <v>348578.63545290299</v>
      </c>
      <c r="P573">
        <v>352061.90622966201</v>
      </c>
      <c r="Q573">
        <v>351498.62928507902</v>
      </c>
      <c r="R573">
        <v>353510.71058980498</v>
      </c>
      <c r="S573">
        <v>350150.730037286</v>
      </c>
      <c r="T573">
        <v>349589.60427664098</v>
      </c>
      <c r="U573">
        <v>352367.32896974101</v>
      </c>
      <c r="V573">
        <v>352918.18900454801</v>
      </c>
      <c r="W573">
        <v>347432.501220526</v>
      </c>
      <c r="X573">
        <v>345499.00170679903</v>
      </c>
      <c r="Y573">
        <v>347815.82831289701</v>
      </c>
      <c r="Z573">
        <v>347596.72100818797</v>
      </c>
      <c r="AA573">
        <v>342188.07507868099</v>
      </c>
      <c r="AB573">
        <v>320281.309678505</v>
      </c>
      <c r="AC573">
        <v>330573.17226332799</v>
      </c>
      <c r="AD573">
        <v>303667.47380194301</v>
      </c>
      <c r="AE573">
        <v>305481.85505998298</v>
      </c>
      <c r="AF573">
        <v>280741.60462013999</v>
      </c>
      <c r="AG573">
        <v>208751.82306114701</v>
      </c>
      <c r="AH573">
        <v>205255.94988419299</v>
      </c>
      <c r="AI573">
        <v>149854.733228795</v>
      </c>
    </row>
    <row r="574" spans="1:35" customFormat="1" hidden="1">
      <c r="A574" t="s">
        <v>56</v>
      </c>
      <c r="B574" t="s">
        <v>45</v>
      </c>
      <c r="C574" t="s">
        <v>71</v>
      </c>
      <c r="D574">
        <v>2029</v>
      </c>
      <c r="E574">
        <v>1</v>
      </c>
      <c r="O574">
        <v>345720.29116942798</v>
      </c>
      <c r="P574">
        <v>349388.84404922201</v>
      </c>
      <c r="Q574">
        <v>351428.35718209099</v>
      </c>
      <c r="R574">
        <v>354842.60193936602</v>
      </c>
      <c r="S574">
        <v>350010.28555500897</v>
      </c>
      <c r="T574">
        <v>347750.72643533401</v>
      </c>
      <c r="U574">
        <v>351461.357789892</v>
      </c>
      <c r="V574">
        <v>352538.19069541799</v>
      </c>
      <c r="W574">
        <v>344142.10107558401</v>
      </c>
      <c r="X574">
        <v>342483.63874507102</v>
      </c>
      <c r="Y574">
        <v>346132.26655986701</v>
      </c>
      <c r="Z574">
        <v>345951.06655417202</v>
      </c>
      <c r="AA574">
        <v>337052.38354000298</v>
      </c>
      <c r="AB574">
        <v>303199.21056628501</v>
      </c>
      <c r="AC574">
        <v>323785.220016687</v>
      </c>
      <c r="AD574">
        <v>285622.68969780998</v>
      </c>
      <c r="AE574">
        <v>315762.90488188399</v>
      </c>
      <c r="AF574">
        <v>252199.012850484</v>
      </c>
      <c r="AG574">
        <v>195987.35902913701</v>
      </c>
      <c r="AH574">
        <v>127739.399834125</v>
      </c>
      <c r="AI574">
        <v>153187.779386223</v>
      </c>
    </row>
    <row r="575" spans="1:35" customFormat="1" hidden="1">
      <c r="A575" t="s">
        <v>56</v>
      </c>
      <c r="B575" t="s">
        <v>45</v>
      </c>
      <c r="C575" t="s">
        <v>71</v>
      </c>
      <c r="D575">
        <v>2030</v>
      </c>
      <c r="E575">
        <v>1</v>
      </c>
      <c r="P575">
        <v>349388.84404922201</v>
      </c>
      <c r="Q575">
        <v>351428.35718209099</v>
      </c>
      <c r="R575">
        <v>354842.60193936498</v>
      </c>
      <c r="S575">
        <v>350010.28555500897</v>
      </c>
      <c r="T575">
        <v>347750.72643533401</v>
      </c>
      <c r="U575">
        <v>351461.357789892</v>
      </c>
      <c r="V575">
        <v>352538.190695417</v>
      </c>
      <c r="W575">
        <v>344142.10107558401</v>
      </c>
      <c r="X575">
        <v>342483.63874507102</v>
      </c>
      <c r="Y575">
        <v>346132.26655986701</v>
      </c>
      <c r="Z575">
        <v>345951.06655417097</v>
      </c>
      <c r="AA575">
        <v>337052.38354000298</v>
      </c>
      <c r="AB575">
        <v>303199.21056628501</v>
      </c>
      <c r="AC575">
        <v>323785.220016687</v>
      </c>
      <c r="AD575">
        <v>285622.68969780998</v>
      </c>
      <c r="AE575">
        <v>315762.90488188399</v>
      </c>
      <c r="AF575">
        <v>252199.01285048301</v>
      </c>
      <c r="AG575">
        <v>195987.35902913701</v>
      </c>
      <c r="AH575">
        <v>127739.399834125</v>
      </c>
      <c r="AI575">
        <v>153187.779386223</v>
      </c>
    </row>
    <row r="576" spans="1:35" customFormat="1" hidden="1">
      <c r="A576" t="s">
        <v>56</v>
      </c>
      <c r="B576" t="s">
        <v>45</v>
      </c>
      <c r="C576" t="s">
        <v>71</v>
      </c>
      <c r="D576">
        <v>2031</v>
      </c>
      <c r="E576">
        <v>1</v>
      </c>
      <c r="Q576">
        <v>23679.345114494299</v>
      </c>
      <c r="R576">
        <v>23908.925134184301</v>
      </c>
      <c r="S576">
        <v>23670.664318437201</v>
      </c>
      <c r="T576">
        <v>23659.3123335946</v>
      </c>
      <c r="U576">
        <v>23959.1557486083</v>
      </c>
      <c r="V576">
        <v>23769.0807811538</v>
      </c>
      <c r="W576">
        <v>23785.2204298875</v>
      </c>
      <c r="X576">
        <v>23253.5480538312</v>
      </c>
      <c r="Y576">
        <v>22377.259567880199</v>
      </c>
      <c r="Z576">
        <v>23299.7033820043</v>
      </c>
      <c r="AA576">
        <v>22805.6340131672</v>
      </c>
      <c r="AB576">
        <v>22723.3706414148</v>
      </c>
      <c r="AC576">
        <v>22329.239141333699</v>
      </c>
      <c r="AD576">
        <v>20796.351733289099</v>
      </c>
      <c r="AE576">
        <v>19585.302600328301</v>
      </c>
      <c r="AF576">
        <v>13968.99401156</v>
      </c>
      <c r="AG576">
        <v>14635.9702860288</v>
      </c>
      <c r="AH576">
        <v>11050.0210546534</v>
      </c>
      <c r="AI576">
        <v>12288.022843374099</v>
      </c>
    </row>
    <row r="577" spans="1:35" customFormat="1" hidden="1">
      <c r="A577" t="s">
        <v>56</v>
      </c>
      <c r="B577" t="s">
        <v>45</v>
      </c>
      <c r="C577" t="s">
        <v>71</v>
      </c>
      <c r="D577">
        <v>2032</v>
      </c>
      <c r="E577">
        <v>1</v>
      </c>
      <c r="R577">
        <v>23908.925134184301</v>
      </c>
      <c r="S577">
        <v>23670.664318437201</v>
      </c>
      <c r="T577">
        <v>23659.3123335946</v>
      </c>
      <c r="U577">
        <v>23959.1557486083</v>
      </c>
      <c r="V577">
        <v>23769.0807811538</v>
      </c>
      <c r="W577">
        <v>23785.2204298875</v>
      </c>
      <c r="X577">
        <v>23253.5480538312</v>
      </c>
      <c r="Y577">
        <v>22377.259567880199</v>
      </c>
      <c r="Z577">
        <v>23299.7033820043</v>
      </c>
      <c r="AA577">
        <v>22805.6340131672</v>
      </c>
      <c r="AB577">
        <v>22723.3706414148</v>
      </c>
      <c r="AC577">
        <v>22329.239141333699</v>
      </c>
      <c r="AD577">
        <v>20796.351733289099</v>
      </c>
      <c r="AE577">
        <v>19585.302600328301</v>
      </c>
      <c r="AF577">
        <v>13968.99401156</v>
      </c>
      <c r="AG577">
        <v>14635.9702860288</v>
      </c>
      <c r="AH577">
        <v>11050.0210546534</v>
      </c>
      <c r="AI577">
        <v>12288.022843374099</v>
      </c>
    </row>
    <row r="578" spans="1:35" customFormat="1" hidden="1">
      <c r="A578" t="s">
        <v>56</v>
      </c>
      <c r="B578" t="s">
        <v>45</v>
      </c>
      <c r="C578" t="s">
        <v>71</v>
      </c>
      <c r="D578">
        <v>2033</v>
      </c>
      <c r="E578">
        <v>1</v>
      </c>
      <c r="S578">
        <v>23633.358615010002</v>
      </c>
      <c r="T578">
        <v>23611.627495623099</v>
      </c>
      <c r="U578">
        <v>23927.275179914199</v>
      </c>
      <c r="V578">
        <v>23737.956167554701</v>
      </c>
      <c r="W578">
        <v>23700.979672934202</v>
      </c>
      <c r="X578">
        <v>23242.197361408798</v>
      </c>
      <c r="Y578">
        <v>22401.2415307349</v>
      </c>
      <c r="Z578">
        <v>23269.8121827258</v>
      </c>
      <c r="AA578">
        <v>22794.767379428999</v>
      </c>
      <c r="AB578">
        <v>22702.6514859534</v>
      </c>
      <c r="AC578">
        <v>22291.345950900799</v>
      </c>
      <c r="AD578">
        <v>20647.297341408899</v>
      </c>
      <c r="AE578">
        <v>19666.350972211902</v>
      </c>
      <c r="AF578">
        <v>14087.0495977928</v>
      </c>
      <c r="AG578">
        <v>14703.008509441601</v>
      </c>
      <c r="AH578">
        <v>11138.830007517099</v>
      </c>
      <c r="AI578">
        <v>12343.986588205</v>
      </c>
    </row>
    <row r="579" spans="1:35" customFormat="1" hidden="1">
      <c r="A579" t="s">
        <v>56</v>
      </c>
      <c r="B579" t="s">
        <v>45</v>
      </c>
      <c r="C579" t="s">
        <v>71</v>
      </c>
      <c r="D579">
        <v>2034</v>
      </c>
      <c r="E579">
        <v>1</v>
      </c>
      <c r="F579" s="36"/>
      <c r="G579" s="36"/>
      <c r="T579">
        <v>23888.651723504299</v>
      </c>
      <c r="U579">
        <v>24221.196878851199</v>
      </c>
      <c r="V579">
        <v>24251.518282388199</v>
      </c>
      <c r="W579">
        <v>23550.782333878102</v>
      </c>
      <c r="X579">
        <v>23669.1285770902</v>
      </c>
      <c r="Y579">
        <v>23868.805598408399</v>
      </c>
      <c r="Z579">
        <v>23796.589896847901</v>
      </c>
      <c r="AA579">
        <v>23280.790783394899</v>
      </c>
      <c r="AB579">
        <v>21294.2879517367</v>
      </c>
      <c r="AC579">
        <v>22324.0690748089</v>
      </c>
      <c r="AD579">
        <v>19401.2208937166</v>
      </c>
      <c r="AE579">
        <v>21875.821630983199</v>
      </c>
      <c r="AF579">
        <v>17396.259199439301</v>
      </c>
      <c r="AG579">
        <v>14095.8376326366</v>
      </c>
      <c r="AH579">
        <v>9650.7688930615295</v>
      </c>
      <c r="AI579">
        <v>11185.636751231699</v>
      </c>
    </row>
    <row r="580" spans="1:35" customFormat="1" hidden="1">
      <c r="A580" t="s">
        <v>56</v>
      </c>
      <c r="B580" t="s">
        <v>45</v>
      </c>
      <c r="C580" t="s">
        <v>71</v>
      </c>
      <c r="D580">
        <v>2035</v>
      </c>
      <c r="E580">
        <v>1</v>
      </c>
      <c r="U580">
        <v>24443.578641807599</v>
      </c>
      <c r="V580">
        <v>24518.470658317801</v>
      </c>
      <c r="W580">
        <v>23934.5359742984</v>
      </c>
      <c r="X580">
        <v>23819.192556019701</v>
      </c>
      <c r="Y580">
        <v>24072.948819543199</v>
      </c>
      <c r="Z580">
        <v>24060.346647238999</v>
      </c>
      <c r="AA580">
        <v>23441.457391722699</v>
      </c>
      <c r="AB580">
        <v>21087.023034952101</v>
      </c>
      <c r="AC580">
        <v>22518.747262292902</v>
      </c>
      <c r="AD580">
        <v>19864.6039536635</v>
      </c>
      <c r="AE580">
        <v>21960.807999438999</v>
      </c>
      <c r="AF580">
        <v>17540.0403696225</v>
      </c>
      <c r="AG580">
        <v>13630.6092179066</v>
      </c>
      <c r="AH580">
        <v>8884.0721641135806</v>
      </c>
      <c r="AI580">
        <v>10653.9665012889</v>
      </c>
    </row>
    <row r="581" spans="1:35" customFormat="1" hidden="1">
      <c r="A581" t="s">
        <v>56</v>
      </c>
      <c r="B581" t="s">
        <v>45</v>
      </c>
      <c r="C581" t="s">
        <v>71</v>
      </c>
      <c r="D581">
        <v>2036</v>
      </c>
      <c r="E581">
        <v>1</v>
      </c>
      <c r="V581">
        <v>90737.741923113193</v>
      </c>
      <c r="W581">
        <v>85886.277074040001</v>
      </c>
      <c r="X581">
        <v>90536.998879882201</v>
      </c>
      <c r="Y581">
        <v>90355.076484566307</v>
      </c>
      <c r="Z581">
        <v>89003.166398487694</v>
      </c>
      <c r="AA581">
        <v>88817.619118971706</v>
      </c>
      <c r="AB581">
        <v>87581.923177607896</v>
      </c>
      <c r="AC581">
        <v>84440.404723332904</v>
      </c>
      <c r="AD581">
        <v>68116.758426488304</v>
      </c>
      <c r="AE581">
        <v>84639.132964725504</v>
      </c>
      <c r="AF581">
        <v>65942.937883362203</v>
      </c>
      <c r="AG581">
        <v>63849.091168588697</v>
      </c>
      <c r="AH581">
        <v>51739.8594191546</v>
      </c>
      <c r="AI581">
        <v>53576.612455394999</v>
      </c>
    </row>
    <row r="582" spans="1:35" customFormat="1" hidden="1">
      <c r="A582" t="s">
        <v>56</v>
      </c>
      <c r="B582" t="s">
        <v>45</v>
      </c>
      <c r="C582" t="s">
        <v>71</v>
      </c>
      <c r="D582">
        <v>2037</v>
      </c>
      <c r="E582">
        <v>1</v>
      </c>
      <c r="W582">
        <v>85886.277074039594</v>
      </c>
      <c r="X582">
        <v>90536.998879881707</v>
      </c>
      <c r="Y582">
        <v>90355.076484565798</v>
      </c>
      <c r="Z582">
        <v>89003.166398487199</v>
      </c>
      <c r="AA582">
        <v>88817.619118971197</v>
      </c>
      <c r="AB582">
        <v>87581.923177607401</v>
      </c>
      <c r="AC582">
        <v>84440.404723332496</v>
      </c>
      <c r="AD582">
        <v>68116.758426487999</v>
      </c>
      <c r="AE582">
        <v>84639.132964725097</v>
      </c>
      <c r="AF582">
        <v>65942.937883361898</v>
      </c>
      <c r="AG582">
        <v>63849.091168588297</v>
      </c>
      <c r="AH582">
        <v>51739.859419154403</v>
      </c>
      <c r="AI582">
        <v>53576.612455394701</v>
      </c>
    </row>
    <row r="583" spans="1:35" customFormat="1" hidden="1">
      <c r="A583" t="s">
        <v>56</v>
      </c>
      <c r="B583" t="s">
        <v>45</v>
      </c>
      <c r="C583" t="s">
        <v>71</v>
      </c>
      <c r="D583">
        <v>2038</v>
      </c>
      <c r="E583">
        <v>1</v>
      </c>
      <c r="X583">
        <v>90536.998879882201</v>
      </c>
      <c r="Y583">
        <v>90355.076484566307</v>
      </c>
      <c r="Z583">
        <v>89003.166398487694</v>
      </c>
      <c r="AA583">
        <v>88817.619118971706</v>
      </c>
      <c r="AB583">
        <v>87581.923177607896</v>
      </c>
      <c r="AC583">
        <v>84440.404723332904</v>
      </c>
      <c r="AD583">
        <v>68116.758426488304</v>
      </c>
      <c r="AE583">
        <v>84639.132964725504</v>
      </c>
      <c r="AF583">
        <v>65942.937883362203</v>
      </c>
      <c r="AG583">
        <v>63849.091168588697</v>
      </c>
      <c r="AH583">
        <v>51739.8594191546</v>
      </c>
      <c r="AI583">
        <v>53576.612455394999</v>
      </c>
    </row>
    <row r="584" spans="1:35" customFormat="1" hidden="1">
      <c r="A584" t="s">
        <v>56</v>
      </c>
      <c r="B584" t="s">
        <v>45</v>
      </c>
      <c r="C584" t="s">
        <v>71</v>
      </c>
      <c r="D584">
        <v>2039</v>
      </c>
      <c r="E584">
        <v>1</v>
      </c>
      <c r="Y584">
        <v>90355.076484565798</v>
      </c>
      <c r="Z584">
        <v>89003.166398487199</v>
      </c>
      <c r="AA584">
        <v>88817.619118971197</v>
      </c>
      <c r="AB584">
        <v>87581.923177607401</v>
      </c>
      <c r="AC584">
        <v>84440.404723332496</v>
      </c>
      <c r="AD584">
        <v>68116.758426487999</v>
      </c>
      <c r="AE584">
        <v>84639.132964725097</v>
      </c>
      <c r="AF584">
        <v>65942.937883361898</v>
      </c>
      <c r="AG584">
        <v>63849.091168588297</v>
      </c>
      <c r="AH584">
        <v>51739.859419154403</v>
      </c>
      <c r="AI584">
        <v>53576.612455394701</v>
      </c>
    </row>
    <row r="585" spans="1:35" customFormat="1" hidden="1">
      <c r="A585" t="s">
        <v>56</v>
      </c>
      <c r="B585" t="s">
        <v>45</v>
      </c>
      <c r="C585" t="s">
        <v>71</v>
      </c>
      <c r="D585">
        <v>2040</v>
      </c>
      <c r="E585">
        <v>1</v>
      </c>
      <c r="Z585">
        <v>89003.166398487097</v>
      </c>
      <c r="AA585">
        <v>88817.619118971095</v>
      </c>
      <c r="AB585">
        <v>87581.923177607299</v>
      </c>
      <c r="AC585">
        <v>84440.404723332394</v>
      </c>
      <c r="AD585">
        <v>68116.758426487897</v>
      </c>
      <c r="AE585">
        <v>84639.132964724995</v>
      </c>
      <c r="AF585">
        <v>65942.937883361796</v>
      </c>
      <c r="AG585">
        <v>63849.091168588202</v>
      </c>
      <c r="AH585">
        <v>51739.859419154302</v>
      </c>
      <c r="AI585">
        <v>53576.612455394599</v>
      </c>
    </row>
    <row r="586" spans="1:35" customFormat="1" hidden="1">
      <c r="A586" t="s">
        <v>56</v>
      </c>
      <c r="B586" t="s">
        <v>45</v>
      </c>
      <c r="C586" t="s">
        <v>71</v>
      </c>
      <c r="D586">
        <v>2041</v>
      </c>
      <c r="E586">
        <v>1</v>
      </c>
      <c r="AA586">
        <v>269962.09427765501</v>
      </c>
      <c r="AB586">
        <v>265870.101473519</v>
      </c>
      <c r="AC586">
        <v>256038.735552506</v>
      </c>
      <c r="AD586">
        <v>208284.889697573</v>
      </c>
      <c r="AE586">
        <v>256239.53793030401</v>
      </c>
      <c r="AF586">
        <v>201036.20736467399</v>
      </c>
      <c r="AG586">
        <v>194475.92256915799</v>
      </c>
      <c r="AH586">
        <v>158276.09311305301</v>
      </c>
      <c r="AI586">
        <v>161960.73173902399</v>
      </c>
    </row>
    <row r="587" spans="1:35" customFormat="1" hidden="1">
      <c r="A587" t="s">
        <v>56</v>
      </c>
      <c r="B587" t="s">
        <v>45</v>
      </c>
      <c r="C587" t="s">
        <v>71</v>
      </c>
      <c r="D587">
        <v>2042</v>
      </c>
      <c r="E587">
        <v>1</v>
      </c>
      <c r="AB587">
        <v>240171.86698691899</v>
      </c>
      <c r="AC587">
        <v>255488.67023798299</v>
      </c>
      <c r="AD587">
        <v>235044.12836889201</v>
      </c>
      <c r="AE587">
        <v>249276.403526029</v>
      </c>
      <c r="AF587">
        <v>207882.15926309599</v>
      </c>
      <c r="AG587">
        <v>194046.91191008501</v>
      </c>
      <c r="AH587">
        <v>144995.624264877</v>
      </c>
      <c r="AI587">
        <v>127581.934520116</v>
      </c>
    </row>
    <row r="588" spans="1:35" customFormat="1" hidden="1">
      <c r="A588" t="s">
        <v>56</v>
      </c>
      <c r="B588" t="s">
        <v>45</v>
      </c>
      <c r="C588" t="s">
        <v>71</v>
      </c>
      <c r="D588">
        <v>2043</v>
      </c>
      <c r="E588">
        <v>1</v>
      </c>
      <c r="AC588">
        <v>216812.210712645</v>
      </c>
      <c r="AD588">
        <v>199083.18359977999</v>
      </c>
      <c r="AE588">
        <v>207543.69136059799</v>
      </c>
      <c r="AF588">
        <v>200030.51699952199</v>
      </c>
      <c r="AG588">
        <v>184635.84413260201</v>
      </c>
      <c r="AH588">
        <v>141333.705444928</v>
      </c>
      <c r="AI588">
        <v>82419.599575503293</v>
      </c>
    </row>
    <row r="589" spans="1:35" customFormat="1" hidden="1">
      <c r="A589" t="s">
        <v>56</v>
      </c>
      <c r="B589" t="s">
        <v>45</v>
      </c>
      <c r="C589" t="s">
        <v>71</v>
      </c>
      <c r="D589">
        <v>2044</v>
      </c>
      <c r="E589">
        <v>1</v>
      </c>
      <c r="AD589">
        <v>229686.04290985299</v>
      </c>
      <c r="AE589">
        <v>243981.04501089599</v>
      </c>
      <c r="AF589">
        <v>202170.27500396001</v>
      </c>
      <c r="AG589">
        <v>166147.32002849999</v>
      </c>
      <c r="AH589">
        <v>104363.611842595</v>
      </c>
      <c r="AI589">
        <v>156988.046803609</v>
      </c>
    </row>
    <row r="590" spans="1:35" customFormat="1" hidden="1">
      <c r="A590" t="s">
        <v>56</v>
      </c>
      <c r="B590" t="s">
        <v>45</v>
      </c>
      <c r="C590" t="s">
        <v>71</v>
      </c>
      <c r="D590">
        <v>2045</v>
      </c>
      <c r="E590">
        <v>1</v>
      </c>
      <c r="AE590">
        <v>233810.82293426699</v>
      </c>
      <c r="AF590">
        <v>192289.369859481</v>
      </c>
      <c r="AG590">
        <v>158573.90503816801</v>
      </c>
      <c r="AH590">
        <v>98173.958101200595</v>
      </c>
      <c r="AI590">
        <v>154619.830141863</v>
      </c>
    </row>
    <row r="591" spans="1:35" customFormat="1" hidden="1">
      <c r="A591" t="s">
        <v>56</v>
      </c>
      <c r="B591" t="s">
        <v>45</v>
      </c>
      <c r="C591" t="s">
        <v>71</v>
      </c>
      <c r="D591">
        <v>2046</v>
      </c>
      <c r="E591">
        <v>1</v>
      </c>
      <c r="AF591">
        <v>13974.055456972599</v>
      </c>
      <c r="AG591">
        <v>12169.0601625584</v>
      </c>
      <c r="AH591">
        <v>9080.4434947963691</v>
      </c>
      <c r="AI591">
        <v>4917.4119429472403</v>
      </c>
    </row>
    <row r="592" spans="1:35" customFormat="1" hidden="1">
      <c r="A592" t="s">
        <v>56</v>
      </c>
      <c r="B592" t="s">
        <v>45</v>
      </c>
      <c r="C592" t="s">
        <v>71</v>
      </c>
      <c r="D592">
        <v>2047</v>
      </c>
      <c r="E592">
        <v>1</v>
      </c>
      <c r="AG592">
        <v>47136.2064539723</v>
      </c>
      <c r="AH592">
        <v>35172.614281361501</v>
      </c>
      <c r="AI592">
        <v>19047.3332751819</v>
      </c>
    </row>
    <row r="593" spans="1:35" customFormat="1" hidden="1">
      <c r="A593" t="s">
        <v>56</v>
      </c>
      <c r="B593" t="s">
        <v>45</v>
      </c>
      <c r="C593" t="s">
        <v>71</v>
      </c>
      <c r="D593">
        <v>2048</v>
      </c>
      <c r="E593">
        <v>1</v>
      </c>
      <c r="AH593">
        <v>2582.3932989090299</v>
      </c>
      <c r="AI593">
        <v>1398.4660172952199</v>
      </c>
    </row>
    <row r="594" spans="1:35" customFormat="1" hidden="1">
      <c r="A594" t="s">
        <v>56</v>
      </c>
      <c r="B594" t="s">
        <v>45</v>
      </c>
      <c r="C594" t="s">
        <v>71</v>
      </c>
      <c r="D594">
        <v>2049</v>
      </c>
      <c r="E594">
        <v>1</v>
      </c>
      <c r="AI594">
        <v>90030.098306187196</v>
      </c>
    </row>
    <row r="595" spans="1:35" customFormat="1" hidden="1">
      <c r="A595" t="s">
        <v>56</v>
      </c>
      <c r="B595" t="s">
        <v>45</v>
      </c>
      <c r="C595" t="s">
        <v>70</v>
      </c>
      <c r="D595">
        <v>1989</v>
      </c>
      <c r="E595">
        <v>0</v>
      </c>
      <c r="F595">
        <v>374928</v>
      </c>
      <c r="G595">
        <v>374928</v>
      </c>
      <c r="H595">
        <v>374928</v>
      </c>
      <c r="I595">
        <v>374928</v>
      </c>
      <c r="J595">
        <v>374928</v>
      </c>
      <c r="K595">
        <v>374928</v>
      </c>
      <c r="L595">
        <v>374928</v>
      </c>
      <c r="M595">
        <v>374928</v>
      </c>
      <c r="N595">
        <v>374928</v>
      </c>
      <c r="O595">
        <v>374928</v>
      </c>
      <c r="P595">
        <v>374928</v>
      </c>
      <c r="Q595">
        <v>374928</v>
      </c>
      <c r="R595">
        <v>374928</v>
      </c>
      <c r="S595">
        <v>374928</v>
      </c>
      <c r="T595">
        <v>374928</v>
      </c>
      <c r="U595">
        <v>374928</v>
      </c>
      <c r="V595">
        <v>374928</v>
      </c>
      <c r="W595">
        <v>374928</v>
      </c>
      <c r="X595">
        <v>374928</v>
      </c>
      <c r="Y595">
        <v>374928</v>
      </c>
      <c r="Z595">
        <v>374928</v>
      </c>
      <c r="AA595">
        <v>374928</v>
      </c>
      <c r="AB595">
        <v>374928</v>
      </c>
      <c r="AC595">
        <v>374928</v>
      </c>
      <c r="AD595">
        <v>374928</v>
      </c>
      <c r="AE595">
        <v>374928</v>
      </c>
      <c r="AF595">
        <v>374928</v>
      </c>
      <c r="AG595">
        <v>374928</v>
      </c>
      <c r="AH595">
        <v>374928</v>
      </c>
      <c r="AI595">
        <v>374928</v>
      </c>
    </row>
    <row r="596" spans="1:35" customFormat="1" hidden="1">
      <c r="A596" t="s">
        <v>56</v>
      </c>
      <c r="B596" t="s">
        <v>45</v>
      </c>
      <c r="C596" t="s">
        <v>113</v>
      </c>
      <c r="D596">
        <v>1982</v>
      </c>
      <c r="E596">
        <v>0</v>
      </c>
      <c r="F596">
        <v>92745</v>
      </c>
      <c r="G596">
        <v>92745</v>
      </c>
      <c r="H596">
        <v>92745</v>
      </c>
      <c r="I596">
        <v>92745</v>
      </c>
      <c r="J596">
        <v>92745</v>
      </c>
      <c r="K596">
        <v>92745</v>
      </c>
      <c r="L596">
        <v>92745</v>
      </c>
      <c r="M596">
        <v>92745</v>
      </c>
      <c r="N596">
        <v>92745</v>
      </c>
      <c r="O596">
        <v>92745</v>
      </c>
      <c r="P596">
        <v>92745</v>
      </c>
      <c r="Q596">
        <v>92745</v>
      </c>
      <c r="R596">
        <v>92745</v>
      </c>
      <c r="S596">
        <v>92745</v>
      </c>
      <c r="T596">
        <v>92745</v>
      </c>
      <c r="U596">
        <v>92745</v>
      </c>
      <c r="V596">
        <v>92745</v>
      </c>
      <c r="W596">
        <v>92745</v>
      </c>
      <c r="X596">
        <v>92745</v>
      </c>
      <c r="Y596">
        <v>92745</v>
      </c>
      <c r="Z596">
        <v>92745</v>
      </c>
      <c r="AA596">
        <v>92745</v>
      </c>
      <c r="AB596">
        <v>92745</v>
      </c>
      <c r="AC596">
        <v>92745</v>
      </c>
      <c r="AD596">
        <v>92745</v>
      </c>
    </row>
    <row r="597" spans="1:35" customFormat="1" hidden="1">
      <c r="A597" t="s">
        <v>56</v>
      </c>
      <c r="B597" t="s">
        <v>45</v>
      </c>
      <c r="C597" t="s">
        <v>69</v>
      </c>
      <c r="D597">
        <v>1989</v>
      </c>
      <c r="E597">
        <v>0</v>
      </c>
      <c r="F597">
        <v>758185.83218707098</v>
      </c>
      <c r="G597">
        <v>780415.07664647105</v>
      </c>
      <c r="H597">
        <v>700672.46421661996</v>
      </c>
      <c r="I597">
        <v>788400</v>
      </c>
      <c r="J597">
        <v>788400</v>
      </c>
      <c r="K597">
        <v>788400</v>
      </c>
      <c r="L597">
        <v>785942.62337521196</v>
      </c>
      <c r="M597">
        <v>759782.39339752495</v>
      </c>
      <c r="N597">
        <v>707776.16918844602</v>
      </c>
      <c r="O597">
        <v>709929.01650618995</v>
      </c>
      <c r="P597">
        <v>643111.34249759105</v>
      </c>
      <c r="Q597">
        <v>727785.56389606302</v>
      </c>
      <c r="R597">
        <v>700959.66164198902</v>
      </c>
      <c r="S597">
        <v>704763.63521606103</v>
      </c>
      <c r="T597">
        <v>676389.94695120398</v>
      </c>
      <c r="U597">
        <v>713285.99927354197</v>
      </c>
      <c r="V597">
        <v>704470.26753585995</v>
      </c>
      <c r="W597">
        <v>692003.92461337801</v>
      </c>
      <c r="X597">
        <v>660987.44551375997</v>
      </c>
      <c r="Y597">
        <v>661794.42823786999</v>
      </c>
      <c r="Z597">
        <v>661360.74211088603</v>
      </c>
      <c r="AA597">
        <v>642838.96508181398</v>
      </c>
      <c r="AB597">
        <v>710533.22512013605</v>
      </c>
      <c r="AC597">
        <v>698720.12654298195</v>
      </c>
      <c r="AD597">
        <v>635264.10064011696</v>
      </c>
      <c r="AE597">
        <v>140798.624484181</v>
      </c>
      <c r="AF597">
        <v>121368.775790921</v>
      </c>
      <c r="AG597">
        <v>66151.856946354994</v>
      </c>
      <c r="AH597">
        <v>59916.231086657601</v>
      </c>
      <c r="AI597">
        <v>66242.228335625899</v>
      </c>
    </row>
    <row r="598" spans="1:35" customFormat="1" hidden="1">
      <c r="A598" t="s">
        <v>56</v>
      </c>
      <c r="B598" t="s">
        <v>45</v>
      </c>
      <c r="C598" t="s">
        <v>68</v>
      </c>
      <c r="D598">
        <v>1991</v>
      </c>
      <c r="E598">
        <v>0</v>
      </c>
      <c r="F598">
        <v>577563.54883081198</v>
      </c>
      <c r="G598">
        <v>424655.15818431898</v>
      </c>
      <c r="H598">
        <v>310244.97936726199</v>
      </c>
      <c r="I598">
        <v>788400</v>
      </c>
      <c r="J598">
        <v>788400</v>
      </c>
      <c r="K598">
        <v>788400</v>
      </c>
      <c r="L598">
        <v>788400</v>
      </c>
      <c r="M598">
        <v>708602.06327372801</v>
      </c>
      <c r="N598">
        <v>733211.21992512397</v>
      </c>
      <c r="O598">
        <v>643591.94830022601</v>
      </c>
      <c r="P598">
        <v>424295.48005502002</v>
      </c>
      <c r="Q598">
        <v>320999.17469050799</v>
      </c>
      <c r="R598">
        <v>356305.09018235898</v>
      </c>
      <c r="S598">
        <v>350746.42365887202</v>
      </c>
      <c r="T598">
        <v>411747.11141678097</v>
      </c>
      <c r="U598">
        <v>385343.60385144397</v>
      </c>
      <c r="V598">
        <v>385343.60385144397</v>
      </c>
      <c r="W598">
        <v>367721.18294360401</v>
      </c>
      <c r="X598">
        <v>370628.12929848698</v>
      </c>
      <c r="Y598">
        <v>370628.12929848698</v>
      </c>
      <c r="Z598">
        <v>372129.018780232</v>
      </c>
      <c r="AA598">
        <v>326707.63411279197</v>
      </c>
      <c r="AB598">
        <v>199630.39889958699</v>
      </c>
      <c r="AC598">
        <v>177037.551581843</v>
      </c>
      <c r="AD598">
        <v>189840.16506189801</v>
      </c>
      <c r="AE598">
        <v>210655.708390646</v>
      </c>
      <c r="AF598">
        <v>104378.954607978</v>
      </c>
      <c r="AG598">
        <v>89829.160935350796</v>
      </c>
      <c r="AH598">
        <v>49162.035763411397</v>
      </c>
      <c r="AI598">
        <v>15182.393397524</v>
      </c>
    </row>
    <row r="599" spans="1:35" customFormat="1" hidden="1">
      <c r="A599" t="s">
        <v>56</v>
      </c>
      <c r="B599" t="s">
        <v>45</v>
      </c>
      <c r="C599" t="s">
        <v>67</v>
      </c>
      <c r="D599">
        <v>1991</v>
      </c>
      <c r="E599">
        <v>0</v>
      </c>
      <c r="F599">
        <v>74839.343857034095</v>
      </c>
      <c r="G599">
        <v>68200.739105204804</v>
      </c>
      <c r="H599">
        <v>35228.178187435296</v>
      </c>
      <c r="I599">
        <v>245279.99999999901</v>
      </c>
      <c r="J599">
        <v>245279.99999999901</v>
      </c>
      <c r="K599">
        <v>245279.99999999901</v>
      </c>
      <c r="L599">
        <v>222769.95493198099</v>
      </c>
      <c r="M599">
        <v>212710.43054079299</v>
      </c>
      <c r="N599">
        <v>195019.04650344999</v>
      </c>
      <c r="O599">
        <v>159277.04686499599</v>
      </c>
      <c r="P599">
        <v>74494.316886606801</v>
      </c>
      <c r="Q599">
        <v>65307.451619748397</v>
      </c>
      <c r="R599">
        <v>69973.423058281798</v>
      </c>
      <c r="S599">
        <v>72125.352328697001</v>
      </c>
      <c r="T599">
        <v>72496.239005930198</v>
      </c>
      <c r="U599">
        <v>64463.355166521702</v>
      </c>
      <c r="V599">
        <v>58525.455213991503</v>
      </c>
      <c r="W599">
        <v>59404.339413144196</v>
      </c>
      <c r="X599">
        <v>65736.585146231504</v>
      </c>
      <c r="Y599">
        <v>64061.169382328801</v>
      </c>
      <c r="Z599">
        <v>63850.398899587402</v>
      </c>
      <c r="AA599">
        <v>51195.830337651802</v>
      </c>
      <c r="AB599">
        <v>35813.005041643097</v>
      </c>
      <c r="AC599">
        <v>37292.731465739598</v>
      </c>
      <c r="AD599">
        <v>28275.451374836699</v>
      </c>
      <c r="AE599">
        <v>32087.014550416399</v>
      </c>
      <c r="AF599">
        <v>17663.728030286798</v>
      </c>
      <c r="AG599">
        <v>13626.647070573699</v>
      </c>
      <c r="AH599">
        <v>11363.651072590899</v>
      </c>
      <c r="AI599">
        <v>4705.9496863282702</v>
      </c>
    </row>
    <row r="600" spans="1:35" customFormat="1" hidden="1">
      <c r="A600" t="s">
        <v>56</v>
      </c>
      <c r="B600" t="s">
        <v>45</v>
      </c>
      <c r="C600" t="s">
        <v>66</v>
      </c>
      <c r="D600">
        <v>2044</v>
      </c>
      <c r="E600">
        <v>1</v>
      </c>
      <c r="AD600">
        <v>362523.97144789598</v>
      </c>
      <c r="AE600">
        <v>362788.18686467799</v>
      </c>
      <c r="AF600">
        <v>360264.00123728899</v>
      </c>
      <c r="AG600">
        <v>355511.586978234</v>
      </c>
      <c r="AH600">
        <v>339474.093352761</v>
      </c>
      <c r="AI600">
        <v>303909.48054990702</v>
      </c>
    </row>
    <row r="601" spans="1:35" customFormat="1" hidden="1">
      <c r="A601" t="s">
        <v>56</v>
      </c>
      <c r="B601" t="s">
        <v>45</v>
      </c>
      <c r="C601" t="s">
        <v>66</v>
      </c>
      <c r="D601">
        <v>2045</v>
      </c>
      <c r="E601">
        <v>1</v>
      </c>
      <c r="AE601">
        <v>362788.18686467799</v>
      </c>
      <c r="AF601">
        <v>360264.00123728899</v>
      </c>
      <c r="AG601">
        <v>355511.586978234</v>
      </c>
      <c r="AH601">
        <v>339474.093352761</v>
      </c>
      <c r="AI601">
        <v>303909.48054990702</v>
      </c>
    </row>
    <row r="602" spans="1:35" customFormat="1" hidden="1">
      <c r="A602" t="s">
        <v>56</v>
      </c>
      <c r="B602" t="s">
        <v>45</v>
      </c>
      <c r="C602" t="s">
        <v>66</v>
      </c>
      <c r="D602">
        <v>2046</v>
      </c>
      <c r="E602">
        <v>1</v>
      </c>
      <c r="AF602">
        <v>1079598.0090946101</v>
      </c>
      <c r="AG602">
        <v>1065356.51686989</v>
      </c>
      <c r="AH602">
        <v>1017297.18779603</v>
      </c>
      <c r="AI602">
        <v>910721.21838383295</v>
      </c>
    </row>
    <row r="603" spans="1:35" customFormat="1" hidden="1">
      <c r="A603" t="s">
        <v>56</v>
      </c>
      <c r="B603" t="s">
        <v>45</v>
      </c>
      <c r="C603" t="s">
        <v>66</v>
      </c>
      <c r="D603">
        <v>2047</v>
      </c>
      <c r="E603">
        <v>1</v>
      </c>
      <c r="AG603">
        <v>1065356.51686989</v>
      </c>
      <c r="AH603">
        <v>1017297.18779603</v>
      </c>
      <c r="AI603">
        <v>910721.21838383295</v>
      </c>
    </row>
    <row r="604" spans="1:35" customFormat="1" hidden="1">
      <c r="A604" t="s">
        <v>56</v>
      </c>
      <c r="B604" t="s">
        <v>45</v>
      </c>
      <c r="C604" t="s">
        <v>66</v>
      </c>
      <c r="D604">
        <v>2048</v>
      </c>
      <c r="E604">
        <v>1</v>
      </c>
      <c r="I604" s="36"/>
      <c r="J604" s="36"/>
      <c r="AH604">
        <v>1017297.18779603</v>
      </c>
      <c r="AI604">
        <v>910721.21838383295</v>
      </c>
    </row>
    <row r="605" spans="1:35" customFormat="1" hidden="1">
      <c r="A605" t="s">
        <v>56</v>
      </c>
      <c r="B605" t="s">
        <v>45</v>
      </c>
      <c r="C605" t="s">
        <v>66</v>
      </c>
      <c r="D605">
        <v>2049</v>
      </c>
      <c r="E605">
        <v>1</v>
      </c>
      <c r="I605" s="36"/>
      <c r="J605" s="36"/>
      <c r="AI605">
        <v>910721.218383834</v>
      </c>
    </row>
    <row r="606" spans="1:35" customFormat="1" hidden="1">
      <c r="A606" t="s">
        <v>56</v>
      </c>
      <c r="B606" t="s">
        <v>45</v>
      </c>
      <c r="C606" t="s">
        <v>65</v>
      </c>
      <c r="D606">
        <v>2011</v>
      </c>
      <c r="E606">
        <v>1</v>
      </c>
      <c r="F606">
        <v>70140.576109794798</v>
      </c>
      <c r="G606">
        <v>70140.5761097949</v>
      </c>
      <c r="H606">
        <v>70140.576109794798</v>
      </c>
      <c r="I606" s="36">
        <v>70140.5761097949</v>
      </c>
      <c r="J606" s="36">
        <v>70140.5761097949</v>
      </c>
      <c r="K606">
        <v>70140.5761097949</v>
      </c>
      <c r="L606">
        <v>70140.5761097949</v>
      </c>
      <c r="M606">
        <v>70140.5761097949</v>
      </c>
      <c r="N606">
        <v>69725.169770455206</v>
      </c>
      <c r="O606">
        <v>69855.703229327293</v>
      </c>
      <c r="P606">
        <v>69855.703229327293</v>
      </c>
      <c r="Q606">
        <v>69855.703229327293</v>
      </c>
      <c r="R606">
        <v>69766.488360803603</v>
      </c>
      <c r="S606">
        <v>69855.703229327293</v>
      </c>
      <c r="T606">
        <v>69855.703229327293</v>
      </c>
      <c r="U606">
        <v>69892.485830702804</v>
      </c>
      <c r="V606">
        <v>69844.446394361599</v>
      </c>
      <c r="W606">
        <v>69855.703229327293</v>
      </c>
      <c r="X606">
        <v>69855.703229327293</v>
      </c>
      <c r="Y606">
        <v>69855.703229327293</v>
      </c>
      <c r="Z606">
        <v>69855.703229327293</v>
      </c>
    </row>
    <row r="607" spans="1:35" customFormat="1" hidden="1">
      <c r="A607" t="s">
        <v>56</v>
      </c>
      <c r="B607" t="s">
        <v>45</v>
      </c>
      <c r="C607" t="s">
        <v>65</v>
      </c>
      <c r="D607">
        <v>2012</v>
      </c>
      <c r="E607">
        <v>1</v>
      </c>
      <c r="F607" s="36">
        <v>114233.903171677</v>
      </c>
      <c r="G607">
        <v>114233.903171677</v>
      </c>
      <c r="H607">
        <v>114233.903171677</v>
      </c>
      <c r="I607">
        <v>114233.903171677</v>
      </c>
      <c r="J607">
        <v>114233.903171677</v>
      </c>
      <c r="K607">
        <v>114233.903171677</v>
      </c>
      <c r="L607">
        <v>114233.903171677</v>
      </c>
      <c r="M607">
        <v>114233.903171677</v>
      </c>
      <c r="N607">
        <v>113564.265470017</v>
      </c>
      <c r="O607">
        <v>113524.01242655099</v>
      </c>
      <c r="P607">
        <v>113467.080199394</v>
      </c>
      <c r="Q607">
        <v>113467.542737335</v>
      </c>
      <c r="R607">
        <v>113524.01242655099</v>
      </c>
      <c r="S607">
        <v>113471.16287149899</v>
      </c>
      <c r="T607">
        <v>113524.01242655099</v>
      </c>
      <c r="U607">
        <v>113524.01242655099</v>
      </c>
      <c r="V607">
        <v>113265.456080223</v>
      </c>
      <c r="W607">
        <v>113524.01242655099</v>
      </c>
      <c r="X607">
        <v>113212.606525171</v>
      </c>
      <c r="Y607">
        <v>113519.929754446</v>
      </c>
      <c r="Z607">
        <v>113265.879852849</v>
      </c>
      <c r="AA607">
        <v>113515.84708234201</v>
      </c>
    </row>
    <row r="608" spans="1:35" customFormat="1" hidden="1">
      <c r="A608" t="s">
        <v>56</v>
      </c>
      <c r="B608" t="s">
        <v>45</v>
      </c>
      <c r="C608" t="s">
        <v>65</v>
      </c>
      <c r="D608">
        <v>2021</v>
      </c>
      <c r="E608">
        <v>1</v>
      </c>
      <c r="G608">
        <v>78456.985444484002</v>
      </c>
      <c r="H608">
        <v>78456.985444484002</v>
      </c>
      <c r="I608" s="36">
        <v>78456.985444484002</v>
      </c>
      <c r="J608" s="36">
        <v>78456.985444484002</v>
      </c>
      <c r="K608">
        <v>78456.985444484002</v>
      </c>
      <c r="L608">
        <v>78456.985444484104</v>
      </c>
      <c r="M608">
        <v>78456.985444484104</v>
      </c>
      <c r="N608">
        <v>78289.881494833797</v>
      </c>
      <c r="O608">
        <v>78329.461292627093</v>
      </c>
      <c r="P608">
        <v>78329.461292627093</v>
      </c>
      <c r="Q608">
        <v>78299.164465116803</v>
      </c>
      <c r="R608">
        <v>78329.461292627093</v>
      </c>
      <c r="S608">
        <v>78329.461292627093</v>
      </c>
      <c r="T608">
        <v>78329.461292627093</v>
      </c>
      <c r="U608">
        <v>78329.461292627093</v>
      </c>
      <c r="V608">
        <v>78276.607959147004</v>
      </c>
      <c r="W608">
        <v>78329.461292627093</v>
      </c>
      <c r="X608">
        <v>78265.923072654594</v>
      </c>
      <c r="Y608">
        <v>78238.751415142295</v>
      </c>
      <c r="Z608">
        <v>78243.022601127799</v>
      </c>
      <c r="AA608">
        <v>77856.013884880696</v>
      </c>
      <c r="AB608">
        <v>78248.326389518406</v>
      </c>
      <c r="AC608">
        <v>78224.739818404196</v>
      </c>
      <c r="AD608">
        <v>78033.769001226799</v>
      </c>
      <c r="AE608">
        <v>78186.9160012598</v>
      </c>
      <c r="AF608">
        <v>78161.263458250207</v>
      </c>
      <c r="AG608">
        <v>77182.263200789894</v>
      </c>
      <c r="AH608">
        <v>74607.157846342307</v>
      </c>
      <c r="AI608">
        <v>66636.335203282899</v>
      </c>
    </row>
    <row r="609" spans="1:35" customFormat="1" hidden="1">
      <c r="A609" t="s">
        <v>56</v>
      </c>
      <c r="B609" t="s">
        <v>45</v>
      </c>
      <c r="C609" t="s">
        <v>65</v>
      </c>
      <c r="D609">
        <v>2026</v>
      </c>
      <c r="E609">
        <v>1</v>
      </c>
      <c r="I609" s="36"/>
      <c r="J609" s="36"/>
      <c r="L609">
        <v>130761.642407473</v>
      </c>
      <c r="M609">
        <v>130761.642407473</v>
      </c>
      <c r="N609">
        <v>130483.13582472299</v>
      </c>
      <c r="O609">
        <v>130549.10215437799</v>
      </c>
      <c r="P609">
        <v>130549.10215437799</v>
      </c>
      <c r="Q609">
        <v>130498.60744186099</v>
      </c>
      <c r="R609">
        <v>130549.10215437799</v>
      </c>
      <c r="S609">
        <v>130549.10215437799</v>
      </c>
      <c r="T609">
        <v>130549.10215437799</v>
      </c>
      <c r="U609">
        <v>130549.10215437799</v>
      </c>
      <c r="V609">
        <v>130461.013265245</v>
      </c>
      <c r="W609">
        <v>130549.10215437799</v>
      </c>
      <c r="X609">
        <v>130443.205121091</v>
      </c>
      <c r="Y609">
        <v>130397.919025237</v>
      </c>
      <c r="Z609">
        <v>130405.03766854601</v>
      </c>
      <c r="AA609">
        <v>129760.023141467</v>
      </c>
      <c r="AB609">
        <v>130413.877315864</v>
      </c>
      <c r="AC609">
        <v>130374.566364007</v>
      </c>
      <c r="AD609">
        <v>130056.281668711</v>
      </c>
      <c r="AE609">
        <v>130311.526668766</v>
      </c>
      <c r="AF609">
        <v>130268.772430417</v>
      </c>
      <c r="AG609">
        <v>128637.10533464899</v>
      </c>
      <c r="AH609">
        <v>124345.263077237</v>
      </c>
      <c r="AI609">
        <v>111060.558672138</v>
      </c>
    </row>
    <row r="610" spans="1:35" customFormat="1" hidden="1">
      <c r="A610" t="s">
        <v>56</v>
      </c>
      <c r="B610" t="s">
        <v>45</v>
      </c>
      <c r="C610" t="s">
        <v>65</v>
      </c>
      <c r="D610">
        <v>2027</v>
      </c>
      <c r="E610">
        <v>1</v>
      </c>
      <c r="M610">
        <v>130761.642407473</v>
      </c>
      <c r="N610">
        <v>130483.13582472299</v>
      </c>
      <c r="O610">
        <v>130549.10215437799</v>
      </c>
      <c r="P610">
        <v>130549.10215437799</v>
      </c>
      <c r="Q610">
        <v>130498.60744186099</v>
      </c>
      <c r="R610">
        <v>130549.10215437799</v>
      </c>
      <c r="S610">
        <v>130549.10215437799</v>
      </c>
      <c r="T610">
        <v>130549.10215437799</v>
      </c>
      <c r="U610">
        <v>130549.10215437799</v>
      </c>
      <c r="V610">
        <v>130461.013265245</v>
      </c>
      <c r="W610">
        <v>130549.10215437799</v>
      </c>
      <c r="X610">
        <v>130443.205121091</v>
      </c>
      <c r="Y610">
        <v>130397.919025237</v>
      </c>
      <c r="Z610">
        <v>130405.03766854601</v>
      </c>
      <c r="AA610">
        <v>129760.023141467</v>
      </c>
      <c r="AB610">
        <v>130413.877315864</v>
      </c>
      <c r="AC610">
        <v>130374.566364007</v>
      </c>
      <c r="AD610">
        <v>130056.281668711</v>
      </c>
      <c r="AE610">
        <v>130311.526668766</v>
      </c>
      <c r="AF610">
        <v>130268.772430417</v>
      </c>
      <c r="AG610">
        <v>128637.10533464899</v>
      </c>
      <c r="AH610">
        <v>124345.263077237</v>
      </c>
      <c r="AI610">
        <v>111060.558672138</v>
      </c>
    </row>
    <row r="611" spans="1:35" customFormat="1" hidden="1">
      <c r="A611" t="s">
        <v>56</v>
      </c>
      <c r="B611" t="s">
        <v>45</v>
      </c>
      <c r="C611" t="s">
        <v>65</v>
      </c>
      <c r="D611">
        <v>2028</v>
      </c>
      <c r="E611">
        <v>1</v>
      </c>
      <c r="N611">
        <v>130483.13582472299</v>
      </c>
      <c r="O611">
        <v>130549.10215437799</v>
      </c>
      <c r="P611">
        <v>130549.10215437799</v>
      </c>
      <c r="Q611">
        <v>130498.60744186099</v>
      </c>
      <c r="R611">
        <v>130549.10215437799</v>
      </c>
      <c r="S611">
        <v>130549.10215437799</v>
      </c>
      <c r="T611">
        <v>130549.10215437799</v>
      </c>
      <c r="U611">
        <v>130549.10215437799</v>
      </c>
      <c r="V611">
        <v>130461.013265245</v>
      </c>
      <c r="W611">
        <v>130549.10215437799</v>
      </c>
      <c r="X611">
        <v>130443.205121091</v>
      </c>
      <c r="Y611">
        <v>130397.919025237</v>
      </c>
      <c r="Z611">
        <v>130405.03766854601</v>
      </c>
      <c r="AA611">
        <v>129760.023141467</v>
      </c>
      <c r="AB611">
        <v>130413.877315864</v>
      </c>
      <c r="AC611">
        <v>130374.566364007</v>
      </c>
      <c r="AD611">
        <v>130056.281668711</v>
      </c>
      <c r="AE611">
        <v>130311.526668766</v>
      </c>
      <c r="AF611">
        <v>130268.772430417</v>
      </c>
      <c r="AG611">
        <v>128637.10533464899</v>
      </c>
      <c r="AH611">
        <v>124345.263077237</v>
      </c>
      <c r="AI611">
        <v>111060.558672138</v>
      </c>
    </row>
    <row r="612" spans="1:35" customFormat="1" hidden="1">
      <c r="A612" t="s">
        <v>56</v>
      </c>
      <c r="B612" t="s">
        <v>45</v>
      </c>
      <c r="C612" t="s">
        <v>65</v>
      </c>
      <c r="D612">
        <v>2029</v>
      </c>
      <c r="E612">
        <v>1</v>
      </c>
      <c r="O612">
        <v>130549.10215437799</v>
      </c>
      <c r="P612">
        <v>130549.10215437799</v>
      </c>
      <c r="Q612">
        <v>130498.60744186099</v>
      </c>
      <c r="R612">
        <v>130549.10215437799</v>
      </c>
      <c r="S612">
        <v>130549.10215437799</v>
      </c>
      <c r="T612">
        <v>130549.10215437799</v>
      </c>
      <c r="U612">
        <v>130549.10215437799</v>
      </c>
      <c r="V612">
        <v>130461.013265245</v>
      </c>
      <c r="W612">
        <v>130549.10215437799</v>
      </c>
      <c r="X612">
        <v>130443.205121091</v>
      </c>
      <c r="Y612">
        <v>130397.919025237</v>
      </c>
      <c r="Z612">
        <v>130405.03766854601</v>
      </c>
      <c r="AA612">
        <v>129760.023141467</v>
      </c>
      <c r="AB612">
        <v>130413.877315864</v>
      </c>
      <c r="AC612">
        <v>130374.566364007</v>
      </c>
      <c r="AD612">
        <v>130056.281668711</v>
      </c>
      <c r="AE612">
        <v>130311.526668766</v>
      </c>
      <c r="AF612">
        <v>130268.772430417</v>
      </c>
      <c r="AG612">
        <v>128637.10533464899</v>
      </c>
      <c r="AH612">
        <v>124345.263077237</v>
      </c>
      <c r="AI612">
        <v>111060.558672138</v>
      </c>
    </row>
    <row r="613" spans="1:35" customFormat="1" hidden="1">
      <c r="A613" t="s">
        <v>56</v>
      </c>
      <c r="B613" t="s">
        <v>45</v>
      </c>
      <c r="C613" t="s">
        <v>65</v>
      </c>
      <c r="D613">
        <v>2030</v>
      </c>
      <c r="E613">
        <v>1</v>
      </c>
      <c r="P613">
        <v>130549.10215437799</v>
      </c>
      <c r="Q613">
        <v>130498.60744186099</v>
      </c>
      <c r="R613">
        <v>130549.10215437799</v>
      </c>
      <c r="S613">
        <v>130549.10215437799</v>
      </c>
      <c r="T613">
        <v>130549.10215437799</v>
      </c>
      <c r="U613">
        <v>130549.10215437799</v>
      </c>
      <c r="V613">
        <v>130461.013265245</v>
      </c>
      <c r="W613">
        <v>130549.10215437799</v>
      </c>
      <c r="X613">
        <v>130443.205121091</v>
      </c>
      <c r="Y613">
        <v>130397.919025237</v>
      </c>
      <c r="Z613">
        <v>130405.03766854601</v>
      </c>
      <c r="AA613">
        <v>129760.023141467</v>
      </c>
      <c r="AB613">
        <v>130413.877315864</v>
      </c>
      <c r="AC613">
        <v>130374.566364007</v>
      </c>
      <c r="AD613">
        <v>130056.281668711</v>
      </c>
      <c r="AE613">
        <v>130311.526668766</v>
      </c>
      <c r="AF613">
        <v>130268.772430417</v>
      </c>
      <c r="AG613">
        <v>128637.10533464899</v>
      </c>
      <c r="AH613">
        <v>124345.263077237</v>
      </c>
      <c r="AI613">
        <v>111060.558672138</v>
      </c>
    </row>
    <row r="614" spans="1:35" customFormat="1" hidden="1">
      <c r="A614" t="s">
        <v>56</v>
      </c>
      <c r="B614" t="s">
        <v>45</v>
      </c>
      <c r="C614" t="s">
        <v>65</v>
      </c>
      <c r="D614">
        <v>2041</v>
      </c>
      <c r="E614">
        <v>1</v>
      </c>
      <c r="AA614">
        <v>82825.412403370399</v>
      </c>
      <c r="AB614">
        <v>82984.780581847299</v>
      </c>
      <c r="AC614">
        <v>82968.353423583394</v>
      </c>
      <c r="AD614">
        <v>82725.373007021102</v>
      </c>
      <c r="AE614">
        <v>82791.041610428598</v>
      </c>
      <c r="AF614">
        <v>82684.033275927693</v>
      </c>
      <c r="AG614">
        <v>81254.324052446304</v>
      </c>
      <c r="AH614">
        <v>75262.580884403593</v>
      </c>
      <c r="AI614">
        <v>69771.393199996601</v>
      </c>
    </row>
    <row r="615" spans="1:35" customFormat="1" hidden="1">
      <c r="A615" t="s">
        <v>56</v>
      </c>
      <c r="B615" t="s">
        <v>45</v>
      </c>
      <c r="C615" t="s">
        <v>65</v>
      </c>
      <c r="D615">
        <v>2042</v>
      </c>
      <c r="E615">
        <v>1</v>
      </c>
      <c r="AB615">
        <v>178670.48763700499</v>
      </c>
      <c r="AC615">
        <v>178495.910698992</v>
      </c>
      <c r="AD615">
        <v>177807.33602991499</v>
      </c>
      <c r="AE615">
        <v>177847.04842219601</v>
      </c>
      <c r="AF615">
        <v>176964.016852962</v>
      </c>
      <c r="AG615">
        <v>173454.364093312</v>
      </c>
      <c r="AH615">
        <v>154728.79291849499</v>
      </c>
      <c r="AI615">
        <v>146799.92990369201</v>
      </c>
    </row>
    <row r="616" spans="1:35" customFormat="1" hidden="1">
      <c r="A616" t="s">
        <v>56</v>
      </c>
      <c r="B616" t="s">
        <v>45</v>
      </c>
      <c r="C616" t="s">
        <v>114</v>
      </c>
      <c r="D616">
        <v>1990</v>
      </c>
      <c r="E616">
        <v>0</v>
      </c>
      <c r="F616">
        <v>153479</v>
      </c>
      <c r="G616">
        <v>153479</v>
      </c>
      <c r="H616">
        <v>153479</v>
      </c>
      <c r="I616">
        <v>153479</v>
      </c>
      <c r="J616">
        <v>153479</v>
      </c>
      <c r="K616">
        <v>153479</v>
      </c>
      <c r="L616">
        <v>153479</v>
      </c>
      <c r="M616">
        <v>153479</v>
      </c>
      <c r="N616">
        <v>153479</v>
      </c>
      <c r="O616">
        <v>153479</v>
      </c>
      <c r="P616">
        <v>153479</v>
      </c>
      <c r="Q616">
        <v>153479</v>
      </c>
      <c r="R616">
        <v>153479</v>
      </c>
      <c r="S616">
        <v>153479</v>
      </c>
      <c r="T616">
        <v>153479</v>
      </c>
      <c r="U616">
        <v>153479</v>
      </c>
      <c r="V616">
        <v>153479</v>
      </c>
      <c r="W616">
        <v>153479</v>
      </c>
      <c r="X616">
        <v>153479</v>
      </c>
      <c r="Y616">
        <v>153479</v>
      </c>
      <c r="Z616">
        <v>153479</v>
      </c>
      <c r="AA616">
        <v>153479</v>
      </c>
      <c r="AB616">
        <v>153479</v>
      </c>
      <c r="AC616">
        <v>153479</v>
      </c>
      <c r="AD616">
        <v>153479</v>
      </c>
    </row>
    <row r="617" spans="1:35" customFormat="1" hidden="1">
      <c r="A617" t="s">
        <v>56</v>
      </c>
      <c r="B617" t="s">
        <v>43</v>
      </c>
      <c r="C617" t="s">
        <v>73</v>
      </c>
      <c r="D617">
        <v>1993</v>
      </c>
      <c r="E617">
        <v>0</v>
      </c>
      <c r="F617">
        <v>5431573.5295311296</v>
      </c>
      <c r="G617">
        <v>5406405.0307561401</v>
      </c>
      <c r="H617">
        <v>5277796.0983518101</v>
      </c>
    </row>
    <row r="618" spans="1:35" customFormat="1" hidden="1">
      <c r="A618" t="s">
        <v>56</v>
      </c>
      <c r="B618" t="s">
        <v>43</v>
      </c>
      <c r="C618" t="s">
        <v>70</v>
      </c>
      <c r="D618">
        <v>1989</v>
      </c>
      <c r="E618">
        <v>0</v>
      </c>
      <c r="F618">
        <v>58778202.422453098</v>
      </c>
      <c r="G618">
        <v>58778202.422453098</v>
      </c>
      <c r="H618">
        <v>58778202.422453098</v>
      </c>
      <c r="I618">
        <v>58778202.422453098</v>
      </c>
      <c r="J618">
        <v>58778202.422453098</v>
      </c>
      <c r="K618">
        <v>58778202.422453098</v>
      </c>
      <c r="L618">
        <v>58778202.422453098</v>
      </c>
      <c r="M618">
        <v>58778202.422453098</v>
      </c>
      <c r="N618">
        <v>58778202.422453098</v>
      </c>
      <c r="O618">
        <v>58778202.422453098</v>
      </c>
      <c r="P618">
        <v>58778202.422453098</v>
      </c>
      <c r="Q618">
        <v>58778202.422453098</v>
      </c>
      <c r="R618">
        <v>58778202.422453098</v>
      </c>
      <c r="S618">
        <v>58778202.422453098</v>
      </c>
      <c r="T618">
        <v>58778202.422453098</v>
      </c>
      <c r="U618">
        <v>58778202.422453098</v>
      </c>
      <c r="V618">
        <v>58778202.422453098</v>
      </c>
      <c r="W618">
        <v>58778202.422453098</v>
      </c>
      <c r="X618">
        <v>58778202.422453098</v>
      </c>
      <c r="Y618">
        <v>58778202.422453098</v>
      </c>
      <c r="Z618">
        <v>58778202.422453098</v>
      </c>
      <c r="AA618">
        <v>58778202.422453098</v>
      </c>
      <c r="AB618">
        <v>58778202.422453098</v>
      </c>
      <c r="AC618">
        <v>58778202.422453098</v>
      </c>
      <c r="AD618">
        <v>58778202.422453098</v>
      </c>
      <c r="AE618">
        <v>58778202.422453098</v>
      </c>
      <c r="AF618">
        <v>58778202.422453098</v>
      </c>
      <c r="AG618">
        <v>58778202.422453098</v>
      </c>
      <c r="AH618">
        <v>58778202.422453098</v>
      </c>
      <c r="AI618">
        <v>58778202.422453098</v>
      </c>
    </row>
    <row r="619" spans="1:35" customFormat="1" hidden="1">
      <c r="A619" t="s">
        <v>56</v>
      </c>
      <c r="B619" t="s">
        <v>43</v>
      </c>
      <c r="C619" t="s">
        <v>113</v>
      </c>
      <c r="D619">
        <v>1982</v>
      </c>
      <c r="E619">
        <v>0</v>
      </c>
      <c r="F619">
        <v>5496965.9037015699</v>
      </c>
      <c r="G619">
        <v>5496965.9037015699</v>
      </c>
      <c r="H619">
        <v>5496965.9037015699</v>
      </c>
      <c r="I619">
        <v>5496965.9037015699</v>
      </c>
      <c r="J619">
        <v>5496965.9037015699</v>
      </c>
      <c r="K619">
        <v>5496965.9037015699</v>
      </c>
      <c r="L619">
        <v>5496965.9037015699</v>
      </c>
      <c r="M619">
        <v>5496965.9037015699</v>
      </c>
      <c r="N619">
        <v>5496965.9037015699</v>
      </c>
      <c r="O619">
        <v>5496965.9037015699</v>
      </c>
      <c r="P619">
        <v>5496965.9037015699</v>
      </c>
      <c r="Q619">
        <v>5496965.9037015699</v>
      </c>
      <c r="R619">
        <v>5496965.9037015699</v>
      </c>
      <c r="S619">
        <v>5496965.9037015699</v>
      </c>
      <c r="T619">
        <v>5496965.9037015699</v>
      </c>
      <c r="U619">
        <v>5496965.9037015699</v>
      </c>
      <c r="V619">
        <v>5496965.9037015699</v>
      </c>
      <c r="W619">
        <v>5496965.9037015699</v>
      </c>
      <c r="X619">
        <v>5496965.9037015699</v>
      </c>
      <c r="Y619">
        <v>5496965.9037015699</v>
      </c>
      <c r="Z619">
        <v>5496965.9037015699</v>
      </c>
      <c r="AA619">
        <v>5496965.9037015699</v>
      </c>
      <c r="AB619">
        <v>5496965.9037015699</v>
      </c>
      <c r="AC619">
        <v>5496965.9037015699</v>
      </c>
      <c r="AD619">
        <v>5496965.9037015699</v>
      </c>
    </row>
    <row r="620" spans="1:35" customFormat="1" hidden="1">
      <c r="A620" t="s">
        <v>56</v>
      </c>
      <c r="B620" t="s">
        <v>43</v>
      </c>
      <c r="C620" t="s">
        <v>69</v>
      </c>
      <c r="D620">
        <v>1989</v>
      </c>
      <c r="E620">
        <v>0</v>
      </c>
      <c r="F620">
        <v>610609.919122905</v>
      </c>
      <c r="G620">
        <v>628512.38654618</v>
      </c>
      <c r="H620">
        <v>564291.15204225294</v>
      </c>
      <c r="I620">
        <v>634943.09679703799</v>
      </c>
      <c r="J620">
        <v>634943.09679703799</v>
      </c>
      <c r="K620">
        <v>634943.09679703799</v>
      </c>
      <c r="L620">
        <v>632964.03245896101</v>
      </c>
      <c r="M620">
        <v>611895.72013659298</v>
      </c>
      <c r="N620">
        <v>570012.16730550001</v>
      </c>
      <c r="O620">
        <v>571745.97697427205</v>
      </c>
      <c r="P620">
        <v>517933.92616783502</v>
      </c>
      <c r="Q620">
        <v>586126.86421149701</v>
      </c>
      <c r="R620">
        <v>564522.44836728601</v>
      </c>
      <c r="S620">
        <v>567586.00336634205</v>
      </c>
      <c r="T620">
        <v>544735.06793452799</v>
      </c>
      <c r="U620">
        <v>574449.54500344</v>
      </c>
      <c r="V620">
        <v>567349.73778622202</v>
      </c>
      <c r="W620">
        <v>557309.88697326498</v>
      </c>
      <c r="X620">
        <v>532330.56265660794</v>
      </c>
      <c r="Y620">
        <v>532980.47147181397</v>
      </c>
      <c r="Z620">
        <v>532631.19951277704</v>
      </c>
      <c r="AA620">
        <v>517714.56523446098</v>
      </c>
      <c r="AB620">
        <v>572232.58033354301</v>
      </c>
      <c r="AC620">
        <v>562718.82412686199</v>
      </c>
      <c r="AD620">
        <v>511614.09861037601</v>
      </c>
      <c r="AE620">
        <v>113393.093169393</v>
      </c>
      <c r="AF620">
        <v>97745.137436774894</v>
      </c>
      <c r="AG620">
        <v>53275.830680356798</v>
      </c>
      <c r="AH620">
        <v>48253.928608028</v>
      </c>
      <c r="AI620">
        <v>53348.611869810797</v>
      </c>
    </row>
    <row r="621" spans="1:35" customFormat="1" hidden="1">
      <c r="A621" t="s">
        <v>56</v>
      </c>
      <c r="B621" t="s">
        <v>43</v>
      </c>
      <c r="C621" t="s">
        <v>68</v>
      </c>
      <c r="D621">
        <v>1991</v>
      </c>
      <c r="E621">
        <v>0</v>
      </c>
      <c r="F621">
        <v>465144.58180076501</v>
      </c>
      <c r="G621">
        <v>341998.80924452998</v>
      </c>
      <c r="H621">
        <v>249857.82339571699</v>
      </c>
      <c r="I621">
        <v>634943.09679703799</v>
      </c>
      <c r="J621">
        <v>634943.09679703799</v>
      </c>
      <c r="K621">
        <v>634943.09679703799</v>
      </c>
      <c r="L621">
        <v>634943.09679703799</v>
      </c>
      <c r="M621">
        <v>570677.30650912202</v>
      </c>
      <c r="N621">
        <v>590496.451782841</v>
      </c>
      <c r="O621">
        <v>518320.98519455199</v>
      </c>
      <c r="P621">
        <v>341709.14011050301</v>
      </c>
      <c r="Q621">
        <v>258518.78494074699</v>
      </c>
      <c r="R621">
        <v>286952.63491239899</v>
      </c>
      <c r="S621">
        <v>282475.92646936799</v>
      </c>
      <c r="T621">
        <v>331603.22935084498</v>
      </c>
      <c r="U621">
        <v>310338.99183202302</v>
      </c>
      <c r="V621">
        <v>310338.99183202302</v>
      </c>
      <c r="W621">
        <v>296146.65988848603</v>
      </c>
      <c r="X621">
        <v>298487.78814925702</v>
      </c>
      <c r="Y621">
        <v>298487.78814925702</v>
      </c>
      <c r="Z621">
        <v>299696.53931045602</v>
      </c>
      <c r="AA621">
        <v>263116.130074594</v>
      </c>
      <c r="AB621">
        <v>160773.64750397301</v>
      </c>
      <c r="AC621">
        <v>142578.35014046301</v>
      </c>
      <c r="AD621">
        <v>152889.01864645199</v>
      </c>
      <c r="AE621">
        <v>169652.95261736499</v>
      </c>
      <c r="AF621">
        <v>84062.273819415597</v>
      </c>
      <c r="AG621">
        <v>72344.502317315098</v>
      </c>
      <c r="AH621">
        <v>39592.967062997399</v>
      </c>
      <c r="AI621">
        <v>12227.2398282785</v>
      </c>
    </row>
    <row r="622" spans="1:35" customFormat="1" hidden="1">
      <c r="A622" t="s">
        <v>56</v>
      </c>
      <c r="B622" t="s">
        <v>43</v>
      </c>
      <c r="C622" t="s">
        <v>67</v>
      </c>
      <c r="D622">
        <v>1991</v>
      </c>
      <c r="E622">
        <v>0</v>
      </c>
      <c r="F622">
        <v>60272.355087320699</v>
      </c>
      <c r="G622">
        <v>54925.911328393799</v>
      </c>
      <c r="H622">
        <v>28371.2437250736</v>
      </c>
      <c r="I622">
        <v>197537.85233685601</v>
      </c>
      <c r="J622">
        <v>197537.85233685601</v>
      </c>
      <c r="K622">
        <v>197537.85233685601</v>
      </c>
      <c r="L622">
        <v>179409.24030675899</v>
      </c>
      <c r="M622">
        <v>171307.73654059201</v>
      </c>
      <c r="N622">
        <v>157059.86468963299</v>
      </c>
      <c r="O622">
        <v>128274.811498158</v>
      </c>
      <c r="P622">
        <v>59994.485359921302</v>
      </c>
      <c r="Q622">
        <v>52595.783327455298</v>
      </c>
      <c r="R622">
        <v>56353.553944843603</v>
      </c>
      <c r="S622">
        <v>58086.624258194199</v>
      </c>
      <c r="T622">
        <v>58385.320269613803</v>
      </c>
      <c r="U622">
        <v>51915.984727750598</v>
      </c>
      <c r="V622">
        <v>47133.858162136101</v>
      </c>
      <c r="W622">
        <v>47841.6733005633</v>
      </c>
      <c r="X622">
        <v>52941.3888199016</v>
      </c>
      <c r="Y622">
        <v>51592.081775818697</v>
      </c>
      <c r="Z622">
        <v>51422.3363889272</v>
      </c>
      <c r="AA622">
        <v>41230.896826083699</v>
      </c>
      <c r="AB622">
        <v>28842.237857367902</v>
      </c>
      <c r="AC622">
        <v>30033.945211665501</v>
      </c>
      <c r="AD622">
        <v>22771.819709884501</v>
      </c>
      <c r="AE622">
        <v>25841.487044156602</v>
      </c>
      <c r="AF622">
        <v>14225.598904783001</v>
      </c>
      <c r="AG622">
        <v>10974.309347983701</v>
      </c>
      <c r="AH622">
        <v>9151.7907191170398</v>
      </c>
      <c r="AI622">
        <v>3789.9673607411501</v>
      </c>
    </row>
    <row r="623" spans="1:35" customFormat="1" hidden="1">
      <c r="A623" t="s">
        <v>56</v>
      </c>
      <c r="B623" t="s">
        <v>43</v>
      </c>
      <c r="C623" t="s">
        <v>114</v>
      </c>
      <c r="D623">
        <v>1990</v>
      </c>
      <c r="E623">
        <v>0</v>
      </c>
      <c r="F623">
        <v>9171579.9882315397</v>
      </c>
      <c r="G623">
        <v>9171579.9882315397</v>
      </c>
      <c r="H623">
        <v>9171579.9882315397</v>
      </c>
      <c r="I623">
        <v>9171579.9882315397</v>
      </c>
      <c r="J623">
        <v>9171579.9882315397</v>
      </c>
      <c r="K623">
        <v>9171579.9882315397</v>
      </c>
      <c r="L623">
        <v>9171579.9882315397</v>
      </c>
      <c r="M623">
        <v>9171579.9882315397</v>
      </c>
      <c r="N623">
        <v>9171579.9882315397</v>
      </c>
      <c r="O623">
        <v>9171579.9882315397</v>
      </c>
      <c r="P623">
        <v>9171579.9882315397</v>
      </c>
      <c r="Q623">
        <v>9171579.9882315397</v>
      </c>
      <c r="R623">
        <v>9171579.9882315397</v>
      </c>
      <c r="S623">
        <v>9171579.9882315397</v>
      </c>
      <c r="T623">
        <v>9171579.9882315397</v>
      </c>
      <c r="U623">
        <v>9171579.9882315397</v>
      </c>
      <c r="V623">
        <v>9171579.9882315397</v>
      </c>
      <c r="W623">
        <v>9171579.9882315397</v>
      </c>
      <c r="X623">
        <v>9171579.9882315397</v>
      </c>
      <c r="Y623">
        <v>9171579.9882315397</v>
      </c>
      <c r="Z623">
        <v>9171579.9882315397</v>
      </c>
      <c r="AA623">
        <v>9171579.9882315397</v>
      </c>
      <c r="AB623">
        <v>9171579.9882315397</v>
      </c>
      <c r="AC623">
        <v>9171579.9882315397</v>
      </c>
      <c r="AD623">
        <v>9171579.9882315397</v>
      </c>
    </row>
    <row r="624" spans="1:35" customFormat="1" hidden="1">
      <c r="A624" t="s">
        <v>44</v>
      </c>
      <c r="B624" t="s">
        <v>55</v>
      </c>
      <c r="C624" t="s">
        <v>64</v>
      </c>
      <c r="D624">
        <v>2020</v>
      </c>
      <c r="E624">
        <v>0</v>
      </c>
      <c r="F624">
        <v>5736224.8783197002</v>
      </c>
      <c r="G624">
        <v>5736224.8783197002</v>
      </c>
      <c r="H624">
        <v>5736224.8783197002</v>
      </c>
      <c r="I624">
        <v>5736224.8783197002</v>
      </c>
      <c r="J624">
        <v>5736224.8783197002</v>
      </c>
      <c r="K624">
        <v>5736224.8783197002</v>
      </c>
      <c r="L624">
        <v>5736224.8783197002</v>
      </c>
      <c r="M624">
        <v>5736224.8783197002</v>
      </c>
      <c r="N624">
        <v>5736224.8783197002</v>
      </c>
      <c r="O624">
        <v>5736224.8783197002</v>
      </c>
      <c r="P624">
        <v>5736224.8783197002</v>
      </c>
      <c r="Q624">
        <v>5736224.8783197002</v>
      </c>
      <c r="R624">
        <v>5736224.8783197002</v>
      </c>
      <c r="S624">
        <v>5736224.8783197002</v>
      </c>
      <c r="T624">
        <v>5736224.8783197002</v>
      </c>
    </row>
    <row r="625" spans="1:35" customFormat="1" hidden="1">
      <c r="A625" t="s">
        <v>44</v>
      </c>
      <c r="B625" t="s">
        <v>55</v>
      </c>
      <c r="C625" t="s">
        <v>64</v>
      </c>
      <c r="D625">
        <v>2021</v>
      </c>
      <c r="E625">
        <v>0</v>
      </c>
      <c r="G625">
        <v>2214090.02316492</v>
      </c>
      <c r="H625">
        <v>2214090.02316492</v>
      </c>
      <c r="I625">
        <v>2214090.02316492</v>
      </c>
      <c r="J625">
        <v>2214090.02316492</v>
      </c>
      <c r="K625">
        <v>2214090.02316492</v>
      </c>
      <c r="L625">
        <v>2214090.02316492</v>
      </c>
      <c r="M625">
        <v>2214090.02316492</v>
      </c>
      <c r="N625">
        <v>2214090.02316492</v>
      </c>
      <c r="O625">
        <v>2214090.02316492</v>
      </c>
      <c r="P625">
        <v>2214090.02316492</v>
      </c>
      <c r="Q625">
        <v>2214090.02316492</v>
      </c>
      <c r="R625">
        <v>2214090.02316492</v>
      </c>
      <c r="S625">
        <v>2214090.02316492</v>
      </c>
      <c r="T625">
        <v>2214090.02316492</v>
      </c>
      <c r="U625">
        <v>2214090.02316492</v>
      </c>
    </row>
    <row r="626" spans="1:35" customFormat="1" hidden="1">
      <c r="A626" t="s">
        <v>44</v>
      </c>
      <c r="B626" t="s">
        <v>55</v>
      </c>
      <c r="C626" t="s">
        <v>64</v>
      </c>
      <c r="D626">
        <v>2022</v>
      </c>
      <c r="E626">
        <v>0</v>
      </c>
      <c r="H626">
        <v>1569118.6612263001</v>
      </c>
      <c r="I626">
        <v>1569118.6612263001</v>
      </c>
      <c r="J626">
        <v>1569118.6612263001</v>
      </c>
      <c r="K626">
        <v>1569118.6612263001</v>
      </c>
      <c r="L626">
        <v>1569118.6612263001</v>
      </c>
      <c r="M626">
        <v>1569118.6612263001</v>
      </c>
      <c r="N626">
        <v>1569118.6612263001</v>
      </c>
      <c r="O626">
        <v>1569118.6612263001</v>
      </c>
      <c r="P626">
        <v>1569118.6612263001</v>
      </c>
      <c r="Q626">
        <v>1569118.6612263001</v>
      </c>
      <c r="R626">
        <v>1569118.6612263001</v>
      </c>
      <c r="S626">
        <v>1569118.6612263001</v>
      </c>
      <c r="T626">
        <v>1569118.6612263001</v>
      </c>
      <c r="U626">
        <v>1569118.6612263001</v>
      </c>
      <c r="V626">
        <v>1569118.6612263001</v>
      </c>
    </row>
    <row r="627" spans="1:35" customFormat="1" hidden="1">
      <c r="A627" t="s">
        <v>44</v>
      </c>
      <c r="B627" t="s">
        <v>55</v>
      </c>
      <c r="C627" t="s">
        <v>64</v>
      </c>
      <c r="D627">
        <v>2023</v>
      </c>
      <c r="E627">
        <v>0</v>
      </c>
      <c r="I627">
        <v>479743.96128393302</v>
      </c>
      <c r="J627">
        <v>479743.96128393302</v>
      </c>
      <c r="K627">
        <v>479743.96128393302</v>
      </c>
      <c r="L627">
        <v>479743.96128393302</v>
      </c>
      <c r="M627">
        <v>479743.96128393302</v>
      </c>
      <c r="N627">
        <v>479743.96128393302</v>
      </c>
      <c r="O627">
        <v>479743.96128393302</v>
      </c>
      <c r="P627">
        <v>479743.96128393302</v>
      </c>
      <c r="Q627">
        <v>479743.96128393302</v>
      </c>
      <c r="R627">
        <v>479743.96128393302</v>
      </c>
      <c r="S627">
        <v>479743.96128393302</v>
      </c>
      <c r="T627">
        <v>479743.96128393302</v>
      </c>
      <c r="U627">
        <v>479743.96128393302</v>
      </c>
      <c r="V627">
        <v>479743.96128393302</v>
      </c>
      <c r="W627">
        <v>479743.96128393302</v>
      </c>
    </row>
    <row r="628" spans="1:35" customFormat="1" hidden="1">
      <c r="A628" t="s">
        <v>44</v>
      </c>
      <c r="B628" t="s">
        <v>55</v>
      </c>
      <c r="C628" t="s">
        <v>64</v>
      </c>
      <c r="D628">
        <v>2024</v>
      </c>
      <c r="E628">
        <v>0</v>
      </c>
      <c r="J628">
        <v>538061.55298272404</v>
      </c>
      <c r="K628">
        <v>538061.55298272404</v>
      </c>
      <c r="L628">
        <v>538061.55298272404</v>
      </c>
      <c r="M628">
        <v>538061.55298272404</v>
      </c>
      <c r="N628">
        <v>538061.55298272404</v>
      </c>
      <c r="O628">
        <v>538061.55298272404</v>
      </c>
      <c r="P628">
        <v>538061.55298272404</v>
      </c>
      <c r="Q628">
        <v>538061.55298272404</v>
      </c>
      <c r="R628">
        <v>538061.55298272404</v>
      </c>
      <c r="S628">
        <v>538061.55298272404</v>
      </c>
      <c r="T628">
        <v>538061.55298272404</v>
      </c>
      <c r="U628">
        <v>538061.55298272404</v>
      </c>
      <c r="V628">
        <v>538061.55298272404</v>
      </c>
      <c r="W628">
        <v>538061.55298272404</v>
      </c>
      <c r="X628">
        <v>538061.55298272404</v>
      </c>
    </row>
    <row r="629" spans="1:35" customFormat="1" hidden="1">
      <c r="A629" t="s">
        <v>44</v>
      </c>
      <c r="B629" t="s">
        <v>55</v>
      </c>
      <c r="C629" t="s">
        <v>64</v>
      </c>
      <c r="D629">
        <v>2025</v>
      </c>
      <c r="E629">
        <v>0</v>
      </c>
      <c r="K629">
        <v>614631.91514913703</v>
      </c>
      <c r="L629">
        <v>614631.91514913703</v>
      </c>
      <c r="M629">
        <v>614631.91514913703</v>
      </c>
      <c r="N629">
        <v>614631.91514913703</v>
      </c>
      <c r="O629">
        <v>614631.91514913703</v>
      </c>
      <c r="P629">
        <v>614631.91514913703</v>
      </c>
      <c r="Q629">
        <v>614631.91514913703</v>
      </c>
      <c r="R629">
        <v>614631.91514913703</v>
      </c>
      <c r="S629">
        <v>614631.91514913703</v>
      </c>
      <c r="T629">
        <v>614631.91514913703</v>
      </c>
      <c r="U629">
        <v>614631.91514913703</v>
      </c>
      <c r="V629">
        <v>614631.91514913703</v>
      </c>
      <c r="W629">
        <v>614631.91514913703</v>
      </c>
      <c r="X629">
        <v>614631.91514913703</v>
      </c>
      <c r="Y629">
        <v>614631.91514913703</v>
      </c>
    </row>
    <row r="630" spans="1:35" customFormat="1" hidden="1">
      <c r="A630" t="s">
        <v>44</v>
      </c>
      <c r="B630" t="s">
        <v>55</v>
      </c>
      <c r="C630" t="s">
        <v>64</v>
      </c>
      <c r="D630">
        <v>2026</v>
      </c>
      <c r="E630">
        <v>0</v>
      </c>
      <c r="L630">
        <v>697040.37137907604</v>
      </c>
      <c r="M630">
        <v>697040.37137907604</v>
      </c>
      <c r="N630">
        <v>697040.37137907604</v>
      </c>
      <c r="O630">
        <v>697040.37137907604</v>
      </c>
      <c r="P630">
        <v>697040.37137907604</v>
      </c>
      <c r="Q630">
        <v>697040.37137907604</v>
      </c>
      <c r="R630">
        <v>697040.37137907604</v>
      </c>
      <c r="S630">
        <v>697040.37137907604</v>
      </c>
      <c r="T630">
        <v>697040.37137907604</v>
      </c>
      <c r="U630">
        <v>697040.37137907604</v>
      </c>
      <c r="V630">
        <v>697040.37137907604</v>
      </c>
      <c r="W630">
        <v>697040.37137907604</v>
      </c>
      <c r="X630">
        <v>697040.37137907604</v>
      </c>
      <c r="Y630">
        <v>697040.37137907604</v>
      </c>
      <c r="Z630">
        <v>697040.37137907604</v>
      </c>
    </row>
    <row r="631" spans="1:35" customFormat="1" hidden="1">
      <c r="A631" t="s">
        <v>44</v>
      </c>
      <c r="B631" t="s">
        <v>55</v>
      </c>
      <c r="C631" t="s">
        <v>64</v>
      </c>
      <c r="D631">
        <v>2027</v>
      </c>
      <c r="E631">
        <v>0</v>
      </c>
      <c r="M631">
        <v>773709.59624011302</v>
      </c>
      <c r="N631">
        <v>773709.59624011302</v>
      </c>
      <c r="O631">
        <v>773709.59624011302</v>
      </c>
      <c r="P631">
        <v>773709.59624011302</v>
      </c>
      <c r="Q631">
        <v>773709.59624011302</v>
      </c>
      <c r="R631">
        <v>773709.59624011302</v>
      </c>
      <c r="S631">
        <v>773709.59624011302</v>
      </c>
      <c r="T631">
        <v>773709.59624011302</v>
      </c>
      <c r="U631">
        <v>773709.59624011302</v>
      </c>
      <c r="V631">
        <v>773709.59624011302</v>
      </c>
      <c r="W631">
        <v>773709.59624011302</v>
      </c>
      <c r="X631">
        <v>773709.59624011302</v>
      </c>
      <c r="Y631">
        <v>773709.59624011302</v>
      </c>
      <c r="Z631">
        <v>773709.59624011302</v>
      </c>
      <c r="AA631">
        <v>773709.59624011302</v>
      </c>
    </row>
    <row r="632" spans="1:35" customFormat="1" hidden="1">
      <c r="A632" t="s">
        <v>44</v>
      </c>
      <c r="B632" t="s">
        <v>55</v>
      </c>
      <c r="C632" t="s">
        <v>64</v>
      </c>
      <c r="D632">
        <v>2028</v>
      </c>
      <c r="E632">
        <v>0</v>
      </c>
      <c r="N632">
        <v>820583.60191935895</v>
      </c>
      <c r="O632">
        <v>820583.60191935895</v>
      </c>
      <c r="P632">
        <v>820583.60191935895</v>
      </c>
      <c r="Q632">
        <v>820583.60191935895</v>
      </c>
      <c r="R632">
        <v>820583.60191935895</v>
      </c>
      <c r="S632">
        <v>820583.60191935895</v>
      </c>
      <c r="T632">
        <v>820583.60191935895</v>
      </c>
      <c r="U632">
        <v>820583.60191935895</v>
      </c>
      <c r="V632">
        <v>820583.60191935895</v>
      </c>
      <c r="W632">
        <v>820583.60191935895</v>
      </c>
      <c r="X632">
        <v>820583.60191935895</v>
      </c>
      <c r="Y632">
        <v>820583.60191935895</v>
      </c>
      <c r="Z632">
        <v>820583.60191935895</v>
      </c>
      <c r="AA632">
        <v>820583.60191935895</v>
      </c>
      <c r="AB632">
        <v>820583.60191935895</v>
      </c>
    </row>
    <row r="633" spans="1:35" customFormat="1" hidden="1">
      <c r="A633" t="s">
        <v>44</v>
      </c>
      <c r="B633" t="s">
        <v>55</v>
      </c>
      <c r="C633" t="s">
        <v>64</v>
      </c>
      <c r="D633">
        <v>2029</v>
      </c>
      <c r="E633">
        <v>0</v>
      </c>
      <c r="O633">
        <v>861321.09332854103</v>
      </c>
      <c r="P633">
        <v>861321.09332854103</v>
      </c>
      <c r="Q633">
        <v>861321.09332854103</v>
      </c>
      <c r="R633">
        <v>861321.09332854103</v>
      </c>
      <c r="S633">
        <v>861321.09332854103</v>
      </c>
      <c r="T633">
        <v>861321.09332854103</v>
      </c>
      <c r="U633">
        <v>861321.09332854103</v>
      </c>
      <c r="V633">
        <v>861321.09332854103</v>
      </c>
      <c r="W633">
        <v>861321.09332854103</v>
      </c>
      <c r="X633">
        <v>861321.09332854103</v>
      </c>
      <c r="Y633">
        <v>861321.09332854103</v>
      </c>
      <c r="Z633">
        <v>861321.09332854103</v>
      </c>
      <c r="AA633">
        <v>861321.09332854103</v>
      </c>
      <c r="AB633">
        <v>861321.09332854103</v>
      </c>
      <c r="AC633">
        <v>861321.09332854103</v>
      </c>
    </row>
    <row r="634" spans="1:35" customFormat="1" hidden="1">
      <c r="A634" t="s">
        <v>44</v>
      </c>
      <c r="B634" t="s">
        <v>55</v>
      </c>
      <c r="C634" t="s">
        <v>64</v>
      </c>
      <c r="D634">
        <v>2030</v>
      </c>
      <c r="E634">
        <v>0</v>
      </c>
      <c r="P634">
        <v>896807.75602345704</v>
      </c>
      <c r="Q634">
        <v>896807.75602345704</v>
      </c>
      <c r="R634">
        <v>896807.75602345704</v>
      </c>
      <c r="S634">
        <v>896807.75602345704</v>
      </c>
      <c r="T634">
        <v>896807.75602345704</v>
      </c>
      <c r="U634">
        <v>896807.75602345704</v>
      </c>
      <c r="V634">
        <v>896807.75602345704</v>
      </c>
      <c r="W634">
        <v>896807.75602345704</v>
      </c>
      <c r="X634">
        <v>896807.75602345704</v>
      </c>
      <c r="Y634">
        <v>896807.75602345704</v>
      </c>
      <c r="Z634">
        <v>896807.75602345704</v>
      </c>
      <c r="AA634">
        <v>896807.75602345704</v>
      </c>
      <c r="AB634">
        <v>896807.75602345704</v>
      </c>
      <c r="AC634">
        <v>896807.75602345704</v>
      </c>
      <c r="AD634">
        <v>896807.75602345704</v>
      </c>
    </row>
    <row r="635" spans="1:35" customFormat="1" hidden="1">
      <c r="A635" t="s">
        <v>44</v>
      </c>
      <c r="B635" t="s">
        <v>55</v>
      </c>
      <c r="C635" t="s">
        <v>64</v>
      </c>
      <c r="D635">
        <v>2031</v>
      </c>
      <c r="E635">
        <v>0</v>
      </c>
      <c r="Q635">
        <v>935064.88582791295</v>
      </c>
      <c r="R635">
        <v>935064.88582791295</v>
      </c>
      <c r="S635">
        <v>935064.88582791295</v>
      </c>
      <c r="T635">
        <v>935064.88582791295</v>
      </c>
      <c r="U635">
        <v>935064.88582791295</v>
      </c>
      <c r="V635">
        <v>935064.88582791295</v>
      </c>
      <c r="W635">
        <v>935064.88582791295</v>
      </c>
      <c r="X635">
        <v>935064.88582791295</v>
      </c>
      <c r="Y635">
        <v>935064.88582791295</v>
      </c>
      <c r="Z635">
        <v>935064.88582791295</v>
      </c>
      <c r="AA635">
        <v>935064.88582791295</v>
      </c>
      <c r="AB635">
        <v>935064.88582791295</v>
      </c>
      <c r="AC635">
        <v>935064.88582791295</v>
      </c>
      <c r="AD635">
        <v>935064.88582791295</v>
      </c>
      <c r="AE635">
        <v>935064.88582791295</v>
      </c>
    </row>
    <row r="636" spans="1:35" customFormat="1" hidden="1">
      <c r="A636" t="s">
        <v>44</v>
      </c>
      <c r="B636" t="s">
        <v>55</v>
      </c>
      <c r="C636" t="s">
        <v>64</v>
      </c>
      <c r="D636">
        <v>2032</v>
      </c>
      <c r="E636">
        <v>0</v>
      </c>
      <c r="R636">
        <v>963892.67084516399</v>
      </c>
      <c r="S636">
        <v>963892.67084516399</v>
      </c>
      <c r="T636">
        <v>963892.67084516399</v>
      </c>
      <c r="U636">
        <v>963892.67084516399</v>
      </c>
      <c r="V636">
        <v>963892.67084516399</v>
      </c>
      <c r="W636">
        <v>963892.67084516399</v>
      </c>
      <c r="X636">
        <v>963892.67084516399</v>
      </c>
      <c r="Y636">
        <v>963892.67084516399</v>
      </c>
      <c r="Z636">
        <v>963892.67084516399</v>
      </c>
      <c r="AA636">
        <v>963892.67084516399</v>
      </c>
      <c r="AB636">
        <v>963892.67084516399</v>
      </c>
      <c r="AC636">
        <v>963892.67084516399</v>
      </c>
      <c r="AD636">
        <v>963892.67084516399</v>
      </c>
      <c r="AE636">
        <v>963892.67084516399</v>
      </c>
      <c r="AF636">
        <v>963892.67084516399</v>
      </c>
    </row>
    <row r="637" spans="1:35" customFormat="1" hidden="1">
      <c r="A637" t="s">
        <v>44</v>
      </c>
      <c r="B637" t="s">
        <v>55</v>
      </c>
      <c r="C637" t="s">
        <v>64</v>
      </c>
      <c r="D637">
        <v>2033</v>
      </c>
      <c r="E637">
        <v>0</v>
      </c>
      <c r="S637">
        <v>982405.69333302497</v>
      </c>
      <c r="T637">
        <v>982405.69333302497</v>
      </c>
      <c r="U637">
        <v>982405.69333302497</v>
      </c>
      <c r="V637">
        <v>982405.69333302497</v>
      </c>
      <c r="W637">
        <v>982405.69333302497</v>
      </c>
      <c r="X637">
        <v>982405.69333302497</v>
      </c>
      <c r="Y637">
        <v>982405.69333302497</v>
      </c>
      <c r="Z637">
        <v>982405.69333302497</v>
      </c>
      <c r="AA637">
        <v>982405.69333302497</v>
      </c>
      <c r="AB637">
        <v>982405.69333302497</v>
      </c>
      <c r="AC637">
        <v>982405.69333302497</v>
      </c>
      <c r="AD637">
        <v>982405.69333302497</v>
      </c>
      <c r="AE637">
        <v>982405.69333302497</v>
      </c>
      <c r="AF637">
        <v>982405.69333302497</v>
      </c>
      <c r="AG637">
        <v>982405.69333302497</v>
      </c>
    </row>
    <row r="638" spans="1:35" customFormat="1" hidden="1">
      <c r="A638" t="s">
        <v>44</v>
      </c>
      <c r="B638" t="s">
        <v>55</v>
      </c>
      <c r="C638" t="s">
        <v>64</v>
      </c>
      <c r="D638">
        <v>2034</v>
      </c>
      <c r="E638">
        <v>0</v>
      </c>
      <c r="T638">
        <v>1002916.21824726</v>
      </c>
      <c r="U638">
        <v>1002916.21824726</v>
      </c>
      <c r="V638">
        <v>1002916.21824726</v>
      </c>
      <c r="W638">
        <v>1002916.21824726</v>
      </c>
      <c r="X638">
        <v>1002916.21824726</v>
      </c>
      <c r="Y638">
        <v>1002916.21824726</v>
      </c>
      <c r="Z638">
        <v>1002916.21824726</v>
      </c>
      <c r="AA638">
        <v>1002916.21824726</v>
      </c>
      <c r="AB638">
        <v>1002916.21824726</v>
      </c>
      <c r="AC638">
        <v>1002916.21824726</v>
      </c>
      <c r="AD638">
        <v>1002916.21824726</v>
      </c>
      <c r="AE638">
        <v>1002916.21824726</v>
      </c>
      <c r="AF638">
        <v>1002916.21824726</v>
      </c>
      <c r="AG638">
        <v>1002916.21824726</v>
      </c>
      <c r="AH638">
        <v>1002916.21824726</v>
      </c>
    </row>
    <row r="639" spans="1:35" customFormat="1" hidden="1">
      <c r="A639" t="s">
        <v>44</v>
      </c>
      <c r="B639" t="s">
        <v>55</v>
      </c>
      <c r="C639" t="s">
        <v>64</v>
      </c>
      <c r="D639">
        <v>2035</v>
      </c>
      <c r="E639">
        <v>0</v>
      </c>
      <c r="U639">
        <v>4402049.09719068</v>
      </c>
      <c r="V639">
        <v>4402049.09719068</v>
      </c>
      <c r="W639">
        <v>4402049.09719068</v>
      </c>
      <c r="X639">
        <v>4402049.09719068</v>
      </c>
      <c r="Y639">
        <v>4402049.09719068</v>
      </c>
      <c r="Z639">
        <v>4402049.09719068</v>
      </c>
      <c r="AA639">
        <v>4402049.09719068</v>
      </c>
      <c r="AB639">
        <v>4402049.09719068</v>
      </c>
      <c r="AC639">
        <v>4402049.09719068</v>
      </c>
      <c r="AD639">
        <v>4402049.09719068</v>
      </c>
      <c r="AE639">
        <v>4402049.09719068</v>
      </c>
      <c r="AF639">
        <v>4402049.09719068</v>
      </c>
      <c r="AG639">
        <v>4402049.09719068</v>
      </c>
      <c r="AH639">
        <v>4402049.09719068</v>
      </c>
      <c r="AI639">
        <v>4402049.09719068</v>
      </c>
    </row>
    <row r="640" spans="1:35" customFormat="1" hidden="1">
      <c r="A640" t="s">
        <v>44</v>
      </c>
      <c r="B640" t="s">
        <v>55</v>
      </c>
      <c r="C640" t="s">
        <v>64</v>
      </c>
      <c r="D640">
        <v>2036</v>
      </c>
      <c r="E640">
        <v>0</v>
      </c>
      <c r="V640">
        <v>2361268.8682448999</v>
      </c>
      <c r="W640">
        <v>2361268.8682448999</v>
      </c>
      <c r="X640">
        <v>2361268.8682448999</v>
      </c>
      <c r="Y640">
        <v>2361268.8682448999</v>
      </c>
      <c r="Z640">
        <v>2361268.8682448999</v>
      </c>
      <c r="AA640">
        <v>2361268.8682448999</v>
      </c>
      <c r="AB640">
        <v>2361268.8682448999</v>
      </c>
      <c r="AC640">
        <v>2361268.8682448999</v>
      </c>
      <c r="AD640">
        <v>2361268.8682448999</v>
      </c>
      <c r="AE640">
        <v>2361268.8682448999</v>
      </c>
      <c r="AF640">
        <v>2361268.8682448999</v>
      </c>
      <c r="AG640">
        <v>2361268.8682448999</v>
      </c>
      <c r="AH640">
        <v>2361268.8682448999</v>
      </c>
      <c r="AI640">
        <v>2361268.8682448999</v>
      </c>
    </row>
    <row r="641" spans="1:35" customFormat="1" hidden="1">
      <c r="A641" t="s">
        <v>44</v>
      </c>
      <c r="B641" t="s">
        <v>55</v>
      </c>
      <c r="C641" t="s">
        <v>64</v>
      </c>
      <c r="D641">
        <v>2037</v>
      </c>
      <c r="E641">
        <v>0</v>
      </c>
      <c r="W641">
        <v>2004320.85132504</v>
      </c>
      <c r="X641">
        <v>2004320.85132504</v>
      </c>
      <c r="Y641">
        <v>2004320.85132504</v>
      </c>
      <c r="Z641">
        <v>2004320.85132504</v>
      </c>
      <c r="AA641">
        <v>2004320.85132504</v>
      </c>
      <c r="AB641">
        <v>2004320.85132504</v>
      </c>
      <c r="AC641">
        <v>2004320.85132504</v>
      </c>
      <c r="AD641">
        <v>2004320.85132504</v>
      </c>
      <c r="AE641">
        <v>2004320.85132504</v>
      </c>
      <c r="AF641">
        <v>2004320.85132504</v>
      </c>
      <c r="AG641">
        <v>2004320.85132504</v>
      </c>
      <c r="AH641">
        <v>2004320.85132504</v>
      </c>
      <c r="AI641">
        <v>2004320.85132504</v>
      </c>
    </row>
    <row r="642" spans="1:35" customFormat="1" hidden="1">
      <c r="A642" t="s">
        <v>44</v>
      </c>
      <c r="B642" t="s">
        <v>55</v>
      </c>
      <c r="C642" t="s">
        <v>64</v>
      </c>
      <c r="D642">
        <v>2038</v>
      </c>
      <c r="E642">
        <v>0</v>
      </c>
      <c r="X642">
        <v>1317025.59979746</v>
      </c>
      <c r="Y642">
        <v>1317025.59979746</v>
      </c>
      <c r="Z642">
        <v>1317025.59979746</v>
      </c>
      <c r="AA642">
        <v>1317025.59979746</v>
      </c>
      <c r="AB642">
        <v>1317025.59979746</v>
      </c>
      <c r="AC642">
        <v>1317025.59979746</v>
      </c>
      <c r="AD642">
        <v>1317025.59979746</v>
      </c>
      <c r="AE642">
        <v>1317025.59979746</v>
      </c>
      <c r="AF642">
        <v>1317025.59979746</v>
      </c>
      <c r="AG642">
        <v>1317025.59979746</v>
      </c>
      <c r="AH642">
        <v>1317025.59979746</v>
      </c>
      <c r="AI642">
        <v>1317025.59979746</v>
      </c>
    </row>
    <row r="643" spans="1:35" customFormat="1" hidden="1">
      <c r="A643" t="s">
        <v>44</v>
      </c>
      <c r="B643" t="s">
        <v>55</v>
      </c>
      <c r="C643" t="s">
        <v>64</v>
      </c>
      <c r="D643">
        <v>2039</v>
      </c>
      <c r="E643">
        <v>0</v>
      </c>
      <c r="Y643">
        <v>1363811.0732946701</v>
      </c>
      <c r="Z643">
        <v>1363811.0732946701</v>
      </c>
      <c r="AA643">
        <v>1363811.0732946701</v>
      </c>
      <c r="AB643">
        <v>1363811.0732946701</v>
      </c>
      <c r="AC643">
        <v>1363811.0732946701</v>
      </c>
      <c r="AD643">
        <v>1363811.0732946701</v>
      </c>
      <c r="AE643">
        <v>1363811.0732946701</v>
      </c>
      <c r="AF643">
        <v>1363811.0732946701</v>
      </c>
      <c r="AG643">
        <v>1363811.0732946701</v>
      </c>
      <c r="AH643">
        <v>1363811.0732946701</v>
      </c>
      <c r="AI643">
        <v>1363811.0732946701</v>
      </c>
    </row>
    <row r="644" spans="1:35" customFormat="1" hidden="1">
      <c r="A644" t="s">
        <v>44</v>
      </c>
      <c r="B644" t="s">
        <v>55</v>
      </c>
      <c r="C644" t="s">
        <v>64</v>
      </c>
      <c r="D644">
        <v>2040</v>
      </c>
      <c r="E644">
        <v>0</v>
      </c>
      <c r="Z644">
        <v>1429588.4031947199</v>
      </c>
      <c r="AA644">
        <v>1429588.4031947199</v>
      </c>
      <c r="AB644">
        <v>1429588.4031947199</v>
      </c>
      <c r="AC644">
        <v>1429588.4031947199</v>
      </c>
      <c r="AD644">
        <v>1429588.4031947199</v>
      </c>
      <c r="AE644">
        <v>1429588.4031947199</v>
      </c>
      <c r="AF644">
        <v>1429588.4031947199</v>
      </c>
      <c r="AG644">
        <v>1429588.4031947199</v>
      </c>
      <c r="AH644">
        <v>1429588.4031947199</v>
      </c>
      <c r="AI644">
        <v>1429588.4031947199</v>
      </c>
    </row>
    <row r="645" spans="1:35" customFormat="1" hidden="1">
      <c r="A645" t="s">
        <v>44</v>
      </c>
      <c r="B645" t="s">
        <v>55</v>
      </c>
      <c r="C645" t="s">
        <v>64</v>
      </c>
      <c r="D645">
        <v>2041</v>
      </c>
      <c r="E645">
        <v>0</v>
      </c>
      <c r="AA645">
        <v>1491960.0622912101</v>
      </c>
      <c r="AB645">
        <v>1491960.0622912101</v>
      </c>
      <c r="AC645">
        <v>1491960.0622912101</v>
      </c>
      <c r="AD645">
        <v>1491960.0622912101</v>
      </c>
      <c r="AE645">
        <v>1491960.0622912101</v>
      </c>
      <c r="AF645">
        <v>1491960.0622912101</v>
      </c>
      <c r="AG645">
        <v>1491960.0622912101</v>
      </c>
      <c r="AH645">
        <v>1491960.0622912101</v>
      </c>
      <c r="AI645">
        <v>1491960.0622912101</v>
      </c>
    </row>
    <row r="646" spans="1:35" customFormat="1" hidden="1">
      <c r="A646" t="s">
        <v>44</v>
      </c>
      <c r="B646" t="s">
        <v>55</v>
      </c>
      <c r="C646" t="s">
        <v>64</v>
      </c>
      <c r="D646">
        <v>2042</v>
      </c>
      <c r="E646">
        <v>0</v>
      </c>
      <c r="AB646">
        <v>1561854.23052534</v>
      </c>
      <c r="AC646">
        <v>1561854.23052534</v>
      </c>
      <c r="AD646">
        <v>1561854.23052534</v>
      </c>
      <c r="AE646">
        <v>1561854.23052534</v>
      </c>
      <c r="AF646">
        <v>1561854.23052534</v>
      </c>
      <c r="AG646">
        <v>1561854.23052534</v>
      </c>
      <c r="AH646">
        <v>1561854.23052534</v>
      </c>
      <c r="AI646">
        <v>1561854.23052534</v>
      </c>
    </row>
    <row r="647" spans="1:35" customFormat="1" hidden="1">
      <c r="A647" t="s">
        <v>44</v>
      </c>
      <c r="B647" t="s">
        <v>55</v>
      </c>
      <c r="C647" t="s">
        <v>64</v>
      </c>
      <c r="D647">
        <v>2043</v>
      </c>
      <c r="E647">
        <v>0</v>
      </c>
      <c r="AC647">
        <v>1609503.87173892</v>
      </c>
      <c r="AD647">
        <v>1609503.87173892</v>
      </c>
      <c r="AE647">
        <v>1609503.87173892</v>
      </c>
      <c r="AF647">
        <v>1609503.87173892</v>
      </c>
      <c r="AG647">
        <v>1609503.87173892</v>
      </c>
      <c r="AH647">
        <v>1609503.87173892</v>
      </c>
      <c r="AI647">
        <v>1609503.87173892</v>
      </c>
    </row>
    <row r="648" spans="1:35" customFormat="1" hidden="1">
      <c r="A648" t="s">
        <v>44</v>
      </c>
      <c r="B648" t="s">
        <v>55</v>
      </c>
      <c r="C648" t="s">
        <v>64</v>
      </c>
      <c r="D648">
        <v>2044</v>
      </c>
      <c r="E648">
        <v>0</v>
      </c>
      <c r="AD648">
        <v>1653643.0086882799</v>
      </c>
      <c r="AE648">
        <v>1653643.0086882799</v>
      </c>
      <c r="AF648">
        <v>1653643.0086882799</v>
      </c>
      <c r="AG648">
        <v>1653643.0086882799</v>
      </c>
      <c r="AH648">
        <v>1653643.0086882799</v>
      </c>
      <c r="AI648">
        <v>1653643.0086882799</v>
      </c>
    </row>
    <row r="649" spans="1:35" customFormat="1" hidden="1">
      <c r="A649" t="s">
        <v>44</v>
      </c>
      <c r="B649" t="s">
        <v>55</v>
      </c>
      <c r="C649" t="s">
        <v>64</v>
      </c>
      <c r="D649">
        <v>2045</v>
      </c>
      <c r="E649">
        <v>0</v>
      </c>
      <c r="AE649">
        <v>1693506.64044416</v>
      </c>
      <c r="AF649">
        <v>1693506.64044416</v>
      </c>
      <c r="AG649">
        <v>1693506.64044416</v>
      </c>
      <c r="AH649">
        <v>1693506.64044416</v>
      </c>
      <c r="AI649">
        <v>1693506.64044416</v>
      </c>
    </row>
    <row r="650" spans="1:35" customFormat="1" hidden="1">
      <c r="A650" t="s">
        <v>44</v>
      </c>
      <c r="B650" t="s">
        <v>55</v>
      </c>
      <c r="C650" t="s">
        <v>64</v>
      </c>
      <c r="D650">
        <v>2046</v>
      </c>
      <c r="E650">
        <v>0</v>
      </c>
      <c r="AF650">
        <v>757520.92016438395</v>
      </c>
      <c r="AG650">
        <v>757520.92016438395</v>
      </c>
      <c r="AH650">
        <v>757520.92016438395</v>
      </c>
      <c r="AI650">
        <v>757520.92016438395</v>
      </c>
    </row>
    <row r="651" spans="1:35" customFormat="1" hidden="1">
      <c r="A651" t="s">
        <v>44</v>
      </c>
      <c r="B651" t="s">
        <v>55</v>
      </c>
      <c r="C651" t="s">
        <v>64</v>
      </c>
      <c r="D651">
        <v>2047</v>
      </c>
      <c r="E651">
        <v>0</v>
      </c>
      <c r="AG651">
        <v>778528.69568263099</v>
      </c>
      <c r="AH651">
        <v>778528.69568263099</v>
      </c>
      <c r="AI651">
        <v>778528.69568263099</v>
      </c>
    </row>
    <row r="652" spans="1:35" customFormat="1" hidden="1">
      <c r="A652" t="s">
        <v>44</v>
      </c>
      <c r="B652" t="s">
        <v>55</v>
      </c>
      <c r="C652" t="s">
        <v>64</v>
      </c>
      <c r="D652">
        <v>2048</v>
      </c>
      <c r="E652">
        <v>0</v>
      </c>
      <c r="AH652">
        <v>791027.96086555102</v>
      </c>
      <c r="AI652">
        <v>791027.96086555102</v>
      </c>
    </row>
    <row r="653" spans="1:35" customFormat="1" hidden="1">
      <c r="A653" t="s">
        <v>44</v>
      </c>
      <c r="B653" t="s">
        <v>55</v>
      </c>
      <c r="C653" t="s">
        <v>64</v>
      </c>
      <c r="D653">
        <v>2049</v>
      </c>
      <c r="E653">
        <v>0</v>
      </c>
      <c r="AI653">
        <v>804972.22780372296</v>
      </c>
    </row>
    <row r="654" spans="1:35" customFormat="1" hidden="1">
      <c r="A654" t="s">
        <v>44</v>
      </c>
      <c r="B654" t="s">
        <v>55</v>
      </c>
      <c r="C654" t="s">
        <v>63</v>
      </c>
      <c r="D654">
        <v>2012</v>
      </c>
      <c r="E654">
        <v>1</v>
      </c>
      <c r="F654">
        <v>12291008.5272172</v>
      </c>
      <c r="G654">
        <v>12291008.5272172</v>
      </c>
      <c r="H654">
        <v>12291008.5272172</v>
      </c>
      <c r="I654">
        <v>12291008.5272172</v>
      </c>
      <c r="J654">
        <v>12291008.5272172</v>
      </c>
      <c r="K654">
        <v>12291008.5272172</v>
      </c>
      <c r="L654">
        <v>12291008.5272172</v>
      </c>
      <c r="M654">
        <v>12291008.5272172</v>
      </c>
      <c r="N654">
        <v>12291008.5272172</v>
      </c>
      <c r="O654">
        <v>12291008.5272172</v>
      </c>
      <c r="P654">
        <v>12291008.5272172</v>
      </c>
      <c r="Q654">
        <v>12291008.5272172</v>
      </c>
      <c r="R654">
        <v>12291008.5272172</v>
      </c>
      <c r="S654">
        <v>12291008.5272172</v>
      </c>
      <c r="T654">
        <v>12291008.5272172</v>
      </c>
      <c r="U654">
        <v>12291008.5272172</v>
      </c>
      <c r="V654">
        <v>12291008.5272172</v>
      </c>
      <c r="W654">
        <v>12291008.5272172</v>
      </c>
      <c r="X654">
        <v>12291008.5272172</v>
      </c>
      <c r="Y654">
        <v>12291008.5272172</v>
      </c>
      <c r="Z654">
        <v>12291008.5272172</v>
      </c>
      <c r="AA654">
        <v>12291008.5272172</v>
      </c>
    </row>
    <row r="655" spans="1:35" customFormat="1" hidden="1">
      <c r="A655" t="s">
        <v>44</v>
      </c>
      <c r="B655" t="s">
        <v>55</v>
      </c>
      <c r="C655" t="s">
        <v>63</v>
      </c>
      <c r="D655">
        <v>2013</v>
      </c>
      <c r="E655">
        <v>1</v>
      </c>
      <c r="F655">
        <v>7396575.7986705098</v>
      </c>
      <c r="G655">
        <v>7396575.7986705098</v>
      </c>
      <c r="H655">
        <v>7396575.7986705098</v>
      </c>
      <c r="I655">
        <v>7396575.7986705098</v>
      </c>
      <c r="J655">
        <v>7396575.7986705098</v>
      </c>
      <c r="K655">
        <v>7396575.7986705098</v>
      </c>
      <c r="L655">
        <v>7396575.7986705098</v>
      </c>
      <c r="M655">
        <v>7396575.7986705098</v>
      </c>
      <c r="N655">
        <v>7396575.7986705098</v>
      </c>
      <c r="O655">
        <v>7396575.7986705098</v>
      </c>
      <c r="P655">
        <v>7396575.7986705098</v>
      </c>
      <c r="Q655">
        <v>7396575.7986705098</v>
      </c>
      <c r="R655">
        <v>7396575.7986705098</v>
      </c>
      <c r="S655">
        <v>7396575.7986705098</v>
      </c>
      <c r="T655">
        <v>7396575.7986705098</v>
      </c>
      <c r="U655">
        <v>7396575.7986705098</v>
      </c>
      <c r="V655">
        <v>7396575.7986705098</v>
      </c>
      <c r="W655">
        <v>7396575.7986705098</v>
      </c>
      <c r="X655">
        <v>7396575.7986705098</v>
      </c>
      <c r="Y655">
        <v>7396575.7986705098</v>
      </c>
      <c r="Z655">
        <v>7396575.7986705098</v>
      </c>
      <c r="AA655">
        <v>7396575.7986705098</v>
      </c>
      <c r="AB655">
        <v>7396575.7986705098</v>
      </c>
    </row>
    <row r="656" spans="1:35" customFormat="1" hidden="1">
      <c r="A656" t="s">
        <v>44</v>
      </c>
      <c r="B656" t="s">
        <v>55</v>
      </c>
      <c r="C656" t="s">
        <v>63</v>
      </c>
      <c r="D656">
        <v>2014</v>
      </c>
      <c r="E656">
        <v>1</v>
      </c>
      <c r="F656">
        <v>8047093.2908502696</v>
      </c>
      <c r="G656">
        <v>8047093.2908502696</v>
      </c>
      <c r="H656">
        <v>8047093.2908502696</v>
      </c>
      <c r="I656">
        <v>8047093.2908502696</v>
      </c>
      <c r="J656">
        <v>8047093.2908502696</v>
      </c>
      <c r="K656">
        <v>8047093.2908502696</v>
      </c>
      <c r="L656">
        <v>8047093.2908502696</v>
      </c>
      <c r="M656">
        <v>8047093.2908502696</v>
      </c>
      <c r="N656">
        <v>8047093.2908502696</v>
      </c>
      <c r="O656">
        <v>8047093.2908502696</v>
      </c>
      <c r="P656">
        <v>8047093.2908502696</v>
      </c>
      <c r="Q656">
        <v>8047093.2908502696</v>
      </c>
      <c r="R656">
        <v>8047093.2908502696</v>
      </c>
      <c r="S656">
        <v>8047093.2908502696</v>
      </c>
      <c r="T656">
        <v>8047093.2908502696</v>
      </c>
      <c r="U656">
        <v>8047093.2908502696</v>
      </c>
      <c r="V656">
        <v>8047093.2908502696</v>
      </c>
      <c r="W656">
        <v>8047093.2908502696</v>
      </c>
      <c r="X656">
        <v>8047093.2908502696</v>
      </c>
      <c r="Y656">
        <v>8047093.2908502696</v>
      </c>
      <c r="Z656">
        <v>8047093.2908502696</v>
      </c>
      <c r="AA656">
        <v>8047093.2908502696</v>
      </c>
      <c r="AB656">
        <v>8047093.2908502696</v>
      </c>
      <c r="AC656">
        <v>8047093.2908502696</v>
      </c>
    </row>
    <row r="657" spans="1:35" customFormat="1" hidden="1">
      <c r="A657" t="s">
        <v>44</v>
      </c>
      <c r="B657" t="s">
        <v>55</v>
      </c>
      <c r="C657" t="s">
        <v>63</v>
      </c>
      <c r="D657">
        <v>2015</v>
      </c>
      <c r="E657">
        <v>1</v>
      </c>
      <c r="F657">
        <v>9191951.1356834192</v>
      </c>
      <c r="G657">
        <v>9191951.1356834192</v>
      </c>
      <c r="H657">
        <v>9191951.1356834192</v>
      </c>
      <c r="I657">
        <v>9191951.1356834192</v>
      </c>
      <c r="J657">
        <v>9191951.1356834192</v>
      </c>
      <c r="K657">
        <v>9191951.1356834192</v>
      </c>
      <c r="L657">
        <v>9191951.1356834192</v>
      </c>
      <c r="M657">
        <v>9191951.1356834192</v>
      </c>
      <c r="N657">
        <v>9191951.1356834192</v>
      </c>
      <c r="O657">
        <v>9191951.1356834192</v>
      </c>
      <c r="P657">
        <v>9191951.1356834192</v>
      </c>
      <c r="Q657">
        <v>9191951.1356834192</v>
      </c>
      <c r="R657">
        <v>9191951.1356834192</v>
      </c>
      <c r="S657">
        <v>9191951.1356834192</v>
      </c>
      <c r="T657">
        <v>9191951.1356834192</v>
      </c>
      <c r="U657">
        <v>9191951.1356834192</v>
      </c>
      <c r="V657">
        <v>9191951.1356834192</v>
      </c>
      <c r="W657">
        <v>9191951.1356834192</v>
      </c>
      <c r="X657">
        <v>9191951.1356834192</v>
      </c>
      <c r="Y657">
        <v>9191951.1356834192</v>
      </c>
      <c r="Z657">
        <v>9191951.1356834192</v>
      </c>
      <c r="AA657">
        <v>9191951.1356834192</v>
      </c>
      <c r="AB657">
        <v>9191951.1356834192</v>
      </c>
      <c r="AC657">
        <v>9191951.1356834192</v>
      </c>
      <c r="AD657">
        <v>9191951.1356834192</v>
      </c>
    </row>
    <row r="658" spans="1:35" customFormat="1" hidden="1">
      <c r="A658" t="s">
        <v>44</v>
      </c>
      <c r="B658" t="s">
        <v>55</v>
      </c>
      <c r="C658" t="s">
        <v>63</v>
      </c>
      <c r="D658">
        <v>2016</v>
      </c>
      <c r="E658">
        <v>1</v>
      </c>
      <c r="F658">
        <v>7266207.5932184197</v>
      </c>
      <c r="G658">
        <v>7266207.5932184197</v>
      </c>
      <c r="H658">
        <v>7266207.5932184197</v>
      </c>
      <c r="I658">
        <v>7266207.5932184197</v>
      </c>
      <c r="J658">
        <v>7266207.5932184197</v>
      </c>
      <c r="K658">
        <v>7266207.5932184197</v>
      </c>
      <c r="L658">
        <v>7266207.5932184197</v>
      </c>
      <c r="M658">
        <v>7266207.5932184197</v>
      </c>
      <c r="N658">
        <v>7266207.5932184197</v>
      </c>
      <c r="O658">
        <v>7266207.5932184197</v>
      </c>
      <c r="P658">
        <v>7266207.5932184197</v>
      </c>
      <c r="Q658">
        <v>7266207.5932184197</v>
      </c>
      <c r="R658">
        <v>7266207.5932184197</v>
      </c>
      <c r="S658">
        <v>7266207.5932184197</v>
      </c>
      <c r="T658">
        <v>7266207.5932184197</v>
      </c>
      <c r="U658">
        <v>7266207.5932184197</v>
      </c>
      <c r="V658">
        <v>7266207.5932184197</v>
      </c>
      <c r="W658">
        <v>7266207.5932184197</v>
      </c>
      <c r="X658">
        <v>7266207.5932184197</v>
      </c>
      <c r="Y658">
        <v>7266207.5932184197</v>
      </c>
      <c r="Z658">
        <v>7266207.5932184197</v>
      </c>
      <c r="AA658">
        <v>7266207.5932184197</v>
      </c>
      <c r="AB658">
        <v>7266207.5932184197</v>
      </c>
      <c r="AC658">
        <v>7266207.5932184197</v>
      </c>
      <c r="AD658">
        <v>7266207.5932184197</v>
      </c>
      <c r="AE658">
        <v>7266207.5932184197</v>
      </c>
    </row>
    <row r="659" spans="1:35" customFormat="1" hidden="1">
      <c r="A659" t="s">
        <v>44</v>
      </c>
      <c r="B659" t="s">
        <v>55</v>
      </c>
      <c r="C659" t="s">
        <v>63</v>
      </c>
      <c r="D659">
        <v>2017</v>
      </c>
      <c r="E659">
        <v>1</v>
      </c>
      <c r="F659">
        <v>19120294.6736807</v>
      </c>
      <c r="G659">
        <v>19120294.6736807</v>
      </c>
      <c r="H659">
        <v>19120294.6736807</v>
      </c>
      <c r="I659">
        <v>19120294.6736807</v>
      </c>
      <c r="J659">
        <v>19120294.6736807</v>
      </c>
      <c r="K659">
        <v>19120294.6736807</v>
      </c>
      <c r="L659">
        <v>19120294.6736807</v>
      </c>
      <c r="M659">
        <v>19120294.6736807</v>
      </c>
      <c r="N659">
        <v>19120294.6736807</v>
      </c>
      <c r="O659">
        <v>19120294.6736807</v>
      </c>
      <c r="P659">
        <v>19120294.6736807</v>
      </c>
      <c r="Q659">
        <v>19120294.6736807</v>
      </c>
      <c r="R659">
        <v>19120294.6736807</v>
      </c>
      <c r="S659">
        <v>19120294.6736807</v>
      </c>
      <c r="T659">
        <v>19120294.6736807</v>
      </c>
      <c r="U659">
        <v>19120294.6736807</v>
      </c>
      <c r="V659">
        <v>19120294.6736807</v>
      </c>
      <c r="W659">
        <v>19120294.6736807</v>
      </c>
      <c r="X659">
        <v>19120294.6736807</v>
      </c>
      <c r="Y659">
        <v>19120294.6736807</v>
      </c>
      <c r="Z659">
        <v>19120294.6736807</v>
      </c>
      <c r="AA659">
        <v>19120294.6736807</v>
      </c>
      <c r="AB659">
        <v>19120294.6736807</v>
      </c>
      <c r="AC659">
        <v>19120294.6736807</v>
      </c>
      <c r="AD659">
        <v>19120294.6736807</v>
      </c>
      <c r="AE659">
        <v>19120294.6736807</v>
      </c>
      <c r="AF659">
        <v>19120294.6736807</v>
      </c>
    </row>
    <row r="660" spans="1:35" customFormat="1" hidden="1">
      <c r="A660" t="s">
        <v>44</v>
      </c>
      <c r="B660" t="s">
        <v>55</v>
      </c>
      <c r="C660" t="s">
        <v>63</v>
      </c>
      <c r="D660">
        <v>2018</v>
      </c>
      <c r="E660">
        <v>1</v>
      </c>
      <c r="F660">
        <v>3598446.2613779702</v>
      </c>
      <c r="G660">
        <v>3598446.2613779702</v>
      </c>
      <c r="H660">
        <v>3598446.2613779702</v>
      </c>
      <c r="I660">
        <v>3598446.2613779702</v>
      </c>
      <c r="J660">
        <v>3598446.2613779702</v>
      </c>
      <c r="K660">
        <v>3598446.2613779702</v>
      </c>
      <c r="L660">
        <v>3598446.2613779702</v>
      </c>
      <c r="M660">
        <v>3598446.2613779702</v>
      </c>
      <c r="N660">
        <v>3598446.2613779702</v>
      </c>
      <c r="O660">
        <v>3598446.2613779702</v>
      </c>
      <c r="P660">
        <v>3598446.2613779702</v>
      </c>
      <c r="Q660">
        <v>3598446.2613779702</v>
      </c>
      <c r="R660">
        <v>3598446.2613779702</v>
      </c>
      <c r="S660">
        <v>3598446.2613779702</v>
      </c>
      <c r="T660">
        <v>3598446.2613779702</v>
      </c>
      <c r="U660">
        <v>3598446.2613779702</v>
      </c>
      <c r="V660">
        <v>3598446.2613779702</v>
      </c>
      <c r="W660">
        <v>3598446.2613779702</v>
      </c>
      <c r="X660">
        <v>3598446.2613779702</v>
      </c>
      <c r="Y660">
        <v>3598446.2613779702</v>
      </c>
      <c r="Z660">
        <v>3598446.2613779702</v>
      </c>
      <c r="AA660">
        <v>3598446.2613779702</v>
      </c>
      <c r="AB660">
        <v>3598446.2613779702</v>
      </c>
      <c r="AC660">
        <v>3598446.2613779702</v>
      </c>
      <c r="AD660">
        <v>3598446.2613779702</v>
      </c>
      <c r="AE660">
        <v>3598446.2613779702</v>
      </c>
      <c r="AF660">
        <v>3598446.2613779702</v>
      </c>
      <c r="AG660">
        <v>3598446.2613779702</v>
      </c>
    </row>
    <row r="661" spans="1:35" customFormat="1" hidden="1">
      <c r="A661" t="s">
        <v>44</v>
      </c>
      <c r="B661" t="s">
        <v>55</v>
      </c>
      <c r="C661" t="s">
        <v>63</v>
      </c>
      <c r="D661">
        <v>2019</v>
      </c>
      <c r="E661">
        <v>1</v>
      </c>
      <c r="F661">
        <v>1939640.3342561701</v>
      </c>
      <c r="G661">
        <v>1939640.3342561701</v>
      </c>
      <c r="H661">
        <v>1939640.3342561701</v>
      </c>
      <c r="I661">
        <v>1939640.3342561701</v>
      </c>
      <c r="J661">
        <v>1939640.3342561701</v>
      </c>
      <c r="K661">
        <v>1939640.3342561701</v>
      </c>
      <c r="L661">
        <v>1939640.3342561701</v>
      </c>
      <c r="M661">
        <v>1939640.3342561701</v>
      </c>
      <c r="N661">
        <v>1939640.3342561701</v>
      </c>
      <c r="O661">
        <v>1939640.3342561701</v>
      </c>
      <c r="P661">
        <v>1939640.3342561701</v>
      </c>
      <c r="Q661">
        <v>1939640.3342561701</v>
      </c>
      <c r="R661">
        <v>1939640.3342561701</v>
      </c>
      <c r="S661">
        <v>1939640.3342561701</v>
      </c>
      <c r="T661">
        <v>1939640.3342561701</v>
      </c>
      <c r="U661">
        <v>1939640.3342561701</v>
      </c>
      <c r="V661">
        <v>1939640.3342561701</v>
      </c>
      <c r="W661">
        <v>1939640.3342561701</v>
      </c>
      <c r="X661">
        <v>1939640.3342561701</v>
      </c>
      <c r="Y661">
        <v>1939640.3342561701</v>
      </c>
      <c r="Z661">
        <v>1939640.3342561701</v>
      </c>
      <c r="AA661">
        <v>1939640.3342561701</v>
      </c>
      <c r="AB661">
        <v>1939640.3342561701</v>
      </c>
      <c r="AC661">
        <v>1939640.3342561701</v>
      </c>
      <c r="AD661">
        <v>1939640.3342561701</v>
      </c>
      <c r="AE661">
        <v>1939640.3342561701</v>
      </c>
      <c r="AF661">
        <v>1939640.3342561701</v>
      </c>
      <c r="AG661">
        <v>1939640.3342561701</v>
      </c>
      <c r="AH661">
        <v>1939640.3342561701</v>
      </c>
    </row>
    <row r="662" spans="1:35" customFormat="1" hidden="1">
      <c r="A662" t="s">
        <v>44</v>
      </c>
      <c r="B662" t="s">
        <v>55</v>
      </c>
      <c r="C662" t="s">
        <v>63</v>
      </c>
      <c r="D662">
        <v>2020</v>
      </c>
      <c r="E662">
        <v>1</v>
      </c>
      <c r="F662">
        <v>2175893.96822782</v>
      </c>
      <c r="G662">
        <v>2175893.96822782</v>
      </c>
      <c r="H662">
        <v>2175893.96822782</v>
      </c>
      <c r="I662">
        <v>2175893.96822782</v>
      </c>
      <c r="J662">
        <v>2175893.96822782</v>
      </c>
      <c r="K662">
        <v>2175893.96822782</v>
      </c>
      <c r="L662">
        <v>2175893.96822782</v>
      </c>
      <c r="M662">
        <v>2175893.96822782</v>
      </c>
      <c r="N662">
        <v>2175893.96822782</v>
      </c>
      <c r="O662">
        <v>2175893.96822782</v>
      </c>
      <c r="P662">
        <v>2175893.96822782</v>
      </c>
      <c r="Q662">
        <v>2175893.96822782</v>
      </c>
      <c r="R662">
        <v>2175893.96822782</v>
      </c>
      <c r="S662">
        <v>2175893.96822782</v>
      </c>
      <c r="T662">
        <v>2175893.96822782</v>
      </c>
      <c r="U662">
        <v>2175893.96822782</v>
      </c>
      <c r="V662">
        <v>2175893.96822782</v>
      </c>
      <c r="W662">
        <v>2175893.96822782</v>
      </c>
      <c r="X662">
        <v>2175893.96822782</v>
      </c>
      <c r="Y662">
        <v>2175893.96822782</v>
      </c>
      <c r="Z662">
        <v>2175893.96822782</v>
      </c>
      <c r="AA662">
        <v>2175893.96822782</v>
      </c>
      <c r="AB662">
        <v>2175893.96822782</v>
      </c>
      <c r="AC662">
        <v>2175893.96822782</v>
      </c>
      <c r="AD662">
        <v>2175893.96822782</v>
      </c>
      <c r="AE662">
        <v>2175893.96822782</v>
      </c>
      <c r="AF662">
        <v>2175893.96822782</v>
      </c>
      <c r="AG662">
        <v>2175893.96822782</v>
      </c>
      <c r="AH662">
        <v>2175893.96822782</v>
      </c>
      <c r="AI662">
        <v>2175893.96822782</v>
      </c>
    </row>
    <row r="663" spans="1:35" customFormat="1" hidden="1">
      <c r="A663" t="s">
        <v>44</v>
      </c>
      <c r="B663" t="s">
        <v>55</v>
      </c>
      <c r="C663" t="s">
        <v>63</v>
      </c>
      <c r="D663">
        <v>2021</v>
      </c>
      <c r="E663">
        <v>1</v>
      </c>
      <c r="G663">
        <v>4127609.2270275801</v>
      </c>
      <c r="H663">
        <v>4127609.2270275801</v>
      </c>
      <c r="I663">
        <v>4127609.2270275801</v>
      </c>
      <c r="J663">
        <v>4127609.2270275801</v>
      </c>
      <c r="K663">
        <v>4127609.2270275801</v>
      </c>
      <c r="L663">
        <v>4127609.2270275801</v>
      </c>
      <c r="M663">
        <v>4127609.2270275801</v>
      </c>
      <c r="N663">
        <v>4127609.2270275801</v>
      </c>
      <c r="O663">
        <v>4127609.2270275801</v>
      </c>
      <c r="P663">
        <v>4127609.2270275801</v>
      </c>
      <c r="Q663">
        <v>4127609.2270275801</v>
      </c>
      <c r="R663">
        <v>4127609.2270275801</v>
      </c>
      <c r="S663">
        <v>4127609.2270275801</v>
      </c>
      <c r="T663">
        <v>4127609.2270275801</v>
      </c>
      <c r="U663">
        <v>4127609.2270275801</v>
      </c>
      <c r="V663">
        <v>4127609.2270275801</v>
      </c>
      <c r="W663">
        <v>4127609.2270275801</v>
      </c>
      <c r="X663">
        <v>4127609.2270275801</v>
      </c>
      <c r="Y663">
        <v>4127609.2270275801</v>
      </c>
      <c r="Z663">
        <v>4127609.2270275801</v>
      </c>
      <c r="AA663">
        <v>4127609.2270275801</v>
      </c>
      <c r="AB663">
        <v>4127609.2270275801</v>
      </c>
      <c r="AC663">
        <v>4127609.2270275801</v>
      </c>
      <c r="AD663">
        <v>4127609.2270275801</v>
      </c>
      <c r="AE663">
        <v>4127609.2270275801</v>
      </c>
      <c r="AF663">
        <v>4127609.2270275801</v>
      </c>
      <c r="AG663">
        <v>4127609.2270275801</v>
      </c>
      <c r="AH663">
        <v>4127609.2270275801</v>
      </c>
      <c r="AI663">
        <v>4127609.2270275801</v>
      </c>
    </row>
    <row r="664" spans="1:35" customFormat="1" hidden="1">
      <c r="A664" t="s">
        <v>44</v>
      </c>
      <c r="B664" t="s">
        <v>55</v>
      </c>
      <c r="C664" t="s">
        <v>63</v>
      </c>
      <c r="D664">
        <v>2022</v>
      </c>
      <c r="E664">
        <v>1</v>
      </c>
      <c r="H664">
        <v>4457373.9551221002</v>
      </c>
      <c r="I664">
        <v>4457373.9551221002</v>
      </c>
      <c r="J664">
        <v>4457373.9551221002</v>
      </c>
      <c r="K664">
        <v>4457373.9551221002</v>
      </c>
      <c r="L664">
        <v>4457373.9551221002</v>
      </c>
      <c r="M664">
        <v>4457373.9551221002</v>
      </c>
      <c r="N664">
        <v>4457373.9551221002</v>
      </c>
      <c r="O664">
        <v>4457373.9551221002</v>
      </c>
      <c r="P664">
        <v>4457373.9551221002</v>
      </c>
      <c r="Q664">
        <v>4457373.9551221002</v>
      </c>
      <c r="R664">
        <v>4457373.9551221002</v>
      </c>
      <c r="S664">
        <v>4457373.9551221002</v>
      </c>
      <c r="T664">
        <v>4457373.9551221002</v>
      </c>
      <c r="U664">
        <v>4457373.9551221002</v>
      </c>
      <c r="V664">
        <v>4457373.9551221002</v>
      </c>
      <c r="W664">
        <v>4457373.9551221002</v>
      </c>
      <c r="X664">
        <v>4457373.9551221002</v>
      </c>
      <c r="Y664">
        <v>4457373.9551221002</v>
      </c>
      <c r="Z664">
        <v>4457373.9551221002</v>
      </c>
      <c r="AA664">
        <v>4457373.9551221002</v>
      </c>
      <c r="AB664">
        <v>4457373.9551221002</v>
      </c>
      <c r="AC664">
        <v>4457373.9551221002</v>
      </c>
      <c r="AD664">
        <v>4457373.9551221002</v>
      </c>
      <c r="AE664">
        <v>4457373.9551221002</v>
      </c>
      <c r="AF664">
        <v>4457373.9551221002</v>
      </c>
      <c r="AG664">
        <v>4457373.9551221002</v>
      </c>
      <c r="AH664">
        <v>4457373.9551221002</v>
      </c>
      <c r="AI664">
        <v>4457373.9551221002</v>
      </c>
    </row>
    <row r="665" spans="1:35" customFormat="1" hidden="1">
      <c r="A665" t="s">
        <v>44</v>
      </c>
      <c r="B665" t="s">
        <v>55</v>
      </c>
      <c r="C665" t="s">
        <v>63</v>
      </c>
      <c r="D665">
        <v>2023</v>
      </c>
      <c r="E665">
        <v>1</v>
      </c>
      <c r="I665">
        <v>3653074.4318681001</v>
      </c>
      <c r="J665">
        <v>3653074.4318681001</v>
      </c>
      <c r="K665">
        <v>3653074.4318681001</v>
      </c>
      <c r="L665">
        <v>3653074.4318681001</v>
      </c>
      <c r="M665">
        <v>3653074.4318681001</v>
      </c>
      <c r="N665">
        <v>3653074.4318681001</v>
      </c>
      <c r="O665">
        <v>3653074.4318681001</v>
      </c>
      <c r="P665">
        <v>3653074.4318681001</v>
      </c>
      <c r="Q665">
        <v>3653074.4318681001</v>
      </c>
      <c r="R665">
        <v>3653074.4318681001</v>
      </c>
      <c r="S665">
        <v>3653074.4318681001</v>
      </c>
      <c r="T665">
        <v>3653074.4318681001</v>
      </c>
      <c r="U665">
        <v>3653074.4318681001</v>
      </c>
      <c r="V665">
        <v>3653074.4318681001</v>
      </c>
      <c r="W665">
        <v>3653074.4318681001</v>
      </c>
      <c r="X665">
        <v>3653074.4318681001</v>
      </c>
      <c r="Y665">
        <v>3653074.4318681001</v>
      </c>
      <c r="Z665">
        <v>3653074.4318681001</v>
      </c>
      <c r="AA665">
        <v>3653074.4318681001</v>
      </c>
      <c r="AB665">
        <v>3653074.4318681001</v>
      </c>
      <c r="AC665">
        <v>3653074.4318681001</v>
      </c>
      <c r="AD665">
        <v>3653074.4318681001</v>
      </c>
      <c r="AE665">
        <v>3653074.4318681001</v>
      </c>
      <c r="AF665">
        <v>3653074.4318681001</v>
      </c>
      <c r="AG665">
        <v>3653074.4318681001</v>
      </c>
      <c r="AH665">
        <v>3653074.4318681001</v>
      </c>
      <c r="AI665">
        <v>3653074.4318681001</v>
      </c>
    </row>
    <row r="666" spans="1:35" customFormat="1" hidden="1">
      <c r="A666" t="s">
        <v>44</v>
      </c>
      <c r="B666" t="s">
        <v>55</v>
      </c>
      <c r="C666" t="s">
        <v>63</v>
      </c>
      <c r="D666">
        <v>2024</v>
      </c>
      <c r="E666">
        <v>1</v>
      </c>
      <c r="J666">
        <v>4293365.87412195</v>
      </c>
      <c r="K666">
        <v>4293365.87412195</v>
      </c>
      <c r="L666">
        <v>4293365.87412195</v>
      </c>
      <c r="M666">
        <v>4293365.87412195</v>
      </c>
      <c r="N666">
        <v>4293365.87412195</v>
      </c>
      <c r="O666">
        <v>4293365.87412195</v>
      </c>
      <c r="P666">
        <v>4293365.87412195</v>
      </c>
      <c r="Q666">
        <v>4293365.87412195</v>
      </c>
      <c r="R666">
        <v>4293365.87412195</v>
      </c>
      <c r="S666">
        <v>4293365.87412195</v>
      </c>
      <c r="T666">
        <v>4293365.87412195</v>
      </c>
      <c r="U666">
        <v>4293365.87412195</v>
      </c>
      <c r="V666">
        <v>4293365.87412195</v>
      </c>
      <c r="W666">
        <v>4293365.87412195</v>
      </c>
      <c r="X666">
        <v>4293365.87412195</v>
      </c>
      <c r="Y666">
        <v>4293365.87412195</v>
      </c>
      <c r="Z666">
        <v>4293365.87412195</v>
      </c>
      <c r="AA666">
        <v>4293365.87412195</v>
      </c>
      <c r="AB666">
        <v>4293365.87412195</v>
      </c>
      <c r="AC666">
        <v>4293365.87412195</v>
      </c>
      <c r="AD666">
        <v>4293365.87412195</v>
      </c>
      <c r="AE666">
        <v>4293365.87412195</v>
      </c>
      <c r="AF666">
        <v>4293365.87412195</v>
      </c>
      <c r="AG666">
        <v>4293365.87412195</v>
      </c>
      <c r="AH666">
        <v>4293365.87412195</v>
      </c>
      <c r="AI666">
        <v>4293365.87412195</v>
      </c>
    </row>
    <row r="667" spans="1:35" customFormat="1" hidden="1">
      <c r="A667" t="s">
        <v>44</v>
      </c>
      <c r="B667" t="s">
        <v>55</v>
      </c>
      <c r="C667" t="s">
        <v>63</v>
      </c>
      <c r="D667">
        <v>2025</v>
      </c>
      <c r="E667">
        <v>1</v>
      </c>
      <c r="K667">
        <v>4410730.7352477601</v>
      </c>
      <c r="L667">
        <v>4410730.7352477601</v>
      </c>
      <c r="M667">
        <v>4410730.7352477601</v>
      </c>
      <c r="N667">
        <v>4410730.7352477601</v>
      </c>
      <c r="O667">
        <v>4410730.7352477601</v>
      </c>
      <c r="P667">
        <v>4410730.7352477601</v>
      </c>
      <c r="Q667">
        <v>4410730.7352477601</v>
      </c>
      <c r="R667">
        <v>4410730.7352477601</v>
      </c>
      <c r="S667">
        <v>4410730.7352477601</v>
      </c>
      <c r="T667">
        <v>4410730.7352477601</v>
      </c>
      <c r="U667">
        <v>4410730.7352477601</v>
      </c>
      <c r="V667">
        <v>4410730.7352477601</v>
      </c>
      <c r="W667">
        <v>4410730.7352477601</v>
      </c>
      <c r="X667">
        <v>4410730.7352477601</v>
      </c>
      <c r="Y667">
        <v>4410730.7352477601</v>
      </c>
      <c r="Z667">
        <v>4410730.7352477601</v>
      </c>
      <c r="AA667">
        <v>4410730.7352477601</v>
      </c>
      <c r="AB667">
        <v>4410730.7352477601</v>
      </c>
      <c r="AC667">
        <v>4410730.7352477601</v>
      </c>
      <c r="AD667">
        <v>4410730.7352477601</v>
      </c>
      <c r="AE667">
        <v>4410730.7352477601</v>
      </c>
      <c r="AF667">
        <v>4410730.7352477601</v>
      </c>
      <c r="AG667">
        <v>4410730.7352477601</v>
      </c>
      <c r="AH667">
        <v>4410730.7352477601</v>
      </c>
      <c r="AI667">
        <v>4410730.7352477601</v>
      </c>
    </row>
    <row r="668" spans="1:35" customFormat="1" hidden="1">
      <c r="A668" t="s">
        <v>44</v>
      </c>
      <c r="B668" t="s">
        <v>55</v>
      </c>
      <c r="C668" t="s">
        <v>63</v>
      </c>
      <c r="D668">
        <v>2026</v>
      </c>
      <c r="E668">
        <v>1</v>
      </c>
      <c r="L668">
        <v>4575188.5748869097</v>
      </c>
      <c r="M668">
        <v>4575188.5748869097</v>
      </c>
      <c r="N668">
        <v>4575188.5748869097</v>
      </c>
      <c r="O668">
        <v>4575188.5748869097</v>
      </c>
      <c r="P668">
        <v>4575188.5748869097</v>
      </c>
      <c r="Q668">
        <v>4575188.5748869097</v>
      </c>
      <c r="R668">
        <v>4575188.5748869097</v>
      </c>
      <c r="S668">
        <v>4575188.5748869097</v>
      </c>
      <c r="T668">
        <v>4575188.5748869097</v>
      </c>
      <c r="U668">
        <v>4575188.5748869097</v>
      </c>
      <c r="V668">
        <v>4575188.5748869097</v>
      </c>
      <c r="W668">
        <v>4575188.5748869097</v>
      </c>
      <c r="X668">
        <v>4575188.5748869097</v>
      </c>
      <c r="Y668">
        <v>4575188.5748869097</v>
      </c>
      <c r="Z668">
        <v>4575188.5748869097</v>
      </c>
      <c r="AA668">
        <v>4575188.5748869097</v>
      </c>
      <c r="AB668">
        <v>4575188.5748869097</v>
      </c>
      <c r="AC668">
        <v>4575188.5748869097</v>
      </c>
      <c r="AD668">
        <v>4575188.5748869097</v>
      </c>
      <c r="AE668">
        <v>4575188.5748869097</v>
      </c>
      <c r="AF668">
        <v>4575188.5748869097</v>
      </c>
      <c r="AG668">
        <v>4575188.5748869097</v>
      </c>
      <c r="AH668">
        <v>4575188.5748869097</v>
      </c>
      <c r="AI668">
        <v>4575188.5748869097</v>
      </c>
    </row>
    <row r="669" spans="1:35" customFormat="1" hidden="1">
      <c r="A669" t="s">
        <v>44</v>
      </c>
      <c r="B669" t="s">
        <v>55</v>
      </c>
      <c r="C669" t="s">
        <v>63</v>
      </c>
      <c r="D669">
        <v>2027</v>
      </c>
      <c r="E669">
        <v>1</v>
      </c>
      <c r="M669">
        <v>4688352.9524919903</v>
      </c>
      <c r="N669">
        <v>4688352.9524919903</v>
      </c>
      <c r="O669">
        <v>4688352.9524919903</v>
      </c>
      <c r="P669">
        <v>4688352.9524919903</v>
      </c>
      <c r="Q669">
        <v>4688352.9524919903</v>
      </c>
      <c r="R669">
        <v>4688352.9524919903</v>
      </c>
      <c r="S669">
        <v>4688352.9524919903</v>
      </c>
      <c r="T669">
        <v>4688352.9524919903</v>
      </c>
      <c r="U669">
        <v>4688352.9524919903</v>
      </c>
      <c r="V669">
        <v>4688352.9524919903</v>
      </c>
      <c r="W669">
        <v>4688352.9524919903</v>
      </c>
      <c r="X669">
        <v>4688352.9524919903</v>
      </c>
      <c r="Y669">
        <v>4688352.9524919903</v>
      </c>
      <c r="Z669">
        <v>4688352.9524919903</v>
      </c>
      <c r="AA669">
        <v>4688352.9524919903</v>
      </c>
      <c r="AB669">
        <v>4688352.9524919903</v>
      </c>
      <c r="AC669">
        <v>4688352.9524919903</v>
      </c>
      <c r="AD669">
        <v>4688352.9524919903</v>
      </c>
      <c r="AE669">
        <v>4688352.9524919903</v>
      </c>
      <c r="AF669">
        <v>4688352.9524919903</v>
      </c>
      <c r="AG669">
        <v>4688352.9524919903</v>
      </c>
      <c r="AH669">
        <v>4688352.9524919903</v>
      </c>
      <c r="AI669">
        <v>4688352.9524919903</v>
      </c>
    </row>
    <row r="670" spans="1:35" customFormat="1" hidden="1">
      <c r="A670" t="s">
        <v>44</v>
      </c>
      <c r="B670" t="s">
        <v>55</v>
      </c>
      <c r="C670" t="s">
        <v>63</v>
      </c>
      <c r="D670">
        <v>2028</v>
      </c>
      <c r="E670">
        <v>1</v>
      </c>
      <c r="N670">
        <v>4754695.6215290604</v>
      </c>
      <c r="O670">
        <v>4754695.6215290604</v>
      </c>
      <c r="P670">
        <v>4754695.6215290604</v>
      </c>
      <c r="Q670">
        <v>4754695.6215290604</v>
      </c>
      <c r="R670">
        <v>4754695.6215290604</v>
      </c>
      <c r="S670">
        <v>4754695.6215290604</v>
      </c>
      <c r="T670">
        <v>4754695.6215290604</v>
      </c>
      <c r="U670">
        <v>4754695.6215290604</v>
      </c>
      <c r="V670">
        <v>4754695.6215290604</v>
      </c>
      <c r="W670">
        <v>4754695.6215290604</v>
      </c>
      <c r="X670">
        <v>4754695.6215290604</v>
      </c>
      <c r="Y670">
        <v>4754695.6215290604</v>
      </c>
      <c r="Z670">
        <v>4754695.6215290604</v>
      </c>
      <c r="AA670">
        <v>4754695.6215290604</v>
      </c>
      <c r="AB670">
        <v>4754695.6215290604</v>
      </c>
      <c r="AC670">
        <v>4754695.6215290604</v>
      </c>
      <c r="AD670">
        <v>4754695.6215290604</v>
      </c>
      <c r="AE670">
        <v>4754695.6215290604</v>
      </c>
      <c r="AF670">
        <v>4754695.6215290604</v>
      </c>
      <c r="AG670">
        <v>4754695.6215290604</v>
      </c>
      <c r="AH670">
        <v>4754695.6215290604</v>
      </c>
      <c r="AI670">
        <v>4754695.6215290604</v>
      </c>
    </row>
    <row r="671" spans="1:35" customFormat="1" hidden="1">
      <c r="A671" t="s">
        <v>44</v>
      </c>
      <c r="B671" t="s">
        <v>55</v>
      </c>
      <c r="C671" t="s">
        <v>63</v>
      </c>
      <c r="D671">
        <v>2029</v>
      </c>
      <c r="E671">
        <v>1</v>
      </c>
      <c r="O671">
        <v>4836343.89231815</v>
      </c>
      <c r="P671">
        <v>4836343.89231815</v>
      </c>
      <c r="Q671">
        <v>4836343.89231815</v>
      </c>
      <c r="R671">
        <v>4836343.89231815</v>
      </c>
      <c r="S671">
        <v>4836343.89231815</v>
      </c>
      <c r="T671">
        <v>4836343.89231815</v>
      </c>
      <c r="U671">
        <v>4836343.89231815</v>
      </c>
      <c r="V671">
        <v>4836343.89231815</v>
      </c>
      <c r="W671">
        <v>4836343.89231815</v>
      </c>
      <c r="X671">
        <v>4836343.89231815</v>
      </c>
      <c r="Y671">
        <v>4836343.89231815</v>
      </c>
      <c r="Z671">
        <v>4836343.89231815</v>
      </c>
      <c r="AA671">
        <v>4836343.89231815</v>
      </c>
      <c r="AB671">
        <v>4836343.89231815</v>
      </c>
      <c r="AC671">
        <v>4836343.89231815</v>
      </c>
      <c r="AD671">
        <v>4836343.89231815</v>
      </c>
      <c r="AE671">
        <v>4836343.89231815</v>
      </c>
      <c r="AF671">
        <v>4836343.89231815</v>
      </c>
      <c r="AG671">
        <v>4836343.89231815</v>
      </c>
      <c r="AH671">
        <v>4836343.89231815</v>
      </c>
      <c r="AI671">
        <v>4836343.89231815</v>
      </c>
    </row>
    <row r="672" spans="1:35" customFormat="1" hidden="1">
      <c r="A672" t="s">
        <v>44</v>
      </c>
      <c r="B672" t="s">
        <v>55</v>
      </c>
      <c r="C672" t="s">
        <v>63</v>
      </c>
      <c r="D672">
        <v>2030</v>
      </c>
      <c r="E672">
        <v>1</v>
      </c>
      <c r="P672">
        <v>4830441.3450397998</v>
      </c>
      <c r="Q672">
        <v>4830441.3450397998</v>
      </c>
      <c r="R672">
        <v>4830441.3450397998</v>
      </c>
      <c r="S672">
        <v>4830441.3450397998</v>
      </c>
      <c r="T672">
        <v>4830441.3450397998</v>
      </c>
      <c r="U672">
        <v>4830441.3450397998</v>
      </c>
      <c r="V672">
        <v>4830441.3450397998</v>
      </c>
      <c r="W672">
        <v>4830441.3450397998</v>
      </c>
      <c r="X672">
        <v>4830441.3450397998</v>
      </c>
      <c r="Y672">
        <v>4830441.3450397998</v>
      </c>
      <c r="Z672">
        <v>4830441.3450397998</v>
      </c>
      <c r="AA672">
        <v>4830441.3450397998</v>
      </c>
      <c r="AB672">
        <v>4830441.3450397998</v>
      </c>
      <c r="AC672">
        <v>4830441.3450397998</v>
      </c>
      <c r="AD672">
        <v>4830441.3450397998</v>
      </c>
      <c r="AE672">
        <v>4830441.3450397998</v>
      </c>
      <c r="AF672">
        <v>4830441.3450397998</v>
      </c>
      <c r="AG672">
        <v>4830441.3450397998</v>
      </c>
      <c r="AH672">
        <v>4830441.3450397998</v>
      </c>
      <c r="AI672">
        <v>4830441.3450397998</v>
      </c>
    </row>
    <row r="673" spans="1:35" customFormat="1" hidden="1">
      <c r="A673" t="s">
        <v>44</v>
      </c>
      <c r="B673" t="s">
        <v>55</v>
      </c>
      <c r="C673" t="s">
        <v>63</v>
      </c>
      <c r="D673">
        <v>2031</v>
      </c>
      <c r="E673">
        <v>1</v>
      </c>
      <c r="Q673">
        <v>4910083.5977577297</v>
      </c>
      <c r="R673">
        <v>4910083.5977577297</v>
      </c>
      <c r="S673">
        <v>4910083.5977577297</v>
      </c>
      <c r="T673">
        <v>4910083.5977577297</v>
      </c>
      <c r="U673">
        <v>4910083.5977577297</v>
      </c>
      <c r="V673">
        <v>4910083.5977577297</v>
      </c>
      <c r="W673">
        <v>4910083.5977577297</v>
      </c>
      <c r="X673">
        <v>4910083.5977577297</v>
      </c>
      <c r="Y673">
        <v>4910083.5977577297</v>
      </c>
      <c r="Z673">
        <v>4910083.5977577297</v>
      </c>
      <c r="AA673">
        <v>4910083.5977577297</v>
      </c>
      <c r="AB673">
        <v>4910083.5977577297</v>
      </c>
      <c r="AC673">
        <v>4910083.5977577297</v>
      </c>
      <c r="AD673">
        <v>4910083.5977577297</v>
      </c>
      <c r="AE673">
        <v>4910083.5977577297</v>
      </c>
      <c r="AF673">
        <v>4910083.5977577297</v>
      </c>
      <c r="AG673">
        <v>4910083.5977577297</v>
      </c>
      <c r="AH673">
        <v>4910083.5977577297</v>
      </c>
      <c r="AI673">
        <v>4910083.5977577297</v>
      </c>
    </row>
    <row r="674" spans="1:35" customFormat="1" hidden="1">
      <c r="A674" t="s">
        <v>44</v>
      </c>
      <c r="B674" t="s">
        <v>55</v>
      </c>
      <c r="C674" t="s">
        <v>63</v>
      </c>
      <c r="D674">
        <v>2032</v>
      </c>
      <c r="E674">
        <v>1</v>
      </c>
      <c r="R674">
        <v>5005361.3834962901</v>
      </c>
      <c r="S674">
        <v>5005361.3834962901</v>
      </c>
      <c r="T674">
        <v>5005361.3834962901</v>
      </c>
      <c r="U674">
        <v>5005361.3834962901</v>
      </c>
      <c r="V674">
        <v>5005361.3834962901</v>
      </c>
      <c r="W674">
        <v>5005361.3834962901</v>
      </c>
      <c r="X674">
        <v>5005361.3834962901</v>
      </c>
      <c r="Y674">
        <v>5005361.3834962901</v>
      </c>
      <c r="Z674">
        <v>5005361.3834962901</v>
      </c>
      <c r="AA674">
        <v>5005361.3834962901</v>
      </c>
      <c r="AB674">
        <v>5005361.3834962901</v>
      </c>
      <c r="AC674">
        <v>5005361.3834962901</v>
      </c>
      <c r="AD674">
        <v>5005361.3834962901</v>
      </c>
      <c r="AE674">
        <v>5005361.3834962901</v>
      </c>
      <c r="AF674">
        <v>5005361.3834962901</v>
      </c>
      <c r="AG674">
        <v>5005361.3834962901</v>
      </c>
      <c r="AH674">
        <v>5005361.3834962901</v>
      </c>
      <c r="AI674">
        <v>5005361.3834962901</v>
      </c>
    </row>
    <row r="675" spans="1:35" customFormat="1" hidden="1">
      <c r="A675" t="s">
        <v>44</v>
      </c>
      <c r="B675" t="s">
        <v>55</v>
      </c>
      <c r="C675" t="s">
        <v>63</v>
      </c>
      <c r="D675">
        <v>2033</v>
      </c>
      <c r="E675">
        <v>1</v>
      </c>
      <c r="S675">
        <v>4985955.43169175</v>
      </c>
      <c r="T675">
        <v>4985955.43169175</v>
      </c>
      <c r="U675">
        <v>4985955.43169175</v>
      </c>
      <c r="V675">
        <v>4985955.43169175</v>
      </c>
      <c r="W675">
        <v>4985955.43169175</v>
      </c>
      <c r="X675">
        <v>4985955.43169175</v>
      </c>
      <c r="Y675">
        <v>4985955.43169175</v>
      </c>
      <c r="Z675">
        <v>4985955.43169175</v>
      </c>
      <c r="AA675">
        <v>4985955.43169175</v>
      </c>
      <c r="AB675">
        <v>4985955.43169175</v>
      </c>
      <c r="AC675">
        <v>4985955.43169175</v>
      </c>
      <c r="AD675">
        <v>4985955.43169175</v>
      </c>
      <c r="AE675">
        <v>4985955.43169175</v>
      </c>
      <c r="AF675">
        <v>4985955.43169175</v>
      </c>
      <c r="AG675">
        <v>4985955.43169175</v>
      </c>
      <c r="AH675">
        <v>4985955.43169175</v>
      </c>
      <c r="AI675">
        <v>4985955.43169175</v>
      </c>
    </row>
    <row r="676" spans="1:35" customFormat="1" hidden="1">
      <c r="A676" t="s">
        <v>44</v>
      </c>
      <c r="B676" t="s">
        <v>55</v>
      </c>
      <c r="C676" t="s">
        <v>63</v>
      </c>
      <c r="D676">
        <v>2034</v>
      </c>
      <c r="E676">
        <v>1</v>
      </c>
      <c r="T676">
        <v>5022956.7647795305</v>
      </c>
      <c r="U676">
        <v>5022956.7647795305</v>
      </c>
      <c r="V676">
        <v>5022956.7647795305</v>
      </c>
      <c r="W676">
        <v>5022956.7647795305</v>
      </c>
      <c r="X676">
        <v>5022956.7647795305</v>
      </c>
      <c r="Y676">
        <v>5022956.7647795305</v>
      </c>
      <c r="Z676">
        <v>5022956.7647795305</v>
      </c>
      <c r="AA676">
        <v>5022956.7647795305</v>
      </c>
      <c r="AB676">
        <v>5022956.7647795305</v>
      </c>
      <c r="AC676">
        <v>5022956.7647795305</v>
      </c>
      <c r="AD676">
        <v>5022956.7647795305</v>
      </c>
      <c r="AE676">
        <v>5022956.7647795305</v>
      </c>
      <c r="AF676">
        <v>5022956.7647795305</v>
      </c>
      <c r="AG676">
        <v>5022956.7647795305</v>
      </c>
      <c r="AH676">
        <v>5022956.7647795305</v>
      </c>
      <c r="AI676">
        <v>5022956.7647795305</v>
      </c>
    </row>
    <row r="677" spans="1:35" customFormat="1" hidden="1">
      <c r="A677" t="s">
        <v>44</v>
      </c>
      <c r="B677" t="s">
        <v>55</v>
      </c>
      <c r="C677" t="s">
        <v>63</v>
      </c>
      <c r="D677">
        <v>2035</v>
      </c>
      <c r="E677">
        <v>1</v>
      </c>
      <c r="U677">
        <v>5009878.7161756903</v>
      </c>
      <c r="V677">
        <v>5009878.7161756903</v>
      </c>
      <c r="W677">
        <v>5009878.7161756903</v>
      </c>
      <c r="X677">
        <v>5009878.7161756903</v>
      </c>
      <c r="Y677">
        <v>5009878.7161756903</v>
      </c>
      <c r="Z677">
        <v>5009878.7161756903</v>
      </c>
      <c r="AA677">
        <v>5009878.7161756903</v>
      </c>
      <c r="AB677">
        <v>5009878.7161756903</v>
      </c>
      <c r="AC677">
        <v>5009878.7161756903</v>
      </c>
      <c r="AD677">
        <v>5009878.7161756903</v>
      </c>
      <c r="AE677">
        <v>5009878.7161756903</v>
      </c>
      <c r="AF677">
        <v>5009878.7161756903</v>
      </c>
      <c r="AG677">
        <v>5009878.7161756903</v>
      </c>
      <c r="AH677">
        <v>5009878.7161756903</v>
      </c>
      <c r="AI677">
        <v>5009878.7161756903</v>
      </c>
    </row>
    <row r="678" spans="1:35" customFormat="1" hidden="1">
      <c r="A678" t="s">
        <v>44</v>
      </c>
      <c r="B678" t="s">
        <v>55</v>
      </c>
      <c r="C678" t="s">
        <v>63</v>
      </c>
      <c r="D678">
        <v>2041</v>
      </c>
      <c r="E678">
        <v>1</v>
      </c>
      <c r="AA678">
        <v>4740541.6768608596</v>
      </c>
      <c r="AB678">
        <v>4740541.6768608596</v>
      </c>
      <c r="AC678">
        <v>4740541.6768608596</v>
      </c>
      <c r="AD678">
        <v>4740541.6768608596</v>
      </c>
      <c r="AE678">
        <v>4740541.6768608596</v>
      </c>
      <c r="AF678">
        <v>4740541.6768608596</v>
      </c>
      <c r="AG678">
        <v>4740541.6768608596</v>
      </c>
      <c r="AH678">
        <v>4740541.6768608596</v>
      </c>
      <c r="AI678">
        <v>4740541.6768608596</v>
      </c>
    </row>
    <row r="679" spans="1:35" customFormat="1" hidden="1">
      <c r="A679" t="s">
        <v>44</v>
      </c>
      <c r="B679" t="s">
        <v>55</v>
      </c>
      <c r="C679" t="s">
        <v>63</v>
      </c>
      <c r="D679">
        <v>2042</v>
      </c>
      <c r="E679">
        <v>1</v>
      </c>
      <c r="AB679">
        <v>13523450.2700314</v>
      </c>
      <c r="AC679">
        <v>13523450.2700314</v>
      </c>
      <c r="AD679">
        <v>13523450.2700314</v>
      </c>
      <c r="AE679">
        <v>13523450.2700314</v>
      </c>
      <c r="AF679">
        <v>13523450.2700314</v>
      </c>
      <c r="AG679">
        <v>13523450.2700314</v>
      </c>
      <c r="AH679">
        <v>13523450.2700314</v>
      </c>
      <c r="AI679">
        <v>13523450.2700314</v>
      </c>
    </row>
    <row r="680" spans="1:35" customFormat="1" hidden="1">
      <c r="A680" t="s">
        <v>44</v>
      </c>
      <c r="B680" t="s">
        <v>55</v>
      </c>
      <c r="C680" t="s">
        <v>63</v>
      </c>
      <c r="D680">
        <v>2043</v>
      </c>
      <c r="E680">
        <v>1</v>
      </c>
      <c r="AC680">
        <v>4106276.5594987199</v>
      </c>
      <c r="AD680">
        <v>4106276.5594987199</v>
      </c>
      <c r="AE680">
        <v>4106276.5594987199</v>
      </c>
      <c r="AF680">
        <v>4106276.5594987199</v>
      </c>
      <c r="AG680">
        <v>4106276.5594987199</v>
      </c>
      <c r="AH680">
        <v>4106276.5594987199</v>
      </c>
      <c r="AI680">
        <v>4106276.5594987199</v>
      </c>
    </row>
    <row r="681" spans="1:35" customFormat="1" hidden="1">
      <c r="A681" t="s">
        <v>44</v>
      </c>
      <c r="B681" t="s">
        <v>55</v>
      </c>
      <c r="C681" t="s">
        <v>63</v>
      </c>
      <c r="D681">
        <v>2044</v>
      </c>
      <c r="E681">
        <v>1</v>
      </c>
      <c r="AD681">
        <v>2114169.37487122</v>
      </c>
      <c r="AE681">
        <v>2114169.37487122</v>
      </c>
      <c r="AF681">
        <v>2114169.37487122</v>
      </c>
      <c r="AG681">
        <v>2114169.37487122</v>
      </c>
      <c r="AH681">
        <v>2114169.37487122</v>
      </c>
      <c r="AI681">
        <v>2114169.37487122</v>
      </c>
    </row>
    <row r="682" spans="1:35" customFormat="1" hidden="1">
      <c r="A682" t="s">
        <v>44</v>
      </c>
      <c r="B682" t="s">
        <v>55</v>
      </c>
      <c r="C682" t="s">
        <v>63</v>
      </c>
      <c r="D682">
        <v>2045</v>
      </c>
      <c r="E682">
        <v>1</v>
      </c>
      <c r="AE682">
        <v>2385339.7303794199</v>
      </c>
      <c r="AF682">
        <v>2385339.7303794199</v>
      </c>
      <c r="AG682">
        <v>2385339.7303794199</v>
      </c>
      <c r="AH682">
        <v>2385339.7303794199</v>
      </c>
      <c r="AI682">
        <v>2385339.7303794199</v>
      </c>
    </row>
    <row r="683" spans="1:35" customFormat="1" hidden="1">
      <c r="A683" t="s">
        <v>44</v>
      </c>
      <c r="B683" t="s">
        <v>55</v>
      </c>
      <c r="C683" t="s">
        <v>63</v>
      </c>
      <c r="D683">
        <v>2046</v>
      </c>
      <c r="E683">
        <v>1</v>
      </c>
      <c r="AF683">
        <v>6426075.2167173102</v>
      </c>
      <c r="AG683">
        <v>6426075.2167173102</v>
      </c>
      <c r="AH683">
        <v>6426075.2167173102</v>
      </c>
      <c r="AI683">
        <v>6426075.2167173102</v>
      </c>
    </row>
    <row r="684" spans="1:35" customFormat="1" hidden="1">
      <c r="A684" t="s">
        <v>44</v>
      </c>
      <c r="B684" t="s">
        <v>55</v>
      </c>
      <c r="C684" t="s">
        <v>63</v>
      </c>
      <c r="D684">
        <v>2047</v>
      </c>
      <c r="E684">
        <v>1</v>
      </c>
      <c r="AG684">
        <v>13202316.138980299</v>
      </c>
      <c r="AH684">
        <v>13202316.138980299</v>
      </c>
      <c r="AI684">
        <v>13202316.138980299</v>
      </c>
    </row>
    <row r="685" spans="1:35" customFormat="1" hidden="1">
      <c r="A685" t="s">
        <v>44</v>
      </c>
      <c r="B685" t="s">
        <v>55</v>
      </c>
      <c r="C685" t="s">
        <v>63</v>
      </c>
      <c r="D685">
        <v>2048</v>
      </c>
      <c r="E685">
        <v>1</v>
      </c>
      <c r="AH685">
        <v>4375795.0444264105</v>
      </c>
      <c r="AI685">
        <v>4375795.0444264105</v>
      </c>
    </row>
    <row r="686" spans="1:35" customFormat="1" hidden="1">
      <c r="A686" t="s">
        <v>44</v>
      </c>
      <c r="B686" t="s">
        <v>55</v>
      </c>
      <c r="C686" t="s">
        <v>63</v>
      </c>
      <c r="D686">
        <v>2049</v>
      </c>
      <c r="E686">
        <v>1</v>
      </c>
      <c r="AI686">
        <v>2956178.50581379</v>
      </c>
    </row>
    <row r="687" spans="1:35" customFormat="1" hidden="1">
      <c r="A687" t="s">
        <v>44</v>
      </c>
      <c r="B687" t="s">
        <v>55</v>
      </c>
      <c r="C687" t="s">
        <v>62</v>
      </c>
      <c r="D687">
        <v>2012</v>
      </c>
      <c r="E687">
        <v>1</v>
      </c>
      <c r="F687">
        <v>25754410.842268199</v>
      </c>
      <c r="G687">
        <v>25754410.842268199</v>
      </c>
      <c r="H687">
        <v>25754410.842268199</v>
      </c>
      <c r="I687">
        <v>25754410.842268199</v>
      </c>
      <c r="J687">
        <v>25754410.842268199</v>
      </c>
      <c r="K687">
        <v>25754410.842268199</v>
      </c>
      <c r="L687">
        <v>25754410.842268199</v>
      </c>
      <c r="M687">
        <v>25754410.842268199</v>
      </c>
      <c r="N687">
        <v>25754410.842268199</v>
      </c>
      <c r="O687">
        <v>25754410.842268199</v>
      </c>
      <c r="P687">
        <v>25754410.842268199</v>
      </c>
      <c r="Q687">
        <v>25754410.842268199</v>
      </c>
      <c r="R687">
        <v>25754410.842268199</v>
      </c>
      <c r="S687">
        <v>25754410.842268199</v>
      </c>
      <c r="T687">
        <v>25754410.842268199</v>
      </c>
      <c r="U687">
        <v>25754410.842268199</v>
      </c>
      <c r="V687">
        <v>25754410.842268199</v>
      </c>
      <c r="W687">
        <v>25754410.842268199</v>
      </c>
      <c r="X687">
        <v>25754410.842268199</v>
      </c>
      <c r="Y687">
        <v>25754410.842268199</v>
      </c>
      <c r="Z687">
        <v>25754410.842268199</v>
      </c>
      <c r="AA687">
        <v>25754410.842268199</v>
      </c>
    </row>
    <row r="688" spans="1:35" customFormat="1" hidden="1">
      <c r="A688" t="s">
        <v>44</v>
      </c>
      <c r="B688" t="s">
        <v>55</v>
      </c>
      <c r="C688" t="s">
        <v>62</v>
      </c>
      <c r="D688">
        <v>2013</v>
      </c>
      <c r="E688">
        <v>1</v>
      </c>
      <c r="F688">
        <v>27485054.830471601</v>
      </c>
      <c r="G688">
        <v>27485054.830471601</v>
      </c>
      <c r="H688">
        <v>27485054.830471601</v>
      </c>
      <c r="I688">
        <v>27485054.830471601</v>
      </c>
      <c r="J688">
        <v>27485054.830471601</v>
      </c>
      <c r="K688">
        <v>27485054.830471601</v>
      </c>
      <c r="L688">
        <v>27485054.830471601</v>
      </c>
      <c r="M688">
        <v>27485054.830471601</v>
      </c>
      <c r="N688">
        <v>27485054.830471601</v>
      </c>
      <c r="O688">
        <v>27485054.830471601</v>
      </c>
      <c r="P688">
        <v>27485054.830471601</v>
      </c>
      <c r="Q688">
        <v>27485054.830471601</v>
      </c>
      <c r="R688">
        <v>27485054.830471601</v>
      </c>
      <c r="S688">
        <v>27485054.830471601</v>
      </c>
      <c r="T688">
        <v>27485054.830471601</v>
      </c>
      <c r="U688">
        <v>27485054.830471601</v>
      </c>
      <c r="V688">
        <v>27485054.830471601</v>
      </c>
      <c r="W688">
        <v>27485054.830471601</v>
      </c>
      <c r="X688">
        <v>27485054.830471601</v>
      </c>
      <c r="Y688">
        <v>27485054.830471601</v>
      </c>
      <c r="Z688">
        <v>27485054.830471601</v>
      </c>
      <c r="AA688">
        <v>27485054.830471601</v>
      </c>
      <c r="AB688">
        <v>27485054.830471601</v>
      </c>
    </row>
    <row r="689" spans="1:35" customFormat="1" hidden="1">
      <c r="A689" t="s">
        <v>44</v>
      </c>
      <c r="B689" t="s">
        <v>55</v>
      </c>
      <c r="C689" t="s">
        <v>62</v>
      </c>
      <c r="D689">
        <v>2014</v>
      </c>
      <c r="E689">
        <v>1</v>
      </c>
      <c r="F689">
        <v>28754129.514471602</v>
      </c>
      <c r="G689">
        <v>28754129.514471602</v>
      </c>
      <c r="H689">
        <v>28754129.514471602</v>
      </c>
      <c r="I689">
        <v>28754129.514471602</v>
      </c>
      <c r="J689">
        <v>28754129.514471602</v>
      </c>
      <c r="K689">
        <v>28754129.514471602</v>
      </c>
      <c r="L689">
        <v>28754129.514471602</v>
      </c>
      <c r="M689">
        <v>28754129.514471602</v>
      </c>
      <c r="N689">
        <v>28754129.514471602</v>
      </c>
      <c r="O689">
        <v>28754129.514471602</v>
      </c>
      <c r="P689">
        <v>28754129.514471602</v>
      </c>
      <c r="Q689">
        <v>28754129.514471602</v>
      </c>
      <c r="R689">
        <v>28754129.514471602</v>
      </c>
      <c r="S689">
        <v>28754129.514471602</v>
      </c>
      <c r="T689">
        <v>28754129.514471602</v>
      </c>
      <c r="U689">
        <v>28754129.514471602</v>
      </c>
      <c r="V689">
        <v>28754129.514471602</v>
      </c>
      <c r="W689">
        <v>28754129.514471602</v>
      </c>
      <c r="X689">
        <v>28754129.514471602</v>
      </c>
      <c r="Y689">
        <v>28754129.514471602</v>
      </c>
      <c r="Z689">
        <v>28754129.514471602</v>
      </c>
      <c r="AA689">
        <v>28754129.514471602</v>
      </c>
      <c r="AB689">
        <v>28754129.514471602</v>
      </c>
      <c r="AC689">
        <v>28754129.514471602</v>
      </c>
    </row>
    <row r="690" spans="1:35" customFormat="1" hidden="1">
      <c r="A690" t="s">
        <v>44</v>
      </c>
      <c r="B690" t="s">
        <v>55</v>
      </c>
      <c r="C690" t="s">
        <v>62</v>
      </c>
      <c r="D690">
        <v>2015</v>
      </c>
      <c r="E690">
        <v>1</v>
      </c>
      <c r="F690">
        <v>13596540.4641151</v>
      </c>
      <c r="G690">
        <v>13596540.4641151</v>
      </c>
      <c r="H690">
        <v>13596540.4641151</v>
      </c>
      <c r="I690">
        <v>13596540.4641151</v>
      </c>
      <c r="J690">
        <v>13596540.4641151</v>
      </c>
      <c r="K690">
        <v>13596540.4641151</v>
      </c>
      <c r="L690">
        <v>13596540.4641151</v>
      </c>
      <c r="M690">
        <v>13596540.4641151</v>
      </c>
      <c r="N690">
        <v>13596540.4641151</v>
      </c>
      <c r="O690">
        <v>13596540.4641151</v>
      </c>
      <c r="P690">
        <v>13596540.4641151</v>
      </c>
      <c r="Q690">
        <v>13596540.4641151</v>
      </c>
      <c r="R690">
        <v>13596540.4641151</v>
      </c>
      <c r="S690">
        <v>13596540.4641151</v>
      </c>
      <c r="T690">
        <v>13596540.4641151</v>
      </c>
      <c r="U690">
        <v>13596540.4641151</v>
      </c>
      <c r="V690">
        <v>13596540.4641151</v>
      </c>
      <c r="W690">
        <v>13596540.4641151</v>
      </c>
      <c r="X690">
        <v>13596540.4641151</v>
      </c>
      <c r="Y690">
        <v>13596540.4641151</v>
      </c>
      <c r="Z690">
        <v>13596540.4641151</v>
      </c>
      <c r="AA690">
        <v>13596540.4641151</v>
      </c>
      <c r="AB690">
        <v>13596540.4641151</v>
      </c>
      <c r="AC690">
        <v>13596540.4641151</v>
      </c>
      <c r="AD690">
        <v>13596540.4641151</v>
      </c>
    </row>
    <row r="691" spans="1:35" customFormat="1" hidden="1">
      <c r="A691" t="s">
        <v>44</v>
      </c>
      <c r="B691" t="s">
        <v>55</v>
      </c>
      <c r="C691" t="s">
        <v>62</v>
      </c>
      <c r="D691">
        <v>2016</v>
      </c>
      <c r="E691">
        <v>1</v>
      </c>
      <c r="F691">
        <v>18809671.853970699</v>
      </c>
      <c r="G691">
        <v>18809671.853970699</v>
      </c>
      <c r="H691">
        <v>18809671.853970699</v>
      </c>
      <c r="I691">
        <v>18809671.853970699</v>
      </c>
      <c r="J691">
        <v>18809671.853970699</v>
      </c>
      <c r="K691">
        <v>18809671.853970699</v>
      </c>
      <c r="L691">
        <v>18809671.853970699</v>
      </c>
      <c r="M691">
        <v>18809671.853970699</v>
      </c>
      <c r="N691">
        <v>18809671.853970699</v>
      </c>
      <c r="O691">
        <v>18809671.853970699</v>
      </c>
      <c r="P691">
        <v>18809671.853970699</v>
      </c>
      <c r="Q691">
        <v>18809671.853970699</v>
      </c>
      <c r="R691">
        <v>18809671.853970699</v>
      </c>
      <c r="S691">
        <v>18809671.853970699</v>
      </c>
      <c r="T691">
        <v>18809671.853970699</v>
      </c>
      <c r="U691">
        <v>18809671.853970699</v>
      </c>
      <c r="V691">
        <v>18809671.853970699</v>
      </c>
      <c r="W691">
        <v>18809671.853970699</v>
      </c>
      <c r="X691">
        <v>18809671.853970699</v>
      </c>
      <c r="Y691">
        <v>18809671.853970699</v>
      </c>
      <c r="Z691">
        <v>18809671.853970699</v>
      </c>
      <c r="AA691">
        <v>18809671.853970699</v>
      </c>
      <c r="AB691">
        <v>18809671.853970699</v>
      </c>
      <c r="AC691">
        <v>18809671.853970699</v>
      </c>
      <c r="AD691">
        <v>18809671.853970699</v>
      </c>
      <c r="AE691">
        <v>18809671.853970699</v>
      </c>
    </row>
    <row r="692" spans="1:35" customFormat="1" hidden="1">
      <c r="A692" t="s">
        <v>44</v>
      </c>
      <c r="B692" t="s">
        <v>55</v>
      </c>
      <c r="C692" t="s">
        <v>62</v>
      </c>
      <c r="D692">
        <v>2017</v>
      </c>
      <c r="E692">
        <v>1</v>
      </c>
      <c r="F692">
        <v>9187788.0857954994</v>
      </c>
      <c r="G692">
        <v>9187788.0857954994</v>
      </c>
      <c r="H692">
        <v>9187788.0857954994</v>
      </c>
      <c r="I692">
        <v>9187788.0857954994</v>
      </c>
      <c r="J692">
        <v>9187788.0857954994</v>
      </c>
      <c r="K692">
        <v>9187788.0857954994</v>
      </c>
      <c r="L692">
        <v>9187788.0857954994</v>
      </c>
      <c r="M692">
        <v>9187788.0857954994</v>
      </c>
      <c r="N692">
        <v>9187788.0857954994</v>
      </c>
      <c r="O692">
        <v>9187788.0857954994</v>
      </c>
      <c r="P692">
        <v>9187788.0857954994</v>
      </c>
      <c r="Q692">
        <v>9187788.0857954994</v>
      </c>
      <c r="R692">
        <v>9187788.0857954994</v>
      </c>
      <c r="S692">
        <v>9187788.0857954994</v>
      </c>
      <c r="T692">
        <v>9187788.0857954994</v>
      </c>
      <c r="U692">
        <v>9187788.0857954994</v>
      </c>
      <c r="V692">
        <v>9187788.0857954994</v>
      </c>
      <c r="W692">
        <v>9187788.0857954994</v>
      </c>
      <c r="X692">
        <v>9187788.0857954994</v>
      </c>
      <c r="Y692">
        <v>9187788.0857954994</v>
      </c>
      <c r="Z692">
        <v>9187788.0857954994</v>
      </c>
      <c r="AA692">
        <v>9187788.0857954994</v>
      </c>
      <c r="AB692">
        <v>9187788.0857954994</v>
      </c>
      <c r="AC692">
        <v>9187788.0857954994</v>
      </c>
      <c r="AD692">
        <v>9187788.0857954994</v>
      </c>
      <c r="AE692">
        <v>9187788.0857954994</v>
      </c>
      <c r="AF692">
        <v>9187788.0857954994</v>
      </c>
    </row>
    <row r="693" spans="1:35" customFormat="1" hidden="1">
      <c r="A693" t="s">
        <v>44</v>
      </c>
      <c r="B693" t="s">
        <v>55</v>
      </c>
      <c r="C693" t="s">
        <v>62</v>
      </c>
      <c r="D693">
        <v>2018</v>
      </c>
      <c r="E693">
        <v>1</v>
      </c>
      <c r="F693">
        <v>3752613.2329975301</v>
      </c>
      <c r="G693">
        <v>3752613.2329975301</v>
      </c>
      <c r="H693">
        <v>3752613.2329975301</v>
      </c>
      <c r="I693">
        <v>3752613.2329975301</v>
      </c>
      <c r="J693">
        <v>3752613.2329975301</v>
      </c>
      <c r="K693">
        <v>3752613.2329975301</v>
      </c>
      <c r="L693">
        <v>3752613.2329975301</v>
      </c>
      <c r="M693">
        <v>3752613.2329975301</v>
      </c>
      <c r="N693">
        <v>3752613.2329975301</v>
      </c>
      <c r="O693">
        <v>3752613.2329975301</v>
      </c>
      <c r="P693">
        <v>3752613.2329975301</v>
      </c>
      <c r="Q693">
        <v>3752613.2329975301</v>
      </c>
      <c r="R693">
        <v>3752613.2329975301</v>
      </c>
      <c r="S693">
        <v>3752613.2329975301</v>
      </c>
      <c r="T693">
        <v>3752613.2329975301</v>
      </c>
      <c r="U693">
        <v>3752613.2329975301</v>
      </c>
      <c r="V693">
        <v>3752613.2329975301</v>
      </c>
      <c r="W693">
        <v>3752613.2329975301</v>
      </c>
      <c r="X693">
        <v>3752613.2329975301</v>
      </c>
      <c r="Y693">
        <v>3752613.2329975301</v>
      </c>
      <c r="Z693">
        <v>3752613.2329975301</v>
      </c>
      <c r="AA693">
        <v>3752613.2329975301</v>
      </c>
      <c r="AB693">
        <v>3752613.2329975301</v>
      </c>
      <c r="AC693">
        <v>3752613.2329975301</v>
      </c>
      <c r="AD693">
        <v>3752613.2329975301</v>
      </c>
      <c r="AE693">
        <v>3752613.2329975301</v>
      </c>
      <c r="AF693">
        <v>3752613.2329975301</v>
      </c>
      <c r="AG693">
        <v>3752613.2329975301</v>
      </c>
    </row>
    <row r="694" spans="1:35" customFormat="1" hidden="1">
      <c r="A694" t="s">
        <v>44</v>
      </c>
      <c r="B694" t="s">
        <v>55</v>
      </c>
      <c r="C694" t="s">
        <v>62</v>
      </c>
      <c r="D694">
        <v>2019</v>
      </c>
      <c r="E694">
        <v>1</v>
      </c>
      <c r="F694">
        <v>3404283.4422194399</v>
      </c>
      <c r="G694">
        <v>3404283.4422194399</v>
      </c>
      <c r="H694">
        <v>3404283.4422194399</v>
      </c>
      <c r="I694">
        <v>3404283.4422194399</v>
      </c>
      <c r="J694">
        <v>3404283.4422194399</v>
      </c>
      <c r="K694">
        <v>3404283.4422194399</v>
      </c>
      <c r="L694">
        <v>3404283.4422194399</v>
      </c>
      <c r="M694">
        <v>3404283.4422194399</v>
      </c>
      <c r="N694">
        <v>3404283.4422194399</v>
      </c>
      <c r="O694">
        <v>3404283.4422194399</v>
      </c>
      <c r="P694">
        <v>3404283.4422194399</v>
      </c>
      <c r="Q694">
        <v>3404283.4422194399</v>
      </c>
      <c r="R694">
        <v>3404283.4422194399</v>
      </c>
      <c r="S694">
        <v>3404283.4422194399</v>
      </c>
      <c r="T694">
        <v>3404283.4422194399</v>
      </c>
      <c r="U694">
        <v>3404283.4422194399</v>
      </c>
      <c r="V694">
        <v>3404283.4422194399</v>
      </c>
      <c r="W694">
        <v>3404283.4422194399</v>
      </c>
      <c r="X694">
        <v>3404283.4422194399</v>
      </c>
      <c r="Y694">
        <v>3404283.4422194399</v>
      </c>
      <c r="Z694">
        <v>3404283.4422194399</v>
      </c>
      <c r="AA694">
        <v>3404283.4422194399</v>
      </c>
      <c r="AB694">
        <v>3404283.4422194399</v>
      </c>
      <c r="AC694">
        <v>3404283.4422194399</v>
      </c>
      <c r="AD694">
        <v>3404283.4422194399</v>
      </c>
      <c r="AE694">
        <v>3404283.4422194399</v>
      </c>
      <c r="AF694">
        <v>3404283.4422194399</v>
      </c>
      <c r="AG694">
        <v>3404283.4422194399</v>
      </c>
      <c r="AH694">
        <v>3404283.4422194399</v>
      </c>
    </row>
    <row r="695" spans="1:35" customFormat="1" hidden="1">
      <c r="A695" t="s">
        <v>44</v>
      </c>
      <c r="B695" t="s">
        <v>55</v>
      </c>
      <c r="C695" t="s">
        <v>62</v>
      </c>
      <c r="D695">
        <v>2036</v>
      </c>
      <c r="E695">
        <v>1</v>
      </c>
      <c r="V695">
        <v>5109966.6602220703</v>
      </c>
      <c r="W695">
        <v>5109966.6602220703</v>
      </c>
      <c r="X695">
        <v>5109966.6602220703</v>
      </c>
      <c r="Y695">
        <v>5109966.6602220703</v>
      </c>
      <c r="Z695">
        <v>5109966.6602220703</v>
      </c>
      <c r="AA695">
        <v>5109966.6602220703</v>
      </c>
      <c r="AB695">
        <v>5109966.6602220703</v>
      </c>
      <c r="AC695">
        <v>5109966.6602220703</v>
      </c>
      <c r="AD695">
        <v>5109966.6602220703</v>
      </c>
      <c r="AE695">
        <v>5109966.6602220703</v>
      </c>
      <c r="AF695">
        <v>5109966.6602220703</v>
      </c>
      <c r="AG695">
        <v>5109966.6602220703</v>
      </c>
      <c r="AH695">
        <v>5109966.6602220703</v>
      </c>
      <c r="AI695">
        <v>5109966.6602220703</v>
      </c>
    </row>
    <row r="696" spans="1:35" customFormat="1" hidden="1">
      <c r="A696" t="s">
        <v>44</v>
      </c>
      <c r="B696" t="s">
        <v>55</v>
      </c>
      <c r="C696" t="s">
        <v>62</v>
      </c>
      <c r="D696">
        <v>2037</v>
      </c>
      <c r="E696">
        <v>1</v>
      </c>
      <c r="W696">
        <v>5059889.19596563</v>
      </c>
      <c r="X696">
        <v>5059889.19596563</v>
      </c>
      <c r="Y696">
        <v>5059889.19596563</v>
      </c>
      <c r="Z696">
        <v>5059889.19596563</v>
      </c>
      <c r="AA696">
        <v>5059889.19596563</v>
      </c>
      <c r="AB696">
        <v>5059889.19596563</v>
      </c>
      <c r="AC696">
        <v>5059889.19596563</v>
      </c>
      <c r="AD696">
        <v>5059889.19596563</v>
      </c>
      <c r="AE696">
        <v>5059889.19596563</v>
      </c>
      <c r="AF696">
        <v>5059889.19596563</v>
      </c>
      <c r="AG696">
        <v>5059889.19596563</v>
      </c>
      <c r="AH696">
        <v>5059889.19596563</v>
      </c>
      <c r="AI696">
        <v>5059889.19596563</v>
      </c>
    </row>
    <row r="697" spans="1:35" customFormat="1" hidden="1">
      <c r="A697" t="s">
        <v>44</v>
      </c>
      <c r="B697" t="s">
        <v>55</v>
      </c>
      <c r="C697" t="s">
        <v>62</v>
      </c>
      <c r="D697">
        <v>2038</v>
      </c>
      <c r="E697">
        <v>1</v>
      </c>
      <c r="X697">
        <v>4924559.7684391998</v>
      </c>
      <c r="Y697">
        <v>4924559.7684391998</v>
      </c>
      <c r="Z697">
        <v>4924559.7684391998</v>
      </c>
      <c r="AA697">
        <v>4924559.7684391998</v>
      </c>
      <c r="AB697">
        <v>4924559.7684391998</v>
      </c>
      <c r="AC697">
        <v>4924559.7684391998</v>
      </c>
      <c r="AD697">
        <v>4924559.7684391998</v>
      </c>
      <c r="AE697">
        <v>4924559.7684391998</v>
      </c>
      <c r="AF697">
        <v>4924559.7684391998</v>
      </c>
      <c r="AG697">
        <v>4924559.7684391998</v>
      </c>
      <c r="AH697">
        <v>4924559.7684391998</v>
      </c>
      <c r="AI697">
        <v>4924559.7684391998</v>
      </c>
    </row>
    <row r="698" spans="1:35" customFormat="1" hidden="1">
      <c r="A698" t="s">
        <v>44</v>
      </c>
      <c r="B698" t="s">
        <v>55</v>
      </c>
      <c r="C698" t="s">
        <v>62</v>
      </c>
      <c r="D698">
        <v>2039</v>
      </c>
      <c r="E698">
        <v>1</v>
      </c>
      <c r="Y698">
        <v>4827369.1904516201</v>
      </c>
      <c r="Z698">
        <v>4827369.1904516201</v>
      </c>
      <c r="AA698">
        <v>4827369.1904516201</v>
      </c>
      <c r="AB698">
        <v>4827369.1904516201</v>
      </c>
      <c r="AC698">
        <v>4827369.1904516201</v>
      </c>
      <c r="AD698">
        <v>4827369.1904516201</v>
      </c>
      <c r="AE698">
        <v>4827369.1904516201</v>
      </c>
      <c r="AF698">
        <v>4827369.1904516201</v>
      </c>
      <c r="AG698">
        <v>4827369.1904516201</v>
      </c>
      <c r="AH698">
        <v>4827369.1904516201</v>
      </c>
      <c r="AI698">
        <v>4827369.1904516201</v>
      </c>
    </row>
    <row r="699" spans="1:35" customFormat="1" hidden="1">
      <c r="A699" t="s">
        <v>44</v>
      </c>
      <c r="B699" t="s">
        <v>55</v>
      </c>
      <c r="C699" t="s">
        <v>62</v>
      </c>
      <c r="D699">
        <v>2040</v>
      </c>
      <c r="E699">
        <v>1</v>
      </c>
      <c r="Z699">
        <v>4739694.2892038198</v>
      </c>
      <c r="AA699">
        <v>4739694.2892038198</v>
      </c>
      <c r="AB699">
        <v>4739694.2892038198</v>
      </c>
      <c r="AC699">
        <v>4739694.2892038198</v>
      </c>
      <c r="AD699">
        <v>4739694.2892038198</v>
      </c>
      <c r="AE699">
        <v>4739694.2892038198</v>
      </c>
      <c r="AF699">
        <v>4739694.2892038198</v>
      </c>
      <c r="AG699">
        <v>4739694.2892038198</v>
      </c>
      <c r="AH699">
        <v>4739694.2892038198</v>
      </c>
      <c r="AI699">
        <v>4739694.2892038198</v>
      </c>
    </row>
    <row r="700" spans="1:35" customFormat="1" hidden="1">
      <c r="A700" t="s">
        <v>44</v>
      </c>
      <c r="B700" t="s">
        <v>55</v>
      </c>
      <c r="C700" t="s">
        <v>62</v>
      </c>
      <c r="D700">
        <v>2042</v>
      </c>
      <c r="E700">
        <v>1</v>
      </c>
      <c r="AB700">
        <v>3819816.8356595901</v>
      </c>
      <c r="AC700">
        <v>3819816.8356595901</v>
      </c>
      <c r="AD700">
        <v>3819816.8356595901</v>
      </c>
      <c r="AE700">
        <v>3819816.8356595901</v>
      </c>
      <c r="AF700">
        <v>3819816.8356595901</v>
      </c>
      <c r="AG700">
        <v>3819816.8356595901</v>
      </c>
      <c r="AH700">
        <v>3819816.8356595901</v>
      </c>
      <c r="AI700">
        <v>3819816.8356595901</v>
      </c>
    </row>
    <row r="701" spans="1:35" customFormat="1" hidden="1">
      <c r="A701" t="s">
        <v>44</v>
      </c>
      <c r="B701" t="s">
        <v>55</v>
      </c>
      <c r="C701" t="s">
        <v>62</v>
      </c>
      <c r="D701">
        <v>2043</v>
      </c>
      <c r="E701">
        <v>1</v>
      </c>
      <c r="AC701">
        <v>11579153.358251199</v>
      </c>
      <c r="AD701">
        <v>11579153.358251199</v>
      </c>
      <c r="AE701">
        <v>11579153.358251199</v>
      </c>
      <c r="AF701">
        <v>11579153.358251199</v>
      </c>
      <c r="AG701">
        <v>11579153.358251199</v>
      </c>
      <c r="AH701">
        <v>11579153.358251199</v>
      </c>
      <c r="AI701">
        <v>11579153.358251199</v>
      </c>
    </row>
    <row r="702" spans="1:35" customFormat="1" hidden="1">
      <c r="A702" t="s">
        <v>44</v>
      </c>
      <c r="B702" t="s">
        <v>55</v>
      </c>
      <c r="C702" t="s">
        <v>62</v>
      </c>
      <c r="D702">
        <v>2044</v>
      </c>
      <c r="E702">
        <v>1</v>
      </c>
      <c r="AD702">
        <v>14074770.155724199</v>
      </c>
      <c r="AE702">
        <v>14074770.155724199</v>
      </c>
      <c r="AF702">
        <v>14074770.155724199</v>
      </c>
      <c r="AG702">
        <v>14074770.155724199</v>
      </c>
      <c r="AH702">
        <v>14074770.155724199</v>
      </c>
      <c r="AI702">
        <v>14074770.155724199</v>
      </c>
    </row>
    <row r="703" spans="1:35" customFormat="1" hidden="1">
      <c r="A703" t="s">
        <v>44</v>
      </c>
      <c r="B703" t="s">
        <v>55</v>
      </c>
      <c r="C703" t="s">
        <v>62</v>
      </c>
      <c r="D703">
        <v>2045</v>
      </c>
      <c r="E703">
        <v>1</v>
      </c>
      <c r="AE703">
        <v>9928461.9393100198</v>
      </c>
      <c r="AF703">
        <v>9928461.9393100198</v>
      </c>
      <c r="AG703">
        <v>9928461.9393100198</v>
      </c>
      <c r="AH703">
        <v>9928461.9393100198</v>
      </c>
      <c r="AI703">
        <v>9928461.9393100198</v>
      </c>
    </row>
    <row r="704" spans="1:35" customFormat="1" hidden="1">
      <c r="A704" t="s">
        <v>44</v>
      </c>
      <c r="B704" t="s">
        <v>55</v>
      </c>
      <c r="C704" t="s">
        <v>62</v>
      </c>
      <c r="D704">
        <v>2046</v>
      </c>
      <c r="E704">
        <v>1</v>
      </c>
      <c r="AF704">
        <v>1727394.5592477799</v>
      </c>
      <c r="AG704">
        <v>1727394.5592477799</v>
      </c>
      <c r="AH704">
        <v>1727394.5592477799</v>
      </c>
      <c r="AI704">
        <v>1727394.5592477799</v>
      </c>
    </row>
    <row r="705" spans="1:35" customFormat="1" hidden="1">
      <c r="A705" t="s">
        <v>44</v>
      </c>
      <c r="B705" t="s">
        <v>55</v>
      </c>
      <c r="C705" t="s">
        <v>62</v>
      </c>
      <c r="D705">
        <v>2047</v>
      </c>
      <c r="E705">
        <v>1</v>
      </c>
      <c r="AG705">
        <v>1172255.3315962399</v>
      </c>
      <c r="AH705">
        <v>1172255.3315962399</v>
      </c>
      <c r="AI705">
        <v>1172255.3315962399</v>
      </c>
    </row>
    <row r="706" spans="1:35" customFormat="1" hidden="1">
      <c r="A706" t="s">
        <v>44</v>
      </c>
      <c r="B706" t="s">
        <v>55</v>
      </c>
      <c r="C706" t="s">
        <v>62</v>
      </c>
      <c r="D706">
        <v>2048</v>
      </c>
      <c r="E706">
        <v>1</v>
      </c>
      <c r="AH706">
        <v>715853.84885398997</v>
      </c>
      <c r="AI706">
        <v>715853.84885398997</v>
      </c>
    </row>
    <row r="707" spans="1:35" customFormat="1" hidden="1">
      <c r="A707" t="s">
        <v>44</v>
      </c>
      <c r="B707" t="s">
        <v>55</v>
      </c>
      <c r="C707" t="s">
        <v>62</v>
      </c>
      <c r="D707">
        <v>2049</v>
      </c>
      <c r="E707">
        <v>1</v>
      </c>
      <c r="AI707">
        <v>663991.541724234</v>
      </c>
    </row>
    <row r="708" spans="1:35" customFormat="1" hidden="1">
      <c r="A708" t="s">
        <v>44</v>
      </c>
      <c r="B708" t="s">
        <v>54</v>
      </c>
      <c r="C708" t="s">
        <v>64</v>
      </c>
      <c r="D708">
        <v>2020</v>
      </c>
      <c r="E708">
        <v>0</v>
      </c>
      <c r="F708">
        <v>31.940999999999999</v>
      </c>
    </row>
    <row r="709" spans="1:35" customFormat="1" hidden="1">
      <c r="A709" t="s">
        <v>44</v>
      </c>
      <c r="B709" t="s">
        <v>54</v>
      </c>
      <c r="C709" t="s">
        <v>64</v>
      </c>
      <c r="D709">
        <v>2021</v>
      </c>
      <c r="E709">
        <v>0</v>
      </c>
      <c r="G709">
        <v>12.968</v>
      </c>
    </row>
    <row r="710" spans="1:35" customFormat="1" hidden="1">
      <c r="A710" t="s">
        <v>44</v>
      </c>
      <c r="B710" t="s">
        <v>54</v>
      </c>
      <c r="C710" t="s">
        <v>64</v>
      </c>
      <c r="D710">
        <v>2022</v>
      </c>
      <c r="E710">
        <v>0</v>
      </c>
      <c r="H710">
        <v>9.6929999999999907</v>
      </c>
    </row>
    <row r="711" spans="1:35" customFormat="1" hidden="1">
      <c r="A711" t="s">
        <v>44</v>
      </c>
      <c r="B711" t="s">
        <v>54</v>
      </c>
      <c r="C711" t="s">
        <v>64</v>
      </c>
      <c r="D711">
        <v>2023</v>
      </c>
      <c r="E711">
        <v>0</v>
      </c>
      <c r="I711">
        <v>3.1349999999999998</v>
      </c>
    </row>
    <row r="712" spans="1:35" customFormat="1" hidden="1">
      <c r="A712" t="s">
        <v>44</v>
      </c>
      <c r="B712" t="s">
        <v>54</v>
      </c>
      <c r="C712" t="s">
        <v>64</v>
      </c>
      <c r="D712">
        <v>2024</v>
      </c>
      <c r="E712">
        <v>0</v>
      </c>
      <c r="J712">
        <v>3.73199999999999</v>
      </c>
    </row>
    <row r="713" spans="1:35" customFormat="1" hidden="1">
      <c r="A713" t="s">
        <v>44</v>
      </c>
      <c r="B713" t="s">
        <v>54</v>
      </c>
      <c r="C713" t="s">
        <v>64</v>
      </c>
      <c r="D713">
        <v>2025</v>
      </c>
      <c r="E713">
        <v>0</v>
      </c>
      <c r="K713">
        <v>4.5419999999999998</v>
      </c>
    </row>
    <row r="714" spans="1:35" customFormat="1" hidden="1">
      <c r="A714" t="s">
        <v>44</v>
      </c>
      <c r="B714" t="s">
        <v>54</v>
      </c>
      <c r="C714" t="s">
        <v>64</v>
      </c>
      <c r="D714">
        <v>2026</v>
      </c>
      <c r="E714">
        <v>0</v>
      </c>
      <c r="L714">
        <v>5.3239999999999901</v>
      </c>
    </row>
    <row r="715" spans="1:35" customFormat="1" hidden="1">
      <c r="A715" t="s">
        <v>44</v>
      </c>
      <c r="B715" t="s">
        <v>54</v>
      </c>
      <c r="C715" t="s">
        <v>64</v>
      </c>
      <c r="D715">
        <v>2027</v>
      </c>
      <c r="E715">
        <v>0</v>
      </c>
      <c r="M715">
        <v>6.1149999999999904</v>
      </c>
    </row>
    <row r="716" spans="1:35" customFormat="1" hidden="1">
      <c r="A716" t="s">
        <v>44</v>
      </c>
      <c r="B716" t="s">
        <v>54</v>
      </c>
      <c r="C716" t="s">
        <v>64</v>
      </c>
      <c r="D716">
        <v>2028</v>
      </c>
      <c r="E716">
        <v>0</v>
      </c>
      <c r="N716">
        <v>6.7189999999999896</v>
      </c>
    </row>
    <row r="717" spans="1:35" customFormat="1" hidden="1">
      <c r="A717" t="s">
        <v>44</v>
      </c>
      <c r="B717" t="s">
        <v>54</v>
      </c>
      <c r="C717" t="s">
        <v>64</v>
      </c>
      <c r="D717">
        <v>2029</v>
      </c>
      <c r="E717">
        <v>0</v>
      </c>
      <c r="O717">
        <v>7.3159999999999998</v>
      </c>
    </row>
    <row r="718" spans="1:35" customFormat="1" hidden="1">
      <c r="A718" t="s">
        <v>44</v>
      </c>
      <c r="B718" t="s">
        <v>54</v>
      </c>
      <c r="C718" t="s">
        <v>64</v>
      </c>
      <c r="D718">
        <v>2030</v>
      </c>
      <c r="E718">
        <v>0</v>
      </c>
      <c r="P718">
        <v>7.91300000000001</v>
      </c>
    </row>
    <row r="719" spans="1:35" customFormat="1" hidden="1">
      <c r="A719" t="s">
        <v>44</v>
      </c>
      <c r="B719" t="s">
        <v>54</v>
      </c>
      <c r="C719" t="s">
        <v>64</v>
      </c>
      <c r="D719">
        <v>2031</v>
      </c>
      <c r="E719">
        <v>0</v>
      </c>
      <c r="Q719">
        <v>8.3549999999999898</v>
      </c>
    </row>
    <row r="720" spans="1:35" customFormat="1" hidden="1">
      <c r="A720" t="s">
        <v>44</v>
      </c>
      <c r="B720" t="s">
        <v>54</v>
      </c>
      <c r="C720" t="s">
        <v>64</v>
      </c>
      <c r="D720">
        <v>2032</v>
      </c>
      <c r="E720">
        <v>0</v>
      </c>
      <c r="R720">
        <v>8.7229999999999901</v>
      </c>
    </row>
    <row r="721" spans="1:34" customFormat="1" hidden="1">
      <c r="A721" t="s">
        <v>44</v>
      </c>
      <c r="B721" t="s">
        <v>54</v>
      </c>
      <c r="C721" t="s">
        <v>64</v>
      </c>
      <c r="D721">
        <v>2033</v>
      </c>
      <c r="E721">
        <v>0</v>
      </c>
      <c r="S721">
        <v>9.0060000000000002</v>
      </c>
    </row>
    <row r="722" spans="1:34" customFormat="1" hidden="1">
      <c r="A722" t="s">
        <v>44</v>
      </c>
      <c r="B722" t="s">
        <v>54</v>
      </c>
      <c r="C722" t="s">
        <v>64</v>
      </c>
      <c r="D722">
        <v>2034</v>
      </c>
      <c r="E722">
        <v>0</v>
      </c>
      <c r="T722">
        <v>9.3150000000000102</v>
      </c>
    </row>
    <row r="723" spans="1:34" customFormat="1" hidden="1">
      <c r="A723" t="s">
        <v>44</v>
      </c>
      <c r="B723" t="s">
        <v>54</v>
      </c>
      <c r="C723" t="s">
        <v>64</v>
      </c>
      <c r="D723">
        <v>2035</v>
      </c>
      <c r="E723">
        <v>0</v>
      </c>
      <c r="U723">
        <v>41.430999999999997</v>
      </c>
    </row>
    <row r="724" spans="1:34" customFormat="1" hidden="1">
      <c r="A724" t="s">
        <v>44</v>
      </c>
      <c r="B724" t="s">
        <v>54</v>
      </c>
      <c r="C724" t="s">
        <v>64</v>
      </c>
      <c r="D724">
        <v>2036</v>
      </c>
      <c r="E724">
        <v>0</v>
      </c>
      <c r="V724">
        <v>22.523999999999901</v>
      </c>
    </row>
    <row r="725" spans="1:34" customFormat="1" hidden="1">
      <c r="A725" t="s">
        <v>44</v>
      </c>
      <c r="B725" t="s">
        <v>54</v>
      </c>
      <c r="C725" t="s">
        <v>64</v>
      </c>
      <c r="D725">
        <v>2037</v>
      </c>
      <c r="E725">
        <v>0</v>
      </c>
      <c r="W725">
        <v>19.380999999999901</v>
      </c>
    </row>
    <row r="726" spans="1:34" customFormat="1" hidden="1">
      <c r="A726" t="s">
        <v>44</v>
      </c>
      <c r="B726" t="s">
        <v>54</v>
      </c>
      <c r="C726" t="s">
        <v>64</v>
      </c>
      <c r="D726">
        <v>2038</v>
      </c>
      <c r="E726">
        <v>0</v>
      </c>
      <c r="X726">
        <v>12.9119999999999</v>
      </c>
    </row>
    <row r="727" spans="1:34" customFormat="1" hidden="1">
      <c r="A727" t="s">
        <v>44</v>
      </c>
      <c r="B727" t="s">
        <v>54</v>
      </c>
      <c r="C727" t="s">
        <v>64</v>
      </c>
      <c r="D727">
        <v>2039</v>
      </c>
      <c r="E727">
        <v>0</v>
      </c>
      <c r="Y727">
        <v>13.558999999999999</v>
      </c>
    </row>
    <row r="728" spans="1:34" customFormat="1" hidden="1">
      <c r="A728" t="s">
        <v>44</v>
      </c>
      <c r="B728" t="s">
        <v>54</v>
      </c>
      <c r="C728" t="s">
        <v>64</v>
      </c>
      <c r="D728">
        <v>2040</v>
      </c>
      <c r="E728">
        <v>0</v>
      </c>
      <c r="Z728">
        <v>14.415999999999899</v>
      </c>
    </row>
    <row r="729" spans="1:34" customFormat="1" hidden="1">
      <c r="A729" t="s">
        <v>44</v>
      </c>
      <c r="B729" t="s">
        <v>54</v>
      </c>
      <c r="C729" t="s">
        <v>64</v>
      </c>
      <c r="D729">
        <v>2041</v>
      </c>
      <c r="E729">
        <v>0</v>
      </c>
      <c r="AA729">
        <v>15.2629999999999</v>
      </c>
    </row>
    <row r="730" spans="1:34" customFormat="1" hidden="1">
      <c r="A730" t="s">
        <v>44</v>
      </c>
      <c r="B730" t="s">
        <v>54</v>
      </c>
      <c r="C730" t="s">
        <v>64</v>
      </c>
      <c r="D730">
        <v>2042</v>
      </c>
      <c r="E730">
        <v>0</v>
      </c>
      <c r="AB730">
        <v>16.213000000000001</v>
      </c>
    </row>
    <row r="731" spans="1:34" customFormat="1" hidden="1">
      <c r="A731" t="s">
        <v>44</v>
      </c>
      <c r="B731" t="s">
        <v>54</v>
      </c>
      <c r="C731" t="s">
        <v>64</v>
      </c>
      <c r="D731">
        <v>2043</v>
      </c>
      <c r="E731">
        <v>0</v>
      </c>
      <c r="AC731">
        <v>16.957000000000001</v>
      </c>
    </row>
    <row r="732" spans="1:34" customFormat="1" hidden="1">
      <c r="A732" t="s">
        <v>44</v>
      </c>
      <c r="B732" t="s">
        <v>54</v>
      </c>
      <c r="C732" t="s">
        <v>64</v>
      </c>
      <c r="D732">
        <v>2044</v>
      </c>
      <c r="E732">
        <v>0</v>
      </c>
      <c r="AD732">
        <v>17.6859999999999</v>
      </c>
    </row>
    <row r="733" spans="1:34" customFormat="1" hidden="1">
      <c r="A733" t="s">
        <v>44</v>
      </c>
      <c r="B733" t="s">
        <v>54</v>
      </c>
      <c r="C733" t="s">
        <v>64</v>
      </c>
      <c r="D733">
        <v>2045</v>
      </c>
      <c r="E733">
        <v>0</v>
      </c>
      <c r="AE733">
        <v>18.390999999999899</v>
      </c>
    </row>
    <row r="734" spans="1:34" customFormat="1" hidden="1">
      <c r="A734" t="s">
        <v>44</v>
      </c>
      <c r="B734" t="s">
        <v>54</v>
      </c>
      <c r="C734" t="s">
        <v>64</v>
      </c>
      <c r="D734">
        <v>2046</v>
      </c>
      <c r="E734">
        <v>0</v>
      </c>
      <c r="AF734">
        <v>8.3549999999999898</v>
      </c>
    </row>
    <row r="735" spans="1:34" customFormat="1" hidden="1">
      <c r="A735" t="s">
        <v>44</v>
      </c>
      <c r="B735" t="s">
        <v>54</v>
      </c>
      <c r="C735" t="s">
        <v>64</v>
      </c>
      <c r="D735">
        <v>2047</v>
      </c>
      <c r="E735">
        <v>0</v>
      </c>
      <c r="AG735">
        <v>8.7229999999999901</v>
      </c>
    </row>
    <row r="736" spans="1:34" customFormat="1" hidden="1">
      <c r="A736" t="s">
        <v>44</v>
      </c>
      <c r="B736" t="s">
        <v>54</v>
      </c>
      <c r="C736" t="s">
        <v>64</v>
      </c>
      <c r="D736">
        <v>2048</v>
      </c>
      <c r="E736">
        <v>0</v>
      </c>
      <c r="AH736">
        <v>9.0060000000000002</v>
      </c>
    </row>
    <row r="737" spans="1:35" customFormat="1" hidden="1">
      <c r="A737" t="s">
        <v>44</v>
      </c>
      <c r="B737" t="s">
        <v>54</v>
      </c>
      <c r="C737" t="s">
        <v>64</v>
      </c>
      <c r="D737">
        <v>2049</v>
      </c>
      <c r="E737">
        <v>0</v>
      </c>
      <c r="AI737">
        <v>9.3150000000000102</v>
      </c>
    </row>
    <row r="738" spans="1:35" customFormat="1" hidden="1">
      <c r="A738" t="s">
        <v>44</v>
      </c>
      <c r="B738" t="s">
        <v>54</v>
      </c>
      <c r="C738" t="s">
        <v>63</v>
      </c>
      <c r="D738">
        <v>2020</v>
      </c>
      <c r="E738">
        <v>1</v>
      </c>
      <c r="F738">
        <v>15.336</v>
      </c>
    </row>
    <row r="739" spans="1:35" customFormat="1" hidden="1">
      <c r="A739" t="s">
        <v>44</v>
      </c>
      <c r="B739" t="s">
        <v>54</v>
      </c>
      <c r="C739" t="s">
        <v>63</v>
      </c>
      <c r="D739">
        <v>2021</v>
      </c>
      <c r="E739">
        <v>1</v>
      </c>
      <c r="G739">
        <v>29.509999999999899</v>
      </c>
    </row>
    <row r="740" spans="1:35" customFormat="1" hidden="1">
      <c r="A740" t="s">
        <v>44</v>
      </c>
      <c r="B740" t="s">
        <v>54</v>
      </c>
      <c r="C740" t="s">
        <v>63</v>
      </c>
      <c r="D740">
        <v>2022</v>
      </c>
      <c r="E740">
        <v>1</v>
      </c>
      <c r="H740">
        <v>22.835000000000001</v>
      </c>
    </row>
    <row r="741" spans="1:35" customFormat="1" hidden="1">
      <c r="A741" t="s">
        <v>44</v>
      </c>
      <c r="B741" t="s">
        <v>54</v>
      </c>
      <c r="C741" t="s">
        <v>63</v>
      </c>
      <c r="D741">
        <v>2023</v>
      </c>
      <c r="E741">
        <v>1</v>
      </c>
      <c r="I741">
        <v>19.1679999999999</v>
      </c>
    </row>
    <row r="742" spans="1:35" customFormat="1" hidden="1">
      <c r="A742" t="s">
        <v>44</v>
      </c>
      <c r="B742" t="s">
        <v>54</v>
      </c>
      <c r="C742" t="s">
        <v>63</v>
      </c>
      <c r="D742">
        <v>2024</v>
      </c>
      <c r="E742">
        <v>1</v>
      </c>
      <c r="J742">
        <v>23.0869999999999</v>
      </c>
    </row>
    <row r="743" spans="1:35" customFormat="1" hidden="1">
      <c r="A743" t="s">
        <v>44</v>
      </c>
      <c r="B743" t="s">
        <v>54</v>
      </c>
      <c r="C743" t="s">
        <v>63</v>
      </c>
      <c r="D743">
        <v>2025</v>
      </c>
      <c r="E743">
        <v>1</v>
      </c>
      <c r="K743">
        <v>24.321999999999999</v>
      </c>
    </row>
    <row r="744" spans="1:35" customFormat="1" hidden="1">
      <c r="A744" t="s">
        <v>44</v>
      </c>
      <c r="B744" t="s">
        <v>54</v>
      </c>
      <c r="C744" t="s">
        <v>63</v>
      </c>
      <c r="D744">
        <v>2026</v>
      </c>
      <c r="E744">
        <v>1</v>
      </c>
      <c r="L744">
        <v>25.888000000000002</v>
      </c>
    </row>
    <row r="745" spans="1:35" customFormat="1" hidden="1">
      <c r="A745" t="s">
        <v>44</v>
      </c>
      <c r="B745" t="s">
        <v>54</v>
      </c>
      <c r="C745" t="s">
        <v>63</v>
      </c>
      <c r="D745">
        <v>2027</v>
      </c>
      <c r="E745">
        <v>1</v>
      </c>
      <c r="M745">
        <v>27.24</v>
      </c>
    </row>
    <row r="746" spans="1:35" customFormat="1" hidden="1">
      <c r="A746" t="s">
        <v>44</v>
      </c>
      <c r="B746" t="s">
        <v>54</v>
      </c>
      <c r="C746" t="s">
        <v>63</v>
      </c>
      <c r="D746">
        <v>2028</v>
      </c>
      <c r="E746">
        <v>1</v>
      </c>
      <c r="N746">
        <v>28.386999999999901</v>
      </c>
    </row>
    <row r="747" spans="1:35" customFormat="1" hidden="1">
      <c r="A747" t="s">
        <v>44</v>
      </c>
      <c r="B747" t="s">
        <v>54</v>
      </c>
      <c r="C747" t="s">
        <v>63</v>
      </c>
      <c r="D747">
        <v>2029</v>
      </c>
      <c r="E747">
        <v>1</v>
      </c>
      <c r="O747">
        <v>29.692999999999898</v>
      </c>
    </row>
    <row r="748" spans="1:35" customFormat="1" hidden="1">
      <c r="A748" t="s">
        <v>44</v>
      </c>
      <c r="B748" t="s">
        <v>54</v>
      </c>
      <c r="C748" t="s">
        <v>63</v>
      </c>
      <c r="D748">
        <v>2030</v>
      </c>
      <c r="E748">
        <v>1</v>
      </c>
      <c r="P748">
        <v>30.521999999999998</v>
      </c>
    </row>
    <row r="749" spans="1:35" customFormat="1" hidden="1">
      <c r="A749" t="s">
        <v>44</v>
      </c>
      <c r="B749" t="s">
        <v>54</v>
      </c>
      <c r="C749" t="s">
        <v>63</v>
      </c>
      <c r="D749">
        <v>2031</v>
      </c>
      <c r="E749">
        <v>1</v>
      </c>
      <c r="Q749">
        <v>31.32</v>
      </c>
    </row>
    <row r="750" spans="1:35" customFormat="1" hidden="1">
      <c r="A750" t="s">
        <v>44</v>
      </c>
      <c r="B750" t="s">
        <v>54</v>
      </c>
      <c r="C750" t="s">
        <v>63</v>
      </c>
      <c r="D750">
        <v>2032</v>
      </c>
      <c r="E750">
        <v>1</v>
      </c>
      <c r="R750">
        <v>32.234000000000002</v>
      </c>
    </row>
    <row r="751" spans="1:35" customFormat="1" hidden="1">
      <c r="A751" t="s">
        <v>44</v>
      </c>
      <c r="B751" t="s">
        <v>54</v>
      </c>
      <c r="C751" t="s">
        <v>63</v>
      </c>
      <c r="D751">
        <v>2033</v>
      </c>
      <c r="E751">
        <v>1</v>
      </c>
      <c r="S751">
        <v>32.419999999999902</v>
      </c>
    </row>
    <row r="752" spans="1:35" customFormat="1" hidden="1">
      <c r="A752" t="s">
        <v>44</v>
      </c>
      <c r="B752" t="s">
        <v>54</v>
      </c>
      <c r="C752" t="s">
        <v>63</v>
      </c>
      <c r="D752">
        <v>2034</v>
      </c>
      <c r="E752">
        <v>1</v>
      </c>
      <c r="T752">
        <v>32.979999999999997</v>
      </c>
    </row>
    <row r="753" spans="1:35" customFormat="1" hidden="1">
      <c r="A753" t="s">
        <v>44</v>
      </c>
      <c r="B753" t="s">
        <v>54</v>
      </c>
      <c r="C753" t="s">
        <v>63</v>
      </c>
      <c r="D753">
        <v>2035</v>
      </c>
      <c r="E753">
        <v>1</v>
      </c>
      <c r="U753">
        <v>33.218999999999902</v>
      </c>
    </row>
    <row r="754" spans="1:35" customFormat="1" hidden="1">
      <c r="A754" t="s">
        <v>44</v>
      </c>
      <c r="B754" t="s">
        <v>54</v>
      </c>
      <c r="C754" t="s">
        <v>63</v>
      </c>
      <c r="D754">
        <v>2041</v>
      </c>
      <c r="E754">
        <v>1</v>
      </c>
      <c r="AA754">
        <v>33.456999999999603</v>
      </c>
    </row>
    <row r="755" spans="1:35" customFormat="1" hidden="1">
      <c r="A755" t="s">
        <v>44</v>
      </c>
      <c r="B755" t="s">
        <v>54</v>
      </c>
      <c r="C755" t="s">
        <v>63</v>
      </c>
      <c r="D755">
        <v>2042</v>
      </c>
      <c r="E755">
        <v>1</v>
      </c>
      <c r="AB755">
        <v>96.585847325111004</v>
      </c>
    </row>
    <row r="756" spans="1:35" customFormat="1" hidden="1">
      <c r="A756" t="s">
        <v>44</v>
      </c>
      <c r="B756" t="s">
        <v>54</v>
      </c>
      <c r="C756" t="s">
        <v>63</v>
      </c>
      <c r="D756">
        <v>2043</v>
      </c>
      <c r="E756">
        <v>1</v>
      </c>
      <c r="AC756">
        <v>29.6826966943656</v>
      </c>
    </row>
    <row r="757" spans="1:35" customFormat="1" hidden="1">
      <c r="A757" t="s">
        <v>44</v>
      </c>
      <c r="B757" t="s">
        <v>54</v>
      </c>
      <c r="C757" t="s">
        <v>63</v>
      </c>
      <c r="D757">
        <v>2044</v>
      </c>
      <c r="E757">
        <v>1</v>
      </c>
      <c r="AD757">
        <v>15.4699118537674</v>
      </c>
    </row>
    <row r="758" spans="1:35" customFormat="1" hidden="1">
      <c r="A758" t="s">
        <v>44</v>
      </c>
      <c r="B758" t="s">
        <v>54</v>
      </c>
      <c r="C758" t="s">
        <v>63</v>
      </c>
      <c r="D758">
        <v>2045</v>
      </c>
      <c r="E758">
        <v>1</v>
      </c>
      <c r="AE758">
        <v>17.670812142173599</v>
      </c>
    </row>
    <row r="759" spans="1:35" customFormat="1" hidden="1">
      <c r="A759" t="s">
        <v>44</v>
      </c>
      <c r="B759" t="s">
        <v>54</v>
      </c>
      <c r="C759" t="s">
        <v>63</v>
      </c>
      <c r="D759">
        <v>2046</v>
      </c>
      <c r="E759">
        <v>1</v>
      </c>
      <c r="AF759">
        <v>48.203349147327302</v>
      </c>
    </row>
    <row r="760" spans="1:35" customFormat="1" hidden="1">
      <c r="A760" t="s">
        <v>44</v>
      </c>
      <c r="B760" t="s">
        <v>54</v>
      </c>
      <c r="C760" t="s">
        <v>63</v>
      </c>
      <c r="D760">
        <v>2047</v>
      </c>
      <c r="E760">
        <v>1</v>
      </c>
      <c r="AG760">
        <v>100.294081796952</v>
      </c>
    </row>
    <row r="761" spans="1:35" customFormat="1" hidden="1">
      <c r="A761" t="s">
        <v>44</v>
      </c>
      <c r="B761" t="s">
        <v>54</v>
      </c>
      <c r="C761" t="s">
        <v>63</v>
      </c>
      <c r="D761">
        <v>2048</v>
      </c>
      <c r="E761">
        <v>1</v>
      </c>
      <c r="AH761">
        <v>33.670247365152001</v>
      </c>
    </row>
    <row r="762" spans="1:35" customFormat="1" hidden="1">
      <c r="A762" t="s">
        <v>44</v>
      </c>
      <c r="B762" t="s">
        <v>54</v>
      </c>
      <c r="C762" t="s">
        <v>63</v>
      </c>
      <c r="D762">
        <v>2049</v>
      </c>
      <c r="E762">
        <v>1</v>
      </c>
      <c r="AI762">
        <v>23.043920059108</v>
      </c>
    </row>
    <row r="763" spans="1:35" customFormat="1" hidden="1">
      <c r="A763" t="s">
        <v>44</v>
      </c>
      <c r="B763" t="s">
        <v>54</v>
      </c>
      <c r="C763" t="s">
        <v>62</v>
      </c>
      <c r="D763">
        <v>2036</v>
      </c>
      <c r="E763">
        <v>1</v>
      </c>
      <c r="V763">
        <v>32.784999999999897</v>
      </c>
    </row>
    <row r="764" spans="1:35" customFormat="1" hidden="1">
      <c r="A764" t="s">
        <v>44</v>
      </c>
      <c r="B764" t="s">
        <v>54</v>
      </c>
      <c r="C764" t="s">
        <v>62</v>
      </c>
      <c r="D764">
        <v>2037</v>
      </c>
      <c r="E764">
        <v>1</v>
      </c>
      <c r="W764">
        <v>33.174999999999997</v>
      </c>
    </row>
    <row r="765" spans="1:35" customFormat="1" hidden="1">
      <c r="A765" t="s">
        <v>44</v>
      </c>
      <c r="B765" t="s">
        <v>54</v>
      </c>
      <c r="C765" t="s">
        <v>62</v>
      </c>
      <c r="D765">
        <v>2038</v>
      </c>
      <c r="E765">
        <v>1</v>
      </c>
      <c r="X765">
        <v>33.010999999999903</v>
      </c>
    </row>
    <row r="766" spans="1:35" customFormat="1" hidden="1">
      <c r="A766" t="s">
        <v>44</v>
      </c>
      <c r="B766" t="s">
        <v>54</v>
      </c>
      <c r="C766" t="s">
        <v>62</v>
      </c>
      <c r="D766">
        <v>2039</v>
      </c>
      <c r="E766">
        <v>1</v>
      </c>
      <c r="Y766">
        <v>33.1009999999998</v>
      </c>
    </row>
    <row r="767" spans="1:35" customFormat="1" hidden="1">
      <c r="A767" t="s">
        <v>44</v>
      </c>
      <c r="B767" t="s">
        <v>54</v>
      </c>
      <c r="C767" t="s">
        <v>62</v>
      </c>
      <c r="D767">
        <v>2040</v>
      </c>
      <c r="E767">
        <v>1</v>
      </c>
      <c r="Z767">
        <v>33.261999999999901</v>
      </c>
    </row>
    <row r="768" spans="1:35" customFormat="1" hidden="1">
      <c r="A768" t="s">
        <v>44</v>
      </c>
      <c r="B768" t="s">
        <v>54</v>
      </c>
      <c r="C768" t="s">
        <v>62</v>
      </c>
      <c r="D768">
        <v>2042</v>
      </c>
      <c r="E768">
        <v>1</v>
      </c>
      <c r="AB768">
        <v>27.3571526748891</v>
      </c>
    </row>
    <row r="769" spans="1:35" customFormat="1" hidden="1">
      <c r="A769" t="s">
        <v>44</v>
      </c>
      <c r="B769" t="s">
        <v>54</v>
      </c>
      <c r="C769" t="s">
        <v>62</v>
      </c>
      <c r="D769">
        <v>2043</v>
      </c>
      <c r="E769">
        <v>1</v>
      </c>
      <c r="AC769">
        <v>83.789303305634107</v>
      </c>
    </row>
    <row r="770" spans="1:35" customFormat="1" hidden="1">
      <c r="A770" t="s">
        <v>44</v>
      </c>
      <c r="B770" t="s">
        <v>54</v>
      </c>
      <c r="C770" t="s">
        <v>62</v>
      </c>
      <c r="D770">
        <v>2044</v>
      </c>
      <c r="E770">
        <v>1</v>
      </c>
      <c r="AD770">
        <v>102.916088146232</v>
      </c>
    </row>
    <row r="771" spans="1:35" customFormat="1" hidden="1">
      <c r="A771" t="s">
        <v>44</v>
      </c>
      <c r="B771" t="s">
        <v>54</v>
      </c>
      <c r="C771" t="s">
        <v>62</v>
      </c>
      <c r="D771">
        <v>2045</v>
      </c>
      <c r="E771">
        <v>1</v>
      </c>
      <c r="AE771">
        <v>73.367187857826394</v>
      </c>
    </row>
    <row r="772" spans="1:35" customFormat="1" hidden="1">
      <c r="A772" t="s">
        <v>44</v>
      </c>
      <c r="B772" t="s">
        <v>54</v>
      </c>
      <c r="C772" t="s">
        <v>62</v>
      </c>
      <c r="D772">
        <v>2046</v>
      </c>
      <c r="E772">
        <v>1</v>
      </c>
      <c r="AF772">
        <v>12.7966508526728</v>
      </c>
    </row>
    <row r="773" spans="1:35" customFormat="1" hidden="1">
      <c r="A773" t="s">
        <v>44</v>
      </c>
      <c r="B773" t="s">
        <v>54</v>
      </c>
      <c r="C773" t="s">
        <v>62</v>
      </c>
      <c r="D773">
        <v>2047</v>
      </c>
      <c r="E773">
        <v>1</v>
      </c>
      <c r="AG773">
        <v>8.7059182030478901</v>
      </c>
    </row>
    <row r="774" spans="1:35" customFormat="1" hidden="1">
      <c r="A774" t="s">
        <v>44</v>
      </c>
      <c r="B774" t="s">
        <v>54</v>
      </c>
      <c r="C774" t="s">
        <v>62</v>
      </c>
      <c r="D774">
        <v>2048</v>
      </c>
      <c r="E774">
        <v>1</v>
      </c>
      <c r="AH774">
        <v>5.3297526348478304</v>
      </c>
    </row>
    <row r="775" spans="1:35" customFormat="1" hidden="1">
      <c r="A775" t="s">
        <v>44</v>
      </c>
      <c r="B775" t="s">
        <v>54</v>
      </c>
      <c r="C775" t="s">
        <v>62</v>
      </c>
      <c r="D775">
        <v>2049</v>
      </c>
      <c r="E775">
        <v>1</v>
      </c>
      <c r="AI775">
        <v>4.95607994089172</v>
      </c>
    </row>
    <row r="776" spans="1:35" customFormat="1" hidden="1">
      <c r="A776" t="s">
        <v>44</v>
      </c>
      <c r="B776" t="s">
        <v>53</v>
      </c>
      <c r="C776" t="s">
        <v>64</v>
      </c>
      <c r="D776">
        <v>2020</v>
      </c>
      <c r="E776">
        <v>0</v>
      </c>
      <c r="F776">
        <v>31.940999999999999</v>
      </c>
      <c r="G776">
        <v>31.940999999999999</v>
      </c>
      <c r="H776">
        <v>31.940999999999999</v>
      </c>
      <c r="I776">
        <v>31.940999999999999</v>
      </c>
      <c r="J776">
        <v>31.940999999999999</v>
      </c>
      <c r="K776">
        <v>31.940999999999999</v>
      </c>
      <c r="L776">
        <v>31.940999999999999</v>
      </c>
      <c r="M776">
        <v>31.940999999999999</v>
      </c>
      <c r="N776">
        <v>31.940999999999999</v>
      </c>
      <c r="O776">
        <v>31.940999999999999</v>
      </c>
      <c r="P776">
        <v>31.940999999999999</v>
      </c>
      <c r="Q776">
        <v>31.940999999999999</v>
      </c>
      <c r="R776">
        <v>31.940999999999999</v>
      </c>
      <c r="S776">
        <v>31.940999999999999</v>
      </c>
      <c r="T776">
        <v>31.940999999999999</v>
      </c>
    </row>
    <row r="777" spans="1:35" customFormat="1" hidden="1">
      <c r="A777" t="s">
        <v>44</v>
      </c>
      <c r="B777" t="s">
        <v>53</v>
      </c>
      <c r="C777" t="s">
        <v>64</v>
      </c>
      <c r="D777">
        <v>2021</v>
      </c>
      <c r="E777">
        <v>0</v>
      </c>
      <c r="G777">
        <v>12.968</v>
      </c>
      <c r="H777">
        <v>12.968</v>
      </c>
      <c r="I777">
        <v>12.968</v>
      </c>
      <c r="J777">
        <v>12.968</v>
      </c>
      <c r="K777">
        <v>12.968</v>
      </c>
      <c r="L777">
        <v>12.968</v>
      </c>
      <c r="M777">
        <v>12.968</v>
      </c>
      <c r="N777">
        <v>12.968</v>
      </c>
      <c r="O777">
        <v>12.968</v>
      </c>
      <c r="P777">
        <v>12.968</v>
      </c>
      <c r="Q777">
        <v>12.968</v>
      </c>
      <c r="R777">
        <v>12.968</v>
      </c>
      <c r="S777">
        <v>12.968</v>
      </c>
      <c r="T777">
        <v>12.968</v>
      </c>
      <c r="U777">
        <v>12.968</v>
      </c>
    </row>
    <row r="778" spans="1:35" customFormat="1" hidden="1">
      <c r="A778" t="s">
        <v>44</v>
      </c>
      <c r="B778" t="s">
        <v>53</v>
      </c>
      <c r="C778" t="s">
        <v>64</v>
      </c>
      <c r="D778">
        <v>2022</v>
      </c>
      <c r="E778">
        <v>0</v>
      </c>
      <c r="H778">
        <v>9.6929999999999907</v>
      </c>
      <c r="I778">
        <v>9.6929999999999907</v>
      </c>
      <c r="J778">
        <v>9.6929999999999907</v>
      </c>
      <c r="K778">
        <v>9.6929999999999907</v>
      </c>
      <c r="L778">
        <v>9.6929999999999907</v>
      </c>
      <c r="M778">
        <v>9.6929999999999907</v>
      </c>
      <c r="N778">
        <v>9.6929999999999907</v>
      </c>
      <c r="O778">
        <v>9.6929999999999907</v>
      </c>
      <c r="P778">
        <v>9.6929999999999907</v>
      </c>
      <c r="Q778">
        <v>9.6929999999999907</v>
      </c>
      <c r="R778">
        <v>9.6929999999999907</v>
      </c>
      <c r="S778">
        <v>9.6929999999999907</v>
      </c>
      <c r="T778">
        <v>9.6929999999999907</v>
      </c>
      <c r="U778">
        <v>9.6929999999999907</v>
      </c>
      <c r="V778">
        <v>9.6929999999999907</v>
      </c>
    </row>
    <row r="779" spans="1:35" customFormat="1" hidden="1">
      <c r="A779" t="s">
        <v>44</v>
      </c>
      <c r="B779" t="s">
        <v>53</v>
      </c>
      <c r="C779" t="s">
        <v>64</v>
      </c>
      <c r="D779">
        <v>2023</v>
      </c>
      <c r="E779">
        <v>0</v>
      </c>
      <c r="I779">
        <v>3.1349999999999998</v>
      </c>
      <c r="J779">
        <v>3.1349999999999998</v>
      </c>
      <c r="K779">
        <v>3.1349999999999998</v>
      </c>
      <c r="L779">
        <v>3.1349999999999998</v>
      </c>
      <c r="M779">
        <v>3.1349999999999998</v>
      </c>
      <c r="N779">
        <v>3.1349999999999998</v>
      </c>
      <c r="O779">
        <v>3.1349999999999998</v>
      </c>
      <c r="P779">
        <v>3.1349999999999998</v>
      </c>
      <c r="Q779">
        <v>3.1349999999999998</v>
      </c>
      <c r="R779">
        <v>3.1349999999999998</v>
      </c>
      <c r="S779">
        <v>3.1349999999999998</v>
      </c>
      <c r="T779">
        <v>3.1349999999999998</v>
      </c>
      <c r="U779">
        <v>3.1349999999999998</v>
      </c>
      <c r="V779">
        <v>3.1349999999999998</v>
      </c>
      <c r="W779">
        <v>3.1349999999999998</v>
      </c>
    </row>
    <row r="780" spans="1:35" customFormat="1" hidden="1">
      <c r="A780" t="s">
        <v>44</v>
      </c>
      <c r="B780" t="s">
        <v>53</v>
      </c>
      <c r="C780" t="s">
        <v>64</v>
      </c>
      <c r="D780">
        <v>2024</v>
      </c>
      <c r="E780">
        <v>0</v>
      </c>
      <c r="J780">
        <v>3.73199999999999</v>
      </c>
      <c r="K780">
        <v>3.73199999999999</v>
      </c>
      <c r="L780">
        <v>3.73199999999999</v>
      </c>
      <c r="M780">
        <v>3.73199999999999</v>
      </c>
      <c r="N780">
        <v>3.73199999999999</v>
      </c>
      <c r="O780">
        <v>3.73199999999999</v>
      </c>
      <c r="P780">
        <v>3.73199999999999</v>
      </c>
      <c r="Q780">
        <v>3.73199999999999</v>
      </c>
      <c r="R780">
        <v>3.73199999999999</v>
      </c>
      <c r="S780">
        <v>3.73199999999999</v>
      </c>
      <c r="T780">
        <v>3.73199999999999</v>
      </c>
      <c r="U780">
        <v>3.73199999999999</v>
      </c>
      <c r="V780">
        <v>3.73199999999999</v>
      </c>
      <c r="W780">
        <v>3.73199999999999</v>
      </c>
      <c r="X780">
        <v>3.73199999999999</v>
      </c>
    </row>
    <row r="781" spans="1:35" customFormat="1" hidden="1">
      <c r="A781" t="s">
        <v>44</v>
      </c>
      <c r="B781" t="s">
        <v>53</v>
      </c>
      <c r="C781" t="s">
        <v>64</v>
      </c>
      <c r="D781">
        <v>2025</v>
      </c>
      <c r="E781">
        <v>0</v>
      </c>
      <c r="K781">
        <v>4.5419999999999998</v>
      </c>
      <c r="L781">
        <v>4.5419999999999998</v>
      </c>
      <c r="M781">
        <v>4.5419999999999998</v>
      </c>
      <c r="N781">
        <v>4.5419999999999998</v>
      </c>
      <c r="O781">
        <v>4.5419999999999998</v>
      </c>
      <c r="P781">
        <v>4.5419999999999998</v>
      </c>
      <c r="Q781">
        <v>4.5419999999999998</v>
      </c>
      <c r="R781">
        <v>4.5419999999999998</v>
      </c>
      <c r="S781">
        <v>4.5419999999999998</v>
      </c>
      <c r="T781">
        <v>4.5419999999999998</v>
      </c>
      <c r="U781">
        <v>4.5419999999999998</v>
      </c>
      <c r="V781">
        <v>4.5419999999999998</v>
      </c>
      <c r="W781">
        <v>4.5419999999999998</v>
      </c>
      <c r="X781">
        <v>4.5419999999999998</v>
      </c>
      <c r="Y781">
        <v>4.5419999999999998</v>
      </c>
    </row>
    <row r="782" spans="1:35" customFormat="1" hidden="1">
      <c r="A782" t="s">
        <v>44</v>
      </c>
      <c r="B782" t="s">
        <v>53</v>
      </c>
      <c r="C782" t="s">
        <v>64</v>
      </c>
      <c r="D782">
        <v>2026</v>
      </c>
      <c r="E782">
        <v>0</v>
      </c>
      <c r="L782">
        <v>5.3239999999999901</v>
      </c>
      <c r="M782">
        <v>5.3239999999999901</v>
      </c>
      <c r="N782">
        <v>5.3239999999999901</v>
      </c>
      <c r="O782">
        <v>5.3239999999999901</v>
      </c>
      <c r="P782">
        <v>5.3239999999999901</v>
      </c>
      <c r="Q782">
        <v>5.3239999999999901</v>
      </c>
      <c r="R782">
        <v>5.3239999999999901</v>
      </c>
      <c r="S782">
        <v>5.3239999999999901</v>
      </c>
      <c r="T782">
        <v>5.3239999999999901</v>
      </c>
      <c r="U782">
        <v>5.3239999999999901</v>
      </c>
      <c r="V782">
        <v>5.3239999999999901</v>
      </c>
      <c r="W782">
        <v>5.3239999999999901</v>
      </c>
      <c r="X782">
        <v>5.3239999999999901</v>
      </c>
      <c r="Y782">
        <v>5.3239999999999901</v>
      </c>
      <c r="Z782">
        <v>5.3239999999999901</v>
      </c>
    </row>
    <row r="783" spans="1:35" customFormat="1" hidden="1">
      <c r="A783" t="s">
        <v>44</v>
      </c>
      <c r="B783" t="s">
        <v>53</v>
      </c>
      <c r="C783" t="s">
        <v>64</v>
      </c>
      <c r="D783">
        <v>2027</v>
      </c>
      <c r="E783">
        <v>0</v>
      </c>
      <c r="M783">
        <v>6.1149999999999904</v>
      </c>
      <c r="N783">
        <v>6.1149999999999904</v>
      </c>
      <c r="O783">
        <v>6.1149999999999904</v>
      </c>
      <c r="P783">
        <v>6.1149999999999904</v>
      </c>
      <c r="Q783">
        <v>6.1149999999999904</v>
      </c>
      <c r="R783">
        <v>6.1149999999999904</v>
      </c>
      <c r="S783">
        <v>6.1149999999999904</v>
      </c>
      <c r="T783">
        <v>6.1149999999999904</v>
      </c>
      <c r="U783">
        <v>6.1149999999999904</v>
      </c>
      <c r="V783">
        <v>6.1149999999999904</v>
      </c>
      <c r="W783">
        <v>6.1149999999999904</v>
      </c>
      <c r="X783">
        <v>6.1149999999999904</v>
      </c>
      <c r="Y783">
        <v>6.1149999999999904</v>
      </c>
      <c r="Z783">
        <v>6.1149999999999904</v>
      </c>
      <c r="AA783">
        <v>6.1149999999999904</v>
      </c>
    </row>
    <row r="784" spans="1:35" customFormat="1" hidden="1">
      <c r="A784" t="s">
        <v>44</v>
      </c>
      <c r="B784" t="s">
        <v>53</v>
      </c>
      <c r="C784" t="s">
        <v>64</v>
      </c>
      <c r="D784">
        <v>2028</v>
      </c>
      <c r="E784">
        <v>0</v>
      </c>
      <c r="N784">
        <v>6.7189999999999896</v>
      </c>
      <c r="O784">
        <v>6.7189999999999896</v>
      </c>
      <c r="P784">
        <v>6.7189999999999896</v>
      </c>
      <c r="Q784">
        <v>6.7189999999999896</v>
      </c>
      <c r="R784">
        <v>6.7189999999999896</v>
      </c>
      <c r="S784">
        <v>6.7189999999999896</v>
      </c>
      <c r="T784">
        <v>6.7189999999999896</v>
      </c>
      <c r="U784">
        <v>6.7189999999999896</v>
      </c>
      <c r="V784">
        <v>6.7189999999999896</v>
      </c>
      <c r="W784">
        <v>6.7189999999999896</v>
      </c>
      <c r="X784">
        <v>6.7189999999999896</v>
      </c>
      <c r="Y784">
        <v>6.7189999999999896</v>
      </c>
      <c r="Z784">
        <v>6.7189999999999896</v>
      </c>
      <c r="AA784">
        <v>6.7189999999999896</v>
      </c>
      <c r="AB784">
        <v>6.7189999999999896</v>
      </c>
    </row>
    <row r="785" spans="1:35" customFormat="1" hidden="1">
      <c r="A785" t="s">
        <v>44</v>
      </c>
      <c r="B785" t="s">
        <v>53</v>
      </c>
      <c r="C785" t="s">
        <v>64</v>
      </c>
      <c r="D785">
        <v>2029</v>
      </c>
      <c r="E785">
        <v>0</v>
      </c>
      <c r="O785">
        <v>7.3159999999999998</v>
      </c>
      <c r="P785">
        <v>7.3159999999999998</v>
      </c>
      <c r="Q785">
        <v>7.3159999999999998</v>
      </c>
      <c r="R785">
        <v>7.3159999999999998</v>
      </c>
      <c r="S785">
        <v>7.3159999999999998</v>
      </c>
      <c r="T785">
        <v>7.3159999999999998</v>
      </c>
      <c r="U785">
        <v>7.3159999999999998</v>
      </c>
      <c r="V785">
        <v>7.3159999999999998</v>
      </c>
      <c r="W785">
        <v>7.3159999999999998</v>
      </c>
      <c r="X785">
        <v>7.3159999999999998</v>
      </c>
      <c r="Y785">
        <v>7.3159999999999998</v>
      </c>
      <c r="Z785">
        <v>7.3159999999999998</v>
      </c>
      <c r="AA785">
        <v>7.3159999999999998</v>
      </c>
      <c r="AB785">
        <v>7.3159999999999998</v>
      </c>
      <c r="AC785">
        <v>7.3159999999999998</v>
      </c>
    </row>
    <row r="786" spans="1:35" customFormat="1" hidden="1">
      <c r="A786" t="s">
        <v>44</v>
      </c>
      <c r="B786" t="s">
        <v>53</v>
      </c>
      <c r="C786" t="s">
        <v>64</v>
      </c>
      <c r="D786">
        <v>2030</v>
      </c>
      <c r="E786">
        <v>0</v>
      </c>
      <c r="P786">
        <v>7.91300000000001</v>
      </c>
      <c r="Q786">
        <v>7.91300000000001</v>
      </c>
      <c r="R786">
        <v>7.91300000000001</v>
      </c>
      <c r="S786">
        <v>7.91300000000001</v>
      </c>
      <c r="T786">
        <v>7.91300000000001</v>
      </c>
      <c r="U786">
        <v>7.91300000000001</v>
      </c>
      <c r="V786">
        <v>7.91300000000001</v>
      </c>
      <c r="W786">
        <v>7.91300000000001</v>
      </c>
      <c r="X786">
        <v>7.91300000000001</v>
      </c>
      <c r="Y786">
        <v>7.91300000000001</v>
      </c>
      <c r="Z786">
        <v>7.91300000000001</v>
      </c>
      <c r="AA786">
        <v>7.91300000000001</v>
      </c>
      <c r="AB786">
        <v>7.91300000000001</v>
      </c>
      <c r="AC786">
        <v>7.91300000000001</v>
      </c>
      <c r="AD786">
        <v>7.91300000000001</v>
      </c>
    </row>
    <row r="787" spans="1:35" customFormat="1" hidden="1">
      <c r="A787" t="s">
        <v>44</v>
      </c>
      <c r="B787" t="s">
        <v>53</v>
      </c>
      <c r="C787" t="s">
        <v>64</v>
      </c>
      <c r="D787">
        <v>2031</v>
      </c>
      <c r="E787">
        <v>0</v>
      </c>
      <c r="Q787">
        <v>8.3549999999999898</v>
      </c>
      <c r="R787">
        <v>8.3549999999999898</v>
      </c>
      <c r="S787">
        <v>8.3549999999999898</v>
      </c>
      <c r="T787">
        <v>8.3549999999999898</v>
      </c>
      <c r="U787">
        <v>8.3549999999999898</v>
      </c>
      <c r="V787">
        <v>8.3549999999999898</v>
      </c>
      <c r="W787">
        <v>8.3549999999999898</v>
      </c>
      <c r="X787">
        <v>8.3549999999999898</v>
      </c>
      <c r="Y787">
        <v>8.3549999999999898</v>
      </c>
      <c r="Z787">
        <v>8.3549999999999898</v>
      </c>
      <c r="AA787">
        <v>8.3549999999999898</v>
      </c>
      <c r="AB787">
        <v>8.3549999999999898</v>
      </c>
      <c r="AC787">
        <v>8.3549999999999898</v>
      </c>
      <c r="AD787">
        <v>8.3549999999999898</v>
      </c>
      <c r="AE787">
        <v>8.3549999999999898</v>
      </c>
    </row>
    <row r="788" spans="1:35" customFormat="1" hidden="1">
      <c r="A788" t="s">
        <v>44</v>
      </c>
      <c r="B788" t="s">
        <v>53</v>
      </c>
      <c r="C788" t="s">
        <v>64</v>
      </c>
      <c r="D788">
        <v>2032</v>
      </c>
      <c r="E788">
        <v>0</v>
      </c>
      <c r="R788">
        <v>8.7229999999999901</v>
      </c>
      <c r="S788">
        <v>8.7229999999999901</v>
      </c>
      <c r="T788">
        <v>8.7229999999999901</v>
      </c>
      <c r="U788">
        <v>8.7229999999999901</v>
      </c>
      <c r="V788">
        <v>8.7229999999999901</v>
      </c>
      <c r="W788">
        <v>8.7229999999999901</v>
      </c>
      <c r="X788">
        <v>8.7229999999999901</v>
      </c>
      <c r="Y788">
        <v>8.7229999999999901</v>
      </c>
      <c r="Z788">
        <v>8.7229999999999901</v>
      </c>
      <c r="AA788">
        <v>8.7229999999999901</v>
      </c>
      <c r="AB788">
        <v>8.7229999999999901</v>
      </c>
      <c r="AC788">
        <v>8.7229999999999901</v>
      </c>
      <c r="AD788">
        <v>8.7229999999999901</v>
      </c>
      <c r="AE788">
        <v>8.7229999999999901</v>
      </c>
      <c r="AF788">
        <v>8.7229999999999901</v>
      </c>
    </row>
    <row r="789" spans="1:35" customFormat="1" hidden="1">
      <c r="A789" t="s">
        <v>44</v>
      </c>
      <c r="B789" t="s">
        <v>53</v>
      </c>
      <c r="C789" t="s">
        <v>64</v>
      </c>
      <c r="D789">
        <v>2033</v>
      </c>
      <c r="E789">
        <v>0</v>
      </c>
      <c r="S789">
        <v>9.0060000000000002</v>
      </c>
      <c r="T789">
        <v>9.0060000000000002</v>
      </c>
      <c r="U789">
        <v>9.0060000000000002</v>
      </c>
      <c r="V789">
        <v>9.0060000000000002</v>
      </c>
      <c r="W789">
        <v>9.0060000000000002</v>
      </c>
      <c r="X789">
        <v>9.0060000000000002</v>
      </c>
      <c r="Y789">
        <v>9.0060000000000002</v>
      </c>
      <c r="Z789">
        <v>9.0060000000000002</v>
      </c>
      <c r="AA789">
        <v>9.0060000000000002</v>
      </c>
      <c r="AB789">
        <v>9.0060000000000002</v>
      </c>
      <c r="AC789">
        <v>9.0060000000000002</v>
      </c>
      <c r="AD789">
        <v>9.0060000000000002</v>
      </c>
      <c r="AE789">
        <v>9.0060000000000002</v>
      </c>
      <c r="AF789">
        <v>9.0060000000000002</v>
      </c>
      <c r="AG789">
        <v>9.0060000000000002</v>
      </c>
    </row>
    <row r="790" spans="1:35" customFormat="1" hidden="1">
      <c r="A790" t="s">
        <v>44</v>
      </c>
      <c r="B790" t="s">
        <v>53</v>
      </c>
      <c r="C790" t="s">
        <v>64</v>
      </c>
      <c r="D790">
        <v>2034</v>
      </c>
      <c r="E790">
        <v>0</v>
      </c>
      <c r="T790">
        <v>9.3150000000000102</v>
      </c>
      <c r="U790">
        <v>9.3150000000000102</v>
      </c>
      <c r="V790">
        <v>9.3150000000000102</v>
      </c>
      <c r="W790">
        <v>9.3150000000000102</v>
      </c>
      <c r="X790">
        <v>9.3150000000000102</v>
      </c>
      <c r="Y790">
        <v>9.3150000000000102</v>
      </c>
      <c r="Z790">
        <v>9.3150000000000102</v>
      </c>
      <c r="AA790">
        <v>9.3150000000000102</v>
      </c>
      <c r="AB790">
        <v>9.3150000000000102</v>
      </c>
      <c r="AC790">
        <v>9.3150000000000102</v>
      </c>
      <c r="AD790">
        <v>9.3150000000000102</v>
      </c>
      <c r="AE790">
        <v>9.3150000000000102</v>
      </c>
      <c r="AF790">
        <v>9.3150000000000102</v>
      </c>
      <c r="AG790">
        <v>9.3150000000000102</v>
      </c>
      <c r="AH790">
        <v>9.3150000000000102</v>
      </c>
    </row>
    <row r="791" spans="1:35" customFormat="1" hidden="1">
      <c r="A791" t="s">
        <v>44</v>
      </c>
      <c r="B791" t="s">
        <v>53</v>
      </c>
      <c r="C791" t="s">
        <v>64</v>
      </c>
      <c r="D791">
        <v>2035</v>
      </c>
      <c r="E791">
        <v>0</v>
      </c>
      <c r="U791">
        <v>41.430999999999997</v>
      </c>
      <c r="V791">
        <v>41.430999999999997</v>
      </c>
      <c r="W791">
        <v>41.430999999999997</v>
      </c>
      <c r="X791">
        <v>41.430999999999997</v>
      </c>
      <c r="Y791">
        <v>41.430999999999997</v>
      </c>
      <c r="Z791">
        <v>41.430999999999997</v>
      </c>
      <c r="AA791">
        <v>41.430999999999997</v>
      </c>
      <c r="AB791">
        <v>41.430999999999997</v>
      </c>
      <c r="AC791">
        <v>41.430999999999997</v>
      </c>
      <c r="AD791">
        <v>41.430999999999997</v>
      </c>
      <c r="AE791">
        <v>41.430999999999997</v>
      </c>
      <c r="AF791">
        <v>41.430999999999997</v>
      </c>
      <c r="AG791">
        <v>41.430999999999997</v>
      </c>
      <c r="AH791">
        <v>41.430999999999997</v>
      </c>
      <c r="AI791">
        <v>41.430999999999997</v>
      </c>
    </row>
    <row r="792" spans="1:35" customFormat="1" hidden="1">
      <c r="A792" t="s">
        <v>44</v>
      </c>
      <c r="B792" t="s">
        <v>53</v>
      </c>
      <c r="C792" t="s">
        <v>64</v>
      </c>
      <c r="D792">
        <v>2036</v>
      </c>
      <c r="E792">
        <v>0</v>
      </c>
      <c r="V792">
        <v>22.523999999999901</v>
      </c>
      <c r="W792">
        <v>22.523999999999901</v>
      </c>
      <c r="X792">
        <v>22.523999999999901</v>
      </c>
      <c r="Y792">
        <v>22.523999999999901</v>
      </c>
      <c r="Z792">
        <v>22.523999999999901</v>
      </c>
      <c r="AA792">
        <v>22.523999999999901</v>
      </c>
      <c r="AB792">
        <v>22.523999999999901</v>
      </c>
      <c r="AC792">
        <v>22.523999999999901</v>
      </c>
      <c r="AD792">
        <v>22.523999999999901</v>
      </c>
      <c r="AE792">
        <v>22.523999999999901</v>
      </c>
      <c r="AF792">
        <v>22.523999999999901</v>
      </c>
      <c r="AG792">
        <v>22.523999999999901</v>
      </c>
      <c r="AH792">
        <v>22.523999999999901</v>
      </c>
      <c r="AI792">
        <v>22.523999999999901</v>
      </c>
    </row>
    <row r="793" spans="1:35" customFormat="1" hidden="1">
      <c r="A793" t="s">
        <v>44</v>
      </c>
      <c r="B793" t="s">
        <v>53</v>
      </c>
      <c r="C793" t="s">
        <v>64</v>
      </c>
      <c r="D793">
        <v>2037</v>
      </c>
      <c r="E793">
        <v>0</v>
      </c>
      <c r="W793">
        <v>19.380999999999901</v>
      </c>
      <c r="X793">
        <v>19.380999999999901</v>
      </c>
      <c r="Y793">
        <v>19.380999999999901</v>
      </c>
      <c r="Z793">
        <v>19.380999999999901</v>
      </c>
      <c r="AA793">
        <v>19.380999999999901</v>
      </c>
      <c r="AB793">
        <v>19.380999999999901</v>
      </c>
      <c r="AC793">
        <v>19.380999999999901</v>
      </c>
      <c r="AD793">
        <v>19.380999999999901</v>
      </c>
      <c r="AE793">
        <v>19.380999999999901</v>
      </c>
      <c r="AF793">
        <v>19.380999999999901</v>
      </c>
      <c r="AG793">
        <v>19.380999999999901</v>
      </c>
      <c r="AH793">
        <v>19.380999999999901</v>
      </c>
      <c r="AI793">
        <v>19.380999999999901</v>
      </c>
    </row>
    <row r="794" spans="1:35" customFormat="1" hidden="1">
      <c r="A794" t="s">
        <v>44</v>
      </c>
      <c r="B794" t="s">
        <v>53</v>
      </c>
      <c r="C794" t="s">
        <v>64</v>
      </c>
      <c r="D794">
        <v>2038</v>
      </c>
      <c r="E794">
        <v>0</v>
      </c>
      <c r="X794">
        <v>12.9119999999999</v>
      </c>
      <c r="Y794">
        <v>12.9119999999999</v>
      </c>
      <c r="Z794">
        <v>12.9119999999999</v>
      </c>
      <c r="AA794">
        <v>12.9119999999999</v>
      </c>
      <c r="AB794">
        <v>12.9119999999999</v>
      </c>
      <c r="AC794">
        <v>12.9119999999999</v>
      </c>
      <c r="AD794">
        <v>12.9119999999999</v>
      </c>
      <c r="AE794">
        <v>12.9119999999999</v>
      </c>
      <c r="AF794">
        <v>12.9119999999999</v>
      </c>
      <c r="AG794">
        <v>12.9119999999999</v>
      </c>
      <c r="AH794">
        <v>12.9119999999999</v>
      </c>
      <c r="AI794">
        <v>12.9119999999999</v>
      </c>
    </row>
    <row r="795" spans="1:35" customFormat="1" hidden="1">
      <c r="A795" t="s">
        <v>44</v>
      </c>
      <c r="B795" t="s">
        <v>53</v>
      </c>
      <c r="C795" t="s">
        <v>64</v>
      </c>
      <c r="D795">
        <v>2039</v>
      </c>
      <c r="E795">
        <v>0</v>
      </c>
      <c r="Y795">
        <v>13.558999999999999</v>
      </c>
      <c r="Z795">
        <v>13.558999999999999</v>
      </c>
      <c r="AA795">
        <v>13.558999999999999</v>
      </c>
      <c r="AB795">
        <v>13.558999999999999</v>
      </c>
      <c r="AC795">
        <v>13.558999999999999</v>
      </c>
      <c r="AD795">
        <v>13.558999999999999</v>
      </c>
      <c r="AE795">
        <v>13.558999999999999</v>
      </c>
      <c r="AF795">
        <v>13.558999999999999</v>
      </c>
      <c r="AG795">
        <v>13.558999999999999</v>
      </c>
      <c r="AH795">
        <v>13.558999999999999</v>
      </c>
      <c r="AI795">
        <v>13.558999999999999</v>
      </c>
    </row>
    <row r="796" spans="1:35" customFormat="1" hidden="1">
      <c r="A796" t="s">
        <v>44</v>
      </c>
      <c r="B796" t="s">
        <v>53</v>
      </c>
      <c r="C796" t="s">
        <v>64</v>
      </c>
      <c r="D796">
        <v>2040</v>
      </c>
      <c r="E796">
        <v>0</v>
      </c>
      <c r="Z796">
        <v>14.415999999999899</v>
      </c>
      <c r="AA796">
        <v>14.415999999999899</v>
      </c>
      <c r="AB796">
        <v>14.415999999999899</v>
      </c>
      <c r="AC796">
        <v>14.415999999999899</v>
      </c>
      <c r="AD796">
        <v>14.415999999999899</v>
      </c>
      <c r="AE796">
        <v>14.415999999999899</v>
      </c>
      <c r="AF796">
        <v>14.415999999999899</v>
      </c>
      <c r="AG796">
        <v>14.415999999999899</v>
      </c>
      <c r="AH796">
        <v>14.415999999999899</v>
      </c>
      <c r="AI796">
        <v>14.415999999999899</v>
      </c>
    </row>
    <row r="797" spans="1:35" customFormat="1" hidden="1">
      <c r="A797" t="s">
        <v>44</v>
      </c>
      <c r="B797" t="s">
        <v>53</v>
      </c>
      <c r="C797" t="s">
        <v>64</v>
      </c>
      <c r="D797">
        <v>2041</v>
      </c>
      <c r="E797">
        <v>0</v>
      </c>
      <c r="AA797">
        <v>15.2629999999999</v>
      </c>
      <c r="AB797">
        <v>15.2629999999999</v>
      </c>
      <c r="AC797">
        <v>15.2629999999999</v>
      </c>
      <c r="AD797">
        <v>15.2629999999999</v>
      </c>
      <c r="AE797">
        <v>15.2629999999999</v>
      </c>
      <c r="AF797">
        <v>15.2629999999999</v>
      </c>
      <c r="AG797">
        <v>15.2629999999999</v>
      </c>
      <c r="AH797">
        <v>15.2629999999999</v>
      </c>
      <c r="AI797">
        <v>15.2629999999999</v>
      </c>
    </row>
    <row r="798" spans="1:35" customFormat="1" hidden="1">
      <c r="A798" t="s">
        <v>44</v>
      </c>
      <c r="B798" t="s">
        <v>53</v>
      </c>
      <c r="C798" t="s">
        <v>64</v>
      </c>
      <c r="D798">
        <v>2042</v>
      </c>
      <c r="E798">
        <v>0</v>
      </c>
      <c r="AB798">
        <v>16.213000000000001</v>
      </c>
      <c r="AC798">
        <v>16.213000000000001</v>
      </c>
      <c r="AD798">
        <v>16.213000000000001</v>
      </c>
      <c r="AE798">
        <v>16.213000000000001</v>
      </c>
      <c r="AF798">
        <v>16.213000000000001</v>
      </c>
      <c r="AG798">
        <v>16.213000000000001</v>
      </c>
      <c r="AH798">
        <v>16.213000000000001</v>
      </c>
      <c r="AI798">
        <v>16.213000000000001</v>
      </c>
    </row>
    <row r="799" spans="1:35" customFormat="1" hidden="1">
      <c r="A799" t="s">
        <v>44</v>
      </c>
      <c r="B799" t="s">
        <v>53</v>
      </c>
      <c r="C799" t="s">
        <v>64</v>
      </c>
      <c r="D799">
        <v>2043</v>
      </c>
      <c r="E799">
        <v>0</v>
      </c>
      <c r="AC799">
        <v>16.957000000000001</v>
      </c>
      <c r="AD799">
        <v>16.957000000000001</v>
      </c>
      <c r="AE799">
        <v>16.957000000000001</v>
      </c>
      <c r="AF799">
        <v>16.957000000000001</v>
      </c>
      <c r="AG799">
        <v>16.957000000000001</v>
      </c>
      <c r="AH799">
        <v>16.957000000000001</v>
      </c>
      <c r="AI799">
        <v>16.957000000000001</v>
      </c>
    </row>
    <row r="800" spans="1:35" customFormat="1" hidden="1">
      <c r="A800" t="s">
        <v>44</v>
      </c>
      <c r="B800" t="s">
        <v>53</v>
      </c>
      <c r="C800" t="s">
        <v>64</v>
      </c>
      <c r="D800">
        <v>2044</v>
      </c>
      <c r="E800">
        <v>0</v>
      </c>
      <c r="AD800">
        <v>17.6859999999999</v>
      </c>
      <c r="AE800">
        <v>17.6859999999999</v>
      </c>
      <c r="AF800">
        <v>17.6859999999999</v>
      </c>
      <c r="AG800">
        <v>17.6859999999999</v>
      </c>
      <c r="AH800">
        <v>17.6859999999999</v>
      </c>
      <c r="AI800">
        <v>17.6859999999999</v>
      </c>
    </row>
    <row r="801" spans="1:35" customFormat="1" hidden="1">
      <c r="A801" t="s">
        <v>44</v>
      </c>
      <c r="B801" t="s">
        <v>53</v>
      </c>
      <c r="C801" t="s">
        <v>64</v>
      </c>
      <c r="D801">
        <v>2045</v>
      </c>
      <c r="E801">
        <v>0</v>
      </c>
      <c r="AE801">
        <v>18.390999999999899</v>
      </c>
      <c r="AF801">
        <v>18.390999999999899</v>
      </c>
      <c r="AG801">
        <v>18.390999999999899</v>
      </c>
      <c r="AH801">
        <v>18.390999999999899</v>
      </c>
      <c r="AI801">
        <v>18.390999999999899</v>
      </c>
    </row>
    <row r="802" spans="1:35" customFormat="1" hidden="1">
      <c r="A802" t="s">
        <v>44</v>
      </c>
      <c r="B802" t="s">
        <v>53</v>
      </c>
      <c r="C802" t="s">
        <v>64</v>
      </c>
      <c r="D802">
        <v>2046</v>
      </c>
      <c r="E802">
        <v>0</v>
      </c>
      <c r="AF802">
        <v>8.3549999999999898</v>
      </c>
      <c r="AG802">
        <v>8.3549999999999898</v>
      </c>
      <c r="AH802">
        <v>8.3549999999999898</v>
      </c>
      <c r="AI802">
        <v>8.3549999999999898</v>
      </c>
    </row>
    <row r="803" spans="1:35" customFormat="1" hidden="1">
      <c r="A803" t="s">
        <v>44</v>
      </c>
      <c r="B803" t="s">
        <v>53</v>
      </c>
      <c r="C803" t="s">
        <v>64</v>
      </c>
      <c r="D803">
        <v>2047</v>
      </c>
      <c r="E803">
        <v>0</v>
      </c>
      <c r="AG803">
        <v>8.7229999999999901</v>
      </c>
      <c r="AH803">
        <v>8.7229999999999901</v>
      </c>
      <c r="AI803">
        <v>8.7229999999999901</v>
      </c>
    </row>
    <row r="804" spans="1:35" customFormat="1" hidden="1">
      <c r="A804" t="s">
        <v>44</v>
      </c>
      <c r="B804" t="s">
        <v>53</v>
      </c>
      <c r="C804" t="s">
        <v>64</v>
      </c>
      <c r="D804">
        <v>2048</v>
      </c>
      <c r="E804">
        <v>0</v>
      </c>
      <c r="AH804">
        <v>9.0060000000000002</v>
      </c>
      <c r="AI804">
        <v>9.0060000000000002</v>
      </c>
    </row>
    <row r="805" spans="1:35" customFormat="1" hidden="1">
      <c r="A805" t="s">
        <v>44</v>
      </c>
      <c r="B805" t="s">
        <v>53</v>
      </c>
      <c r="C805" t="s">
        <v>64</v>
      </c>
      <c r="D805">
        <v>2049</v>
      </c>
      <c r="E805">
        <v>0</v>
      </c>
      <c r="AI805">
        <v>9.3150000000000102</v>
      </c>
    </row>
    <row r="806" spans="1:35" customFormat="1" hidden="1">
      <c r="A806" t="s">
        <v>44</v>
      </c>
      <c r="B806" t="s">
        <v>53</v>
      </c>
      <c r="C806" t="s">
        <v>63</v>
      </c>
      <c r="D806">
        <v>2012</v>
      </c>
      <c r="E806">
        <v>1</v>
      </c>
      <c r="F806">
        <v>37.145999999999802</v>
      </c>
      <c r="G806">
        <v>37.145999999999802</v>
      </c>
      <c r="H806">
        <v>37.145999999999802</v>
      </c>
      <c r="I806">
        <v>37.145999999999802</v>
      </c>
      <c r="J806">
        <v>37.145999999999802</v>
      </c>
      <c r="K806">
        <v>37.145999999999802</v>
      </c>
      <c r="L806">
        <v>37.145999999999802</v>
      </c>
      <c r="M806">
        <v>37.145999999999802</v>
      </c>
      <c r="N806">
        <v>37.145999999999802</v>
      </c>
      <c r="O806">
        <v>37.145999999999802</v>
      </c>
      <c r="P806">
        <v>37.145999999999802</v>
      </c>
      <c r="Q806">
        <v>37.145999999999802</v>
      </c>
      <c r="R806">
        <v>37.145999999999802</v>
      </c>
      <c r="S806">
        <v>37.145999999999802</v>
      </c>
      <c r="T806">
        <v>37.145999999999802</v>
      </c>
      <c r="U806">
        <v>37.145999999999802</v>
      </c>
      <c r="V806">
        <v>37.145999999999802</v>
      </c>
      <c r="W806">
        <v>37.145999999999802</v>
      </c>
      <c r="X806">
        <v>37.145999999999802</v>
      </c>
      <c r="Y806">
        <v>37.145999999999802</v>
      </c>
      <c r="Z806">
        <v>37.145999999999802</v>
      </c>
      <c r="AA806">
        <v>37.145999999999802</v>
      </c>
    </row>
    <row r="807" spans="1:35" customFormat="1" hidden="1">
      <c r="A807" t="s">
        <v>44</v>
      </c>
      <c r="B807" t="s">
        <v>53</v>
      </c>
      <c r="C807" t="s">
        <v>63</v>
      </c>
      <c r="D807">
        <v>2013</v>
      </c>
      <c r="E807">
        <v>1</v>
      </c>
      <c r="F807">
        <v>22.3539999999999</v>
      </c>
      <c r="G807">
        <v>22.3539999999999</v>
      </c>
      <c r="H807">
        <v>22.3539999999999</v>
      </c>
      <c r="I807">
        <v>22.3539999999999</v>
      </c>
      <c r="J807">
        <v>22.3539999999999</v>
      </c>
      <c r="K807">
        <v>22.3539999999999</v>
      </c>
      <c r="L807">
        <v>22.3539999999999</v>
      </c>
      <c r="M807">
        <v>22.3539999999999</v>
      </c>
      <c r="N807">
        <v>22.3539999999999</v>
      </c>
      <c r="O807">
        <v>22.3539999999999</v>
      </c>
      <c r="P807">
        <v>22.3539999999999</v>
      </c>
      <c r="Q807">
        <v>22.3539999999999</v>
      </c>
      <c r="R807">
        <v>22.3539999999999</v>
      </c>
      <c r="S807">
        <v>22.3539999999999</v>
      </c>
      <c r="T807">
        <v>22.3539999999999</v>
      </c>
      <c r="U807">
        <v>22.3539999999999</v>
      </c>
      <c r="V807">
        <v>22.3539999999999</v>
      </c>
      <c r="W807">
        <v>22.3539999999999</v>
      </c>
      <c r="X807">
        <v>22.3539999999999</v>
      </c>
      <c r="Y807">
        <v>22.3539999999999</v>
      </c>
      <c r="Z807">
        <v>22.3539999999999</v>
      </c>
      <c r="AA807">
        <v>22.3539999999999</v>
      </c>
      <c r="AB807">
        <v>22.3539999999999</v>
      </c>
    </row>
    <row r="808" spans="1:35" customFormat="1" hidden="1">
      <c r="A808" t="s">
        <v>44</v>
      </c>
      <c r="B808" t="s">
        <v>53</v>
      </c>
      <c r="C808" t="s">
        <v>63</v>
      </c>
      <c r="D808">
        <v>2014</v>
      </c>
      <c r="E808">
        <v>1</v>
      </c>
      <c r="F808">
        <v>24.319999999999901</v>
      </c>
      <c r="G808">
        <v>24.319999999999901</v>
      </c>
      <c r="H808">
        <v>24.319999999999901</v>
      </c>
      <c r="I808">
        <v>24.319999999999901</v>
      </c>
      <c r="J808">
        <v>24.319999999999901</v>
      </c>
      <c r="K808">
        <v>24.319999999999901</v>
      </c>
      <c r="L808">
        <v>24.319999999999901</v>
      </c>
      <c r="M808">
        <v>24.319999999999901</v>
      </c>
      <c r="N808">
        <v>24.319999999999901</v>
      </c>
      <c r="O808">
        <v>24.319999999999901</v>
      </c>
      <c r="P808">
        <v>24.319999999999901</v>
      </c>
      <c r="Q808">
        <v>24.319999999999901</v>
      </c>
      <c r="R808">
        <v>24.319999999999901</v>
      </c>
      <c r="S808">
        <v>24.319999999999901</v>
      </c>
      <c r="T808">
        <v>24.319999999999901</v>
      </c>
      <c r="U808">
        <v>24.319999999999901</v>
      </c>
      <c r="V808">
        <v>24.319999999999901</v>
      </c>
      <c r="W808">
        <v>24.319999999999901</v>
      </c>
      <c r="X808">
        <v>24.319999999999901</v>
      </c>
      <c r="Y808">
        <v>24.319999999999901</v>
      </c>
      <c r="Z808">
        <v>24.319999999999901</v>
      </c>
      <c r="AA808">
        <v>24.319999999999901</v>
      </c>
      <c r="AB808">
        <v>24.319999999999901</v>
      </c>
      <c r="AC808">
        <v>24.319999999999901</v>
      </c>
    </row>
    <row r="809" spans="1:35" customFormat="1" hidden="1">
      <c r="A809" t="s">
        <v>44</v>
      </c>
      <c r="B809" t="s">
        <v>53</v>
      </c>
      <c r="C809" t="s">
        <v>63</v>
      </c>
      <c r="D809">
        <v>2015</v>
      </c>
      <c r="E809">
        <v>1</v>
      </c>
      <c r="F809">
        <v>27.78</v>
      </c>
      <c r="G809">
        <v>27.78</v>
      </c>
      <c r="H809">
        <v>27.78</v>
      </c>
      <c r="I809">
        <v>27.78</v>
      </c>
      <c r="J809">
        <v>27.78</v>
      </c>
      <c r="K809">
        <v>27.78</v>
      </c>
      <c r="L809">
        <v>27.78</v>
      </c>
      <c r="M809">
        <v>27.78</v>
      </c>
      <c r="N809">
        <v>27.78</v>
      </c>
      <c r="O809">
        <v>27.78</v>
      </c>
      <c r="P809">
        <v>27.78</v>
      </c>
      <c r="Q809">
        <v>27.78</v>
      </c>
      <c r="R809">
        <v>27.78</v>
      </c>
      <c r="S809">
        <v>27.78</v>
      </c>
      <c r="T809">
        <v>27.78</v>
      </c>
      <c r="U809">
        <v>27.78</v>
      </c>
      <c r="V809">
        <v>27.78</v>
      </c>
      <c r="W809">
        <v>27.78</v>
      </c>
      <c r="X809">
        <v>27.78</v>
      </c>
      <c r="Y809">
        <v>27.78</v>
      </c>
      <c r="Z809">
        <v>27.78</v>
      </c>
      <c r="AA809">
        <v>27.78</v>
      </c>
      <c r="AB809">
        <v>27.78</v>
      </c>
      <c r="AC809">
        <v>27.78</v>
      </c>
      <c r="AD809">
        <v>27.78</v>
      </c>
    </row>
    <row r="810" spans="1:35" customFormat="1" hidden="1">
      <c r="A810" t="s">
        <v>44</v>
      </c>
      <c r="B810" t="s">
        <v>53</v>
      </c>
      <c r="C810" t="s">
        <v>63</v>
      </c>
      <c r="D810">
        <v>2016</v>
      </c>
      <c r="E810">
        <v>1</v>
      </c>
      <c r="F810">
        <v>21.96</v>
      </c>
      <c r="G810">
        <v>21.96</v>
      </c>
      <c r="H810">
        <v>21.96</v>
      </c>
      <c r="I810">
        <v>21.96</v>
      </c>
      <c r="J810">
        <v>21.96</v>
      </c>
      <c r="K810">
        <v>21.96</v>
      </c>
      <c r="L810">
        <v>21.96</v>
      </c>
      <c r="M810">
        <v>21.96</v>
      </c>
      <c r="N810">
        <v>21.96</v>
      </c>
      <c r="O810">
        <v>21.96</v>
      </c>
      <c r="P810">
        <v>21.96</v>
      </c>
      <c r="Q810">
        <v>21.96</v>
      </c>
      <c r="R810">
        <v>21.96</v>
      </c>
      <c r="S810">
        <v>21.96</v>
      </c>
      <c r="T810">
        <v>21.96</v>
      </c>
      <c r="U810">
        <v>21.96</v>
      </c>
      <c r="V810">
        <v>21.96</v>
      </c>
      <c r="W810">
        <v>21.96</v>
      </c>
      <c r="X810">
        <v>21.96</v>
      </c>
      <c r="Y810">
        <v>21.96</v>
      </c>
      <c r="Z810">
        <v>21.96</v>
      </c>
      <c r="AA810">
        <v>21.96</v>
      </c>
      <c r="AB810">
        <v>21.96</v>
      </c>
      <c r="AC810">
        <v>21.96</v>
      </c>
      <c r="AD810">
        <v>21.96</v>
      </c>
      <c r="AE810">
        <v>21.96</v>
      </c>
    </row>
    <row r="811" spans="1:35" customFormat="1" hidden="1">
      <c r="A811" t="s">
        <v>44</v>
      </c>
      <c r="B811" t="s">
        <v>53</v>
      </c>
      <c r="C811" t="s">
        <v>63</v>
      </c>
      <c r="D811">
        <v>2017</v>
      </c>
      <c r="E811">
        <v>1</v>
      </c>
      <c r="F811">
        <v>82.439999999999799</v>
      </c>
      <c r="G811">
        <v>82.439999999999799</v>
      </c>
      <c r="H811">
        <v>82.439999999999799</v>
      </c>
      <c r="I811">
        <v>82.439999999999799</v>
      </c>
      <c r="J811">
        <v>82.439999999999799</v>
      </c>
      <c r="K811">
        <v>82.439999999999799</v>
      </c>
      <c r="L811">
        <v>82.439999999999799</v>
      </c>
      <c r="M811">
        <v>82.439999999999799</v>
      </c>
      <c r="N811">
        <v>82.439999999999799</v>
      </c>
      <c r="O811">
        <v>82.439999999999799</v>
      </c>
      <c r="P811">
        <v>82.439999999999799</v>
      </c>
      <c r="Q811">
        <v>82.439999999999799</v>
      </c>
      <c r="R811">
        <v>82.439999999999799</v>
      </c>
      <c r="S811">
        <v>82.439999999999799</v>
      </c>
      <c r="T811">
        <v>82.439999999999799</v>
      </c>
      <c r="U811">
        <v>82.439999999999799</v>
      </c>
      <c r="V811">
        <v>82.439999999999799</v>
      </c>
      <c r="W811">
        <v>82.439999999999799</v>
      </c>
      <c r="X811">
        <v>82.439999999999799</v>
      </c>
      <c r="Y811">
        <v>82.439999999999799</v>
      </c>
      <c r="Z811">
        <v>82.439999999999799</v>
      </c>
      <c r="AA811">
        <v>82.439999999999799</v>
      </c>
      <c r="AB811">
        <v>82.439999999999799</v>
      </c>
      <c r="AC811">
        <v>82.439999999999799</v>
      </c>
      <c r="AD811">
        <v>82.439999999999799</v>
      </c>
      <c r="AE811">
        <v>82.439999999999799</v>
      </c>
      <c r="AF811">
        <v>82.439999999999799</v>
      </c>
    </row>
    <row r="812" spans="1:35" customFormat="1" hidden="1">
      <c r="A812" t="s">
        <v>44</v>
      </c>
      <c r="B812" t="s">
        <v>53</v>
      </c>
      <c r="C812" t="s">
        <v>63</v>
      </c>
      <c r="D812">
        <v>2018</v>
      </c>
      <c r="E812">
        <v>1</v>
      </c>
      <c r="F812">
        <v>22.739999999999899</v>
      </c>
      <c r="G812">
        <v>22.739999999999899</v>
      </c>
      <c r="H812">
        <v>22.739999999999899</v>
      </c>
      <c r="I812">
        <v>22.739999999999899</v>
      </c>
      <c r="J812">
        <v>22.739999999999899</v>
      </c>
      <c r="K812">
        <v>22.739999999999899</v>
      </c>
      <c r="L812">
        <v>22.739999999999899</v>
      </c>
      <c r="M812">
        <v>22.739999999999899</v>
      </c>
      <c r="N812">
        <v>22.739999999999899</v>
      </c>
      <c r="O812">
        <v>22.739999999999899</v>
      </c>
      <c r="P812">
        <v>22.739999999999899</v>
      </c>
      <c r="Q812">
        <v>22.739999999999899</v>
      </c>
      <c r="R812">
        <v>22.739999999999899</v>
      </c>
      <c r="S812">
        <v>22.739999999999899</v>
      </c>
      <c r="T812">
        <v>22.739999999999899</v>
      </c>
      <c r="U812">
        <v>22.739999999999899</v>
      </c>
      <c r="V812">
        <v>22.739999999999899</v>
      </c>
      <c r="W812">
        <v>22.739999999999899</v>
      </c>
      <c r="X812">
        <v>22.739999999999899</v>
      </c>
      <c r="Y812">
        <v>22.739999999999899</v>
      </c>
      <c r="Z812">
        <v>22.739999999999899</v>
      </c>
      <c r="AA812">
        <v>22.739999999999899</v>
      </c>
      <c r="AB812">
        <v>22.739999999999899</v>
      </c>
      <c r="AC812">
        <v>22.739999999999899</v>
      </c>
      <c r="AD812">
        <v>22.739999999999899</v>
      </c>
      <c r="AE812">
        <v>22.739999999999899</v>
      </c>
      <c r="AF812">
        <v>22.739999999999899</v>
      </c>
      <c r="AG812">
        <v>22.739999999999899</v>
      </c>
    </row>
    <row r="813" spans="1:35" customFormat="1" hidden="1">
      <c r="A813" t="s">
        <v>44</v>
      </c>
      <c r="B813" t="s">
        <v>53</v>
      </c>
      <c r="C813" t="s">
        <v>63</v>
      </c>
      <c r="D813">
        <v>2019</v>
      </c>
      <c r="E813">
        <v>1</v>
      </c>
      <c r="F813">
        <v>12.8799999999999</v>
      </c>
      <c r="G813">
        <v>12.8799999999999</v>
      </c>
      <c r="H813">
        <v>12.8799999999999</v>
      </c>
      <c r="I813">
        <v>12.8799999999999</v>
      </c>
      <c r="J813">
        <v>12.8799999999999</v>
      </c>
      <c r="K813">
        <v>12.8799999999999</v>
      </c>
      <c r="L813">
        <v>12.8799999999999</v>
      </c>
      <c r="M813">
        <v>12.8799999999999</v>
      </c>
      <c r="N813">
        <v>12.8799999999999</v>
      </c>
      <c r="O813">
        <v>12.8799999999999</v>
      </c>
      <c r="P813">
        <v>12.8799999999999</v>
      </c>
      <c r="Q813">
        <v>12.8799999999999</v>
      </c>
      <c r="R813">
        <v>12.8799999999999</v>
      </c>
      <c r="S813">
        <v>12.8799999999999</v>
      </c>
      <c r="T813">
        <v>12.8799999999999</v>
      </c>
      <c r="U813">
        <v>12.8799999999999</v>
      </c>
      <c r="V813">
        <v>12.8799999999999</v>
      </c>
      <c r="W813">
        <v>12.8799999999999</v>
      </c>
      <c r="X813">
        <v>12.8799999999999</v>
      </c>
      <c r="Y813">
        <v>12.8799999999999</v>
      </c>
      <c r="Z813">
        <v>12.8799999999999</v>
      </c>
      <c r="AA813">
        <v>12.8799999999999</v>
      </c>
      <c r="AB813">
        <v>12.8799999999999</v>
      </c>
      <c r="AC813">
        <v>12.8799999999999</v>
      </c>
      <c r="AD813">
        <v>12.8799999999999</v>
      </c>
      <c r="AE813">
        <v>12.8799999999999</v>
      </c>
      <c r="AF813">
        <v>12.8799999999999</v>
      </c>
      <c r="AG813">
        <v>12.8799999999999</v>
      </c>
      <c r="AH813">
        <v>12.8799999999999</v>
      </c>
    </row>
    <row r="814" spans="1:35" customFormat="1" hidden="1">
      <c r="A814" t="s">
        <v>44</v>
      </c>
      <c r="B814" t="s">
        <v>53</v>
      </c>
      <c r="C814" t="s">
        <v>63</v>
      </c>
      <c r="D814">
        <v>2020</v>
      </c>
      <c r="E814">
        <v>1</v>
      </c>
      <c r="F814">
        <v>15.336</v>
      </c>
      <c r="G814">
        <v>15.336</v>
      </c>
      <c r="H814">
        <v>15.336</v>
      </c>
      <c r="I814">
        <v>15.336</v>
      </c>
      <c r="J814">
        <v>15.336</v>
      </c>
      <c r="K814">
        <v>15.336</v>
      </c>
      <c r="L814">
        <v>15.336</v>
      </c>
      <c r="M814">
        <v>15.336</v>
      </c>
      <c r="N814">
        <v>15.336</v>
      </c>
      <c r="O814">
        <v>15.336</v>
      </c>
      <c r="P814">
        <v>15.336</v>
      </c>
      <c r="Q814">
        <v>15.336</v>
      </c>
      <c r="R814">
        <v>15.336</v>
      </c>
      <c r="S814">
        <v>15.336</v>
      </c>
      <c r="T814">
        <v>15.336</v>
      </c>
      <c r="U814">
        <v>15.336</v>
      </c>
      <c r="V814">
        <v>15.336</v>
      </c>
      <c r="W814">
        <v>15.336</v>
      </c>
      <c r="X814">
        <v>15.336</v>
      </c>
      <c r="Y814">
        <v>15.336</v>
      </c>
      <c r="Z814">
        <v>15.336</v>
      </c>
      <c r="AA814">
        <v>15.336</v>
      </c>
      <c r="AB814">
        <v>15.336</v>
      </c>
      <c r="AC814">
        <v>15.336</v>
      </c>
      <c r="AD814">
        <v>15.336</v>
      </c>
      <c r="AE814">
        <v>15.336</v>
      </c>
      <c r="AF814">
        <v>15.336</v>
      </c>
      <c r="AG814">
        <v>15.336</v>
      </c>
      <c r="AH814">
        <v>15.336</v>
      </c>
      <c r="AI814">
        <v>15.336</v>
      </c>
    </row>
    <row r="815" spans="1:35" customFormat="1" hidden="1">
      <c r="A815" t="s">
        <v>44</v>
      </c>
      <c r="B815" t="s">
        <v>53</v>
      </c>
      <c r="C815" t="s">
        <v>63</v>
      </c>
      <c r="D815">
        <v>2021</v>
      </c>
      <c r="E815">
        <v>1</v>
      </c>
      <c r="G815">
        <v>29.509999999999899</v>
      </c>
      <c r="H815">
        <v>29.509999999999899</v>
      </c>
      <c r="I815">
        <v>29.509999999999899</v>
      </c>
      <c r="J815">
        <v>29.509999999999899</v>
      </c>
      <c r="K815">
        <v>29.509999999999899</v>
      </c>
      <c r="L815">
        <v>29.509999999999899</v>
      </c>
      <c r="M815">
        <v>29.509999999999899</v>
      </c>
      <c r="N815">
        <v>29.509999999999899</v>
      </c>
      <c r="O815">
        <v>29.509999999999899</v>
      </c>
      <c r="P815">
        <v>29.509999999999899</v>
      </c>
      <c r="Q815">
        <v>29.509999999999899</v>
      </c>
      <c r="R815">
        <v>29.509999999999899</v>
      </c>
      <c r="S815">
        <v>29.509999999999899</v>
      </c>
      <c r="T815">
        <v>29.509999999999899</v>
      </c>
      <c r="U815">
        <v>29.509999999999899</v>
      </c>
      <c r="V815">
        <v>29.509999999999899</v>
      </c>
      <c r="W815">
        <v>29.509999999999899</v>
      </c>
      <c r="X815">
        <v>29.509999999999899</v>
      </c>
      <c r="Y815">
        <v>29.509999999999899</v>
      </c>
      <c r="Z815">
        <v>29.509999999999899</v>
      </c>
      <c r="AA815">
        <v>29.509999999999899</v>
      </c>
      <c r="AB815">
        <v>29.509999999999899</v>
      </c>
      <c r="AC815">
        <v>29.509999999999899</v>
      </c>
      <c r="AD815">
        <v>29.509999999999899</v>
      </c>
      <c r="AE815">
        <v>29.509999999999899</v>
      </c>
      <c r="AF815">
        <v>29.509999999999899</v>
      </c>
      <c r="AG815">
        <v>29.509999999999899</v>
      </c>
      <c r="AH815">
        <v>29.509999999999899</v>
      </c>
      <c r="AI815">
        <v>29.509999999999899</v>
      </c>
    </row>
    <row r="816" spans="1:35" customFormat="1" hidden="1">
      <c r="A816" t="s">
        <v>44</v>
      </c>
      <c r="B816" t="s">
        <v>53</v>
      </c>
      <c r="C816" t="s">
        <v>63</v>
      </c>
      <c r="D816">
        <v>2022</v>
      </c>
      <c r="E816">
        <v>1</v>
      </c>
      <c r="H816">
        <v>22.835000000000001</v>
      </c>
      <c r="I816">
        <v>22.835000000000001</v>
      </c>
      <c r="J816">
        <v>22.835000000000001</v>
      </c>
      <c r="K816">
        <v>22.835000000000001</v>
      </c>
      <c r="L816">
        <v>22.835000000000001</v>
      </c>
      <c r="M816">
        <v>22.835000000000001</v>
      </c>
      <c r="N816">
        <v>22.835000000000001</v>
      </c>
      <c r="O816">
        <v>22.835000000000001</v>
      </c>
      <c r="P816">
        <v>22.835000000000001</v>
      </c>
      <c r="Q816">
        <v>22.835000000000001</v>
      </c>
      <c r="R816">
        <v>22.835000000000001</v>
      </c>
      <c r="S816">
        <v>22.835000000000001</v>
      </c>
      <c r="T816">
        <v>22.835000000000001</v>
      </c>
      <c r="U816">
        <v>22.835000000000001</v>
      </c>
      <c r="V816">
        <v>22.835000000000001</v>
      </c>
      <c r="W816">
        <v>22.835000000000001</v>
      </c>
      <c r="X816">
        <v>22.835000000000001</v>
      </c>
      <c r="Y816">
        <v>22.835000000000001</v>
      </c>
      <c r="Z816">
        <v>22.835000000000001</v>
      </c>
      <c r="AA816">
        <v>22.835000000000001</v>
      </c>
      <c r="AB816">
        <v>22.835000000000001</v>
      </c>
      <c r="AC816">
        <v>22.835000000000001</v>
      </c>
      <c r="AD816">
        <v>22.835000000000001</v>
      </c>
      <c r="AE816">
        <v>22.835000000000001</v>
      </c>
      <c r="AF816">
        <v>22.835000000000001</v>
      </c>
      <c r="AG816">
        <v>22.835000000000001</v>
      </c>
      <c r="AH816">
        <v>22.835000000000001</v>
      </c>
      <c r="AI816">
        <v>22.835000000000001</v>
      </c>
    </row>
    <row r="817" spans="1:35" customFormat="1" hidden="1">
      <c r="A817" t="s">
        <v>44</v>
      </c>
      <c r="B817" t="s">
        <v>53</v>
      </c>
      <c r="C817" t="s">
        <v>63</v>
      </c>
      <c r="D817">
        <v>2023</v>
      </c>
      <c r="E817">
        <v>1</v>
      </c>
      <c r="I817">
        <v>19.1679999999999</v>
      </c>
      <c r="J817">
        <v>19.1679999999999</v>
      </c>
      <c r="K817">
        <v>19.1679999999999</v>
      </c>
      <c r="L817">
        <v>19.1679999999999</v>
      </c>
      <c r="M817">
        <v>19.1679999999999</v>
      </c>
      <c r="N817">
        <v>19.1679999999999</v>
      </c>
      <c r="O817">
        <v>19.1679999999999</v>
      </c>
      <c r="P817">
        <v>19.1679999999999</v>
      </c>
      <c r="Q817">
        <v>19.1679999999999</v>
      </c>
      <c r="R817">
        <v>19.1679999999999</v>
      </c>
      <c r="S817">
        <v>19.1679999999999</v>
      </c>
      <c r="T817">
        <v>19.1679999999999</v>
      </c>
      <c r="U817">
        <v>19.1679999999999</v>
      </c>
      <c r="V817">
        <v>19.1679999999999</v>
      </c>
      <c r="W817">
        <v>19.1679999999999</v>
      </c>
      <c r="X817">
        <v>19.1679999999999</v>
      </c>
      <c r="Y817">
        <v>19.1679999999999</v>
      </c>
      <c r="Z817">
        <v>19.1679999999999</v>
      </c>
      <c r="AA817">
        <v>19.1679999999999</v>
      </c>
      <c r="AB817">
        <v>19.1679999999999</v>
      </c>
      <c r="AC817">
        <v>19.1679999999999</v>
      </c>
      <c r="AD817">
        <v>19.1679999999999</v>
      </c>
      <c r="AE817">
        <v>19.1679999999999</v>
      </c>
      <c r="AF817">
        <v>19.1679999999999</v>
      </c>
      <c r="AG817">
        <v>19.1679999999999</v>
      </c>
      <c r="AH817">
        <v>19.1679999999999</v>
      </c>
      <c r="AI817">
        <v>19.1679999999999</v>
      </c>
    </row>
    <row r="818" spans="1:35" customFormat="1" hidden="1">
      <c r="A818" t="s">
        <v>44</v>
      </c>
      <c r="B818" t="s">
        <v>53</v>
      </c>
      <c r="C818" t="s">
        <v>63</v>
      </c>
      <c r="D818">
        <v>2024</v>
      </c>
      <c r="E818">
        <v>1</v>
      </c>
      <c r="J818">
        <v>23.0869999999999</v>
      </c>
      <c r="K818">
        <v>23.0869999999999</v>
      </c>
      <c r="L818">
        <v>23.0869999999999</v>
      </c>
      <c r="M818">
        <v>23.0869999999999</v>
      </c>
      <c r="N818">
        <v>23.0869999999999</v>
      </c>
      <c r="O818">
        <v>23.0869999999999</v>
      </c>
      <c r="P818">
        <v>23.0869999999999</v>
      </c>
      <c r="Q818">
        <v>23.0869999999999</v>
      </c>
      <c r="R818">
        <v>23.0869999999999</v>
      </c>
      <c r="S818">
        <v>23.0869999999999</v>
      </c>
      <c r="T818">
        <v>23.0869999999999</v>
      </c>
      <c r="U818">
        <v>23.0869999999999</v>
      </c>
      <c r="V818">
        <v>23.0869999999999</v>
      </c>
      <c r="W818">
        <v>23.0869999999999</v>
      </c>
      <c r="X818">
        <v>23.0869999999999</v>
      </c>
      <c r="Y818">
        <v>23.0869999999999</v>
      </c>
      <c r="Z818">
        <v>23.0869999999999</v>
      </c>
      <c r="AA818">
        <v>23.0869999999999</v>
      </c>
      <c r="AB818">
        <v>23.0869999999999</v>
      </c>
      <c r="AC818">
        <v>23.0869999999999</v>
      </c>
      <c r="AD818">
        <v>23.0869999999999</v>
      </c>
      <c r="AE818">
        <v>23.0869999999999</v>
      </c>
      <c r="AF818">
        <v>23.0869999999999</v>
      </c>
      <c r="AG818">
        <v>23.0869999999999</v>
      </c>
      <c r="AH818">
        <v>23.0869999999999</v>
      </c>
      <c r="AI818">
        <v>23.0869999999999</v>
      </c>
    </row>
    <row r="819" spans="1:35" customFormat="1" hidden="1">
      <c r="A819" t="s">
        <v>44</v>
      </c>
      <c r="B819" t="s">
        <v>53</v>
      </c>
      <c r="C819" t="s">
        <v>63</v>
      </c>
      <c r="D819">
        <v>2025</v>
      </c>
      <c r="E819">
        <v>1</v>
      </c>
      <c r="K819">
        <v>24.321999999999999</v>
      </c>
      <c r="L819">
        <v>24.321999999999999</v>
      </c>
      <c r="M819">
        <v>24.321999999999999</v>
      </c>
      <c r="N819">
        <v>24.321999999999999</v>
      </c>
      <c r="O819">
        <v>24.321999999999999</v>
      </c>
      <c r="P819">
        <v>24.321999999999999</v>
      </c>
      <c r="Q819">
        <v>24.321999999999999</v>
      </c>
      <c r="R819">
        <v>24.321999999999999</v>
      </c>
      <c r="S819">
        <v>24.321999999999999</v>
      </c>
      <c r="T819">
        <v>24.321999999999999</v>
      </c>
      <c r="U819">
        <v>24.321999999999999</v>
      </c>
      <c r="V819">
        <v>24.321999999999999</v>
      </c>
      <c r="W819">
        <v>24.321999999999999</v>
      </c>
      <c r="X819">
        <v>24.321999999999999</v>
      </c>
      <c r="Y819">
        <v>24.321999999999999</v>
      </c>
      <c r="Z819">
        <v>24.321999999999999</v>
      </c>
      <c r="AA819">
        <v>24.321999999999999</v>
      </c>
      <c r="AB819">
        <v>24.321999999999999</v>
      </c>
      <c r="AC819">
        <v>24.321999999999999</v>
      </c>
      <c r="AD819">
        <v>24.321999999999999</v>
      </c>
      <c r="AE819">
        <v>24.321999999999999</v>
      </c>
      <c r="AF819">
        <v>24.321999999999999</v>
      </c>
      <c r="AG819">
        <v>24.321999999999999</v>
      </c>
      <c r="AH819">
        <v>24.321999999999999</v>
      </c>
      <c r="AI819">
        <v>24.321999999999999</v>
      </c>
    </row>
    <row r="820" spans="1:35" customFormat="1" hidden="1">
      <c r="A820" t="s">
        <v>44</v>
      </c>
      <c r="B820" t="s">
        <v>53</v>
      </c>
      <c r="C820" t="s">
        <v>63</v>
      </c>
      <c r="D820">
        <v>2026</v>
      </c>
      <c r="E820">
        <v>1</v>
      </c>
      <c r="L820">
        <v>25.888000000000002</v>
      </c>
      <c r="M820">
        <v>25.888000000000002</v>
      </c>
      <c r="N820">
        <v>25.888000000000002</v>
      </c>
      <c r="O820">
        <v>25.888000000000002</v>
      </c>
      <c r="P820">
        <v>25.888000000000002</v>
      </c>
      <c r="Q820">
        <v>25.888000000000002</v>
      </c>
      <c r="R820">
        <v>25.888000000000002</v>
      </c>
      <c r="S820">
        <v>25.888000000000002</v>
      </c>
      <c r="T820">
        <v>25.888000000000002</v>
      </c>
      <c r="U820">
        <v>25.888000000000002</v>
      </c>
      <c r="V820">
        <v>25.888000000000002</v>
      </c>
      <c r="W820">
        <v>25.888000000000002</v>
      </c>
      <c r="X820">
        <v>25.888000000000002</v>
      </c>
      <c r="Y820">
        <v>25.888000000000002</v>
      </c>
      <c r="Z820">
        <v>25.888000000000002</v>
      </c>
      <c r="AA820">
        <v>25.888000000000002</v>
      </c>
      <c r="AB820">
        <v>25.888000000000002</v>
      </c>
      <c r="AC820">
        <v>25.888000000000002</v>
      </c>
      <c r="AD820">
        <v>25.888000000000002</v>
      </c>
      <c r="AE820">
        <v>25.888000000000002</v>
      </c>
      <c r="AF820">
        <v>25.888000000000002</v>
      </c>
      <c r="AG820">
        <v>25.888000000000002</v>
      </c>
      <c r="AH820">
        <v>25.888000000000002</v>
      </c>
      <c r="AI820">
        <v>25.888000000000002</v>
      </c>
    </row>
    <row r="821" spans="1:35" customFormat="1" hidden="1">
      <c r="A821" t="s">
        <v>44</v>
      </c>
      <c r="B821" t="s">
        <v>53</v>
      </c>
      <c r="C821" t="s">
        <v>63</v>
      </c>
      <c r="D821">
        <v>2027</v>
      </c>
      <c r="E821">
        <v>1</v>
      </c>
      <c r="M821">
        <v>27.24</v>
      </c>
      <c r="N821">
        <v>27.24</v>
      </c>
      <c r="O821">
        <v>27.24</v>
      </c>
      <c r="P821">
        <v>27.24</v>
      </c>
      <c r="Q821">
        <v>27.24</v>
      </c>
      <c r="R821">
        <v>27.24</v>
      </c>
      <c r="S821">
        <v>27.24</v>
      </c>
      <c r="T821">
        <v>27.24</v>
      </c>
      <c r="U821">
        <v>27.24</v>
      </c>
      <c r="V821">
        <v>27.24</v>
      </c>
      <c r="W821">
        <v>27.24</v>
      </c>
      <c r="X821">
        <v>27.24</v>
      </c>
      <c r="Y821">
        <v>27.24</v>
      </c>
      <c r="Z821">
        <v>27.24</v>
      </c>
      <c r="AA821">
        <v>27.24</v>
      </c>
      <c r="AB821">
        <v>27.24</v>
      </c>
      <c r="AC821">
        <v>27.24</v>
      </c>
      <c r="AD821">
        <v>27.24</v>
      </c>
      <c r="AE821">
        <v>27.24</v>
      </c>
      <c r="AF821">
        <v>27.24</v>
      </c>
      <c r="AG821">
        <v>27.24</v>
      </c>
      <c r="AH821">
        <v>27.24</v>
      </c>
      <c r="AI821">
        <v>27.24</v>
      </c>
    </row>
    <row r="822" spans="1:35" customFormat="1" hidden="1">
      <c r="A822" t="s">
        <v>44</v>
      </c>
      <c r="B822" t="s">
        <v>53</v>
      </c>
      <c r="C822" t="s">
        <v>63</v>
      </c>
      <c r="D822">
        <v>2028</v>
      </c>
      <c r="E822">
        <v>1</v>
      </c>
      <c r="N822">
        <v>28.386999999999901</v>
      </c>
      <c r="O822">
        <v>28.386999999999901</v>
      </c>
      <c r="P822">
        <v>28.386999999999901</v>
      </c>
      <c r="Q822">
        <v>28.386999999999901</v>
      </c>
      <c r="R822">
        <v>28.386999999999901</v>
      </c>
      <c r="S822">
        <v>28.386999999999901</v>
      </c>
      <c r="T822">
        <v>28.386999999999901</v>
      </c>
      <c r="U822">
        <v>28.386999999999901</v>
      </c>
      <c r="V822">
        <v>28.386999999999901</v>
      </c>
      <c r="W822">
        <v>28.386999999999901</v>
      </c>
      <c r="X822">
        <v>28.386999999999901</v>
      </c>
      <c r="Y822">
        <v>28.386999999999901</v>
      </c>
      <c r="Z822">
        <v>28.386999999999901</v>
      </c>
      <c r="AA822">
        <v>28.386999999999901</v>
      </c>
      <c r="AB822">
        <v>28.386999999999901</v>
      </c>
      <c r="AC822">
        <v>28.386999999999901</v>
      </c>
      <c r="AD822">
        <v>28.386999999999901</v>
      </c>
      <c r="AE822">
        <v>28.386999999999901</v>
      </c>
      <c r="AF822">
        <v>28.386999999999901</v>
      </c>
      <c r="AG822">
        <v>28.386999999999901</v>
      </c>
      <c r="AH822">
        <v>28.386999999999901</v>
      </c>
      <c r="AI822">
        <v>28.386999999999901</v>
      </c>
    </row>
    <row r="823" spans="1:35" customFormat="1" hidden="1">
      <c r="A823" t="s">
        <v>44</v>
      </c>
      <c r="B823" t="s">
        <v>53</v>
      </c>
      <c r="C823" t="s">
        <v>63</v>
      </c>
      <c r="D823">
        <v>2029</v>
      </c>
      <c r="E823">
        <v>1</v>
      </c>
      <c r="O823">
        <v>29.692999999999898</v>
      </c>
      <c r="P823">
        <v>29.692999999999898</v>
      </c>
      <c r="Q823">
        <v>29.692999999999898</v>
      </c>
      <c r="R823">
        <v>29.692999999999898</v>
      </c>
      <c r="S823">
        <v>29.692999999999898</v>
      </c>
      <c r="T823">
        <v>29.692999999999898</v>
      </c>
      <c r="U823">
        <v>29.692999999999898</v>
      </c>
      <c r="V823">
        <v>29.692999999999898</v>
      </c>
      <c r="W823">
        <v>29.692999999999898</v>
      </c>
      <c r="X823">
        <v>29.692999999999898</v>
      </c>
      <c r="Y823">
        <v>29.692999999999898</v>
      </c>
      <c r="Z823">
        <v>29.692999999999898</v>
      </c>
      <c r="AA823">
        <v>29.692999999999898</v>
      </c>
      <c r="AB823">
        <v>29.692999999999898</v>
      </c>
      <c r="AC823">
        <v>29.692999999999898</v>
      </c>
      <c r="AD823">
        <v>29.692999999999898</v>
      </c>
      <c r="AE823">
        <v>29.692999999999898</v>
      </c>
      <c r="AF823">
        <v>29.692999999999898</v>
      </c>
      <c r="AG823">
        <v>29.692999999999898</v>
      </c>
      <c r="AH823">
        <v>29.692999999999898</v>
      </c>
      <c r="AI823">
        <v>29.692999999999898</v>
      </c>
    </row>
    <row r="824" spans="1:35" customFormat="1" hidden="1">
      <c r="A824" t="s">
        <v>44</v>
      </c>
      <c r="B824" t="s">
        <v>53</v>
      </c>
      <c r="C824" t="s">
        <v>63</v>
      </c>
      <c r="D824">
        <v>2030</v>
      </c>
      <c r="E824">
        <v>1</v>
      </c>
      <c r="P824">
        <v>30.521999999999998</v>
      </c>
      <c r="Q824">
        <v>30.521999999999998</v>
      </c>
      <c r="R824">
        <v>30.521999999999998</v>
      </c>
      <c r="S824">
        <v>30.521999999999998</v>
      </c>
      <c r="T824">
        <v>30.521999999999998</v>
      </c>
      <c r="U824">
        <v>30.521999999999998</v>
      </c>
      <c r="V824">
        <v>30.521999999999998</v>
      </c>
      <c r="W824">
        <v>30.521999999999998</v>
      </c>
      <c r="X824">
        <v>30.521999999999998</v>
      </c>
      <c r="Y824">
        <v>30.521999999999998</v>
      </c>
      <c r="Z824">
        <v>30.521999999999998</v>
      </c>
      <c r="AA824">
        <v>30.521999999999998</v>
      </c>
      <c r="AB824">
        <v>30.521999999999998</v>
      </c>
      <c r="AC824">
        <v>30.521999999999998</v>
      </c>
      <c r="AD824">
        <v>30.521999999999998</v>
      </c>
      <c r="AE824">
        <v>30.521999999999998</v>
      </c>
      <c r="AF824">
        <v>30.521999999999998</v>
      </c>
      <c r="AG824">
        <v>30.521999999999998</v>
      </c>
      <c r="AH824">
        <v>30.521999999999998</v>
      </c>
      <c r="AI824">
        <v>30.521999999999998</v>
      </c>
    </row>
    <row r="825" spans="1:35" customFormat="1" hidden="1">
      <c r="A825" t="s">
        <v>44</v>
      </c>
      <c r="B825" t="s">
        <v>53</v>
      </c>
      <c r="C825" t="s">
        <v>63</v>
      </c>
      <c r="D825">
        <v>2031</v>
      </c>
      <c r="E825">
        <v>1</v>
      </c>
      <c r="Q825">
        <v>31.32</v>
      </c>
      <c r="R825">
        <v>31.32</v>
      </c>
      <c r="S825">
        <v>31.32</v>
      </c>
      <c r="T825">
        <v>31.32</v>
      </c>
      <c r="U825">
        <v>31.32</v>
      </c>
      <c r="V825">
        <v>31.32</v>
      </c>
      <c r="W825">
        <v>31.32</v>
      </c>
      <c r="X825">
        <v>31.32</v>
      </c>
      <c r="Y825">
        <v>31.32</v>
      </c>
      <c r="Z825">
        <v>31.32</v>
      </c>
      <c r="AA825">
        <v>31.32</v>
      </c>
      <c r="AB825">
        <v>31.32</v>
      </c>
      <c r="AC825">
        <v>31.32</v>
      </c>
      <c r="AD825">
        <v>31.32</v>
      </c>
      <c r="AE825">
        <v>31.32</v>
      </c>
      <c r="AF825">
        <v>31.32</v>
      </c>
      <c r="AG825">
        <v>31.32</v>
      </c>
      <c r="AH825">
        <v>31.32</v>
      </c>
      <c r="AI825">
        <v>31.32</v>
      </c>
    </row>
    <row r="826" spans="1:35" customFormat="1" hidden="1">
      <c r="A826" t="s">
        <v>44</v>
      </c>
      <c r="B826" t="s">
        <v>53</v>
      </c>
      <c r="C826" t="s">
        <v>63</v>
      </c>
      <c r="D826">
        <v>2032</v>
      </c>
      <c r="E826">
        <v>1</v>
      </c>
      <c r="R826">
        <v>32.234000000000002</v>
      </c>
      <c r="S826">
        <v>32.234000000000002</v>
      </c>
      <c r="T826">
        <v>32.234000000000002</v>
      </c>
      <c r="U826">
        <v>32.234000000000002</v>
      </c>
      <c r="V826">
        <v>32.234000000000002</v>
      </c>
      <c r="W826">
        <v>32.234000000000002</v>
      </c>
      <c r="X826">
        <v>32.234000000000002</v>
      </c>
      <c r="Y826">
        <v>32.234000000000002</v>
      </c>
      <c r="Z826">
        <v>32.234000000000002</v>
      </c>
      <c r="AA826">
        <v>32.234000000000002</v>
      </c>
      <c r="AB826">
        <v>32.234000000000002</v>
      </c>
      <c r="AC826">
        <v>32.234000000000002</v>
      </c>
      <c r="AD826">
        <v>32.234000000000002</v>
      </c>
      <c r="AE826">
        <v>32.234000000000002</v>
      </c>
      <c r="AF826">
        <v>32.234000000000002</v>
      </c>
      <c r="AG826">
        <v>32.234000000000002</v>
      </c>
      <c r="AH826">
        <v>32.234000000000002</v>
      </c>
      <c r="AI826">
        <v>32.234000000000002</v>
      </c>
    </row>
    <row r="827" spans="1:35" customFormat="1" hidden="1">
      <c r="A827" t="s">
        <v>44</v>
      </c>
      <c r="B827" t="s">
        <v>53</v>
      </c>
      <c r="C827" t="s">
        <v>63</v>
      </c>
      <c r="D827">
        <v>2033</v>
      </c>
      <c r="E827">
        <v>1</v>
      </c>
      <c r="S827">
        <v>32.419999999999902</v>
      </c>
      <c r="T827">
        <v>32.419999999999902</v>
      </c>
      <c r="U827">
        <v>32.419999999999902</v>
      </c>
      <c r="V827">
        <v>32.419999999999902</v>
      </c>
      <c r="W827">
        <v>32.419999999999902</v>
      </c>
      <c r="X827">
        <v>32.419999999999902</v>
      </c>
      <c r="Y827">
        <v>32.419999999999902</v>
      </c>
      <c r="Z827">
        <v>32.419999999999902</v>
      </c>
      <c r="AA827">
        <v>32.419999999999902</v>
      </c>
      <c r="AB827">
        <v>32.419999999999902</v>
      </c>
      <c r="AC827">
        <v>32.419999999999902</v>
      </c>
      <c r="AD827">
        <v>32.419999999999902</v>
      </c>
      <c r="AE827">
        <v>32.419999999999902</v>
      </c>
      <c r="AF827">
        <v>32.419999999999902</v>
      </c>
      <c r="AG827">
        <v>32.419999999999902</v>
      </c>
      <c r="AH827">
        <v>32.419999999999902</v>
      </c>
      <c r="AI827">
        <v>32.419999999999902</v>
      </c>
    </row>
    <row r="828" spans="1:35" customFormat="1" hidden="1">
      <c r="A828" t="s">
        <v>44</v>
      </c>
      <c r="B828" t="s">
        <v>53</v>
      </c>
      <c r="C828" t="s">
        <v>63</v>
      </c>
      <c r="D828">
        <v>2034</v>
      </c>
      <c r="E828">
        <v>1</v>
      </c>
      <c r="T828">
        <v>32.979999999999997</v>
      </c>
      <c r="U828">
        <v>32.979999999999997</v>
      </c>
      <c r="V828">
        <v>32.979999999999997</v>
      </c>
      <c r="W828">
        <v>32.979999999999997</v>
      </c>
      <c r="X828">
        <v>32.979999999999997</v>
      </c>
      <c r="Y828">
        <v>32.979999999999997</v>
      </c>
      <c r="Z828">
        <v>32.979999999999997</v>
      </c>
      <c r="AA828">
        <v>32.979999999999997</v>
      </c>
      <c r="AB828">
        <v>32.979999999999997</v>
      </c>
      <c r="AC828">
        <v>32.979999999999997</v>
      </c>
      <c r="AD828">
        <v>32.979999999999997</v>
      </c>
      <c r="AE828">
        <v>32.979999999999997</v>
      </c>
      <c r="AF828">
        <v>32.979999999999997</v>
      </c>
      <c r="AG828">
        <v>32.979999999999997</v>
      </c>
      <c r="AH828">
        <v>32.979999999999997</v>
      </c>
      <c r="AI828">
        <v>32.979999999999997</v>
      </c>
    </row>
    <row r="829" spans="1:35" customFormat="1" hidden="1">
      <c r="A829" t="s">
        <v>44</v>
      </c>
      <c r="B829" t="s">
        <v>53</v>
      </c>
      <c r="C829" t="s">
        <v>63</v>
      </c>
      <c r="D829">
        <v>2035</v>
      </c>
      <c r="E829">
        <v>1</v>
      </c>
      <c r="U829">
        <v>33.218999999999902</v>
      </c>
      <c r="V829">
        <v>33.218999999999902</v>
      </c>
      <c r="W829">
        <v>33.218999999999902</v>
      </c>
      <c r="X829">
        <v>33.218999999999902</v>
      </c>
      <c r="Y829">
        <v>33.218999999999902</v>
      </c>
      <c r="Z829">
        <v>33.218999999999902</v>
      </c>
      <c r="AA829">
        <v>33.218999999999902</v>
      </c>
      <c r="AB829">
        <v>33.218999999999902</v>
      </c>
      <c r="AC829">
        <v>33.218999999999902</v>
      </c>
      <c r="AD829">
        <v>33.218999999999902</v>
      </c>
      <c r="AE829">
        <v>33.218999999999902</v>
      </c>
      <c r="AF829">
        <v>33.218999999999902</v>
      </c>
      <c r="AG829">
        <v>33.218999999999902</v>
      </c>
      <c r="AH829">
        <v>33.218999999999902</v>
      </c>
      <c r="AI829">
        <v>33.218999999999902</v>
      </c>
    </row>
    <row r="830" spans="1:35" customFormat="1" hidden="1">
      <c r="A830" t="s">
        <v>44</v>
      </c>
      <c r="B830" t="s">
        <v>53</v>
      </c>
      <c r="C830" t="s">
        <v>63</v>
      </c>
      <c r="D830">
        <v>2041</v>
      </c>
      <c r="E830">
        <v>1</v>
      </c>
      <c r="AA830">
        <v>33.456999999999603</v>
      </c>
      <c r="AB830">
        <v>33.456999999999603</v>
      </c>
      <c r="AC830">
        <v>33.456999999999603</v>
      </c>
      <c r="AD830">
        <v>33.456999999999603</v>
      </c>
      <c r="AE830">
        <v>33.456999999999603</v>
      </c>
      <c r="AF830">
        <v>33.456999999999603</v>
      </c>
      <c r="AG830">
        <v>33.456999999999603</v>
      </c>
      <c r="AH830">
        <v>33.456999999999603</v>
      </c>
      <c r="AI830">
        <v>33.456999999999603</v>
      </c>
    </row>
    <row r="831" spans="1:35" customFormat="1" hidden="1">
      <c r="A831" t="s">
        <v>44</v>
      </c>
      <c r="B831" t="s">
        <v>53</v>
      </c>
      <c r="C831" t="s">
        <v>63</v>
      </c>
      <c r="D831">
        <v>2042</v>
      </c>
      <c r="E831">
        <v>1</v>
      </c>
      <c r="AB831">
        <v>96.585847325111004</v>
      </c>
      <c r="AC831">
        <v>96.585847325111004</v>
      </c>
      <c r="AD831">
        <v>96.585847325111004</v>
      </c>
      <c r="AE831">
        <v>96.585847325111004</v>
      </c>
      <c r="AF831">
        <v>96.585847325111004</v>
      </c>
      <c r="AG831">
        <v>96.585847325111004</v>
      </c>
      <c r="AH831">
        <v>96.585847325111004</v>
      </c>
      <c r="AI831">
        <v>96.585847325111004</v>
      </c>
    </row>
    <row r="832" spans="1:35" customFormat="1" hidden="1">
      <c r="A832" t="s">
        <v>44</v>
      </c>
      <c r="B832" t="s">
        <v>53</v>
      </c>
      <c r="C832" t="s">
        <v>63</v>
      </c>
      <c r="D832">
        <v>2043</v>
      </c>
      <c r="E832">
        <v>1</v>
      </c>
      <c r="AC832">
        <v>29.6826966943656</v>
      </c>
      <c r="AD832">
        <v>29.6826966943656</v>
      </c>
      <c r="AE832">
        <v>29.6826966943656</v>
      </c>
      <c r="AF832">
        <v>29.6826966943656</v>
      </c>
      <c r="AG832">
        <v>29.6826966943656</v>
      </c>
      <c r="AH832">
        <v>29.6826966943656</v>
      </c>
      <c r="AI832">
        <v>29.6826966943656</v>
      </c>
    </row>
    <row r="833" spans="1:35" customFormat="1" hidden="1">
      <c r="A833" t="s">
        <v>44</v>
      </c>
      <c r="B833" t="s">
        <v>53</v>
      </c>
      <c r="C833" t="s">
        <v>63</v>
      </c>
      <c r="D833">
        <v>2044</v>
      </c>
      <c r="E833">
        <v>1</v>
      </c>
      <c r="AD833">
        <v>15.4699118537674</v>
      </c>
      <c r="AE833">
        <v>15.4699118537674</v>
      </c>
      <c r="AF833">
        <v>15.4699118537674</v>
      </c>
      <c r="AG833">
        <v>15.4699118537674</v>
      </c>
      <c r="AH833">
        <v>15.4699118537674</v>
      </c>
      <c r="AI833">
        <v>15.4699118537674</v>
      </c>
    </row>
    <row r="834" spans="1:35" customFormat="1" hidden="1">
      <c r="A834" t="s">
        <v>44</v>
      </c>
      <c r="B834" t="s">
        <v>53</v>
      </c>
      <c r="C834" t="s">
        <v>63</v>
      </c>
      <c r="D834">
        <v>2045</v>
      </c>
      <c r="E834">
        <v>1</v>
      </c>
      <c r="AE834">
        <v>17.670812142173599</v>
      </c>
      <c r="AF834">
        <v>17.670812142173599</v>
      </c>
      <c r="AG834">
        <v>17.670812142173599</v>
      </c>
      <c r="AH834">
        <v>17.670812142173599</v>
      </c>
      <c r="AI834">
        <v>17.670812142173599</v>
      </c>
    </row>
    <row r="835" spans="1:35" customFormat="1" hidden="1">
      <c r="A835" t="s">
        <v>44</v>
      </c>
      <c r="B835" t="s">
        <v>53</v>
      </c>
      <c r="C835" t="s">
        <v>63</v>
      </c>
      <c r="D835">
        <v>2046</v>
      </c>
      <c r="E835">
        <v>1</v>
      </c>
      <c r="AF835">
        <v>48.203349147327302</v>
      </c>
      <c r="AG835">
        <v>48.203349147327302</v>
      </c>
      <c r="AH835">
        <v>48.203349147327302</v>
      </c>
      <c r="AI835">
        <v>48.203349147327302</v>
      </c>
    </row>
    <row r="836" spans="1:35" customFormat="1" hidden="1">
      <c r="A836" t="s">
        <v>44</v>
      </c>
      <c r="B836" t="s">
        <v>53</v>
      </c>
      <c r="C836" t="s">
        <v>63</v>
      </c>
      <c r="D836">
        <v>2047</v>
      </c>
      <c r="E836">
        <v>1</v>
      </c>
      <c r="AG836">
        <v>100.294081796952</v>
      </c>
      <c r="AH836">
        <v>100.294081796952</v>
      </c>
      <c r="AI836">
        <v>100.294081796952</v>
      </c>
    </row>
    <row r="837" spans="1:35" customFormat="1" hidden="1">
      <c r="A837" t="s">
        <v>44</v>
      </c>
      <c r="B837" t="s">
        <v>53</v>
      </c>
      <c r="C837" t="s">
        <v>63</v>
      </c>
      <c r="D837">
        <v>2048</v>
      </c>
      <c r="E837">
        <v>1</v>
      </c>
      <c r="AH837">
        <v>33.670247365152001</v>
      </c>
      <c r="AI837">
        <v>33.670247365152001</v>
      </c>
    </row>
    <row r="838" spans="1:35" customFormat="1" hidden="1">
      <c r="A838" t="s">
        <v>44</v>
      </c>
      <c r="B838" t="s">
        <v>53</v>
      </c>
      <c r="C838" t="s">
        <v>63</v>
      </c>
      <c r="D838">
        <v>2049</v>
      </c>
      <c r="E838">
        <v>1</v>
      </c>
      <c r="AI838">
        <v>23.043920059108</v>
      </c>
    </row>
    <row r="839" spans="1:35" customFormat="1" hidden="1">
      <c r="A839" t="s">
        <v>44</v>
      </c>
      <c r="B839" t="s">
        <v>53</v>
      </c>
      <c r="C839" t="s">
        <v>62</v>
      </c>
      <c r="D839">
        <v>2012</v>
      </c>
      <c r="E839">
        <v>1</v>
      </c>
      <c r="F839">
        <v>53.454000000000001</v>
      </c>
      <c r="G839">
        <v>53.454000000000001</v>
      </c>
      <c r="H839">
        <v>53.454000000000001</v>
      </c>
      <c r="I839">
        <v>53.454000000000001</v>
      </c>
      <c r="J839">
        <v>53.454000000000001</v>
      </c>
      <c r="K839">
        <v>53.454000000000001</v>
      </c>
      <c r="L839">
        <v>53.454000000000001</v>
      </c>
      <c r="M839">
        <v>53.454000000000001</v>
      </c>
      <c r="N839">
        <v>53.454000000000001</v>
      </c>
      <c r="O839">
        <v>53.454000000000001</v>
      </c>
      <c r="P839">
        <v>53.454000000000001</v>
      </c>
      <c r="Q839">
        <v>53.454000000000001</v>
      </c>
      <c r="R839">
        <v>53.454000000000001</v>
      </c>
      <c r="S839">
        <v>53.454000000000001</v>
      </c>
      <c r="T839">
        <v>53.454000000000001</v>
      </c>
      <c r="U839">
        <v>53.454000000000001</v>
      </c>
      <c r="V839">
        <v>53.454000000000001</v>
      </c>
      <c r="W839">
        <v>53.454000000000001</v>
      </c>
      <c r="X839">
        <v>53.454000000000001</v>
      </c>
      <c r="Y839">
        <v>53.454000000000001</v>
      </c>
      <c r="Z839">
        <v>53.454000000000001</v>
      </c>
      <c r="AA839">
        <v>53.454000000000001</v>
      </c>
    </row>
    <row r="840" spans="1:35" customFormat="1" hidden="1">
      <c r="A840" t="s">
        <v>44</v>
      </c>
      <c r="B840" t="s">
        <v>53</v>
      </c>
      <c r="C840" t="s">
        <v>62</v>
      </c>
      <c r="D840">
        <v>2013</v>
      </c>
      <c r="E840">
        <v>1</v>
      </c>
      <c r="F840">
        <v>57.0459999999999</v>
      </c>
      <c r="G840">
        <v>57.0459999999999</v>
      </c>
      <c r="H840">
        <v>57.0459999999999</v>
      </c>
      <c r="I840">
        <v>57.0459999999999</v>
      </c>
      <c r="J840">
        <v>57.0459999999999</v>
      </c>
      <c r="K840">
        <v>57.0459999999999</v>
      </c>
      <c r="L840">
        <v>57.0459999999999</v>
      </c>
      <c r="M840">
        <v>57.0459999999999</v>
      </c>
      <c r="N840">
        <v>57.0459999999999</v>
      </c>
      <c r="O840">
        <v>57.0459999999999</v>
      </c>
      <c r="P840">
        <v>57.0459999999999</v>
      </c>
      <c r="Q840">
        <v>57.0459999999999</v>
      </c>
      <c r="R840">
        <v>57.0459999999999</v>
      </c>
      <c r="S840">
        <v>57.0459999999999</v>
      </c>
      <c r="T840">
        <v>57.0459999999999</v>
      </c>
      <c r="U840">
        <v>57.0459999999999</v>
      </c>
      <c r="V840">
        <v>57.0459999999999</v>
      </c>
      <c r="W840">
        <v>57.0459999999999</v>
      </c>
      <c r="X840">
        <v>57.0459999999999</v>
      </c>
      <c r="Y840">
        <v>57.0459999999999</v>
      </c>
      <c r="Z840">
        <v>57.0459999999999</v>
      </c>
      <c r="AA840">
        <v>57.0459999999999</v>
      </c>
      <c r="AB840">
        <v>57.0459999999999</v>
      </c>
    </row>
    <row r="841" spans="1:35" customFormat="1" hidden="1">
      <c r="A841" t="s">
        <v>44</v>
      </c>
      <c r="B841" t="s">
        <v>53</v>
      </c>
      <c r="C841" t="s">
        <v>62</v>
      </c>
      <c r="D841">
        <v>2014</v>
      </c>
      <c r="E841">
        <v>1</v>
      </c>
      <c r="F841">
        <v>59.6799999999999</v>
      </c>
      <c r="G841">
        <v>59.6799999999999</v>
      </c>
      <c r="H841">
        <v>59.6799999999999</v>
      </c>
      <c r="I841">
        <v>59.6799999999999</v>
      </c>
      <c r="J841">
        <v>59.6799999999999</v>
      </c>
      <c r="K841">
        <v>59.6799999999999</v>
      </c>
      <c r="L841">
        <v>59.6799999999999</v>
      </c>
      <c r="M841">
        <v>59.6799999999999</v>
      </c>
      <c r="N841">
        <v>59.6799999999999</v>
      </c>
      <c r="O841">
        <v>59.6799999999999</v>
      </c>
      <c r="P841">
        <v>59.6799999999999</v>
      </c>
      <c r="Q841">
        <v>59.6799999999999</v>
      </c>
      <c r="R841">
        <v>59.6799999999999</v>
      </c>
      <c r="S841">
        <v>59.6799999999999</v>
      </c>
      <c r="T841">
        <v>59.6799999999999</v>
      </c>
      <c r="U841">
        <v>59.6799999999999</v>
      </c>
      <c r="V841">
        <v>59.6799999999999</v>
      </c>
      <c r="W841">
        <v>59.6799999999999</v>
      </c>
      <c r="X841">
        <v>59.6799999999999</v>
      </c>
      <c r="Y841">
        <v>59.6799999999999</v>
      </c>
      <c r="Z841">
        <v>59.6799999999999</v>
      </c>
      <c r="AA841">
        <v>59.6799999999999</v>
      </c>
      <c r="AB841">
        <v>59.6799999999999</v>
      </c>
      <c r="AC841">
        <v>59.6799999999999</v>
      </c>
    </row>
    <row r="842" spans="1:35" customFormat="1" hidden="1">
      <c r="A842" t="s">
        <v>44</v>
      </c>
      <c r="B842" t="s">
        <v>53</v>
      </c>
      <c r="C842" t="s">
        <v>62</v>
      </c>
      <c r="D842">
        <v>2015</v>
      </c>
      <c r="E842">
        <v>1</v>
      </c>
      <c r="F842">
        <v>28.22</v>
      </c>
      <c r="G842">
        <v>28.22</v>
      </c>
      <c r="H842">
        <v>28.22</v>
      </c>
      <c r="I842">
        <v>28.22</v>
      </c>
      <c r="J842">
        <v>28.22</v>
      </c>
      <c r="K842">
        <v>28.22</v>
      </c>
      <c r="L842">
        <v>28.22</v>
      </c>
      <c r="M842">
        <v>28.22</v>
      </c>
      <c r="N842">
        <v>28.22</v>
      </c>
      <c r="O842">
        <v>28.22</v>
      </c>
      <c r="P842">
        <v>28.22</v>
      </c>
      <c r="Q842">
        <v>28.22</v>
      </c>
      <c r="R842">
        <v>28.22</v>
      </c>
      <c r="S842">
        <v>28.22</v>
      </c>
      <c r="T842">
        <v>28.22</v>
      </c>
      <c r="U842">
        <v>28.22</v>
      </c>
      <c r="V842">
        <v>28.22</v>
      </c>
      <c r="W842">
        <v>28.22</v>
      </c>
      <c r="X842">
        <v>28.22</v>
      </c>
      <c r="Y842">
        <v>28.22</v>
      </c>
      <c r="Z842">
        <v>28.22</v>
      </c>
      <c r="AA842">
        <v>28.22</v>
      </c>
      <c r="AB842">
        <v>28.22</v>
      </c>
      <c r="AC842">
        <v>28.22</v>
      </c>
      <c r="AD842">
        <v>28.22</v>
      </c>
    </row>
    <row r="843" spans="1:35" customFormat="1" hidden="1">
      <c r="A843" t="s">
        <v>44</v>
      </c>
      <c r="B843" t="s">
        <v>53</v>
      </c>
      <c r="C843" t="s">
        <v>62</v>
      </c>
      <c r="D843">
        <v>2016</v>
      </c>
      <c r="E843">
        <v>1</v>
      </c>
      <c r="F843">
        <v>39.04</v>
      </c>
      <c r="G843">
        <v>39.04</v>
      </c>
      <c r="H843">
        <v>39.04</v>
      </c>
      <c r="I843">
        <v>39.04</v>
      </c>
      <c r="J843">
        <v>39.04</v>
      </c>
      <c r="K843">
        <v>39.04</v>
      </c>
      <c r="L843">
        <v>39.04</v>
      </c>
      <c r="M843">
        <v>39.04</v>
      </c>
      <c r="N843">
        <v>39.04</v>
      </c>
      <c r="O843">
        <v>39.04</v>
      </c>
      <c r="P843">
        <v>39.04</v>
      </c>
      <c r="Q843">
        <v>39.04</v>
      </c>
      <c r="R843">
        <v>39.04</v>
      </c>
      <c r="S843">
        <v>39.04</v>
      </c>
      <c r="T843">
        <v>39.04</v>
      </c>
      <c r="U843">
        <v>39.04</v>
      </c>
      <c r="V843">
        <v>39.04</v>
      </c>
      <c r="W843">
        <v>39.04</v>
      </c>
      <c r="X843">
        <v>39.04</v>
      </c>
      <c r="Y843">
        <v>39.04</v>
      </c>
      <c r="Z843">
        <v>39.04</v>
      </c>
      <c r="AA843">
        <v>39.04</v>
      </c>
      <c r="AB843">
        <v>39.04</v>
      </c>
      <c r="AC843">
        <v>39.04</v>
      </c>
      <c r="AD843">
        <v>39.04</v>
      </c>
      <c r="AE843">
        <v>39.04</v>
      </c>
    </row>
    <row r="844" spans="1:35" customFormat="1" hidden="1">
      <c r="A844" t="s">
        <v>44</v>
      </c>
      <c r="B844" t="s">
        <v>53</v>
      </c>
      <c r="C844" t="s">
        <v>62</v>
      </c>
      <c r="D844">
        <v>2017</v>
      </c>
      <c r="E844">
        <v>1</v>
      </c>
      <c r="F844">
        <v>26.56</v>
      </c>
      <c r="G844">
        <v>26.56</v>
      </c>
      <c r="H844">
        <v>26.56</v>
      </c>
      <c r="I844">
        <v>26.56</v>
      </c>
      <c r="J844">
        <v>26.56</v>
      </c>
      <c r="K844">
        <v>26.56</v>
      </c>
      <c r="L844">
        <v>26.56</v>
      </c>
      <c r="M844">
        <v>26.56</v>
      </c>
      <c r="N844">
        <v>26.56</v>
      </c>
      <c r="O844">
        <v>26.56</v>
      </c>
      <c r="P844">
        <v>26.56</v>
      </c>
      <c r="Q844">
        <v>26.56</v>
      </c>
      <c r="R844">
        <v>26.56</v>
      </c>
      <c r="S844">
        <v>26.56</v>
      </c>
      <c r="T844">
        <v>26.56</v>
      </c>
      <c r="U844">
        <v>26.56</v>
      </c>
      <c r="V844">
        <v>26.56</v>
      </c>
      <c r="W844">
        <v>26.56</v>
      </c>
      <c r="X844">
        <v>26.56</v>
      </c>
      <c r="Y844">
        <v>26.56</v>
      </c>
      <c r="Z844">
        <v>26.56</v>
      </c>
      <c r="AA844">
        <v>26.56</v>
      </c>
      <c r="AB844">
        <v>26.56</v>
      </c>
      <c r="AC844">
        <v>26.56</v>
      </c>
      <c r="AD844">
        <v>26.56</v>
      </c>
      <c r="AE844">
        <v>26.56</v>
      </c>
      <c r="AF844">
        <v>26.56</v>
      </c>
    </row>
    <row r="845" spans="1:35" customFormat="1" hidden="1">
      <c r="A845" t="s">
        <v>44</v>
      </c>
      <c r="B845" t="s">
        <v>53</v>
      </c>
      <c r="C845" t="s">
        <v>62</v>
      </c>
      <c r="D845">
        <v>2018</v>
      </c>
      <c r="E845">
        <v>1</v>
      </c>
      <c r="F845">
        <v>16.259999999999899</v>
      </c>
      <c r="G845">
        <v>16.259999999999899</v>
      </c>
      <c r="H845">
        <v>16.259999999999899</v>
      </c>
      <c r="I845">
        <v>16.259999999999899</v>
      </c>
      <c r="J845">
        <v>16.259999999999899</v>
      </c>
      <c r="K845">
        <v>16.259999999999899</v>
      </c>
      <c r="L845">
        <v>16.259999999999899</v>
      </c>
      <c r="M845">
        <v>16.259999999999899</v>
      </c>
      <c r="N845">
        <v>16.259999999999899</v>
      </c>
      <c r="O845">
        <v>16.259999999999899</v>
      </c>
      <c r="P845">
        <v>16.259999999999899</v>
      </c>
      <c r="Q845">
        <v>16.259999999999899</v>
      </c>
      <c r="R845">
        <v>16.259999999999899</v>
      </c>
      <c r="S845">
        <v>16.259999999999899</v>
      </c>
      <c r="T845">
        <v>16.259999999999899</v>
      </c>
      <c r="U845">
        <v>16.259999999999899</v>
      </c>
      <c r="V845">
        <v>16.259999999999899</v>
      </c>
      <c r="W845">
        <v>16.259999999999899</v>
      </c>
      <c r="X845">
        <v>16.259999999999899</v>
      </c>
      <c r="Y845">
        <v>16.259999999999899</v>
      </c>
      <c r="Z845">
        <v>16.259999999999899</v>
      </c>
      <c r="AA845">
        <v>16.259999999999899</v>
      </c>
      <c r="AB845">
        <v>16.259999999999899</v>
      </c>
      <c r="AC845">
        <v>16.259999999999899</v>
      </c>
      <c r="AD845">
        <v>16.259999999999899</v>
      </c>
      <c r="AE845">
        <v>16.259999999999899</v>
      </c>
      <c r="AF845">
        <v>16.259999999999899</v>
      </c>
      <c r="AG845">
        <v>16.259999999999899</v>
      </c>
    </row>
    <row r="846" spans="1:35" customFormat="1" hidden="1">
      <c r="A846" t="s">
        <v>44</v>
      </c>
      <c r="B846" t="s">
        <v>53</v>
      </c>
      <c r="C846" t="s">
        <v>62</v>
      </c>
      <c r="D846">
        <v>2019</v>
      </c>
      <c r="E846">
        <v>1</v>
      </c>
      <c r="F846">
        <v>15.12</v>
      </c>
      <c r="G846">
        <v>15.12</v>
      </c>
      <c r="H846">
        <v>15.12</v>
      </c>
      <c r="I846">
        <v>15.12</v>
      </c>
      <c r="J846">
        <v>15.12</v>
      </c>
      <c r="K846">
        <v>15.12</v>
      </c>
      <c r="L846">
        <v>15.12</v>
      </c>
      <c r="M846">
        <v>15.12</v>
      </c>
      <c r="N846">
        <v>15.12</v>
      </c>
      <c r="O846">
        <v>15.12</v>
      </c>
      <c r="P846">
        <v>15.12</v>
      </c>
      <c r="Q846">
        <v>15.12</v>
      </c>
      <c r="R846">
        <v>15.12</v>
      </c>
      <c r="S846">
        <v>15.12</v>
      </c>
      <c r="T846">
        <v>15.12</v>
      </c>
      <c r="U846">
        <v>15.12</v>
      </c>
      <c r="V846">
        <v>15.12</v>
      </c>
      <c r="W846">
        <v>15.12</v>
      </c>
      <c r="X846">
        <v>15.12</v>
      </c>
      <c r="Y846">
        <v>15.12</v>
      </c>
      <c r="Z846">
        <v>15.12</v>
      </c>
      <c r="AA846">
        <v>15.12</v>
      </c>
      <c r="AB846">
        <v>15.12</v>
      </c>
      <c r="AC846">
        <v>15.12</v>
      </c>
      <c r="AD846">
        <v>15.12</v>
      </c>
      <c r="AE846">
        <v>15.12</v>
      </c>
      <c r="AF846">
        <v>15.12</v>
      </c>
      <c r="AG846">
        <v>15.12</v>
      </c>
      <c r="AH846">
        <v>15.12</v>
      </c>
    </row>
    <row r="847" spans="1:35" customFormat="1" hidden="1">
      <c r="A847" t="s">
        <v>44</v>
      </c>
      <c r="B847" t="s">
        <v>53</v>
      </c>
      <c r="C847" t="s">
        <v>62</v>
      </c>
      <c r="D847">
        <v>2036</v>
      </c>
      <c r="E847">
        <v>1</v>
      </c>
      <c r="V847">
        <v>32.784999999999897</v>
      </c>
      <c r="W847">
        <v>32.784999999999897</v>
      </c>
      <c r="X847">
        <v>32.784999999999897</v>
      </c>
      <c r="Y847">
        <v>32.784999999999897</v>
      </c>
      <c r="Z847">
        <v>32.784999999999897</v>
      </c>
      <c r="AA847">
        <v>32.784999999999897</v>
      </c>
      <c r="AB847">
        <v>32.784999999999897</v>
      </c>
      <c r="AC847">
        <v>32.784999999999897</v>
      </c>
      <c r="AD847">
        <v>32.784999999999897</v>
      </c>
      <c r="AE847">
        <v>32.784999999999897</v>
      </c>
      <c r="AF847">
        <v>32.784999999999897</v>
      </c>
      <c r="AG847">
        <v>32.784999999999897</v>
      </c>
      <c r="AH847">
        <v>32.784999999999897</v>
      </c>
      <c r="AI847">
        <v>32.784999999999897</v>
      </c>
    </row>
    <row r="848" spans="1:35" customFormat="1" hidden="1">
      <c r="A848" t="s">
        <v>44</v>
      </c>
      <c r="B848" t="s">
        <v>53</v>
      </c>
      <c r="C848" t="s">
        <v>62</v>
      </c>
      <c r="D848">
        <v>2037</v>
      </c>
      <c r="E848">
        <v>1</v>
      </c>
      <c r="W848">
        <v>33.174999999999997</v>
      </c>
      <c r="X848">
        <v>33.174999999999997</v>
      </c>
      <c r="Y848">
        <v>33.174999999999997</v>
      </c>
      <c r="Z848">
        <v>33.174999999999997</v>
      </c>
      <c r="AA848">
        <v>33.174999999999997</v>
      </c>
      <c r="AB848">
        <v>33.174999999999997</v>
      </c>
      <c r="AC848">
        <v>33.174999999999997</v>
      </c>
      <c r="AD848">
        <v>33.174999999999997</v>
      </c>
      <c r="AE848">
        <v>33.174999999999997</v>
      </c>
      <c r="AF848">
        <v>33.174999999999997</v>
      </c>
      <c r="AG848">
        <v>33.174999999999997</v>
      </c>
      <c r="AH848">
        <v>33.174999999999997</v>
      </c>
      <c r="AI848">
        <v>33.174999999999997</v>
      </c>
    </row>
    <row r="849" spans="1:35" customFormat="1" hidden="1">
      <c r="A849" t="s">
        <v>44</v>
      </c>
      <c r="B849" t="s">
        <v>53</v>
      </c>
      <c r="C849" t="s">
        <v>62</v>
      </c>
      <c r="D849">
        <v>2038</v>
      </c>
      <c r="E849">
        <v>1</v>
      </c>
      <c r="X849">
        <v>33.010999999999903</v>
      </c>
      <c r="Y849">
        <v>33.010999999999903</v>
      </c>
      <c r="Z849">
        <v>33.010999999999903</v>
      </c>
      <c r="AA849">
        <v>33.010999999999903</v>
      </c>
      <c r="AB849">
        <v>33.010999999999903</v>
      </c>
      <c r="AC849">
        <v>33.010999999999903</v>
      </c>
      <c r="AD849">
        <v>33.010999999999903</v>
      </c>
      <c r="AE849">
        <v>33.010999999999903</v>
      </c>
      <c r="AF849">
        <v>33.010999999999903</v>
      </c>
      <c r="AG849">
        <v>33.010999999999903</v>
      </c>
      <c r="AH849">
        <v>33.010999999999903</v>
      </c>
      <c r="AI849">
        <v>33.010999999999903</v>
      </c>
    </row>
    <row r="850" spans="1:35" customFormat="1" hidden="1">
      <c r="A850" t="s">
        <v>44</v>
      </c>
      <c r="B850" t="s">
        <v>53</v>
      </c>
      <c r="C850" t="s">
        <v>62</v>
      </c>
      <c r="D850">
        <v>2039</v>
      </c>
      <c r="E850">
        <v>1</v>
      </c>
      <c r="Y850">
        <v>33.1009999999998</v>
      </c>
      <c r="Z850">
        <v>33.1009999999998</v>
      </c>
      <c r="AA850">
        <v>33.1009999999998</v>
      </c>
      <c r="AB850">
        <v>33.1009999999998</v>
      </c>
      <c r="AC850">
        <v>33.1009999999998</v>
      </c>
      <c r="AD850">
        <v>33.1009999999998</v>
      </c>
      <c r="AE850">
        <v>33.1009999999998</v>
      </c>
      <c r="AF850">
        <v>33.1009999999998</v>
      </c>
      <c r="AG850">
        <v>33.1009999999998</v>
      </c>
      <c r="AH850">
        <v>33.1009999999998</v>
      </c>
      <c r="AI850">
        <v>33.1009999999998</v>
      </c>
    </row>
    <row r="851" spans="1:35" customFormat="1" hidden="1">
      <c r="A851" t="s">
        <v>44</v>
      </c>
      <c r="B851" t="s">
        <v>53</v>
      </c>
      <c r="C851" t="s">
        <v>62</v>
      </c>
      <c r="D851">
        <v>2040</v>
      </c>
      <c r="E851">
        <v>1</v>
      </c>
      <c r="Z851">
        <v>33.261999999999901</v>
      </c>
      <c r="AA851">
        <v>33.261999999999901</v>
      </c>
      <c r="AB851">
        <v>33.261999999999901</v>
      </c>
      <c r="AC851">
        <v>33.261999999999901</v>
      </c>
      <c r="AD851">
        <v>33.261999999999901</v>
      </c>
      <c r="AE851">
        <v>33.261999999999901</v>
      </c>
      <c r="AF851">
        <v>33.261999999999901</v>
      </c>
      <c r="AG851">
        <v>33.261999999999901</v>
      </c>
      <c r="AH851">
        <v>33.261999999999901</v>
      </c>
      <c r="AI851">
        <v>33.261999999999901</v>
      </c>
    </row>
    <row r="852" spans="1:35" customFormat="1" hidden="1">
      <c r="A852" t="s">
        <v>44</v>
      </c>
      <c r="B852" t="s">
        <v>53</v>
      </c>
      <c r="C852" t="s">
        <v>62</v>
      </c>
      <c r="D852">
        <v>2042</v>
      </c>
      <c r="E852">
        <v>1</v>
      </c>
      <c r="AB852">
        <v>27.3571526748891</v>
      </c>
      <c r="AC852">
        <v>27.3571526748891</v>
      </c>
      <c r="AD852">
        <v>27.3571526748891</v>
      </c>
      <c r="AE852">
        <v>27.3571526748891</v>
      </c>
      <c r="AF852">
        <v>27.3571526748891</v>
      </c>
      <c r="AG852">
        <v>27.3571526748891</v>
      </c>
      <c r="AH852">
        <v>27.3571526748891</v>
      </c>
      <c r="AI852">
        <v>27.3571526748891</v>
      </c>
    </row>
    <row r="853" spans="1:35" customFormat="1" hidden="1">
      <c r="A853" t="s">
        <v>44</v>
      </c>
      <c r="B853" t="s">
        <v>53</v>
      </c>
      <c r="C853" t="s">
        <v>62</v>
      </c>
      <c r="D853">
        <v>2043</v>
      </c>
      <c r="E853">
        <v>1</v>
      </c>
      <c r="AC853">
        <v>83.789303305634107</v>
      </c>
      <c r="AD853">
        <v>83.789303305634107</v>
      </c>
      <c r="AE853">
        <v>83.789303305634107</v>
      </c>
      <c r="AF853">
        <v>83.789303305634107</v>
      </c>
      <c r="AG853">
        <v>83.789303305634107</v>
      </c>
      <c r="AH853">
        <v>83.789303305634107</v>
      </c>
      <c r="AI853">
        <v>83.789303305634107</v>
      </c>
    </row>
    <row r="854" spans="1:35" customFormat="1" hidden="1">
      <c r="A854" t="s">
        <v>44</v>
      </c>
      <c r="B854" t="s">
        <v>53</v>
      </c>
      <c r="C854" t="s">
        <v>62</v>
      </c>
      <c r="D854">
        <v>2044</v>
      </c>
      <c r="E854">
        <v>1</v>
      </c>
      <c r="AD854">
        <v>102.916088146232</v>
      </c>
      <c r="AE854">
        <v>102.916088146232</v>
      </c>
      <c r="AF854">
        <v>102.916088146232</v>
      </c>
      <c r="AG854">
        <v>102.916088146232</v>
      </c>
      <c r="AH854">
        <v>102.916088146232</v>
      </c>
      <c r="AI854">
        <v>102.916088146232</v>
      </c>
    </row>
    <row r="855" spans="1:35" customFormat="1" hidden="1">
      <c r="A855" t="s">
        <v>44</v>
      </c>
      <c r="B855" t="s">
        <v>53</v>
      </c>
      <c r="C855" t="s">
        <v>62</v>
      </c>
      <c r="D855">
        <v>2045</v>
      </c>
      <c r="E855">
        <v>1</v>
      </c>
      <c r="AE855">
        <v>73.367187857826394</v>
      </c>
      <c r="AF855">
        <v>73.367187857826394</v>
      </c>
      <c r="AG855">
        <v>73.367187857826394</v>
      </c>
      <c r="AH855">
        <v>73.367187857826394</v>
      </c>
      <c r="AI855">
        <v>73.367187857826394</v>
      </c>
    </row>
    <row r="856" spans="1:35" customFormat="1" hidden="1">
      <c r="A856" t="s">
        <v>44</v>
      </c>
      <c r="B856" t="s">
        <v>53</v>
      </c>
      <c r="C856" t="s">
        <v>62</v>
      </c>
      <c r="D856">
        <v>2046</v>
      </c>
      <c r="E856">
        <v>1</v>
      </c>
      <c r="AF856">
        <v>12.7966508526728</v>
      </c>
      <c r="AG856">
        <v>12.7966508526728</v>
      </c>
      <c r="AH856">
        <v>12.7966508526728</v>
      </c>
      <c r="AI856">
        <v>12.7966508526728</v>
      </c>
    </row>
    <row r="857" spans="1:35" customFormat="1" hidden="1">
      <c r="A857" t="s">
        <v>44</v>
      </c>
      <c r="B857" t="s">
        <v>53</v>
      </c>
      <c r="C857" t="s">
        <v>62</v>
      </c>
      <c r="D857">
        <v>2047</v>
      </c>
      <c r="E857">
        <v>1</v>
      </c>
      <c r="AG857">
        <v>8.7059182030478901</v>
      </c>
      <c r="AH857">
        <v>8.7059182030478901</v>
      </c>
      <c r="AI857">
        <v>8.7059182030478901</v>
      </c>
    </row>
    <row r="858" spans="1:35" customFormat="1" hidden="1">
      <c r="A858" t="s">
        <v>44</v>
      </c>
      <c r="B858" t="s">
        <v>53</v>
      </c>
      <c r="C858" t="s">
        <v>62</v>
      </c>
      <c r="D858">
        <v>2048</v>
      </c>
      <c r="E858">
        <v>1</v>
      </c>
      <c r="AH858">
        <v>5.3297526348478304</v>
      </c>
      <c r="AI858">
        <v>5.3297526348478304</v>
      </c>
    </row>
    <row r="859" spans="1:35" customFormat="1" hidden="1">
      <c r="A859" t="s">
        <v>44</v>
      </c>
      <c r="B859" t="s">
        <v>53</v>
      </c>
      <c r="C859" t="s">
        <v>62</v>
      </c>
      <c r="D859">
        <v>2049</v>
      </c>
      <c r="E859">
        <v>1</v>
      </c>
      <c r="AI859">
        <v>4.95607994089172</v>
      </c>
    </row>
    <row r="860" spans="1:35" customFormat="1" hidden="1">
      <c r="A860" t="s">
        <v>44</v>
      </c>
      <c r="B860" t="s">
        <v>52</v>
      </c>
      <c r="C860" t="s">
        <v>64</v>
      </c>
      <c r="D860">
        <v>2020</v>
      </c>
      <c r="E860">
        <v>0</v>
      </c>
      <c r="U860">
        <v>31.940999999999999</v>
      </c>
    </row>
    <row r="861" spans="1:35" customFormat="1" hidden="1">
      <c r="A861" t="s">
        <v>44</v>
      </c>
      <c r="B861" t="s">
        <v>52</v>
      </c>
      <c r="C861" t="s">
        <v>64</v>
      </c>
      <c r="D861">
        <v>2021</v>
      </c>
      <c r="E861">
        <v>0</v>
      </c>
      <c r="V861">
        <v>12.968</v>
      </c>
    </row>
    <row r="862" spans="1:35" customFormat="1" hidden="1">
      <c r="A862" t="s">
        <v>44</v>
      </c>
      <c r="B862" t="s">
        <v>52</v>
      </c>
      <c r="C862" t="s">
        <v>64</v>
      </c>
      <c r="D862">
        <v>2022</v>
      </c>
      <c r="E862">
        <v>0</v>
      </c>
      <c r="W862">
        <v>9.6929999999999907</v>
      </c>
    </row>
    <row r="863" spans="1:35" customFormat="1" hidden="1">
      <c r="A863" t="s">
        <v>44</v>
      </c>
      <c r="B863" t="s">
        <v>52</v>
      </c>
      <c r="C863" t="s">
        <v>64</v>
      </c>
      <c r="D863">
        <v>2023</v>
      </c>
      <c r="E863">
        <v>0</v>
      </c>
      <c r="X863">
        <v>3.1349999999999998</v>
      </c>
    </row>
    <row r="864" spans="1:35" customFormat="1" hidden="1">
      <c r="A864" t="s">
        <v>44</v>
      </c>
      <c r="B864" t="s">
        <v>52</v>
      </c>
      <c r="C864" t="s">
        <v>64</v>
      </c>
      <c r="D864">
        <v>2024</v>
      </c>
      <c r="E864">
        <v>0</v>
      </c>
      <c r="Y864">
        <v>3.73199999999999</v>
      </c>
    </row>
    <row r="865" spans="1:35" customFormat="1" hidden="1">
      <c r="A865" t="s">
        <v>44</v>
      </c>
      <c r="B865" t="s">
        <v>52</v>
      </c>
      <c r="C865" t="s">
        <v>64</v>
      </c>
      <c r="D865">
        <v>2025</v>
      </c>
      <c r="E865">
        <v>0</v>
      </c>
      <c r="Z865">
        <v>4.5419999999999998</v>
      </c>
    </row>
    <row r="866" spans="1:35" customFormat="1" hidden="1">
      <c r="A866" t="s">
        <v>44</v>
      </c>
      <c r="B866" t="s">
        <v>52</v>
      </c>
      <c r="C866" t="s">
        <v>64</v>
      </c>
      <c r="D866">
        <v>2026</v>
      </c>
      <c r="E866">
        <v>0</v>
      </c>
      <c r="AA866">
        <v>5.3239999999999901</v>
      </c>
    </row>
    <row r="867" spans="1:35" customFormat="1" hidden="1">
      <c r="A867" t="s">
        <v>44</v>
      </c>
      <c r="B867" t="s">
        <v>52</v>
      </c>
      <c r="C867" t="s">
        <v>64</v>
      </c>
      <c r="D867">
        <v>2027</v>
      </c>
      <c r="E867">
        <v>0</v>
      </c>
      <c r="AB867">
        <v>6.1149999999999904</v>
      </c>
    </row>
    <row r="868" spans="1:35" customFormat="1" hidden="1">
      <c r="A868" t="s">
        <v>44</v>
      </c>
      <c r="B868" t="s">
        <v>52</v>
      </c>
      <c r="C868" t="s">
        <v>64</v>
      </c>
      <c r="D868">
        <v>2028</v>
      </c>
      <c r="E868">
        <v>0</v>
      </c>
      <c r="AC868">
        <v>6.7189999999999896</v>
      </c>
    </row>
    <row r="869" spans="1:35" customFormat="1" hidden="1">
      <c r="A869" t="s">
        <v>44</v>
      </c>
      <c r="B869" t="s">
        <v>52</v>
      </c>
      <c r="C869" t="s">
        <v>64</v>
      </c>
      <c r="D869">
        <v>2029</v>
      </c>
      <c r="E869">
        <v>0</v>
      </c>
      <c r="AD869">
        <v>7.3159999999999998</v>
      </c>
    </row>
    <row r="870" spans="1:35" customFormat="1" hidden="1">
      <c r="A870" t="s">
        <v>44</v>
      </c>
      <c r="B870" t="s">
        <v>52</v>
      </c>
      <c r="C870" t="s">
        <v>64</v>
      </c>
      <c r="D870">
        <v>2030</v>
      </c>
      <c r="E870">
        <v>0</v>
      </c>
      <c r="AE870">
        <v>7.91300000000001</v>
      </c>
    </row>
    <row r="871" spans="1:35" customFormat="1" hidden="1">
      <c r="A871" t="s">
        <v>44</v>
      </c>
      <c r="B871" t="s">
        <v>52</v>
      </c>
      <c r="C871" t="s">
        <v>64</v>
      </c>
      <c r="D871">
        <v>2031</v>
      </c>
      <c r="E871">
        <v>0</v>
      </c>
      <c r="AF871">
        <v>8.3549999999999898</v>
      </c>
    </row>
    <row r="872" spans="1:35" customFormat="1" hidden="1">
      <c r="A872" t="s">
        <v>44</v>
      </c>
      <c r="B872" t="s">
        <v>52</v>
      </c>
      <c r="C872" t="s">
        <v>64</v>
      </c>
      <c r="D872">
        <v>2032</v>
      </c>
      <c r="E872">
        <v>0</v>
      </c>
      <c r="AG872">
        <v>8.7229999999999901</v>
      </c>
    </row>
    <row r="873" spans="1:35" customFormat="1" hidden="1">
      <c r="A873" t="s">
        <v>44</v>
      </c>
      <c r="B873" t="s">
        <v>52</v>
      </c>
      <c r="C873" t="s">
        <v>64</v>
      </c>
      <c r="D873">
        <v>2033</v>
      </c>
      <c r="E873">
        <v>0</v>
      </c>
      <c r="AH873">
        <v>9.0060000000000002</v>
      </c>
    </row>
    <row r="874" spans="1:35" customFormat="1" hidden="1">
      <c r="A874" t="s">
        <v>44</v>
      </c>
      <c r="B874" t="s">
        <v>52</v>
      </c>
      <c r="C874" t="s">
        <v>64</v>
      </c>
      <c r="D874">
        <v>2034</v>
      </c>
      <c r="E874">
        <v>0</v>
      </c>
      <c r="AI874">
        <v>9.3150000000000102</v>
      </c>
    </row>
    <row r="875" spans="1:35" customFormat="1" hidden="1">
      <c r="A875" t="s">
        <v>44</v>
      </c>
      <c r="B875" t="s">
        <v>52</v>
      </c>
      <c r="C875" t="s">
        <v>63</v>
      </c>
      <c r="D875">
        <v>2012</v>
      </c>
      <c r="E875">
        <v>1</v>
      </c>
      <c r="AB875">
        <v>37.145999999999802</v>
      </c>
    </row>
    <row r="876" spans="1:35" customFormat="1" hidden="1">
      <c r="A876" t="s">
        <v>44</v>
      </c>
      <c r="B876" t="s">
        <v>52</v>
      </c>
      <c r="C876" t="s">
        <v>63</v>
      </c>
      <c r="D876">
        <v>2013</v>
      </c>
      <c r="E876">
        <v>1</v>
      </c>
      <c r="AC876">
        <v>22.3539999999999</v>
      </c>
    </row>
    <row r="877" spans="1:35" customFormat="1" hidden="1">
      <c r="A877" t="s">
        <v>44</v>
      </c>
      <c r="B877" t="s">
        <v>52</v>
      </c>
      <c r="C877" t="s">
        <v>63</v>
      </c>
      <c r="D877">
        <v>2014</v>
      </c>
      <c r="E877">
        <v>1</v>
      </c>
      <c r="AD877">
        <v>24.319999999999901</v>
      </c>
    </row>
    <row r="878" spans="1:35" customFormat="1" hidden="1">
      <c r="A878" t="s">
        <v>44</v>
      </c>
      <c r="B878" t="s">
        <v>52</v>
      </c>
      <c r="C878" t="s">
        <v>63</v>
      </c>
      <c r="D878">
        <v>2015</v>
      </c>
      <c r="E878">
        <v>1</v>
      </c>
      <c r="AE878">
        <v>27.78</v>
      </c>
    </row>
    <row r="879" spans="1:35" customFormat="1" hidden="1">
      <c r="A879" t="s">
        <v>44</v>
      </c>
      <c r="B879" t="s">
        <v>52</v>
      </c>
      <c r="C879" t="s">
        <v>63</v>
      </c>
      <c r="D879">
        <v>2016</v>
      </c>
      <c r="E879">
        <v>1</v>
      </c>
      <c r="AF879">
        <v>21.96</v>
      </c>
    </row>
    <row r="880" spans="1:35" customFormat="1" hidden="1">
      <c r="A880" t="s">
        <v>44</v>
      </c>
      <c r="B880" t="s">
        <v>52</v>
      </c>
      <c r="C880" t="s">
        <v>63</v>
      </c>
      <c r="D880">
        <v>2017</v>
      </c>
      <c r="E880">
        <v>1</v>
      </c>
      <c r="AG880">
        <v>82.439999999999799</v>
      </c>
    </row>
    <row r="881" spans="1:35" customFormat="1" hidden="1">
      <c r="A881" t="s">
        <v>44</v>
      </c>
      <c r="B881" t="s">
        <v>52</v>
      </c>
      <c r="C881" t="s">
        <v>63</v>
      </c>
      <c r="D881">
        <v>2018</v>
      </c>
      <c r="E881">
        <v>1</v>
      </c>
      <c r="AH881">
        <v>22.739999999999899</v>
      </c>
    </row>
    <row r="882" spans="1:35" hidden="1">
      <c r="A882" t="s">
        <v>44</v>
      </c>
      <c r="B882" t="s">
        <v>52</v>
      </c>
      <c r="C882" t="s">
        <v>63</v>
      </c>
      <c r="D882">
        <v>2019</v>
      </c>
      <c r="E882">
        <v>1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>
        <v>12.8799999999999</v>
      </c>
    </row>
    <row r="883" spans="1:35" hidden="1">
      <c r="A883" t="s">
        <v>44</v>
      </c>
      <c r="B883" t="s">
        <v>52</v>
      </c>
      <c r="C883" t="s">
        <v>62</v>
      </c>
      <c r="D883">
        <v>2012</v>
      </c>
      <c r="E883">
        <v>1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>
        <v>53.454000000000001</v>
      </c>
      <c r="AC883"/>
      <c r="AD883"/>
      <c r="AE883"/>
      <c r="AF883"/>
      <c r="AG883"/>
      <c r="AH883"/>
      <c r="AI883"/>
    </row>
    <row r="884" spans="1:35" hidden="1">
      <c r="A884" t="s">
        <v>44</v>
      </c>
      <c r="B884" t="s">
        <v>52</v>
      </c>
      <c r="C884" t="s">
        <v>62</v>
      </c>
      <c r="D884">
        <v>2013</v>
      </c>
      <c r="E884">
        <v>1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>
        <v>57.0459999999999</v>
      </c>
      <c r="AD884"/>
      <c r="AE884"/>
      <c r="AF884"/>
      <c r="AG884"/>
      <c r="AH884"/>
      <c r="AI884"/>
    </row>
    <row r="885" spans="1:35" hidden="1">
      <c r="A885" t="s">
        <v>44</v>
      </c>
      <c r="B885" t="s">
        <v>52</v>
      </c>
      <c r="C885" t="s">
        <v>62</v>
      </c>
      <c r="D885">
        <v>2014</v>
      </c>
      <c r="E885">
        <v>1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>
        <v>59.6799999999999</v>
      </c>
      <c r="AE885"/>
      <c r="AF885"/>
      <c r="AG885"/>
      <c r="AH885"/>
      <c r="AI885"/>
    </row>
    <row r="886" spans="1:35" hidden="1">
      <c r="A886" t="s">
        <v>44</v>
      </c>
      <c r="B886" t="s">
        <v>52</v>
      </c>
      <c r="C886" t="s">
        <v>62</v>
      </c>
      <c r="D886">
        <v>2015</v>
      </c>
      <c r="E886">
        <v>1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>
        <v>28.22</v>
      </c>
      <c r="AF886"/>
      <c r="AG886"/>
      <c r="AH886"/>
      <c r="AI886"/>
    </row>
    <row r="887" spans="1:35" hidden="1">
      <c r="A887" t="s">
        <v>44</v>
      </c>
      <c r="B887" t="s">
        <v>52</v>
      </c>
      <c r="C887" t="s">
        <v>62</v>
      </c>
      <c r="D887">
        <v>2016</v>
      </c>
      <c r="E887">
        <v>1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>
        <v>39.04</v>
      </c>
      <c r="AG887"/>
      <c r="AH887"/>
      <c r="AI887"/>
    </row>
    <row r="888" spans="1:35" hidden="1">
      <c r="A888" t="s">
        <v>44</v>
      </c>
      <c r="B888" t="s">
        <v>52</v>
      </c>
      <c r="C888" t="s">
        <v>62</v>
      </c>
      <c r="D888">
        <v>2017</v>
      </c>
      <c r="E888">
        <v>1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>
        <v>26.56</v>
      </c>
      <c r="AH888"/>
      <c r="AI888"/>
    </row>
    <row r="889" spans="1:35" hidden="1">
      <c r="A889" t="s">
        <v>44</v>
      </c>
      <c r="B889" t="s">
        <v>52</v>
      </c>
      <c r="C889" t="s">
        <v>62</v>
      </c>
      <c r="D889">
        <v>2018</v>
      </c>
      <c r="E889">
        <v>1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>
        <v>16.259999999999899</v>
      </c>
      <c r="AI889"/>
    </row>
    <row r="890" spans="1:35" hidden="1">
      <c r="A890" t="s">
        <v>44</v>
      </c>
      <c r="B890" t="s">
        <v>52</v>
      </c>
      <c r="C890" t="s">
        <v>62</v>
      </c>
      <c r="D890">
        <v>2019</v>
      </c>
      <c r="E890">
        <v>1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>
        <v>15.12</v>
      </c>
    </row>
    <row r="891" spans="1:35" hidden="1">
      <c r="A891" t="s">
        <v>44</v>
      </c>
      <c r="B891" t="s">
        <v>51</v>
      </c>
      <c r="C891" t="s">
        <v>64</v>
      </c>
      <c r="D891">
        <v>2020</v>
      </c>
      <c r="E891">
        <v>0</v>
      </c>
      <c r="F891">
        <v>55711644.267915197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 hidden="1">
      <c r="A892" t="s">
        <v>44</v>
      </c>
      <c r="B892" t="s">
        <v>51</v>
      </c>
      <c r="C892" t="s">
        <v>64</v>
      </c>
      <c r="D892">
        <v>2021</v>
      </c>
      <c r="E892">
        <v>0</v>
      </c>
      <c r="F892"/>
      <c r="G892">
        <v>21503793.586250901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 hidden="1">
      <c r="A893" t="s">
        <v>44</v>
      </c>
      <c r="B893" t="s">
        <v>51</v>
      </c>
      <c r="C893" t="s">
        <v>64</v>
      </c>
      <c r="D893">
        <v>2022</v>
      </c>
      <c r="E893">
        <v>0</v>
      </c>
      <c r="F893"/>
      <c r="G893"/>
      <c r="H893">
        <v>15239671.129140601</v>
      </c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 hidden="1">
      <c r="A894" t="s">
        <v>44</v>
      </c>
      <c r="B894" t="s">
        <v>51</v>
      </c>
      <c r="C894" t="s">
        <v>64</v>
      </c>
      <c r="D894">
        <v>2023</v>
      </c>
      <c r="E894">
        <v>0</v>
      </c>
      <c r="F894"/>
      <c r="G894"/>
      <c r="H894"/>
      <c r="I894">
        <v>4659392.8023547297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hidden="1">
      <c r="A895" t="s">
        <v>44</v>
      </c>
      <c r="B895" t="s">
        <v>51</v>
      </c>
      <c r="C895" t="s">
        <v>64</v>
      </c>
      <c r="D895">
        <v>2024</v>
      </c>
      <c r="E895">
        <v>0</v>
      </c>
      <c r="F895"/>
      <c r="G895"/>
      <c r="H895"/>
      <c r="I895"/>
      <c r="J895">
        <v>5225787.7732988102</v>
      </c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hidden="1">
      <c r="A896" t="s">
        <v>44</v>
      </c>
      <c r="B896" t="s">
        <v>51</v>
      </c>
      <c r="C896" t="s">
        <v>64</v>
      </c>
      <c r="D896">
        <v>2025</v>
      </c>
      <c r="E896">
        <v>0</v>
      </c>
      <c r="F896"/>
      <c r="G896"/>
      <c r="H896"/>
      <c r="I896"/>
      <c r="J896"/>
      <c r="K896">
        <v>5969458.19574052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hidden="1">
      <c r="A897" t="s">
        <v>44</v>
      </c>
      <c r="B897" t="s">
        <v>51</v>
      </c>
      <c r="C897" t="s">
        <v>64</v>
      </c>
      <c r="D897">
        <v>2026</v>
      </c>
      <c r="E897">
        <v>0</v>
      </c>
      <c r="F897"/>
      <c r="G897"/>
      <c r="H897"/>
      <c r="I897"/>
      <c r="J897"/>
      <c r="K897"/>
      <c r="L897">
        <v>6769829.6413410297</v>
      </c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  <row r="898" spans="1:35" hidden="1">
      <c r="A898" t="s">
        <v>44</v>
      </c>
      <c r="B898" t="s">
        <v>51</v>
      </c>
      <c r="C898" t="s">
        <v>64</v>
      </c>
      <c r="D898">
        <v>2027</v>
      </c>
      <c r="E898">
        <v>0</v>
      </c>
      <c r="F898"/>
      <c r="G898"/>
      <c r="H898"/>
      <c r="I898"/>
      <c r="J898"/>
      <c r="K898"/>
      <c r="L898"/>
      <c r="M898">
        <v>7514460.2428885298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</row>
    <row r="899" spans="1:35" hidden="1">
      <c r="A899" t="s">
        <v>44</v>
      </c>
      <c r="B899" t="s">
        <v>51</v>
      </c>
      <c r="C899" t="s">
        <v>64</v>
      </c>
      <c r="D899">
        <v>2028</v>
      </c>
      <c r="E899">
        <v>0</v>
      </c>
      <c r="F899"/>
      <c r="G899"/>
      <c r="H899"/>
      <c r="I899"/>
      <c r="J899"/>
      <c r="K899"/>
      <c r="L899"/>
      <c r="M899"/>
      <c r="N899">
        <v>7969712.2570981504</v>
      </c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</row>
    <row r="900" spans="1:35" hidden="1">
      <c r="A900" t="s">
        <v>44</v>
      </c>
      <c r="B900" t="s">
        <v>51</v>
      </c>
      <c r="C900" t="s">
        <v>64</v>
      </c>
      <c r="D900">
        <v>2029</v>
      </c>
      <c r="E900">
        <v>0</v>
      </c>
      <c r="F900"/>
      <c r="G900"/>
      <c r="H900"/>
      <c r="I900"/>
      <c r="J900"/>
      <c r="K900"/>
      <c r="L900"/>
      <c r="M900"/>
      <c r="N900"/>
      <c r="O900">
        <v>8365364.9168000901</v>
      </c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</row>
    <row r="901" spans="1:35" hidden="1">
      <c r="A901" t="s">
        <v>44</v>
      </c>
      <c r="B901" t="s">
        <v>51</v>
      </c>
      <c r="C901" t="s">
        <v>64</v>
      </c>
      <c r="D901">
        <v>2030</v>
      </c>
      <c r="E901">
        <v>0</v>
      </c>
      <c r="F901"/>
      <c r="G901"/>
      <c r="H901"/>
      <c r="I901"/>
      <c r="J901"/>
      <c r="K901"/>
      <c r="L901"/>
      <c r="M901"/>
      <c r="N901"/>
      <c r="O901"/>
      <c r="P901">
        <v>8710020.2206370905</v>
      </c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</row>
    <row r="902" spans="1:35" hidden="1">
      <c r="A902" t="s">
        <v>44</v>
      </c>
      <c r="B902" t="s">
        <v>51</v>
      </c>
      <c r="C902" t="s">
        <v>64</v>
      </c>
      <c r="D902">
        <v>2031</v>
      </c>
      <c r="E902">
        <v>0</v>
      </c>
      <c r="F902"/>
      <c r="G902"/>
      <c r="H902"/>
      <c r="I902"/>
      <c r="J902"/>
      <c r="K902"/>
      <c r="L902"/>
      <c r="M902"/>
      <c r="N902"/>
      <c r="O902"/>
      <c r="P902"/>
      <c r="Q902">
        <v>9081582.9908542894</v>
      </c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</row>
    <row r="903" spans="1:35" hidden="1">
      <c r="A903" t="s">
        <v>44</v>
      </c>
      <c r="B903" t="s">
        <v>51</v>
      </c>
      <c r="C903" t="s">
        <v>64</v>
      </c>
      <c r="D903">
        <v>2032</v>
      </c>
      <c r="E903">
        <v>0</v>
      </c>
      <c r="F903"/>
      <c r="G903"/>
      <c r="H903"/>
      <c r="I903"/>
      <c r="J903"/>
      <c r="K903"/>
      <c r="L903"/>
      <c r="M903"/>
      <c r="N903"/>
      <c r="O903"/>
      <c r="P903"/>
      <c r="Q903"/>
      <c r="R903">
        <v>9361565.6167069003</v>
      </c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</row>
    <row r="904" spans="1:35" hidden="1">
      <c r="A904" t="s">
        <v>44</v>
      </c>
      <c r="B904" t="s">
        <v>51</v>
      </c>
      <c r="C904" t="s">
        <v>64</v>
      </c>
      <c r="D904">
        <v>2033</v>
      </c>
      <c r="E904">
        <v>0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>
        <v>9541368.7006246708</v>
      </c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</row>
    <row r="905" spans="1:35" hidden="1">
      <c r="A905" t="s">
        <v>44</v>
      </c>
      <c r="B905" t="s">
        <v>51</v>
      </c>
      <c r="C905" t="s">
        <v>64</v>
      </c>
      <c r="D905">
        <v>2034</v>
      </c>
      <c r="E905">
        <v>0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>
        <v>9740572.0254610106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</row>
    <row r="906" spans="1:35" hidden="1">
      <c r="A906" t="s">
        <v>44</v>
      </c>
      <c r="B906" t="s">
        <v>51</v>
      </c>
      <c r="C906" t="s">
        <v>64</v>
      </c>
      <c r="D906">
        <v>2035</v>
      </c>
      <c r="E906">
        <v>0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>
        <v>42753796.8881763</v>
      </c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</row>
    <row r="907" spans="1:35" hidden="1">
      <c r="A907" t="s">
        <v>44</v>
      </c>
      <c r="B907" t="s">
        <v>51</v>
      </c>
      <c r="C907" t="s">
        <v>64</v>
      </c>
      <c r="D907">
        <v>2036</v>
      </c>
      <c r="E907">
        <v>0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>
        <v>22933231.175395802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</row>
    <row r="908" spans="1:35" hidden="1">
      <c r="A908" t="s">
        <v>44</v>
      </c>
      <c r="B908" t="s">
        <v>51</v>
      </c>
      <c r="C908" t="s">
        <v>64</v>
      </c>
      <c r="D908">
        <v>2037</v>
      </c>
      <c r="E908">
        <v>0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>
        <v>19466463.159389801</v>
      </c>
      <c r="X908"/>
      <c r="Y908"/>
      <c r="Z908"/>
      <c r="AA908"/>
      <c r="AB908"/>
      <c r="AC908"/>
      <c r="AD908"/>
      <c r="AE908"/>
      <c r="AF908"/>
      <c r="AG908"/>
      <c r="AH908"/>
      <c r="AI908"/>
    </row>
    <row r="909" spans="1:35" hidden="1">
      <c r="A909" t="s">
        <v>44</v>
      </c>
      <c r="B909" t="s">
        <v>51</v>
      </c>
      <c r="C909" t="s">
        <v>64</v>
      </c>
      <c r="D909">
        <v>2038</v>
      </c>
      <c r="E909">
        <v>0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>
        <v>12791280.548461899</v>
      </c>
      <c r="Y909"/>
      <c r="Z909"/>
      <c r="AA909"/>
      <c r="AB909"/>
      <c r="AC909"/>
      <c r="AD909"/>
      <c r="AE909"/>
      <c r="AF909"/>
      <c r="AG909"/>
      <c r="AH909"/>
      <c r="AI909"/>
    </row>
    <row r="910" spans="1:35" hidden="1">
      <c r="A910" t="s">
        <v>44</v>
      </c>
      <c r="B910" t="s">
        <v>51</v>
      </c>
      <c r="C910" t="s">
        <v>64</v>
      </c>
      <c r="D910">
        <v>2039</v>
      </c>
      <c r="E910">
        <v>0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>
        <v>13245672.7160761</v>
      </c>
      <c r="Z910"/>
      <c r="AA910"/>
      <c r="AB910"/>
      <c r="AC910"/>
      <c r="AD910"/>
      <c r="AE910"/>
      <c r="AF910"/>
      <c r="AG910"/>
      <c r="AH910"/>
      <c r="AI910"/>
    </row>
    <row r="911" spans="1:35" hidden="1">
      <c r="A911" t="s">
        <v>44</v>
      </c>
      <c r="B911" t="s">
        <v>51</v>
      </c>
      <c r="C911" t="s">
        <v>64</v>
      </c>
      <c r="D911">
        <v>2040</v>
      </c>
      <c r="E911">
        <v>0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>
        <v>13884518.521814199</v>
      </c>
      <c r="AA911"/>
      <c r="AB911"/>
      <c r="AC911"/>
      <c r="AD911"/>
      <c r="AE911"/>
      <c r="AF911"/>
      <c r="AG911"/>
      <c r="AH911"/>
      <c r="AI911"/>
    </row>
    <row r="912" spans="1:35" hidden="1">
      <c r="A912" t="s">
        <v>44</v>
      </c>
      <c r="B912" t="s">
        <v>51</v>
      </c>
      <c r="C912" t="s">
        <v>64</v>
      </c>
      <c r="D912">
        <v>2041</v>
      </c>
      <c r="E912">
        <v>0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>
        <v>14490287.6047378</v>
      </c>
      <c r="AB912"/>
      <c r="AC912"/>
      <c r="AD912"/>
      <c r="AE912"/>
      <c r="AF912"/>
      <c r="AG912"/>
      <c r="AH912"/>
      <c r="AI912"/>
    </row>
    <row r="913" spans="1:35" hidden="1">
      <c r="A913" t="s">
        <v>44</v>
      </c>
      <c r="B913" t="s">
        <v>51</v>
      </c>
      <c r="C913" t="s">
        <v>64</v>
      </c>
      <c r="D913">
        <v>2042</v>
      </c>
      <c r="E913">
        <v>0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>
        <v>15169117.1694187</v>
      </c>
      <c r="AC913"/>
      <c r="AD913"/>
      <c r="AE913"/>
      <c r="AF913"/>
      <c r="AG913"/>
      <c r="AH913"/>
      <c r="AI913"/>
    </row>
    <row r="914" spans="1:35" hidden="1">
      <c r="A914" t="s">
        <v>44</v>
      </c>
      <c r="B914" t="s">
        <v>51</v>
      </c>
      <c r="C914" t="s">
        <v>64</v>
      </c>
      <c r="D914">
        <v>2043</v>
      </c>
      <c r="E914">
        <v>0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>
        <v>15631902.349061601</v>
      </c>
      <c r="AD914"/>
      <c r="AE914"/>
      <c r="AF914"/>
      <c r="AG914"/>
      <c r="AH914"/>
      <c r="AI914"/>
    </row>
    <row r="915" spans="1:35" hidden="1">
      <c r="A915" t="s">
        <v>44</v>
      </c>
      <c r="B915" t="s">
        <v>51</v>
      </c>
      <c r="C915" t="s">
        <v>64</v>
      </c>
      <c r="D915">
        <v>2044</v>
      </c>
      <c r="E915">
        <v>0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>
        <v>16060592.6372177</v>
      </c>
      <c r="AE915"/>
      <c r="AF915"/>
      <c r="AG915"/>
      <c r="AH915"/>
      <c r="AI915"/>
    </row>
    <row r="916" spans="1:35" hidden="1">
      <c r="A916" t="s">
        <v>44</v>
      </c>
      <c r="B916" t="s">
        <v>51</v>
      </c>
      <c r="C916" t="s">
        <v>64</v>
      </c>
      <c r="D916">
        <v>2045</v>
      </c>
      <c r="E916">
        <v>0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>
        <v>16447758.1543865</v>
      </c>
      <c r="AF916"/>
      <c r="AG916"/>
      <c r="AH916"/>
      <c r="AI916"/>
    </row>
    <row r="917" spans="1:35" hidden="1">
      <c r="A917" t="s">
        <v>44</v>
      </c>
      <c r="B917" t="s">
        <v>51</v>
      </c>
      <c r="C917" t="s">
        <v>64</v>
      </c>
      <c r="D917">
        <v>2046</v>
      </c>
      <c r="E917">
        <v>0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>
        <v>7357231.7900591604</v>
      </c>
      <c r="AG917"/>
      <c r="AH917"/>
      <c r="AI917"/>
    </row>
    <row r="918" spans="1:35" hidden="1">
      <c r="A918" t="s">
        <v>44</v>
      </c>
      <c r="B918" t="s">
        <v>51</v>
      </c>
      <c r="C918" t="s">
        <v>64</v>
      </c>
      <c r="D918">
        <v>2047</v>
      </c>
      <c r="E918">
        <v>0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>
        <v>7561264.5365709402</v>
      </c>
      <c r="AH918"/>
      <c r="AI918"/>
    </row>
    <row r="919" spans="1:35" hidden="1">
      <c r="A919" t="s">
        <v>44</v>
      </c>
      <c r="B919" t="s">
        <v>51</v>
      </c>
      <c r="C919" t="s">
        <v>64</v>
      </c>
      <c r="D919">
        <v>2048</v>
      </c>
      <c r="E919">
        <v>0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>
        <v>7682660.5121912695</v>
      </c>
      <c r="AI919"/>
    </row>
    <row r="920" spans="1:35" hidden="1">
      <c r="A920" t="s">
        <v>44</v>
      </c>
      <c r="B920" t="s">
        <v>51</v>
      </c>
      <c r="C920" t="s">
        <v>64</v>
      </c>
      <c r="D920">
        <v>2049</v>
      </c>
      <c r="E920">
        <v>0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>
        <v>7818090.7046463201</v>
      </c>
    </row>
    <row r="921" spans="1:35" hidden="1">
      <c r="A921" t="s">
        <v>44</v>
      </c>
      <c r="B921" t="s">
        <v>51</v>
      </c>
      <c r="C921" t="s">
        <v>63</v>
      </c>
      <c r="D921">
        <v>2020</v>
      </c>
      <c r="E921">
        <v>1</v>
      </c>
      <c r="F921">
        <v>29950813.076200299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</row>
    <row r="922" spans="1:35" hidden="1">
      <c r="A922" t="s">
        <v>44</v>
      </c>
      <c r="B922" t="s">
        <v>51</v>
      </c>
      <c r="C922" t="s">
        <v>63</v>
      </c>
      <c r="D922">
        <v>2021</v>
      </c>
      <c r="E922">
        <v>1</v>
      </c>
      <c r="F922"/>
      <c r="G922">
        <v>56815844.069364503</v>
      </c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</row>
    <row r="923" spans="1:35" hidden="1">
      <c r="A923" t="s">
        <v>44</v>
      </c>
      <c r="B923" t="s">
        <v>51</v>
      </c>
      <c r="C923" t="s">
        <v>63</v>
      </c>
      <c r="D923">
        <v>2022</v>
      </c>
      <c r="E923">
        <v>1</v>
      </c>
      <c r="F923"/>
      <c r="G923"/>
      <c r="H923">
        <v>61354999.871302299</v>
      </c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</row>
    <row r="924" spans="1:35" hidden="1">
      <c r="A924" t="s">
        <v>44</v>
      </c>
      <c r="B924" t="s">
        <v>51</v>
      </c>
      <c r="C924" t="s">
        <v>63</v>
      </c>
      <c r="D924">
        <v>2023</v>
      </c>
      <c r="E924">
        <v>1</v>
      </c>
      <c r="F924"/>
      <c r="G924"/>
      <c r="H924"/>
      <c r="I924">
        <v>50283952.738487698</v>
      </c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</row>
    <row r="925" spans="1:35" hidden="1">
      <c r="A925" t="s">
        <v>44</v>
      </c>
      <c r="B925" t="s">
        <v>51</v>
      </c>
      <c r="C925" t="s">
        <v>63</v>
      </c>
      <c r="D925">
        <v>2024</v>
      </c>
      <c r="E925">
        <v>1</v>
      </c>
      <c r="F925"/>
      <c r="G925"/>
      <c r="H925"/>
      <c r="I925"/>
      <c r="J925">
        <v>59097456.328855403</v>
      </c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</row>
    <row r="926" spans="1:35" hidden="1">
      <c r="A926" t="s">
        <v>44</v>
      </c>
      <c r="B926" t="s">
        <v>51</v>
      </c>
      <c r="C926" t="s">
        <v>63</v>
      </c>
      <c r="D926">
        <v>2025</v>
      </c>
      <c r="E926">
        <v>1</v>
      </c>
      <c r="F926"/>
      <c r="G926"/>
      <c r="H926"/>
      <c r="I926"/>
      <c r="J926"/>
      <c r="K926">
        <v>60712963.825370297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</row>
    <row r="927" spans="1:35" hidden="1">
      <c r="A927" t="s">
        <v>44</v>
      </c>
      <c r="B927" t="s">
        <v>51</v>
      </c>
      <c r="C927" t="s">
        <v>63</v>
      </c>
      <c r="D927">
        <v>2026</v>
      </c>
      <c r="E927">
        <v>1</v>
      </c>
      <c r="F927"/>
      <c r="G927"/>
      <c r="H927"/>
      <c r="I927"/>
      <c r="J927"/>
      <c r="K927"/>
      <c r="L927">
        <v>62976698.2195419</v>
      </c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</row>
    <row r="928" spans="1:35" hidden="1">
      <c r="A928" t="s">
        <v>44</v>
      </c>
      <c r="B928" t="s">
        <v>51</v>
      </c>
      <c r="C928" t="s">
        <v>63</v>
      </c>
      <c r="D928">
        <v>2027</v>
      </c>
      <c r="E928">
        <v>1</v>
      </c>
      <c r="F928"/>
      <c r="G928"/>
      <c r="H928"/>
      <c r="I928"/>
      <c r="J928"/>
      <c r="K928"/>
      <c r="L928"/>
      <c r="M928">
        <v>64534386.769639201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</row>
    <row r="929" spans="1:35" hidden="1">
      <c r="A929" t="s">
        <v>44</v>
      </c>
      <c r="B929" t="s">
        <v>51</v>
      </c>
      <c r="C929" t="s">
        <v>63</v>
      </c>
      <c r="D929">
        <v>2028</v>
      </c>
      <c r="E929">
        <v>1</v>
      </c>
      <c r="F929"/>
      <c r="G929"/>
      <c r="H929"/>
      <c r="I929"/>
      <c r="J929"/>
      <c r="K929"/>
      <c r="L929"/>
      <c r="M929"/>
      <c r="N929">
        <v>65447582.407073602</v>
      </c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</row>
    <row r="930" spans="1:35" hidden="1">
      <c r="A930" t="s">
        <v>44</v>
      </c>
      <c r="B930" t="s">
        <v>51</v>
      </c>
      <c r="C930" t="s">
        <v>63</v>
      </c>
      <c r="D930">
        <v>2029</v>
      </c>
      <c r="E930">
        <v>1</v>
      </c>
      <c r="F930"/>
      <c r="G930"/>
      <c r="H930"/>
      <c r="I930"/>
      <c r="J930"/>
      <c r="K930"/>
      <c r="L930"/>
      <c r="M930"/>
      <c r="N930"/>
      <c r="O930">
        <v>66571457.0682965</v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</row>
    <row r="931" spans="1:35" hidden="1">
      <c r="A931" t="s">
        <v>44</v>
      </c>
      <c r="B931" t="s">
        <v>51</v>
      </c>
      <c r="C931" t="s">
        <v>63</v>
      </c>
      <c r="D931">
        <v>2030</v>
      </c>
      <c r="E931">
        <v>1</v>
      </c>
      <c r="F931"/>
      <c r="G931"/>
      <c r="H931"/>
      <c r="I931"/>
      <c r="J931"/>
      <c r="K931"/>
      <c r="L931"/>
      <c r="M931"/>
      <c r="N931"/>
      <c r="O931"/>
      <c r="P931">
        <v>66490209.501646303</v>
      </c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</row>
    <row r="932" spans="1:35" hidden="1">
      <c r="A932" t="s">
        <v>44</v>
      </c>
      <c r="B932" t="s">
        <v>51</v>
      </c>
      <c r="C932" t="s">
        <v>63</v>
      </c>
      <c r="D932">
        <v>2031</v>
      </c>
      <c r="E932">
        <v>1</v>
      </c>
      <c r="F932"/>
      <c r="G932"/>
      <c r="H932"/>
      <c r="I932"/>
      <c r="J932"/>
      <c r="K932"/>
      <c r="L932"/>
      <c r="M932"/>
      <c r="N932"/>
      <c r="O932"/>
      <c r="P932"/>
      <c r="Q932">
        <v>67586471.662832901</v>
      </c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</row>
    <row r="933" spans="1:35" hidden="1">
      <c r="A933" t="s">
        <v>44</v>
      </c>
      <c r="B933" t="s">
        <v>51</v>
      </c>
      <c r="C933" t="s">
        <v>63</v>
      </c>
      <c r="D933">
        <v>2032</v>
      </c>
      <c r="E933">
        <v>1</v>
      </c>
      <c r="F933"/>
      <c r="G933"/>
      <c r="H933"/>
      <c r="I933"/>
      <c r="J933"/>
      <c r="K933"/>
      <c r="L933"/>
      <c r="M933"/>
      <c r="N933"/>
      <c r="O933"/>
      <c r="P933"/>
      <c r="Q933"/>
      <c r="R933">
        <v>68897954.296011999</v>
      </c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</row>
    <row r="934" spans="1:35" hidden="1">
      <c r="A934" t="s">
        <v>44</v>
      </c>
      <c r="B934" t="s">
        <v>51</v>
      </c>
      <c r="C934" t="s">
        <v>63</v>
      </c>
      <c r="D934">
        <v>2033</v>
      </c>
      <c r="E934">
        <v>1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>
        <v>68630834.6460886</v>
      </c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</row>
    <row r="935" spans="1:35" hidden="1">
      <c r="A935" t="s">
        <v>44</v>
      </c>
      <c r="B935" t="s">
        <v>51</v>
      </c>
      <c r="C935" t="s">
        <v>63</v>
      </c>
      <c r="D935">
        <v>2034</v>
      </c>
      <c r="E935">
        <v>1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>
        <v>69140151.748421803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</row>
    <row r="936" spans="1:35" hidden="1">
      <c r="A936" t="s">
        <v>44</v>
      </c>
      <c r="B936" t="s">
        <v>51</v>
      </c>
      <c r="C936" t="s">
        <v>63</v>
      </c>
      <c r="D936">
        <v>2035</v>
      </c>
      <c r="E936">
        <v>1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>
        <v>68960134.617598996</v>
      </c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</row>
    <row r="937" spans="1:35" hidden="1">
      <c r="A937" t="s">
        <v>44</v>
      </c>
      <c r="B937" t="s">
        <v>51</v>
      </c>
      <c r="C937" t="s">
        <v>63</v>
      </c>
      <c r="D937">
        <v>2041</v>
      </c>
      <c r="E937">
        <v>1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>
        <v>65252755.748588301</v>
      </c>
      <c r="AB937"/>
      <c r="AC937"/>
      <c r="AD937"/>
      <c r="AE937"/>
      <c r="AF937"/>
      <c r="AG937"/>
      <c r="AH937"/>
      <c r="AI937"/>
    </row>
    <row r="938" spans="1:35" hidden="1">
      <c r="A938" t="s">
        <v>44</v>
      </c>
      <c r="B938" t="s">
        <v>51</v>
      </c>
      <c r="C938" t="s">
        <v>63</v>
      </c>
      <c r="D938">
        <v>2042</v>
      </c>
      <c r="E938">
        <v>1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>
        <v>186148009.55254701</v>
      </c>
      <c r="AC938"/>
      <c r="AD938"/>
      <c r="AE938"/>
      <c r="AF938"/>
      <c r="AG938"/>
      <c r="AH938"/>
      <c r="AI938"/>
    </row>
    <row r="939" spans="1:35" hidden="1">
      <c r="A939" t="s">
        <v>44</v>
      </c>
      <c r="B939" t="s">
        <v>51</v>
      </c>
      <c r="C939" t="s">
        <v>63</v>
      </c>
      <c r="D939">
        <v>2043</v>
      </c>
      <c r="E939">
        <v>1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>
        <v>56522203.502818801</v>
      </c>
      <c r="AD939"/>
      <c r="AE939"/>
      <c r="AF939"/>
      <c r="AG939"/>
      <c r="AH939"/>
      <c r="AI939"/>
    </row>
    <row r="940" spans="1:35" hidden="1">
      <c r="A940" t="s">
        <v>44</v>
      </c>
      <c r="B940" t="s">
        <v>51</v>
      </c>
      <c r="C940" t="s">
        <v>63</v>
      </c>
      <c r="D940">
        <v>2044</v>
      </c>
      <c r="E940">
        <v>1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>
        <v>29101184.470752299</v>
      </c>
      <c r="AE940"/>
      <c r="AF940"/>
      <c r="AG940"/>
      <c r="AH940"/>
      <c r="AI940"/>
    </row>
    <row r="941" spans="1:35" hidden="1">
      <c r="A941" t="s">
        <v>44</v>
      </c>
      <c r="B941" t="s">
        <v>51</v>
      </c>
      <c r="C941" t="s">
        <v>63</v>
      </c>
      <c r="D941">
        <v>2045</v>
      </c>
      <c r="E941">
        <v>1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>
        <v>32833798.627611998</v>
      </c>
      <c r="AF941"/>
      <c r="AG941"/>
      <c r="AH941"/>
      <c r="AI941"/>
    </row>
    <row r="942" spans="1:35" hidden="1">
      <c r="A942" t="s">
        <v>44</v>
      </c>
      <c r="B942" t="s">
        <v>51</v>
      </c>
      <c r="C942" t="s">
        <v>63</v>
      </c>
      <c r="D942">
        <v>2046</v>
      </c>
      <c r="E942">
        <v>1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>
        <v>88453840.324884593</v>
      </c>
      <c r="AG942"/>
      <c r="AH942"/>
      <c r="AI942"/>
    </row>
    <row r="943" spans="1:35" hidden="1">
      <c r="A943" t="s">
        <v>44</v>
      </c>
      <c r="B943" t="s">
        <v>51</v>
      </c>
      <c r="C943" t="s">
        <v>63</v>
      </c>
      <c r="D943">
        <v>2047</v>
      </c>
      <c r="E943">
        <v>1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>
        <v>181727652.461647</v>
      </c>
      <c r="AH943"/>
      <c r="AI943"/>
    </row>
    <row r="944" spans="1:35" hidden="1">
      <c r="A944" t="s">
        <v>44</v>
      </c>
      <c r="B944" t="s">
        <v>51</v>
      </c>
      <c r="C944" t="s">
        <v>63</v>
      </c>
      <c r="D944">
        <v>2048</v>
      </c>
      <c r="E944">
        <v>1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>
        <v>60232079.940053798</v>
      </c>
      <c r="AI944"/>
    </row>
    <row r="945" spans="1:35" hidden="1">
      <c r="A945" t="s">
        <v>44</v>
      </c>
      <c r="B945" t="s">
        <v>51</v>
      </c>
      <c r="C945" t="s">
        <v>63</v>
      </c>
      <c r="D945">
        <v>2049</v>
      </c>
      <c r="E945">
        <v>1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>
        <v>40691297.986189097</v>
      </c>
    </row>
    <row r="946" spans="1:35" hidden="1">
      <c r="A946" t="s">
        <v>44</v>
      </c>
      <c r="B946" t="s">
        <v>51</v>
      </c>
      <c r="C946" t="s">
        <v>62</v>
      </c>
      <c r="D946">
        <v>2036</v>
      </c>
      <c r="E946">
        <v>1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>
        <v>70337828.2676972</v>
      </c>
      <c r="W946"/>
      <c r="X946"/>
      <c r="Y946"/>
      <c r="Z946"/>
      <c r="AA946"/>
      <c r="AB946"/>
      <c r="AC946"/>
      <c r="AD946"/>
      <c r="AE946"/>
      <c r="AF946"/>
      <c r="AG946"/>
      <c r="AH946"/>
      <c r="AI946"/>
    </row>
    <row r="947" spans="1:35" hidden="1">
      <c r="A947" t="s">
        <v>44</v>
      </c>
      <c r="B947" t="s">
        <v>51</v>
      </c>
      <c r="C947" t="s">
        <v>62</v>
      </c>
      <c r="D947">
        <v>2037</v>
      </c>
      <c r="E947">
        <v>1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>
        <v>69648520.4277125</v>
      </c>
      <c r="X947"/>
      <c r="Y947"/>
      <c r="Z947"/>
      <c r="AA947"/>
      <c r="AB947"/>
      <c r="AC947"/>
      <c r="AD947"/>
      <c r="AE947"/>
      <c r="AF947"/>
      <c r="AG947"/>
      <c r="AH947"/>
      <c r="AI947"/>
    </row>
    <row r="948" spans="1:35" hidden="1">
      <c r="A948" t="s">
        <v>44</v>
      </c>
      <c r="B948" t="s">
        <v>51</v>
      </c>
      <c r="C948" t="s">
        <v>62</v>
      </c>
      <c r="D948">
        <v>2038</v>
      </c>
      <c r="E948">
        <v>1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>
        <v>67785733.707983404</v>
      </c>
      <c r="Y948"/>
      <c r="Z948"/>
      <c r="AA948"/>
      <c r="AB948"/>
      <c r="AC948"/>
      <c r="AD948"/>
      <c r="AE948"/>
      <c r="AF948"/>
      <c r="AG948"/>
      <c r="AH948"/>
      <c r="AI948"/>
    </row>
    <row r="949" spans="1:35" hidden="1">
      <c r="A949" t="s">
        <v>44</v>
      </c>
      <c r="B949" t="s">
        <v>51</v>
      </c>
      <c r="C949" t="s">
        <v>62</v>
      </c>
      <c r="D949">
        <v>2039</v>
      </c>
      <c r="E949">
        <v>1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>
        <v>66447921.8124687</v>
      </c>
      <c r="Z949"/>
      <c r="AA949"/>
      <c r="AB949"/>
      <c r="AC949"/>
      <c r="AD949"/>
      <c r="AE949"/>
      <c r="AF949"/>
      <c r="AG949"/>
      <c r="AH949"/>
      <c r="AI949"/>
    </row>
    <row r="950" spans="1:35" hidden="1">
      <c r="A950" t="s">
        <v>44</v>
      </c>
      <c r="B950" t="s">
        <v>51</v>
      </c>
      <c r="C950" t="s">
        <v>62</v>
      </c>
      <c r="D950">
        <v>2040</v>
      </c>
      <c r="E950">
        <v>1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>
        <v>65241091.600569203</v>
      </c>
      <c r="AA950"/>
      <c r="AB950"/>
      <c r="AC950"/>
      <c r="AD950"/>
      <c r="AE950"/>
      <c r="AF950"/>
      <c r="AG950"/>
      <c r="AH950"/>
      <c r="AI950"/>
    </row>
    <row r="951" spans="1:35" hidden="1">
      <c r="A951" t="s">
        <v>44</v>
      </c>
      <c r="B951" t="s">
        <v>51</v>
      </c>
      <c r="C951" t="s">
        <v>62</v>
      </c>
      <c r="D951">
        <v>2042</v>
      </c>
      <c r="E951">
        <v>1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>
        <v>52579133.772471003</v>
      </c>
      <c r="AC951"/>
      <c r="AD951"/>
      <c r="AE951"/>
      <c r="AF951"/>
      <c r="AG951"/>
      <c r="AH951"/>
      <c r="AI951"/>
    </row>
    <row r="952" spans="1:35" hidden="1">
      <c r="A952" t="s">
        <v>44</v>
      </c>
      <c r="B952" t="s">
        <v>51</v>
      </c>
      <c r="C952" t="s">
        <v>62</v>
      </c>
      <c r="D952">
        <v>2043</v>
      </c>
      <c r="E952">
        <v>1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>
        <v>159385090.85352999</v>
      </c>
      <c r="AD952"/>
      <c r="AE952"/>
      <c r="AF952"/>
      <c r="AG952"/>
      <c r="AH952"/>
      <c r="AI952"/>
    </row>
    <row r="953" spans="1:35" hidden="1">
      <c r="A953" t="s">
        <v>44</v>
      </c>
      <c r="B953" t="s">
        <v>51</v>
      </c>
      <c r="C953" t="s">
        <v>62</v>
      </c>
      <c r="D953">
        <v>2044</v>
      </c>
      <c r="E953">
        <v>1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>
        <v>193736834.68956599</v>
      </c>
      <c r="AE953"/>
      <c r="AF953"/>
      <c r="AG953"/>
      <c r="AH953"/>
      <c r="AI953"/>
    </row>
    <row r="954" spans="1:35" hidden="1">
      <c r="A954" t="s">
        <v>44</v>
      </c>
      <c r="B954" t="s">
        <v>51</v>
      </c>
      <c r="C954" t="s">
        <v>62</v>
      </c>
      <c r="D954">
        <v>2045</v>
      </c>
      <c r="E954">
        <v>1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>
        <v>136663602.188591</v>
      </c>
      <c r="AF954"/>
      <c r="AG954"/>
      <c r="AH954"/>
      <c r="AI954"/>
    </row>
    <row r="955" spans="1:35" hidden="1">
      <c r="A955" t="s">
        <v>44</v>
      </c>
      <c r="B955" t="s">
        <v>51</v>
      </c>
      <c r="C955" t="s">
        <v>62</v>
      </c>
      <c r="D955">
        <v>2046</v>
      </c>
      <c r="E955">
        <v>1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>
        <v>23777294.440047201</v>
      </c>
      <c r="AG955"/>
      <c r="AH955"/>
      <c r="AI955"/>
    </row>
    <row r="956" spans="1:35" hidden="1">
      <c r="A956" t="s">
        <v>44</v>
      </c>
      <c r="B956" t="s">
        <v>51</v>
      </c>
      <c r="C956" t="s">
        <v>62</v>
      </c>
      <c r="D956">
        <v>2047</v>
      </c>
      <c r="E956">
        <v>1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>
        <v>16135896.705855399</v>
      </c>
      <c r="AH956"/>
      <c r="AI956"/>
    </row>
    <row r="957" spans="1:35" hidden="1">
      <c r="A957" t="s">
        <v>44</v>
      </c>
      <c r="B957" t="s">
        <v>51</v>
      </c>
      <c r="C957" t="s">
        <v>62</v>
      </c>
      <c r="D957">
        <v>2048</v>
      </c>
      <c r="E957">
        <v>1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>
        <v>9853607.3586190008</v>
      </c>
      <c r="AI957"/>
    </row>
    <row r="958" spans="1:35" hidden="1">
      <c r="A958" t="s">
        <v>44</v>
      </c>
      <c r="B958" t="s">
        <v>51</v>
      </c>
      <c r="C958" t="s">
        <v>62</v>
      </c>
      <c r="D958">
        <v>2049</v>
      </c>
      <c r="E958">
        <v>1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>
        <v>9139731.4578512292</v>
      </c>
    </row>
    <row r="959" spans="1:35" hidden="1">
      <c r="A959" t="s">
        <v>44</v>
      </c>
      <c r="B959" t="s">
        <v>50</v>
      </c>
      <c r="C959" t="s">
        <v>64</v>
      </c>
      <c r="D959">
        <v>2020</v>
      </c>
      <c r="E959">
        <v>0</v>
      </c>
      <c r="F959">
        <v>1088118.0521077199</v>
      </c>
      <c r="G959">
        <v>1072628.42485112</v>
      </c>
      <c r="H959">
        <v>1056333.1571659299</v>
      </c>
      <c r="I959">
        <v>1049321.1342271201</v>
      </c>
      <c r="J959">
        <v>1038649.55963662</v>
      </c>
      <c r="K959">
        <v>1023598.82876791</v>
      </c>
      <c r="L959">
        <v>1006408.13963357</v>
      </c>
      <c r="M959">
        <v>987475.830229452</v>
      </c>
      <c r="N959">
        <v>967718.39232791902</v>
      </c>
      <c r="O959">
        <v>947375.00859015505</v>
      </c>
      <c r="P959">
        <v>926621.54531685601</v>
      </c>
      <c r="Q959">
        <v>907351.55982004397</v>
      </c>
      <c r="R959">
        <v>889539.84850185795</v>
      </c>
      <c r="S959">
        <v>873132.43250350002</v>
      </c>
      <c r="T959">
        <v>857875.44918671995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</row>
    <row r="960" spans="1:35" hidden="1">
      <c r="A960" t="s">
        <v>44</v>
      </c>
      <c r="B960" t="s">
        <v>50</v>
      </c>
      <c r="C960" t="s">
        <v>64</v>
      </c>
      <c r="D960">
        <v>2021</v>
      </c>
      <c r="E960">
        <v>0</v>
      </c>
      <c r="F960"/>
      <c r="G960">
        <v>435485.59573806002</v>
      </c>
      <c r="H960">
        <v>428869.74052558799</v>
      </c>
      <c r="I960">
        <v>426022.86931083299</v>
      </c>
      <c r="J960">
        <v>421690.22539581603</v>
      </c>
      <c r="K960">
        <v>415579.650338509</v>
      </c>
      <c r="L960">
        <v>408600.25530722999</v>
      </c>
      <c r="M960">
        <v>400913.76495461998</v>
      </c>
      <c r="N960">
        <v>392892.273620377</v>
      </c>
      <c r="O960">
        <v>384632.88912047597</v>
      </c>
      <c r="P960">
        <v>376207.01291972701</v>
      </c>
      <c r="Q960">
        <v>368383.42655979202</v>
      </c>
      <c r="R960">
        <v>361151.89741623902</v>
      </c>
      <c r="S960">
        <v>354490.510150132</v>
      </c>
      <c r="T960">
        <v>348296.196895945</v>
      </c>
      <c r="U960">
        <v>302641.97516985697</v>
      </c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</row>
    <row r="961" spans="1:35" hidden="1">
      <c r="A961" t="s">
        <v>44</v>
      </c>
      <c r="B961" t="s">
        <v>50</v>
      </c>
      <c r="C961" t="s">
        <v>64</v>
      </c>
      <c r="D961">
        <v>2022</v>
      </c>
      <c r="E961">
        <v>0</v>
      </c>
      <c r="F961"/>
      <c r="G961"/>
      <c r="H961">
        <v>320560.949638689</v>
      </c>
      <c r="I961">
        <v>318433.04073333601</v>
      </c>
      <c r="J961">
        <v>315194.58318643097</v>
      </c>
      <c r="K961">
        <v>310627.201629485</v>
      </c>
      <c r="L961">
        <v>305410.41600038297</v>
      </c>
      <c r="M961">
        <v>299665.10824376403</v>
      </c>
      <c r="N961">
        <v>293669.40223645198</v>
      </c>
      <c r="O961">
        <v>287495.88172769698</v>
      </c>
      <c r="P961">
        <v>281197.916118978</v>
      </c>
      <c r="Q961">
        <v>275350.13522856799</v>
      </c>
      <c r="R961">
        <v>269944.89062735997</v>
      </c>
      <c r="S961">
        <v>264965.801579675</v>
      </c>
      <c r="T961">
        <v>260335.82946579199</v>
      </c>
      <c r="U961">
        <v>226211.34063243499</v>
      </c>
      <c r="V961">
        <v>213919.201349218</v>
      </c>
      <c r="W961"/>
      <c r="X961"/>
      <c r="Y961"/>
      <c r="Z961"/>
      <c r="AA961"/>
      <c r="AB961"/>
      <c r="AC961"/>
      <c r="AD961"/>
      <c r="AE961"/>
      <c r="AF961"/>
      <c r="AG961"/>
      <c r="AH961"/>
      <c r="AI961"/>
    </row>
    <row r="962" spans="1:35" hidden="1">
      <c r="A962" t="s">
        <v>44</v>
      </c>
      <c r="B962" t="s">
        <v>50</v>
      </c>
      <c r="C962" t="s">
        <v>64</v>
      </c>
      <c r="D962">
        <v>2023</v>
      </c>
      <c r="E962">
        <v>0</v>
      </c>
      <c r="F962"/>
      <c r="G962"/>
      <c r="H962"/>
      <c r="I962">
        <v>102990.56872990901</v>
      </c>
      <c r="J962">
        <v>101943.15674089101</v>
      </c>
      <c r="K962">
        <v>100465.931817645</v>
      </c>
      <c r="L962">
        <v>98778.670603652601</v>
      </c>
      <c r="M962">
        <v>96920.469859094403</v>
      </c>
      <c r="N962">
        <v>94981.282988886698</v>
      </c>
      <c r="O962">
        <v>92984.585702706201</v>
      </c>
      <c r="P962">
        <v>90947.639227586697</v>
      </c>
      <c r="Q962">
        <v>89056.295671263899</v>
      </c>
      <c r="R962">
        <v>87308.081307827699</v>
      </c>
      <c r="S962">
        <v>85697.698127750293</v>
      </c>
      <c r="T962">
        <v>84200.229585810404</v>
      </c>
      <c r="U962">
        <v>73163.370770936293</v>
      </c>
      <c r="V962">
        <v>69187.733026906106</v>
      </c>
      <c r="W962">
        <v>66671.498794597006</v>
      </c>
      <c r="X962"/>
      <c r="Y962"/>
      <c r="Z962"/>
      <c r="AA962"/>
      <c r="AB962"/>
      <c r="AC962"/>
      <c r="AD962"/>
      <c r="AE962"/>
      <c r="AF962"/>
      <c r="AG962"/>
      <c r="AH962"/>
      <c r="AI962"/>
    </row>
    <row r="963" spans="1:35" hidden="1">
      <c r="A963" t="s">
        <v>44</v>
      </c>
      <c r="B963" t="s">
        <v>50</v>
      </c>
      <c r="C963" t="s">
        <v>64</v>
      </c>
      <c r="D963">
        <v>2024</v>
      </c>
      <c r="E963">
        <v>0</v>
      </c>
      <c r="F963"/>
      <c r="G963"/>
      <c r="H963"/>
      <c r="I963"/>
      <c r="J963">
        <v>121356.255488678</v>
      </c>
      <c r="K963">
        <v>119597.72170445</v>
      </c>
      <c r="L963">
        <v>117589.154287984</v>
      </c>
      <c r="M963">
        <v>115377.095219821</v>
      </c>
      <c r="N963">
        <v>113068.627787727</v>
      </c>
      <c r="O963">
        <v>110691.698195374</v>
      </c>
      <c r="P963">
        <v>108266.854735997</v>
      </c>
      <c r="Q963">
        <v>106015.34144981</v>
      </c>
      <c r="R963">
        <v>103934.21353773899</v>
      </c>
      <c r="S963">
        <v>102017.16408700599</v>
      </c>
      <c r="T963">
        <v>100234.531679184</v>
      </c>
      <c r="U963">
        <v>87095.916975162399</v>
      </c>
      <c r="V963">
        <v>82363.196062651798</v>
      </c>
      <c r="W963">
        <v>79367.793780362306</v>
      </c>
      <c r="X963">
        <v>78310.482291296503</v>
      </c>
      <c r="Y963"/>
      <c r="Z963"/>
      <c r="AA963"/>
      <c r="AB963"/>
      <c r="AC963"/>
      <c r="AD963"/>
      <c r="AE963"/>
      <c r="AF963"/>
      <c r="AG963"/>
      <c r="AH963"/>
      <c r="AI963"/>
    </row>
    <row r="964" spans="1:35" hidden="1">
      <c r="A964" t="s">
        <v>44</v>
      </c>
      <c r="B964" t="s">
        <v>50</v>
      </c>
      <c r="C964" t="s">
        <v>64</v>
      </c>
      <c r="D964">
        <v>2025</v>
      </c>
      <c r="E964">
        <v>0</v>
      </c>
      <c r="F964"/>
      <c r="G964"/>
      <c r="H964"/>
      <c r="I964"/>
      <c r="J964"/>
      <c r="K964">
        <v>145555.42657599499</v>
      </c>
      <c r="L964">
        <v>143110.916070746</v>
      </c>
      <c r="M964">
        <v>140418.74771930001</v>
      </c>
      <c r="N964">
        <v>137609.246359018</v>
      </c>
      <c r="O964">
        <v>134716.42368793901</v>
      </c>
      <c r="P964">
        <v>131765.28783786201</v>
      </c>
      <c r="Q964">
        <v>129025.10205386901</v>
      </c>
      <c r="R964">
        <v>126492.282392393</v>
      </c>
      <c r="S964">
        <v>124159.153076951</v>
      </c>
      <c r="T964">
        <v>121989.61492145099</v>
      </c>
      <c r="U964">
        <v>105999.371624112</v>
      </c>
      <c r="V964">
        <v>100239.45244280899</v>
      </c>
      <c r="W964">
        <v>96593.922655521397</v>
      </c>
      <c r="X964">
        <v>95307.130377028196</v>
      </c>
      <c r="Y964">
        <v>94077.809612023397</v>
      </c>
      <c r="Z964"/>
      <c r="AA964"/>
      <c r="AB964"/>
      <c r="AC964"/>
      <c r="AD964"/>
      <c r="AE964"/>
      <c r="AF964"/>
      <c r="AG964"/>
      <c r="AH964"/>
      <c r="AI964"/>
    </row>
    <row r="965" spans="1:35" hidden="1">
      <c r="A965" t="s">
        <v>44</v>
      </c>
      <c r="B965" t="s">
        <v>50</v>
      </c>
      <c r="C965" t="s">
        <v>64</v>
      </c>
      <c r="D965">
        <v>2026</v>
      </c>
      <c r="E965">
        <v>0</v>
      </c>
      <c r="F965"/>
      <c r="G965"/>
      <c r="H965"/>
      <c r="I965"/>
      <c r="J965"/>
      <c r="K965"/>
      <c r="L965">
        <v>167750.44411286901</v>
      </c>
      <c r="M965">
        <v>164594.76284842601</v>
      </c>
      <c r="N965">
        <v>161301.54725130199</v>
      </c>
      <c r="O965">
        <v>157910.66484248999</v>
      </c>
      <c r="P965">
        <v>154451.42942509399</v>
      </c>
      <c r="Q965">
        <v>151239.46352593499</v>
      </c>
      <c r="R965">
        <v>148270.566150837</v>
      </c>
      <c r="S965">
        <v>145535.73997835399</v>
      </c>
      <c r="T965">
        <v>142992.67059484901</v>
      </c>
      <c r="U965">
        <v>124249.37351976499</v>
      </c>
      <c r="V965">
        <v>117497.764157973</v>
      </c>
      <c r="W965">
        <v>113224.58040906901</v>
      </c>
      <c r="X965">
        <v>111716.24001041301</v>
      </c>
      <c r="Y965">
        <v>110275.26604456401</v>
      </c>
      <c r="Z965">
        <v>108898.048527091</v>
      </c>
      <c r="AA965"/>
      <c r="AB965"/>
      <c r="AC965"/>
      <c r="AD965"/>
      <c r="AE965"/>
      <c r="AF965"/>
      <c r="AG965"/>
      <c r="AH965"/>
      <c r="AI965"/>
    </row>
    <row r="966" spans="1:35" hidden="1">
      <c r="A966" t="s">
        <v>44</v>
      </c>
      <c r="B966" t="s">
        <v>50</v>
      </c>
      <c r="C966" t="s">
        <v>64</v>
      </c>
      <c r="D966">
        <v>2027</v>
      </c>
      <c r="E966">
        <v>0</v>
      </c>
      <c r="F966"/>
      <c r="G966"/>
      <c r="H966"/>
      <c r="I966"/>
      <c r="J966"/>
      <c r="K966"/>
      <c r="L966"/>
      <c r="M966">
        <v>189049.01856088001</v>
      </c>
      <c r="N966">
        <v>185266.52168326601</v>
      </c>
      <c r="O966">
        <v>181371.847391402</v>
      </c>
      <c r="P966">
        <v>177398.66471345801</v>
      </c>
      <c r="Q966">
        <v>173709.48900471299</v>
      </c>
      <c r="R966">
        <v>170299.49511877701</v>
      </c>
      <c r="S966">
        <v>167158.34897964599</v>
      </c>
      <c r="T966">
        <v>164237.44941538401</v>
      </c>
      <c r="U966">
        <v>142709.41380040601</v>
      </c>
      <c r="V966">
        <v>134954.70094402801</v>
      </c>
      <c r="W966">
        <v>130046.639594564</v>
      </c>
      <c r="X966">
        <v>128314.201289195</v>
      </c>
      <c r="Y966">
        <v>126659.138216099</v>
      </c>
      <c r="Z966">
        <v>125077.304046424</v>
      </c>
      <c r="AA966">
        <v>123495.31612364</v>
      </c>
      <c r="AB966"/>
      <c r="AC966"/>
      <c r="AD966"/>
      <c r="AE966"/>
      <c r="AF966"/>
      <c r="AG966"/>
      <c r="AH966"/>
      <c r="AI966"/>
    </row>
    <row r="967" spans="1:35" hidden="1">
      <c r="A967" t="s">
        <v>44</v>
      </c>
      <c r="B967" t="s">
        <v>50</v>
      </c>
      <c r="C967" t="s">
        <v>64</v>
      </c>
      <c r="D967">
        <v>2028</v>
      </c>
      <c r="E967">
        <v>0</v>
      </c>
      <c r="F967"/>
      <c r="G967"/>
      <c r="H967"/>
      <c r="I967"/>
      <c r="J967"/>
      <c r="K967"/>
      <c r="L967"/>
      <c r="M967"/>
      <c r="N967">
        <v>203565.945901859</v>
      </c>
      <c r="O967">
        <v>199286.58096857401</v>
      </c>
      <c r="P967">
        <v>194920.953100527</v>
      </c>
      <c r="Q967">
        <v>190867.384566258</v>
      </c>
      <c r="R967">
        <v>187120.57362274101</v>
      </c>
      <c r="S967">
        <v>183669.16546103699</v>
      </c>
      <c r="T967">
        <v>180459.758400975</v>
      </c>
      <c r="U967">
        <v>156805.323192957</v>
      </c>
      <c r="V967">
        <v>148284.650146022</v>
      </c>
      <c r="W967">
        <v>142891.80236073199</v>
      </c>
      <c r="X967">
        <v>140988.24504695099</v>
      </c>
      <c r="Y967">
        <v>139169.70558854801</v>
      </c>
      <c r="Z967">
        <v>137431.62810922699</v>
      </c>
      <c r="AA967">
        <v>135693.38169006401</v>
      </c>
      <c r="AB967">
        <v>133976.81554135701</v>
      </c>
      <c r="AC967"/>
      <c r="AD967"/>
      <c r="AE967"/>
      <c r="AF967"/>
      <c r="AG967"/>
      <c r="AH967"/>
      <c r="AI967"/>
    </row>
    <row r="968" spans="1:35" hidden="1">
      <c r="A968" t="s">
        <v>44</v>
      </c>
      <c r="B968" t="s">
        <v>50</v>
      </c>
      <c r="C968" t="s">
        <v>64</v>
      </c>
      <c r="D968">
        <v>2029</v>
      </c>
      <c r="E968">
        <v>0</v>
      </c>
      <c r="F968"/>
      <c r="G968"/>
      <c r="H968"/>
      <c r="I968"/>
      <c r="J968"/>
      <c r="K968"/>
      <c r="L968"/>
      <c r="M968"/>
      <c r="N968"/>
      <c r="O968">
        <v>216993.69346124301</v>
      </c>
      <c r="P968">
        <v>212240.16860893901</v>
      </c>
      <c r="Q968">
        <v>207826.43034480599</v>
      </c>
      <c r="R968">
        <v>203746.70585265299</v>
      </c>
      <c r="S968">
        <v>199988.631420294</v>
      </c>
      <c r="T968">
        <v>196494.06049435001</v>
      </c>
      <c r="U968">
        <v>170737.86939718301</v>
      </c>
      <c r="V968">
        <v>161460.11318176801</v>
      </c>
      <c r="W968">
        <v>155588.09734649799</v>
      </c>
      <c r="X968">
        <v>153515.40419162001</v>
      </c>
      <c r="Y968">
        <v>151535.28294177901</v>
      </c>
      <c r="Z968">
        <v>149642.77291964699</v>
      </c>
      <c r="AA968">
        <v>147750.07894694299</v>
      </c>
      <c r="AB968">
        <v>145880.99159109601</v>
      </c>
      <c r="AC968">
        <v>144095.48765530001</v>
      </c>
      <c r="AD968"/>
      <c r="AE968"/>
      <c r="AF968"/>
      <c r="AG968"/>
      <c r="AH968"/>
      <c r="AI968"/>
    </row>
    <row r="969" spans="1:35" hidden="1">
      <c r="A969" t="s">
        <v>44</v>
      </c>
      <c r="B969" t="s">
        <v>50</v>
      </c>
      <c r="C969" t="s">
        <v>64</v>
      </c>
      <c r="D969">
        <v>2030</v>
      </c>
      <c r="E969">
        <v>0</v>
      </c>
      <c r="F969"/>
      <c r="G969"/>
      <c r="H969"/>
      <c r="I969"/>
      <c r="J969"/>
      <c r="K969"/>
      <c r="L969"/>
      <c r="M969"/>
      <c r="N969"/>
      <c r="O969"/>
      <c r="P969">
        <v>229559.38411735001</v>
      </c>
      <c r="Q969">
        <v>224785.476123353</v>
      </c>
      <c r="R969">
        <v>220372.83808256499</v>
      </c>
      <c r="S969">
        <v>216308.09737954999</v>
      </c>
      <c r="T969">
        <v>212528.36258772499</v>
      </c>
      <c r="U969">
        <v>184670.41560140901</v>
      </c>
      <c r="V969">
        <v>174635.576217514</v>
      </c>
      <c r="W969">
        <v>168284.392332263</v>
      </c>
      <c r="X969">
        <v>166042.56333628899</v>
      </c>
      <c r="Y969">
        <v>163900.86029501099</v>
      </c>
      <c r="Z969">
        <v>161853.91773006701</v>
      </c>
      <c r="AA969">
        <v>159806.776203822</v>
      </c>
      <c r="AB969">
        <v>157785.167640834</v>
      </c>
      <c r="AC969">
        <v>155853.96306949001</v>
      </c>
      <c r="AD969">
        <v>154026.89338121901</v>
      </c>
      <c r="AE969"/>
      <c r="AF969"/>
      <c r="AG969"/>
      <c r="AH969"/>
      <c r="AI969"/>
    </row>
    <row r="970" spans="1:35" hidden="1">
      <c r="A970" t="s">
        <v>44</v>
      </c>
      <c r="B970" t="s">
        <v>50</v>
      </c>
      <c r="C970" t="s">
        <v>64</v>
      </c>
      <c r="D970">
        <v>2031</v>
      </c>
      <c r="E970">
        <v>0</v>
      </c>
      <c r="F970"/>
      <c r="G970"/>
      <c r="H970"/>
      <c r="I970"/>
      <c r="J970"/>
      <c r="K970"/>
      <c r="L970"/>
      <c r="M970"/>
      <c r="N970"/>
      <c r="O970"/>
      <c r="P970"/>
      <c r="Q970">
        <v>237341.41956408499</v>
      </c>
      <c r="R970">
        <v>232682.302815598</v>
      </c>
      <c r="S970">
        <v>228390.51606295101</v>
      </c>
      <c r="T970">
        <v>224399.654924862</v>
      </c>
      <c r="U970">
        <v>194985.63406416899</v>
      </c>
      <c r="V970">
        <v>184390.27414347601</v>
      </c>
      <c r="W970">
        <v>177684.329323399</v>
      </c>
      <c r="X970">
        <v>175317.277476897</v>
      </c>
      <c r="Y970">
        <v>173055.94436557699</v>
      </c>
      <c r="Z970">
        <v>170894.664809137</v>
      </c>
      <c r="AA970">
        <v>168733.17517792599</v>
      </c>
      <c r="AB970">
        <v>166598.644716184</v>
      </c>
      <c r="AC970">
        <v>164559.56798250799</v>
      </c>
      <c r="AD970">
        <v>162630.44284090499</v>
      </c>
      <c r="AE970">
        <v>160822.52787456699</v>
      </c>
      <c r="AF970"/>
      <c r="AG970"/>
      <c r="AH970"/>
      <c r="AI970"/>
    </row>
    <row r="971" spans="1:35" hidden="1">
      <c r="A971" t="s">
        <v>44</v>
      </c>
      <c r="B971" t="s">
        <v>50</v>
      </c>
      <c r="C971" t="s">
        <v>64</v>
      </c>
      <c r="D971">
        <v>2032</v>
      </c>
      <c r="E971">
        <v>0</v>
      </c>
      <c r="F971"/>
      <c r="G971"/>
      <c r="H971"/>
      <c r="I971"/>
      <c r="J971"/>
      <c r="K971"/>
      <c r="L971"/>
      <c r="M971"/>
      <c r="N971"/>
      <c r="O971"/>
      <c r="P971"/>
      <c r="Q971"/>
      <c r="R971">
        <v>242930.90693721801</v>
      </c>
      <c r="S971">
        <v>238450.08636949401</v>
      </c>
      <c r="T971">
        <v>234283.44582999099</v>
      </c>
      <c r="U971">
        <v>203573.870250359</v>
      </c>
      <c r="V971">
        <v>192511.83259767099</v>
      </c>
      <c r="W971">
        <v>185510.52120742199</v>
      </c>
      <c r="X971">
        <v>183039.21142201999</v>
      </c>
      <c r="Y971">
        <v>180678.27680442101</v>
      </c>
      <c r="Z971">
        <v>178421.80264872601</v>
      </c>
      <c r="AA971">
        <v>176165.10916541601</v>
      </c>
      <c r="AB971">
        <v>173936.56228118201</v>
      </c>
      <c r="AC971">
        <v>171807.67343045201</v>
      </c>
      <c r="AD971">
        <v>169793.57904263501</v>
      </c>
      <c r="AE971">
        <v>167906.03359064599</v>
      </c>
      <c r="AF971">
        <v>166702.66983624801</v>
      </c>
      <c r="AG971"/>
      <c r="AH971"/>
      <c r="AI971"/>
    </row>
    <row r="972" spans="1:35" hidden="1">
      <c r="A972" t="s">
        <v>44</v>
      </c>
      <c r="B972" t="s">
        <v>50</v>
      </c>
      <c r="C972" t="s">
        <v>64</v>
      </c>
      <c r="D972">
        <v>2033</v>
      </c>
      <c r="E972">
        <v>0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>
        <v>246186.11462153701</v>
      </c>
      <c r="T972">
        <v>241884.29590105501</v>
      </c>
      <c r="U972">
        <v>210178.410578326</v>
      </c>
      <c r="V972">
        <v>198757.48760456601</v>
      </c>
      <c r="W972">
        <v>191529.03290084199</v>
      </c>
      <c r="X972">
        <v>188977.546493948</v>
      </c>
      <c r="Y972">
        <v>186540.01615277</v>
      </c>
      <c r="Z972">
        <v>184210.33528080099</v>
      </c>
      <c r="AA972">
        <v>181880.42796557801</v>
      </c>
      <c r="AB972">
        <v>179579.58040861299</v>
      </c>
      <c r="AC972">
        <v>177381.62408743001</v>
      </c>
      <c r="AD972">
        <v>175302.18650211801</v>
      </c>
      <c r="AE972">
        <v>173353.40347556601</v>
      </c>
      <c r="AF972">
        <v>172110.99903075199</v>
      </c>
      <c r="AG972">
        <v>170813.87228364201</v>
      </c>
      <c r="AH972"/>
      <c r="AI972"/>
    </row>
    <row r="973" spans="1:35" hidden="1">
      <c r="A973" t="s">
        <v>44</v>
      </c>
      <c r="B973" t="s">
        <v>50</v>
      </c>
      <c r="C973" t="s">
        <v>64</v>
      </c>
      <c r="D973">
        <v>2034</v>
      </c>
      <c r="E973">
        <v>0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>
        <v>250183.45728606801</v>
      </c>
      <c r="U973">
        <v>217389.728462926</v>
      </c>
      <c r="V973">
        <v>205576.948371812</v>
      </c>
      <c r="W973">
        <v>198100.482064329</v>
      </c>
      <c r="X973">
        <v>195461.452985913</v>
      </c>
      <c r="Y973">
        <v>192940.289858212</v>
      </c>
      <c r="Z973">
        <v>190530.676564586</v>
      </c>
      <c r="AA973">
        <v>188120.829058334</v>
      </c>
      <c r="AB973">
        <v>185741.03836400501</v>
      </c>
      <c r="AC973">
        <v>183467.669151056</v>
      </c>
      <c r="AD973">
        <v>181316.88510628801</v>
      </c>
      <c r="AE973">
        <v>179301.23843825201</v>
      </c>
      <c r="AF973">
        <v>178016.20652581201</v>
      </c>
      <c r="AG973">
        <v>176674.57476372799</v>
      </c>
      <c r="AH973">
        <v>175289.41648683601</v>
      </c>
      <c r="AI973"/>
    </row>
    <row r="974" spans="1:35" hidden="1">
      <c r="A974" t="s">
        <v>44</v>
      </c>
      <c r="B974" t="s">
        <v>50</v>
      </c>
      <c r="C974" t="s">
        <v>64</v>
      </c>
      <c r="D974">
        <v>2035</v>
      </c>
      <c r="E974">
        <v>0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>
        <v>966900.03649463004</v>
      </c>
      <c r="V974">
        <v>914359.47911889805</v>
      </c>
      <c r="W974">
        <v>881105.85855149897</v>
      </c>
      <c r="X974">
        <v>869368.05782709201</v>
      </c>
      <c r="Y974">
        <v>858154.49802636402</v>
      </c>
      <c r="Z974">
        <v>847437.08649998705</v>
      </c>
      <c r="AA974">
        <v>836718.63324915199</v>
      </c>
      <c r="AB974">
        <v>826133.86585712305</v>
      </c>
      <c r="AC974">
        <v>816022.43699381698</v>
      </c>
      <c r="AD974">
        <v>806456.23905943299</v>
      </c>
      <c r="AE974">
        <v>797491.10142085096</v>
      </c>
      <c r="AF974">
        <v>791775.57193461305</v>
      </c>
      <c r="AG974">
        <v>785808.29919871304</v>
      </c>
      <c r="AH974">
        <v>779647.43043114303</v>
      </c>
      <c r="AI974">
        <v>773275.17942404503</v>
      </c>
    </row>
    <row r="975" spans="1:35" hidden="1">
      <c r="A975" t="s">
        <v>44</v>
      </c>
      <c r="B975" t="s">
        <v>50</v>
      </c>
      <c r="C975" t="s">
        <v>64</v>
      </c>
      <c r="D975">
        <v>2036</v>
      </c>
      <c r="E975">
        <v>0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>
        <v>497092.34408230602</v>
      </c>
      <c r="W975">
        <v>479013.98368405103</v>
      </c>
      <c r="X975">
        <v>472632.717880268</v>
      </c>
      <c r="Y975">
        <v>466536.45612091903</v>
      </c>
      <c r="Z975">
        <v>460709.92581221001</v>
      </c>
      <c r="AA975">
        <v>454882.82916907303</v>
      </c>
      <c r="AB975">
        <v>449128.41096198</v>
      </c>
      <c r="AC975">
        <v>443631.32366702898</v>
      </c>
      <c r="AD975">
        <v>438430.65165153198</v>
      </c>
      <c r="AE975">
        <v>433556.74660044903</v>
      </c>
      <c r="AF975">
        <v>430449.49391168897</v>
      </c>
      <c r="AG975">
        <v>427205.38078134198</v>
      </c>
      <c r="AH975">
        <v>423856.01899618702</v>
      </c>
      <c r="AI975">
        <v>420391.73906850303</v>
      </c>
    </row>
    <row r="976" spans="1:35" hidden="1">
      <c r="A976" t="s">
        <v>44</v>
      </c>
      <c r="B976" t="s">
        <v>50</v>
      </c>
      <c r="C976" t="s">
        <v>64</v>
      </c>
      <c r="D976">
        <v>2037</v>
      </c>
      <c r="E976">
        <v>0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>
        <v>412172.35028328001</v>
      </c>
      <c r="X976">
        <v>406681.52660439903</v>
      </c>
      <c r="Y976">
        <v>401435.93749243103</v>
      </c>
      <c r="Z976">
        <v>396422.44149202801</v>
      </c>
      <c r="AA976">
        <v>391408.45818352897</v>
      </c>
      <c r="AB976">
        <v>386457.01175875199</v>
      </c>
      <c r="AC976">
        <v>381726.98827875598</v>
      </c>
      <c r="AD976">
        <v>377252.01827643201</v>
      </c>
      <c r="AE976">
        <v>373058.21816121897</v>
      </c>
      <c r="AF976">
        <v>370384.55165611999</v>
      </c>
      <c r="AG976">
        <v>367593.12222177198</v>
      </c>
      <c r="AH976">
        <v>364711.130534767</v>
      </c>
      <c r="AI976">
        <v>361730.25638814899</v>
      </c>
    </row>
    <row r="977" spans="1:35" hidden="1">
      <c r="A977" t="s">
        <v>44</v>
      </c>
      <c r="B977" t="s">
        <v>50</v>
      </c>
      <c r="C977" t="s">
        <v>64</v>
      </c>
      <c r="D977">
        <v>2038</v>
      </c>
      <c r="E977">
        <v>0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>
        <v>270939.16059625399</v>
      </c>
      <c r="Y977">
        <v>267444.44687592302</v>
      </c>
      <c r="Z977">
        <v>264104.35811078199</v>
      </c>
      <c r="AA977">
        <v>260763.944691488</v>
      </c>
      <c r="AB977">
        <v>257465.19456318099</v>
      </c>
      <c r="AC977">
        <v>254313.960716954</v>
      </c>
      <c r="AD977">
        <v>251332.64846939201</v>
      </c>
      <c r="AE977">
        <v>248538.657081557</v>
      </c>
      <c r="AF977">
        <v>246757.408337228</v>
      </c>
      <c r="AG977">
        <v>244897.70363384299</v>
      </c>
      <c r="AH977">
        <v>242977.66459238</v>
      </c>
      <c r="AI977">
        <v>240991.74812877399</v>
      </c>
    </row>
    <row r="978" spans="1:35" hidden="1">
      <c r="A978" t="s">
        <v>44</v>
      </c>
      <c r="B978" t="s">
        <v>50</v>
      </c>
      <c r="C978" t="s">
        <v>64</v>
      </c>
      <c r="D978">
        <v>2039</v>
      </c>
      <c r="E978">
        <v>0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>
        <v>280845.667223564</v>
      </c>
      <c r="Z978">
        <v>277338.211866798</v>
      </c>
      <c r="AA978">
        <v>273830.41558797198</v>
      </c>
      <c r="AB978">
        <v>270366.370282077</v>
      </c>
      <c r="AC978">
        <v>267057.23306700698</v>
      </c>
      <c r="AD978">
        <v>263926.53195449902</v>
      </c>
      <c r="AE978">
        <v>260992.53805520799</v>
      </c>
      <c r="AF978">
        <v>259122.03373950499</v>
      </c>
      <c r="AG978">
        <v>257169.14216010601</v>
      </c>
      <c r="AH978">
        <v>255152.892983898</v>
      </c>
      <c r="AI978">
        <v>253067.46537159701</v>
      </c>
    </row>
    <row r="979" spans="1:35" hidden="1">
      <c r="A979" t="s">
        <v>44</v>
      </c>
      <c r="B979" t="s">
        <v>50</v>
      </c>
      <c r="C979" t="s">
        <v>64</v>
      </c>
      <c r="D979">
        <v>2040</v>
      </c>
      <c r="E979">
        <v>0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>
        <v>294867.44319431798</v>
      </c>
      <c r="AA979">
        <v>291137.93577079399</v>
      </c>
      <c r="AB979">
        <v>287454.94461143197</v>
      </c>
      <c r="AC979">
        <v>283936.65254767798</v>
      </c>
      <c r="AD979">
        <v>280608.07468515798</v>
      </c>
      <c r="AE979">
        <v>277488.63696466299</v>
      </c>
      <c r="AF979">
        <v>275499.906953956</v>
      </c>
      <c r="AG979">
        <v>273423.58237186202</v>
      </c>
      <c r="AH979">
        <v>271279.89566014201</v>
      </c>
      <c r="AI979">
        <v>269062.65807190299</v>
      </c>
    </row>
    <row r="980" spans="1:35" hidden="1">
      <c r="A980" t="s">
        <v>44</v>
      </c>
      <c r="B980" t="s">
        <v>50</v>
      </c>
      <c r="C980" t="s">
        <v>64</v>
      </c>
      <c r="D980">
        <v>2041</v>
      </c>
      <c r="E980">
        <v>0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>
        <v>308243.50122569501</v>
      </c>
      <c r="AB980">
        <v>304344.11900695699</v>
      </c>
      <c r="AC980">
        <v>300619.11264117702</v>
      </c>
      <c r="AD980">
        <v>297094.96697555197</v>
      </c>
      <c r="AE980">
        <v>293792.24930574698</v>
      </c>
      <c r="AF980">
        <v>291686.67312973301</v>
      </c>
      <c r="AG980">
        <v>289488.35583669099</v>
      </c>
      <c r="AH980">
        <v>287218.718608542</v>
      </c>
      <c r="AI980">
        <v>284871.209083758</v>
      </c>
    </row>
    <row r="981" spans="1:35" hidden="1">
      <c r="A981" t="s">
        <v>44</v>
      </c>
      <c r="B981" t="s">
        <v>50</v>
      </c>
      <c r="C981" t="s">
        <v>64</v>
      </c>
      <c r="D981">
        <v>2042</v>
      </c>
      <c r="E981">
        <v>0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>
        <v>323287.11272094701</v>
      </c>
      <c r="AC981">
        <v>319330.25442255201</v>
      </c>
      <c r="AD981">
        <v>315586.75880067103</v>
      </c>
      <c r="AE981">
        <v>312078.47330106102</v>
      </c>
      <c r="AF981">
        <v>309841.84180386399</v>
      </c>
      <c r="AG981">
        <v>307506.69679488201</v>
      </c>
      <c r="AH981">
        <v>305095.792753738</v>
      </c>
      <c r="AI981">
        <v>302602.16948666598</v>
      </c>
    </row>
    <row r="982" spans="1:35" hidden="1">
      <c r="A982" t="s">
        <v>44</v>
      </c>
      <c r="B982" t="s">
        <v>50</v>
      </c>
      <c r="C982" t="s">
        <v>64</v>
      </c>
      <c r="D982">
        <v>2043</v>
      </c>
      <c r="E982">
        <v>0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>
        <v>333984.03282817599</v>
      </c>
      <c r="AD982">
        <v>330068.751556342</v>
      </c>
      <c r="AE982">
        <v>326399.47398791602</v>
      </c>
      <c r="AF982">
        <v>324060.20548128802</v>
      </c>
      <c r="AG982">
        <v>321617.90276634798</v>
      </c>
      <c r="AH982">
        <v>319096.36450534302</v>
      </c>
      <c r="AI982">
        <v>316488.31110746902</v>
      </c>
    </row>
    <row r="983" spans="1:35" hidden="1">
      <c r="A983" t="s">
        <v>44</v>
      </c>
      <c r="B983" t="s">
        <v>50</v>
      </c>
      <c r="C983" t="s">
        <v>64</v>
      </c>
      <c r="D983">
        <v>2044</v>
      </c>
      <c r="E983">
        <v>0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>
        <v>344258.76865161501</v>
      </c>
      <c r="AE983">
        <v>340431.74482221302</v>
      </c>
      <c r="AF983">
        <v>337991.90860069799</v>
      </c>
      <c r="AG983">
        <v>335444.60861742101</v>
      </c>
      <c r="AH983">
        <v>332814.66666518099</v>
      </c>
      <c r="AI983">
        <v>330094.49019559298</v>
      </c>
    </row>
    <row r="984" spans="1:35" hidden="1">
      <c r="A984" t="s">
        <v>44</v>
      </c>
      <c r="B984" t="s">
        <v>50</v>
      </c>
      <c r="C984" t="s">
        <v>64</v>
      </c>
      <c r="D984">
        <v>2045</v>
      </c>
      <c r="E984">
        <v>0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>
        <v>354002.04789241898</v>
      </c>
      <c r="AF984">
        <v>351464.95482729003</v>
      </c>
      <c r="AG984">
        <v>348816.11427586799</v>
      </c>
      <c r="AH984">
        <v>346081.33747819503</v>
      </c>
      <c r="AI984">
        <v>343252.72923143499</v>
      </c>
    </row>
    <row r="985" spans="1:35" hidden="1">
      <c r="A985" t="s">
        <v>44</v>
      </c>
      <c r="B985" t="s">
        <v>50</v>
      </c>
      <c r="C985" t="s">
        <v>64</v>
      </c>
      <c r="D985">
        <v>2046</v>
      </c>
      <c r="E985">
        <v>0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>
        <v>159669.93081300601</v>
      </c>
      <c r="AG985">
        <v>158466.56705860901</v>
      </c>
      <c r="AH985">
        <v>157224.16261379601</v>
      </c>
      <c r="AI985">
        <v>155939.13070135601</v>
      </c>
    </row>
    <row r="986" spans="1:35" hidden="1">
      <c r="A986" t="s">
        <v>44</v>
      </c>
      <c r="B986" t="s">
        <v>50</v>
      </c>
      <c r="C986" t="s">
        <v>64</v>
      </c>
      <c r="D986">
        <v>2047</v>
      </c>
      <c r="E986">
        <v>0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>
        <v>165446.30334557101</v>
      </c>
      <c r="AH986">
        <v>164149.176598461</v>
      </c>
      <c r="AI986">
        <v>162807.544836377</v>
      </c>
    </row>
    <row r="987" spans="1:35" hidden="1">
      <c r="A987" t="s">
        <v>44</v>
      </c>
      <c r="B987" t="s">
        <v>50</v>
      </c>
      <c r="C987" t="s">
        <v>64</v>
      </c>
      <c r="D987">
        <v>2048</v>
      </c>
      <c r="E987">
        <v>0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>
        <v>169474.66289645099</v>
      </c>
      <c r="AI987">
        <v>168089.50461955901</v>
      </c>
    </row>
    <row r="988" spans="1:35" hidden="1">
      <c r="A988" t="s">
        <v>44</v>
      </c>
      <c r="B988" t="s">
        <v>50</v>
      </c>
      <c r="C988" t="s">
        <v>64</v>
      </c>
      <c r="D988">
        <v>2049</v>
      </c>
      <c r="E988">
        <v>0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>
        <v>173856.73279271499</v>
      </c>
    </row>
    <row r="989" spans="1:35" hidden="1">
      <c r="A989" t="s">
        <v>44</v>
      </c>
      <c r="B989" t="s">
        <v>50</v>
      </c>
      <c r="C989" t="s">
        <v>63</v>
      </c>
      <c r="D989">
        <v>2012</v>
      </c>
      <c r="E989">
        <v>1</v>
      </c>
      <c r="F989">
        <v>343775.61730991898</v>
      </c>
      <c r="G989">
        <v>368389.11811789102</v>
      </c>
      <c r="H989">
        <v>382140.54045517999</v>
      </c>
      <c r="I989">
        <v>391010.04678417201</v>
      </c>
      <c r="J989">
        <v>399239.09106308798</v>
      </c>
      <c r="K989">
        <v>405756.16229145398</v>
      </c>
      <c r="L989">
        <v>410865.79335690697</v>
      </c>
      <c r="M989">
        <v>414703.20089397801</v>
      </c>
      <c r="N989">
        <v>417419.59297430498</v>
      </c>
      <c r="O989">
        <v>419184.43280329503</v>
      </c>
      <c r="P989">
        <v>420107.93429479998</v>
      </c>
      <c r="Q989">
        <v>420732.50371879002</v>
      </c>
      <c r="R989">
        <v>421103.20368844998</v>
      </c>
      <c r="S989">
        <v>421250.97411638201</v>
      </c>
      <c r="T989">
        <v>421211.706935875</v>
      </c>
      <c r="U989">
        <v>421012.72540736402</v>
      </c>
      <c r="V989">
        <v>421012.72540736402</v>
      </c>
      <c r="W989">
        <v>421012.72540736402</v>
      </c>
      <c r="X989">
        <v>421012.72540736402</v>
      </c>
      <c r="Y989">
        <v>421012.72540736402</v>
      </c>
      <c r="Z989">
        <v>421012.72540736402</v>
      </c>
      <c r="AA989">
        <v>419876.478933379</v>
      </c>
      <c r="AB989"/>
      <c r="AC989"/>
      <c r="AD989"/>
      <c r="AE989"/>
      <c r="AF989"/>
      <c r="AG989"/>
      <c r="AH989"/>
      <c r="AI989"/>
    </row>
    <row r="990" spans="1:35" hidden="1">
      <c r="A990" t="s">
        <v>44</v>
      </c>
      <c r="B990" t="s">
        <v>50</v>
      </c>
      <c r="C990" t="s">
        <v>63</v>
      </c>
      <c r="D990">
        <v>2013</v>
      </c>
      <c r="E990">
        <v>1</v>
      </c>
      <c r="F990">
        <v>206879.88341533201</v>
      </c>
      <c r="G990">
        <v>221691.981543298</v>
      </c>
      <c r="H990">
        <v>229967.41617765301</v>
      </c>
      <c r="I990">
        <v>235304.97458174199</v>
      </c>
      <c r="J990">
        <v>240257.11090357701</v>
      </c>
      <c r="K990">
        <v>244179.00317297099</v>
      </c>
      <c r="L990">
        <v>247253.915487544</v>
      </c>
      <c r="M990">
        <v>249563.21953330099</v>
      </c>
      <c r="N990">
        <v>251197.91044385999</v>
      </c>
      <c r="O990">
        <v>252259.96906490199</v>
      </c>
      <c r="P990">
        <v>252815.72075663501</v>
      </c>
      <c r="Q990">
        <v>253191.57885451501</v>
      </c>
      <c r="R990">
        <v>253414.66147772601</v>
      </c>
      <c r="S990">
        <v>253503.587880192</v>
      </c>
      <c r="T990">
        <v>253479.95738019099</v>
      </c>
      <c r="U990">
        <v>253360.212775433</v>
      </c>
      <c r="V990">
        <v>253360.212775433</v>
      </c>
      <c r="W990">
        <v>253360.212775433</v>
      </c>
      <c r="X990">
        <v>253360.212775433</v>
      </c>
      <c r="Y990">
        <v>253360.212775433</v>
      </c>
      <c r="Z990">
        <v>253360.212775433</v>
      </c>
      <c r="AA990">
        <v>252676.433803822</v>
      </c>
      <c r="AB990">
        <v>269196.69879886199</v>
      </c>
      <c r="AC990"/>
      <c r="AD990"/>
      <c r="AE990"/>
      <c r="AF990"/>
      <c r="AG990"/>
      <c r="AH990"/>
      <c r="AI990"/>
    </row>
    <row r="991" spans="1:35" hidden="1">
      <c r="A991" t="s">
        <v>44</v>
      </c>
      <c r="B991" t="s">
        <v>50</v>
      </c>
      <c r="C991" t="s">
        <v>63</v>
      </c>
      <c r="D991">
        <v>2014</v>
      </c>
      <c r="E991">
        <v>1</v>
      </c>
      <c r="F991">
        <v>225074.651725011</v>
      </c>
      <c r="G991">
        <v>241189.45115563201</v>
      </c>
      <c r="H991">
        <v>250192.69756824299</v>
      </c>
      <c r="I991">
        <v>255999.686044017</v>
      </c>
      <c r="J991">
        <v>261387.35515679501</v>
      </c>
      <c r="K991">
        <v>265654.17183352698</v>
      </c>
      <c r="L991">
        <v>268999.51796801802</v>
      </c>
      <c r="M991">
        <v>271511.92176120001</v>
      </c>
      <c r="N991">
        <v>273290.38122907199</v>
      </c>
      <c r="O991">
        <v>274445.84627621103</v>
      </c>
      <c r="P991">
        <v>275050.47547648603</v>
      </c>
      <c r="Q991">
        <v>275459.38971735799</v>
      </c>
      <c r="R991">
        <v>275702.09211498202</v>
      </c>
      <c r="S991">
        <v>275798.83945809602</v>
      </c>
      <c r="T991">
        <v>275773.13069187797</v>
      </c>
      <c r="U991">
        <v>275642.85473286803</v>
      </c>
      <c r="V991">
        <v>275642.85473286803</v>
      </c>
      <c r="W991">
        <v>275642.85473286803</v>
      </c>
      <c r="X991">
        <v>275642.85473286803</v>
      </c>
      <c r="Y991">
        <v>275642.85473286803</v>
      </c>
      <c r="Z991">
        <v>275642.85473286803</v>
      </c>
      <c r="AA991">
        <v>274898.93844989501</v>
      </c>
      <c r="AB991">
        <v>292872.135402538</v>
      </c>
      <c r="AC991">
        <v>306569.215691994</v>
      </c>
      <c r="AD991"/>
      <c r="AE991"/>
      <c r="AF991"/>
      <c r="AG991"/>
      <c r="AH991"/>
      <c r="AI991"/>
    </row>
    <row r="992" spans="1:35" hidden="1">
      <c r="A992" t="s">
        <v>44</v>
      </c>
      <c r="B992" t="s">
        <v>50</v>
      </c>
      <c r="C992" t="s">
        <v>63</v>
      </c>
      <c r="D992">
        <v>2015</v>
      </c>
      <c r="E992">
        <v>1</v>
      </c>
      <c r="F992">
        <v>257095.96319575701</v>
      </c>
      <c r="G992">
        <v>275503.41090063599</v>
      </c>
      <c r="H992">
        <v>285787.54681109398</v>
      </c>
      <c r="I992">
        <v>292420.69400916202</v>
      </c>
      <c r="J992">
        <v>298574.86538880703</v>
      </c>
      <c r="K992">
        <v>303448.72095128999</v>
      </c>
      <c r="L992">
        <v>307270.00859998103</v>
      </c>
      <c r="M992">
        <v>310139.85141966102</v>
      </c>
      <c r="N992">
        <v>312171.331848011</v>
      </c>
      <c r="O992">
        <v>313491.18460333702</v>
      </c>
      <c r="P992">
        <v>314181.83424082201</v>
      </c>
      <c r="Q992">
        <v>314648.92460313399</v>
      </c>
      <c r="R992">
        <v>314926.15620699897</v>
      </c>
      <c r="S992">
        <v>315036.66776915803</v>
      </c>
      <c r="T992">
        <v>315007.30142353498</v>
      </c>
      <c r="U992">
        <v>314858.49113812001</v>
      </c>
      <c r="V992">
        <v>314858.49113812001</v>
      </c>
      <c r="W992">
        <v>314858.49113812001</v>
      </c>
      <c r="X992">
        <v>314858.49113812001</v>
      </c>
      <c r="Y992">
        <v>314858.49113812001</v>
      </c>
      <c r="Z992">
        <v>314858.49113812001</v>
      </c>
      <c r="AA992">
        <v>314008.73808133602</v>
      </c>
      <c r="AB992">
        <v>334538.977034643</v>
      </c>
      <c r="AC992">
        <v>350184.73733238602</v>
      </c>
      <c r="AD992">
        <v>371418.39779360598</v>
      </c>
      <c r="AE992"/>
      <c r="AF992"/>
      <c r="AG992"/>
      <c r="AH992"/>
      <c r="AI992"/>
    </row>
    <row r="993" spans="1:35" hidden="1">
      <c r="A993" t="s">
        <v>44</v>
      </c>
      <c r="B993" t="s">
        <v>50</v>
      </c>
      <c r="C993" t="s">
        <v>63</v>
      </c>
      <c r="D993">
        <v>2016</v>
      </c>
      <c r="E993">
        <v>1</v>
      </c>
      <c r="F993">
        <v>203233.52598195901</v>
      </c>
      <c r="G993">
        <v>217784.55375730601</v>
      </c>
      <c r="H993">
        <v>225914.129876589</v>
      </c>
      <c r="I993">
        <v>231157.611246983</v>
      </c>
      <c r="J993">
        <v>236022.463784672</v>
      </c>
      <c r="K993">
        <v>239875.23081678699</v>
      </c>
      <c r="L993">
        <v>242895.94632309501</v>
      </c>
      <c r="M993">
        <v>245164.54777450499</v>
      </c>
      <c r="N993">
        <v>246770.426471646</v>
      </c>
      <c r="O993">
        <v>247813.76579875001</v>
      </c>
      <c r="P993">
        <v>248359.72209965601</v>
      </c>
      <c r="Q993">
        <v>248728.95551781199</v>
      </c>
      <c r="R993">
        <v>248948.10620250899</v>
      </c>
      <c r="S993">
        <v>249035.46523436601</v>
      </c>
      <c r="T993">
        <v>249012.251233291</v>
      </c>
      <c r="U993">
        <v>248894.61718477699</v>
      </c>
      <c r="V993">
        <v>248894.61718477699</v>
      </c>
      <c r="W993">
        <v>248894.61718477699</v>
      </c>
      <c r="X993">
        <v>248894.61718477699</v>
      </c>
      <c r="Y993">
        <v>248894.61718477699</v>
      </c>
      <c r="Z993">
        <v>248894.61718477699</v>
      </c>
      <c r="AA993">
        <v>248222.890146369</v>
      </c>
      <c r="AB993">
        <v>264451.97752630501</v>
      </c>
      <c r="AC993">
        <v>276819.90035346203</v>
      </c>
      <c r="AD993">
        <v>293605.040156501</v>
      </c>
      <c r="AE993">
        <v>318403.15035744797</v>
      </c>
      <c r="AF993"/>
      <c r="AG993"/>
      <c r="AH993"/>
      <c r="AI993"/>
    </row>
    <row r="994" spans="1:35" hidden="1">
      <c r="A994" t="s">
        <v>44</v>
      </c>
      <c r="B994" t="s">
        <v>50</v>
      </c>
      <c r="C994" t="s">
        <v>63</v>
      </c>
      <c r="D994">
        <v>2017</v>
      </c>
      <c r="E994">
        <v>1</v>
      </c>
      <c r="F994">
        <v>762958.646719157</v>
      </c>
      <c r="G994">
        <v>817584.63623644598</v>
      </c>
      <c r="H994">
        <v>848103.86461866903</v>
      </c>
      <c r="I994">
        <v>867788.40943539597</v>
      </c>
      <c r="J994">
        <v>886051.54437196604</v>
      </c>
      <c r="K994">
        <v>900515.21077121503</v>
      </c>
      <c r="L994">
        <v>911855.27390145499</v>
      </c>
      <c r="M994">
        <v>920371.82689117501</v>
      </c>
      <c r="N994">
        <v>926400.45347552199</v>
      </c>
      <c r="O994">
        <v>930317.25193301204</v>
      </c>
      <c r="P994">
        <v>932366.82558723399</v>
      </c>
      <c r="Q994">
        <v>933752.96415703197</v>
      </c>
      <c r="R994">
        <v>934575.67738318804</v>
      </c>
      <c r="S994">
        <v>934903.63178147399</v>
      </c>
      <c r="T994">
        <v>934816.48413809401</v>
      </c>
      <c r="U994">
        <v>934374.87434940995</v>
      </c>
      <c r="V994">
        <v>934374.87434940995</v>
      </c>
      <c r="W994">
        <v>934374.87434940995</v>
      </c>
      <c r="X994">
        <v>934374.87434940995</v>
      </c>
      <c r="Y994">
        <v>934374.87434940995</v>
      </c>
      <c r="Z994">
        <v>934374.87434940995</v>
      </c>
      <c r="AA994">
        <v>931853.14497571404</v>
      </c>
      <c r="AB994">
        <v>992778.73530367005</v>
      </c>
      <c r="AC994">
        <v>1039209.13411381</v>
      </c>
      <c r="AD994">
        <v>1102222.1999317801</v>
      </c>
      <c r="AE994">
        <v>1195316.74478451</v>
      </c>
      <c r="AF994">
        <v>1177582.7288163099</v>
      </c>
      <c r="AG994"/>
      <c r="AH994"/>
      <c r="AI994"/>
    </row>
    <row r="995" spans="1:35" hidden="1">
      <c r="A995" t="s">
        <v>44</v>
      </c>
      <c r="B995" t="s">
        <v>50</v>
      </c>
      <c r="C995" t="s">
        <v>63</v>
      </c>
      <c r="D995">
        <v>2018</v>
      </c>
      <c r="E995">
        <v>1</v>
      </c>
      <c r="F995">
        <v>210452.203134323</v>
      </c>
      <c r="G995">
        <v>225520.070694041</v>
      </c>
      <c r="H995">
        <v>233938.402249254</v>
      </c>
      <c r="I995">
        <v>239368.12749345999</v>
      </c>
      <c r="J995">
        <v>244405.77533986501</v>
      </c>
      <c r="K995">
        <v>248395.38928842099</v>
      </c>
      <c r="L995">
        <v>251523.39796845001</v>
      </c>
      <c r="M995">
        <v>253872.57815993801</v>
      </c>
      <c r="N995">
        <v>255535.49626435401</v>
      </c>
      <c r="O995">
        <v>256615.894092148</v>
      </c>
      <c r="P995">
        <v>257181.242283523</v>
      </c>
      <c r="Q995">
        <v>257563.59054986501</v>
      </c>
      <c r="R995">
        <v>257790.52527527499</v>
      </c>
      <c r="S995">
        <v>257880.987223565</v>
      </c>
      <c r="T995">
        <v>257856.948681468</v>
      </c>
      <c r="U995">
        <v>257735.1363744</v>
      </c>
      <c r="V995">
        <v>257735.1363744</v>
      </c>
      <c r="W995">
        <v>257735.1363744</v>
      </c>
      <c r="X995">
        <v>257735.1363744</v>
      </c>
      <c r="Y995">
        <v>257735.1363744</v>
      </c>
      <c r="Z995">
        <v>257735.1363744</v>
      </c>
      <c r="AA995">
        <v>257039.55017889</v>
      </c>
      <c r="AB995">
        <v>273845.08055319497</v>
      </c>
      <c r="AC995">
        <v>286652.30118568899</v>
      </c>
      <c r="AD995">
        <v>304033.63447899901</v>
      </c>
      <c r="AE995">
        <v>329712.55187287601</v>
      </c>
      <c r="AF995">
        <v>324820.85460071499</v>
      </c>
      <c r="AG995">
        <v>293328.56478395802</v>
      </c>
      <c r="AH995"/>
      <c r="AI995"/>
    </row>
    <row r="996" spans="1:35" hidden="1">
      <c r="A996" t="s">
        <v>44</v>
      </c>
      <c r="B996" t="s">
        <v>50</v>
      </c>
      <c r="C996" t="s">
        <v>63</v>
      </c>
      <c r="D996">
        <v>2019</v>
      </c>
      <c r="E996">
        <v>1</v>
      </c>
      <c r="F996">
        <v>119200.720156995</v>
      </c>
      <c r="G996">
        <v>127735.202750187</v>
      </c>
      <c r="H996">
        <v>132503.36943581299</v>
      </c>
      <c r="I996">
        <v>135578.78109567999</v>
      </c>
      <c r="J996">
        <v>138432.11901396001</v>
      </c>
      <c r="K996">
        <v>140691.84758288701</v>
      </c>
      <c r="L996">
        <v>142463.56050279801</v>
      </c>
      <c r="M996">
        <v>143794.142774846</v>
      </c>
      <c r="N996">
        <v>144736.02426934399</v>
      </c>
      <c r="O996">
        <v>145347.96463970401</v>
      </c>
      <c r="P996">
        <v>145668.179446428</v>
      </c>
      <c r="Q996">
        <v>145884.74258057401</v>
      </c>
      <c r="R996">
        <v>146013.27904773701</v>
      </c>
      <c r="S996">
        <v>146064.51694984699</v>
      </c>
      <c r="T996">
        <v>146050.90145194801</v>
      </c>
      <c r="U996">
        <v>145981.90661839399</v>
      </c>
      <c r="V996">
        <v>145981.90661839399</v>
      </c>
      <c r="W996">
        <v>145981.90661839399</v>
      </c>
      <c r="X996">
        <v>145981.90661839399</v>
      </c>
      <c r="Y996">
        <v>145981.90661839399</v>
      </c>
      <c r="Z996">
        <v>145981.90661839399</v>
      </c>
      <c r="AA996">
        <v>145587.92463958199</v>
      </c>
      <c r="AB996">
        <v>155106.62434147499</v>
      </c>
      <c r="AC996">
        <v>162360.670152668</v>
      </c>
      <c r="AD996">
        <v>172205.50624843899</v>
      </c>
      <c r="AE996">
        <v>186750.11733169001</v>
      </c>
      <c r="AF996">
        <v>183979.44622942799</v>
      </c>
      <c r="AG996">
        <v>166142.124644564</v>
      </c>
      <c r="AH996">
        <v>163317.95276725601</v>
      </c>
      <c r="AI996"/>
    </row>
    <row r="997" spans="1:35" hidden="1">
      <c r="A997" t="s">
        <v>44</v>
      </c>
      <c r="B997" t="s">
        <v>50</v>
      </c>
      <c r="C997" t="s">
        <v>63</v>
      </c>
      <c r="D997">
        <v>2020</v>
      </c>
      <c r="E997">
        <v>1</v>
      </c>
      <c r="F997">
        <v>145926.67427722301</v>
      </c>
      <c r="G997">
        <v>161901.97952809499</v>
      </c>
      <c r="H997">
        <v>170827.29133911099</v>
      </c>
      <c r="I997">
        <v>176584.01290974999</v>
      </c>
      <c r="J997">
        <v>181925.044862265</v>
      </c>
      <c r="K997">
        <v>186154.92678873599</v>
      </c>
      <c r="L997">
        <v>189471.31467791801</v>
      </c>
      <c r="M997">
        <v>191961.970406048</v>
      </c>
      <c r="N997">
        <v>193725.03503479899</v>
      </c>
      <c r="O997">
        <v>194870.49805556101</v>
      </c>
      <c r="P997">
        <v>195469.893417543</v>
      </c>
      <c r="Q997">
        <v>195875.26798316999</v>
      </c>
      <c r="R997">
        <v>196115.86948142899</v>
      </c>
      <c r="S997">
        <v>196211.77935267001</v>
      </c>
      <c r="T997">
        <v>196186.29312867299</v>
      </c>
      <c r="U997">
        <v>196057.14487454799</v>
      </c>
      <c r="V997">
        <v>196057.14487454799</v>
      </c>
      <c r="W997">
        <v>196057.14487454799</v>
      </c>
      <c r="X997">
        <v>196057.14487454799</v>
      </c>
      <c r="Y997">
        <v>196057.14487454799</v>
      </c>
      <c r="Z997">
        <v>196057.14487454799</v>
      </c>
      <c r="AA997">
        <v>195319.66813754299</v>
      </c>
      <c r="AB997">
        <v>199766.62428027601</v>
      </c>
      <c r="AC997">
        <v>202806.88605407</v>
      </c>
      <c r="AD997">
        <v>206580.86552882899</v>
      </c>
      <c r="AE997">
        <v>210838.90809144499</v>
      </c>
      <c r="AF997">
        <v>215009.769420856</v>
      </c>
      <c r="AG997">
        <v>208842.06574322199</v>
      </c>
      <c r="AH997">
        <v>207269.531294602</v>
      </c>
      <c r="AI997">
        <v>206370.17301159599</v>
      </c>
    </row>
    <row r="998" spans="1:35" hidden="1">
      <c r="A998" t="s">
        <v>44</v>
      </c>
      <c r="B998" t="s">
        <v>50</v>
      </c>
      <c r="C998" t="s">
        <v>63</v>
      </c>
      <c r="D998">
        <v>2021</v>
      </c>
      <c r="E998">
        <v>1</v>
      </c>
      <c r="F998"/>
      <c r="G998">
        <v>311536.73812428903</v>
      </c>
      <c r="H998">
        <v>328711.09594530298</v>
      </c>
      <c r="I998">
        <v>339788.355566427</v>
      </c>
      <c r="J998">
        <v>350065.73251730797</v>
      </c>
      <c r="K998">
        <v>358205.00062177901</v>
      </c>
      <c r="L998">
        <v>364586.495575468</v>
      </c>
      <c r="M998">
        <v>369379.09146338602</v>
      </c>
      <c r="N998">
        <v>372771.63431644102</v>
      </c>
      <c r="O998">
        <v>374975.769276187</v>
      </c>
      <c r="P998">
        <v>376129.144154387</v>
      </c>
      <c r="Q998">
        <v>376909.17828529899</v>
      </c>
      <c r="R998">
        <v>377372.15104309999</v>
      </c>
      <c r="S998">
        <v>377556.70374917198</v>
      </c>
      <c r="T998">
        <v>377507.66237787798</v>
      </c>
      <c r="U998">
        <v>377259.15135941101</v>
      </c>
      <c r="V998">
        <v>377259.15135941101</v>
      </c>
      <c r="W998">
        <v>377259.15135941101</v>
      </c>
      <c r="X998">
        <v>377259.15135941101</v>
      </c>
      <c r="Y998">
        <v>377259.15135941101</v>
      </c>
      <c r="Z998">
        <v>377259.15135941101</v>
      </c>
      <c r="AA998">
        <v>375840.07607843599</v>
      </c>
      <c r="AB998">
        <v>384397.04502549203</v>
      </c>
      <c r="AC998">
        <v>390247.20966716303</v>
      </c>
      <c r="AD998">
        <v>397509.216337752</v>
      </c>
      <c r="AE998">
        <v>405702.67199912202</v>
      </c>
      <c r="AF998">
        <v>413728.37086655397</v>
      </c>
      <c r="AG998">
        <v>401860.286912004</v>
      </c>
      <c r="AH998">
        <v>398834.36805579701</v>
      </c>
      <c r="AI998">
        <v>397103.79535551602</v>
      </c>
    </row>
    <row r="999" spans="1:35" hidden="1">
      <c r="A999" t="s">
        <v>44</v>
      </c>
      <c r="B999" t="s">
        <v>50</v>
      </c>
      <c r="C999" t="s">
        <v>63</v>
      </c>
      <c r="D999">
        <v>2022</v>
      </c>
      <c r="E999">
        <v>1</v>
      </c>
      <c r="F999"/>
      <c r="G999"/>
      <c r="H999">
        <v>254358.45055611699</v>
      </c>
      <c r="I999">
        <v>262930.09486138198</v>
      </c>
      <c r="J999">
        <v>270882.785565325</v>
      </c>
      <c r="K999">
        <v>277180.99590641598</v>
      </c>
      <c r="L999">
        <v>282119.03173384699</v>
      </c>
      <c r="M999">
        <v>285827.56874166202</v>
      </c>
      <c r="N999">
        <v>288452.73702527798</v>
      </c>
      <c r="O999">
        <v>290158.308757091</v>
      </c>
      <c r="P999">
        <v>291050.79656948301</v>
      </c>
      <c r="Q999">
        <v>291654.39126210799</v>
      </c>
      <c r="R999">
        <v>292012.64212366001</v>
      </c>
      <c r="S999">
        <v>292155.45002075</v>
      </c>
      <c r="T999">
        <v>292117.50153842301</v>
      </c>
      <c r="U999">
        <v>291925.202348091</v>
      </c>
      <c r="V999">
        <v>291925.202348091</v>
      </c>
      <c r="W999">
        <v>291925.202348091</v>
      </c>
      <c r="X999">
        <v>291925.202348091</v>
      </c>
      <c r="Y999">
        <v>291925.202348091</v>
      </c>
      <c r="Z999">
        <v>291925.202348091</v>
      </c>
      <c r="AA999">
        <v>290827.11410542502</v>
      </c>
      <c r="AB999">
        <v>297448.543651546</v>
      </c>
      <c r="AC999">
        <v>301975.433166712</v>
      </c>
      <c r="AD999">
        <v>307594.81379439402</v>
      </c>
      <c r="AE999">
        <v>313934.954764486</v>
      </c>
      <c r="AF999">
        <v>320145.28460649902</v>
      </c>
      <c r="AG999">
        <v>310961.69609066797</v>
      </c>
      <c r="AH999">
        <v>308620.22346845601</v>
      </c>
      <c r="AI999">
        <v>307281.096812715</v>
      </c>
    </row>
    <row r="1000" spans="1:35" hidden="1">
      <c r="A1000" t="s">
        <v>44</v>
      </c>
      <c r="B1000" t="s">
        <v>50</v>
      </c>
      <c r="C1000" t="s">
        <v>63</v>
      </c>
      <c r="D1000">
        <v>2023</v>
      </c>
      <c r="E1000">
        <v>1</v>
      </c>
      <c r="F1000"/>
      <c r="G1000"/>
      <c r="H1000"/>
      <c r="I1000">
        <v>220706.98744484101</v>
      </c>
      <c r="J1000">
        <v>227382.58085028001</v>
      </c>
      <c r="K1000">
        <v>232669.381630574</v>
      </c>
      <c r="L1000">
        <v>236814.433994936</v>
      </c>
      <c r="M1000">
        <v>239927.42884344899</v>
      </c>
      <c r="N1000">
        <v>242131.02970442301</v>
      </c>
      <c r="O1000">
        <v>243562.70909813399</v>
      </c>
      <c r="P1000">
        <v>244311.875132202</v>
      </c>
      <c r="Q1000">
        <v>244818.540473487</v>
      </c>
      <c r="R1000">
        <v>245119.26096896399</v>
      </c>
      <c r="S1000">
        <v>245239.135800207</v>
      </c>
      <c r="T1000">
        <v>245207.28134392301</v>
      </c>
      <c r="U1000">
        <v>245045.86286876199</v>
      </c>
      <c r="V1000">
        <v>245045.86286876199</v>
      </c>
      <c r="W1000">
        <v>245045.86286876199</v>
      </c>
      <c r="X1000">
        <v>245045.86286876199</v>
      </c>
      <c r="Y1000">
        <v>245045.86286876199</v>
      </c>
      <c r="Z1000">
        <v>245045.86286876199</v>
      </c>
      <c r="AA1000">
        <v>244124.11312339699</v>
      </c>
      <c r="AB1000">
        <v>249682.22836491399</v>
      </c>
      <c r="AC1000">
        <v>253482.15909522801</v>
      </c>
      <c r="AD1000">
        <v>258199.14126608</v>
      </c>
      <c r="AE1000">
        <v>263521.13916906703</v>
      </c>
      <c r="AF1000">
        <v>268734.17190003698</v>
      </c>
      <c r="AG1000">
        <v>261025.34664619699</v>
      </c>
      <c r="AH1000">
        <v>259059.88366294501</v>
      </c>
      <c r="AI1000">
        <v>257935.80309639199</v>
      </c>
    </row>
    <row r="1001" spans="1:35" hidden="1">
      <c r="A1001" t="s">
        <v>44</v>
      </c>
      <c r="B1001" t="s">
        <v>50</v>
      </c>
      <c r="C1001" t="s">
        <v>63</v>
      </c>
      <c r="D1001">
        <v>2024</v>
      </c>
      <c r="E1001">
        <v>1</v>
      </c>
      <c r="F1001"/>
      <c r="G1001"/>
      <c r="H1001"/>
      <c r="I1001"/>
      <c r="J1001">
        <v>273872.16423677001</v>
      </c>
      <c r="K1001">
        <v>280239.87967993901</v>
      </c>
      <c r="L1001">
        <v>285232.410144047</v>
      </c>
      <c r="M1001">
        <v>288981.87341969501</v>
      </c>
      <c r="N1001">
        <v>291636.01224885398</v>
      </c>
      <c r="O1001">
        <v>293360.40614297899</v>
      </c>
      <c r="P1001">
        <v>294262.74317493499</v>
      </c>
      <c r="Q1001">
        <v>294872.998951972</v>
      </c>
      <c r="R1001">
        <v>295235.20335927</v>
      </c>
      <c r="S1001">
        <v>295379.58724015998</v>
      </c>
      <c r="T1001">
        <v>295341.21997011401</v>
      </c>
      <c r="U1001">
        <v>295146.79862537101</v>
      </c>
      <c r="V1001">
        <v>295146.79862537101</v>
      </c>
      <c r="W1001">
        <v>295146.79862537101</v>
      </c>
      <c r="X1001">
        <v>295146.79862537101</v>
      </c>
      <c r="Y1001">
        <v>295146.79862537101</v>
      </c>
      <c r="Z1001">
        <v>295146.79862537101</v>
      </c>
      <c r="AA1001">
        <v>294036.592220361</v>
      </c>
      <c r="AB1001">
        <v>300731.09381577501</v>
      </c>
      <c r="AC1001">
        <v>305307.94068403199</v>
      </c>
      <c r="AD1001">
        <v>310989.33505895198</v>
      </c>
      <c r="AE1001">
        <v>317399.44386457902</v>
      </c>
      <c r="AF1001">
        <v>323678.30898665299</v>
      </c>
      <c r="AG1001">
        <v>314393.37322729302</v>
      </c>
      <c r="AH1001">
        <v>312026.06083714601</v>
      </c>
      <c r="AI1001">
        <v>310672.15599365602</v>
      </c>
    </row>
    <row r="1002" spans="1:35" hidden="1">
      <c r="A1002" t="s">
        <v>44</v>
      </c>
      <c r="B1002" t="s">
        <v>50</v>
      </c>
      <c r="C1002" t="s">
        <v>63</v>
      </c>
      <c r="D1002">
        <v>2025</v>
      </c>
      <c r="E1002">
        <v>1</v>
      </c>
      <c r="F1002"/>
      <c r="G1002"/>
      <c r="H1002"/>
      <c r="I1002"/>
      <c r="J1002"/>
      <c r="K1002">
        <v>295230.83785574097</v>
      </c>
      <c r="L1002">
        <v>300490.43528927601</v>
      </c>
      <c r="M1002">
        <v>304440.46975847101</v>
      </c>
      <c r="N1002">
        <v>307236.58725328598</v>
      </c>
      <c r="O1002">
        <v>309053.22468097002</v>
      </c>
      <c r="P1002">
        <v>310003.83070562599</v>
      </c>
      <c r="Q1002">
        <v>310646.73108285503</v>
      </c>
      <c r="R1002">
        <v>311028.31100204302</v>
      </c>
      <c r="S1002">
        <v>311180.41845433298</v>
      </c>
      <c r="T1002">
        <v>311139.99879209598</v>
      </c>
      <c r="U1002">
        <v>310935.17720649199</v>
      </c>
      <c r="V1002">
        <v>310935.17720649199</v>
      </c>
      <c r="W1002">
        <v>310935.17720649199</v>
      </c>
      <c r="X1002">
        <v>310935.17720649199</v>
      </c>
      <c r="Y1002">
        <v>310935.17720649199</v>
      </c>
      <c r="Z1002">
        <v>310935.17720649199</v>
      </c>
      <c r="AA1002">
        <v>309765.58218840201</v>
      </c>
      <c r="AB1002">
        <v>316818.19481904502</v>
      </c>
      <c r="AC1002">
        <v>321639.87236613798</v>
      </c>
      <c r="AD1002">
        <v>327625.18331978301</v>
      </c>
      <c r="AE1002">
        <v>334378.19004956499</v>
      </c>
      <c r="AF1002">
        <v>340992.93243701599</v>
      </c>
      <c r="AG1002">
        <v>331211.31475004298</v>
      </c>
      <c r="AH1002">
        <v>328717.36698926101</v>
      </c>
      <c r="AI1002">
        <v>327291.03729708202</v>
      </c>
    </row>
    <row r="1003" spans="1:35" hidden="1">
      <c r="A1003" t="s">
        <v>44</v>
      </c>
      <c r="B1003" t="s">
        <v>50</v>
      </c>
      <c r="C1003" t="s">
        <v>63</v>
      </c>
      <c r="D1003">
        <v>2026</v>
      </c>
      <c r="E1003">
        <v>1</v>
      </c>
      <c r="F1003"/>
      <c r="G1003"/>
      <c r="H1003"/>
      <c r="I1003"/>
      <c r="J1003"/>
      <c r="K1003"/>
      <c r="L1003">
        <v>319837.85826695099</v>
      </c>
      <c r="M1003">
        <v>324042.22025767999</v>
      </c>
      <c r="N1003">
        <v>327018.36899979803</v>
      </c>
      <c r="O1003">
        <v>328951.97272185498</v>
      </c>
      <c r="P1003">
        <v>329963.78461093898</v>
      </c>
      <c r="Q1003">
        <v>330648.078869869</v>
      </c>
      <c r="R1003">
        <v>331054.22725190799</v>
      </c>
      <c r="S1003">
        <v>331216.12831781001</v>
      </c>
      <c r="T1003">
        <v>331173.10618903901</v>
      </c>
      <c r="U1003">
        <v>330955.09692959802</v>
      </c>
      <c r="V1003">
        <v>330955.09692959802</v>
      </c>
      <c r="W1003">
        <v>330955.09692959802</v>
      </c>
      <c r="X1003">
        <v>330955.09692959802</v>
      </c>
      <c r="Y1003">
        <v>330955.09692959802</v>
      </c>
      <c r="Z1003">
        <v>330955.09692959802</v>
      </c>
      <c r="AA1003">
        <v>329710.19618836202</v>
      </c>
      <c r="AB1003">
        <v>337216.89941104501</v>
      </c>
      <c r="AC1003">
        <v>342349.02622377302</v>
      </c>
      <c r="AD1003">
        <v>348719.70832096698</v>
      </c>
      <c r="AE1003">
        <v>355907.51517157903</v>
      </c>
      <c r="AF1003">
        <v>362948.15537083597</v>
      </c>
      <c r="AG1003">
        <v>352536.73695621698</v>
      </c>
      <c r="AH1003">
        <v>349882.21349469601</v>
      </c>
      <c r="AI1003">
        <v>348364.047921505</v>
      </c>
    </row>
    <row r="1004" spans="1:35" hidden="1">
      <c r="A1004" t="s">
        <v>44</v>
      </c>
      <c r="B1004" t="s">
        <v>50</v>
      </c>
      <c r="C1004" t="s">
        <v>63</v>
      </c>
      <c r="D1004">
        <v>2027</v>
      </c>
      <c r="E1004">
        <v>1</v>
      </c>
      <c r="F1004"/>
      <c r="G1004"/>
      <c r="H1004"/>
      <c r="I1004"/>
      <c r="J1004"/>
      <c r="K1004"/>
      <c r="L1004"/>
      <c r="M1004">
        <v>340965.31519697199</v>
      </c>
      <c r="N1004">
        <v>344096.89321517601</v>
      </c>
      <c r="O1004">
        <v>346131.47933186498</v>
      </c>
      <c r="P1004">
        <v>347196.13306558901</v>
      </c>
      <c r="Q1004">
        <v>347916.16457104601</v>
      </c>
      <c r="R1004">
        <v>348343.52403978503</v>
      </c>
      <c r="S1004">
        <v>348513.88038385101</v>
      </c>
      <c r="T1004">
        <v>348468.61142573401</v>
      </c>
      <c r="U1004">
        <v>348239.21663945599</v>
      </c>
      <c r="V1004">
        <v>348239.21663945599</v>
      </c>
      <c r="W1004">
        <v>348239.21663945599</v>
      </c>
      <c r="X1004">
        <v>348239.21663945599</v>
      </c>
      <c r="Y1004">
        <v>348239.21663945599</v>
      </c>
      <c r="Z1004">
        <v>348239.21663945599</v>
      </c>
      <c r="AA1004">
        <v>346929.30099547998</v>
      </c>
      <c r="AB1004">
        <v>354828.04156199301</v>
      </c>
      <c r="AC1004">
        <v>360228.19353892002</v>
      </c>
      <c r="AD1004">
        <v>366931.58431177097</v>
      </c>
      <c r="AE1004">
        <v>374494.77415303601</v>
      </c>
      <c r="AF1004">
        <v>381903.11156912701</v>
      </c>
      <c r="AG1004">
        <v>370947.957149542</v>
      </c>
      <c r="AH1004">
        <v>368154.80128227401</v>
      </c>
      <c r="AI1004">
        <v>366557.349558938</v>
      </c>
    </row>
    <row r="1005" spans="1:35" hidden="1">
      <c r="A1005" t="s">
        <v>44</v>
      </c>
      <c r="B1005" t="s">
        <v>50</v>
      </c>
      <c r="C1005" t="s">
        <v>63</v>
      </c>
      <c r="D1005">
        <v>2028</v>
      </c>
      <c r="E1005">
        <v>1</v>
      </c>
      <c r="F1005"/>
      <c r="G1005"/>
      <c r="H1005"/>
      <c r="I1005"/>
      <c r="J1005"/>
      <c r="K1005"/>
      <c r="L1005"/>
      <c r="M1005"/>
      <c r="N1005">
        <v>358585.84830026398</v>
      </c>
      <c r="O1005">
        <v>360706.10513192503</v>
      </c>
      <c r="P1005">
        <v>361815.58844834199</v>
      </c>
      <c r="Q1005">
        <v>362565.93846102199</v>
      </c>
      <c r="R1005">
        <v>363011.29283837602</v>
      </c>
      <c r="S1005">
        <v>363188.82241029199</v>
      </c>
      <c r="T1005">
        <v>363141.647303315</v>
      </c>
      <c r="U1005">
        <v>362902.59334596997</v>
      </c>
      <c r="V1005">
        <v>362902.59334596997</v>
      </c>
      <c r="W1005">
        <v>362902.59334596997</v>
      </c>
      <c r="X1005">
        <v>362902.59334596997</v>
      </c>
      <c r="Y1005">
        <v>362902.59334596997</v>
      </c>
      <c r="Z1005">
        <v>362902.59334596997</v>
      </c>
      <c r="AA1005">
        <v>361537.52082814497</v>
      </c>
      <c r="AB1005">
        <v>369768.85520632402</v>
      </c>
      <c r="AC1005">
        <v>375396.39243719901</v>
      </c>
      <c r="AD1005">
        <v>382382.04419450101</v>
      </c>
      <c r="AE1005">
        <v>390263.69874751201</v>
      </c>
      <c r="AF1005">
        <v>397983.98047403799</v>
      </c>
      <c r="AG1005">
        <v>386567.53522775398</v>
      </c>
      <c r="AH1005">
        <v>383656.76740087703</v>
      </c>
      <c r="AI1005">
        <v>381992.05146584299</v>
      </c>
    </row>
    <row r="1006" spans="1:35" hidden="1">
      <c r="A1006" t="s">
        <v>44</v>
      </c>
      <c r="B1006" t="s">
        <v>50</v>
      </c>
      <c r="C1006" t="s">
        <v>63</v>
      </c>
      <c r="D1006">
        <v>2029</v>
      </c>
      <c r="E1006">
        <v>1</v>
      </c>
      <c r="F1006"/>
      <c r="G1006"/>
      <c r="H1006"/>
      <c r="I1006"/>
      <c r="J1006"/>
      <c r="K1006"/>
      <c r="L1006"/>
      <c r="M1006"/>
      <c r="N1006"/>
      <c r="O1006">
        <v>377301.10190165398</v>
      </c>
      <c r="P1006">
        <v>378461.62918929901</v>
      </c>
      <c r="Q1006">
        <v>379246.50053627201</v>
      </c>
      <c r="R1006">
        <v>379712.34432134102</v>
      </c>
      <c r="S1006">
        <v>379898.041491838</v>
      </c>
      <c r="T1006">
        <v>379848.69600089302</v>
      </c>
      <c r="U1006">
        <v>379598.64389410301</v>
      </c>
      <c r="V1006">
        <v>379598.64389410301</v>
      </c>
      <c r="W1006">
        <v>379598.64389410301</v>
      </c>
      <c r="X1006">
        <v>379598.64389410301</v>
      </c>
      <c r="Y1006">
        <v>379598.64389410301</v>
      </c>
      <c r="Z1006">
        <v>379598.64389410301</v>
      </c>
      <c r="AA1006">
        <v>378170.76851904503</v>
      </c>
      <c r="AB1006">
        <v>386780.801692373</v>
      </c>
      <c r="AC1006">
        <v>392667.244888074</v>
      </c>
      <c r="AD1006">
        <v>399974.28535129997</v>
      </c>
      <c r="AE1006">
        <v>408218.55098847602</v>
      </c>
      <c r="AF1006">
        <v>416294.01952357101</v>
      </c>
      <c r="AG1006">
        <v>404352.33816598199</v>
      </c>
      <c r="AH1006">
        <v>401307.65471639298</v>
      </c>
      <c r="AI1006">
        <v>399566.350236914</v>
      </c>
    </row>
    <row r="1007" spans="1:35" hidden="1">
      <c r="A1007" t="s">
        <v>44</v>
      </c>
      <c r="B1007" t="s">
        <v>50</v>
      </c>
      <c r="C1007" t="s">
        <v>63</v>
      </c>
      <c r="D1007">
        <v>2030</v>
      </c>
      <c r="E1007">
        <v>1</v>
      </c>
      <c r="F1007"/>
      <c r="G1007"/>
      <c r="H1007"/>
      <c r="I1007"/>
      <c r="J1007"/>
      <c r="K1007"/>
      <c r="L1007"/>
      <c r="M1007"/>
      <c r="N1007"/>
      <c r="O1007"/>
      <c r="P1007">
        <v>389027.91385565</v>
      </c>
      <c r="Q1007">
        <v>389834.69805570698</v>
      </c>
      <c r="R1007">
        <v>390313.547751187</v>
      </c>
      <c r="S1007">
        <v>390504.42940807302</v>
      </c>
      <c r="T1007">
        <v>390453.70623848197</v>
      </c>
      <c r="U1007">
        <v>390196.67291738198</v>
      </c>
      <c r="V1007">
        <v>390196.67291738198</v>
      </c>
      <c r="W1007">
        <v>390196.67291738198</v>
      </c>
      <c r="X1007">
        <v>390196.67291738198</v>
      </c>
      <c r="Y1007">
        <v>390196.67291738198</v>
      </c>
      <c r="Z1007">
        <v>390196.67291738198</v>
      </c>
      <c r="AA1007">
        <v>388728.93263524398</v>
      </c>
      <c r="AB1007">
        <v>397579.34965327202</v>
      </c>
      <c r="AC1007">
        <v>403630.13668116397</v>
      </c>
      <c r="AD1007">
        <v>411141.18268589798</v>
      </c>
      <c r="AE1007">
        <v>419615.620289977</v>
      </c>
      <c r="AF1007">
        <v>427916.54813924001</v>
      </c>
      <c r="AG1007">
        <v>415641.46652416798</v>
      </c>
      <c r="AH1007">
        <v>412511.77844117401</v>
      </c>
      <c r="AI1007">
        <v>410721.85841548903</v>
      </c>
    </row>
    <row r="1008" spans="1:35" hidden="1">
      <c r="A1008" t="s">
        <v>44</v>
      </c>
      <c r="B1008" t="s">
        <v>50</v>
      </c>
      <c r="C1008" t="s">
        <v>63</v>
      </c>
      <c r="D1008">
        <v>2031</v>
      </c>
      <c r="E1008">
        <v>1</v>
      </c>
      <c r="F1008"/>
      <c r="G1008"/>
      <c r="H1008"/>
      <c r="I1008"/>
      <c r="J1008"/>
      <c r="K1008"/>
      <c r="L1008"/>
      <c r="M1008"/>
      <c r="N1008"/>
      <c r="O1008"/>
      <c r="P1008"/>
      <c r="Q1008">
        <v>400026.955740278</v>
      </c>
      <c r="R1008">
        <v>400518.32499728701</v>
      </c>
      <c r="S1008">
        <v>400714.19726953801</v>
      </c>
      <c r="T1008">
        <v>400662.14793883997</v>
      </c>
      <c r="U1008">
        <v>400398.39446210698</v>
      </c>
      <c r="V1008">
        <v>400398.39446210698</v>
      </c>
      <c r="W1008">
        <v>400398.39446210698</v>
      </c>
      <c r="X1008">
        <v>400398.39446210698</v>
      </c>
      <c r="Y1008">
        <v>400398.39446210698</v>
      </c>
      <c r="Z1008">
        <v>400398.39446210698</v>
      </c>
      <c r="AA1008">
        <v>398892.27999920899</v>
      </c>
      <c r="AB1008">
        <v>407974.091840001</v>
      </c>
      <c r="AC1008">
        <v>414183.07715267898</v>
      </c>
      <c r="AD1008">
        <v>421890.500023667</v>
      </c>
      <c r="AE1008">
        <v>430586.50244027597</v>
      </c>
      <c r="AF1008">
        <v>439104.45867639798</v>
      </c>
      <c r="AG1008">
        <v>426508.44412348297</v>
      </c>
      <c r="AH1008">
        <v>423296.93010869401</v>
      </c>
      <c r="AI1008">
        <v>421460.212488472</v>
      </c>
    </row>
    <row r="1009" spans="1:35" hidden="1">
      <c r="A1009" t="s">
        <v>44</v>
      </c>
      <c r="B1009" t="s">
        <v>50</v>
      </c>
      <c r="C1009" t="s">
        <v>63</v>
      </c>
      <c r="D1009">
        <v>2032</v>
      </c>
      <c r="E1009">
        <v>1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>
        <v>412206.50344707997</v>
      </c>
      <c r="S1009">
        <v>412408.091787557</v>
      </c>
      <c r="T1009">
        <v>412354.52352045203</v>
      </c>
      <c r="U1009">
        <v>412083.07302335702</v>
      </c>
      <c r="V1009">
        <v>412083.07302335702</v>
      </c>
      <c r="W1009">
        <v>412083.07302335702</v>
      </c>
      <c r="X1009">
        <v>412083.07302335702</v>
      </c>
      <c r="Y1009">
        <v>412083.07302335702</v>
      </c>
      <c r="Z1009">
        <v>412083.07302335702</v>
      </c>
      <c r="AA1009">
        <v>410533.00617798499</v>
      </c>
      <c r="AB1009">
        <v>419879.849181692</v>
      </c>
      <c r="AC1009">
        <v>426270.02902105602</v>
      </c>
      <c r="AD1009">
        <v>434202.37476892897</v>
      </c>
      <c r="AE1009">
        <v>443152.149414427</v>
      </c>
      <c r="AF1009">
        <v>451918.68202346697</v>
      </c>
      <c r="AG1009">
        <v>438955.08262695902</v>
      </c>
      <c r="AH1009">
        <v>435649.84818402497</v>
      </c>
      <c r="AI1009">
        <v>433759.53031141101</v>
      </c>
    </row>
    <row r="1010" spans="1:35" hidden="1">
      <c r="A1010" t="s">
        <v>44</v>
      </c>
      <c r="B1010" t="s">
        <v>50</v>
      </c>
      <c r="C1010" t="s">
        <v>63</v>
      </c>
      <c r="D1010">
        <v>2033</v>
      </c>
      <c r="E1010">
        <v>1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>
        <v>414787.81211616797</v>
      </c>
      <c r="T1010">
        <v>414733.93474384298</v>
      </c>
      <c r="U1010">
        <v>414460.91789468302</v>
      </c>
      <c r="V1010">
        <v>414460.91789468302</v>
      </c>
      <c r="W1010">
        <v>414460.91789468302</v>
      </c>
      <c r="X1010">
        <v>414460.91789468302</v>
      </c>
      <c r="Y1010">
        <v>414460.91789468302</v>
      </c>
      <c r="Z1010">
        <v>414460.91789468302</v>
      </c>
      <c r="AA1010">
        <v>412901.90669138898</v>
      </c>
      <c r="AB1010">
        <v>422302.68382671702</v>
      </c>
      <c r="AC1010">
        <v>428729.736950505</v>
      </c>
      <c r="AD1010">
        <v>436707.85474991199</v>
      </c>
      <c r="AE1010">
        <v>445709.27232163801</v>
      </c>
      <c r="AF1010">
        <v>454526.390494533</v>
      </c>
      <c r="AG1010">
        <v>441487.98718018102</v>
      </c>
      <c r="AH1010">
        <v>438163.68052758102</v>
      </c>
      <c r="AI1010">
        <v>436262.454944962</v>
      </c>
    </row>
    <row r="1011" spans="1:35" hidden="1">
      <c r="A1011" t="s">
        <v>44</v>
      </c>
      <c r="B1011" t="s">
        <v>50</v>
      </c>
      <c r="C1011" t="s">
        <v>63</v>
      </c>
      <c r="D1011">
        <v>2034</v>
      </c>
      <c r="E1011">
        <v>1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>
        <v>421897.75348093698</v>
      </c>
      <c r="U1011">
        <v>421620.02073308598</v>
      </c>
      <c r="V1011">
        <v>421620.02073308598</v>
      </c>
      <c r="W1011">
        <v>421620.02073308598</v>
      </c>
      <c r="X1011">
        <v>421620.02073308598</v>
      </c>
      <c r="Y1011">
        <v>421620.02073308598</v>
      </c>
      <c r="Z1011">
        <v>421620.02073308598</v>
      </c>
      <c r="AA1011">
        <v>420034.08028013702</v>
      </c>
      <c r="AB1011">
        <v>429597.23974722897</v>
      </c>
      <c r="AC1011">
        <v>436135.30921121797</v>
      </c>
      <c r="AD1011">
        <v>444251.23533782002</v>
      </c>
      <c r="AE1011">
        <v>453408.13698851498</v>
      </c>
      <c r="AF1011">
        <v>462377.55578376702</v>
      </c>
      <c r="AG1011">
        <v>449113.93637268402</v>
      </c>
      <c r="AH1011">
        <v>445732.20801356097</v>
      </c>
      <c r="AI1011">
        <v>443798.14201372198</v>
      </c>
    </row>
    <row r="1012" spans="1:35" hidden="1">
      <c r="A1012" t="s">
        <v>44</v>
      </c>
      <c r="B1012" t="s">
        <v>50</v>
      </c>
      <c r="C1012" t="s">
        <v>63</v>
      </c>
      <c r="D1012">
        <v>2035</v>
      </c>
      <c r="E1012">
        <v>1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>
        <v>424675.42355161801</v>
      </c>
      <c r="V1012">
        <v>424675.42355161801</v>
      </c>
      <c r="W1012">
        <v>424675.42355161801</v>
      </c>
      <c r="X1012">
        <v>424675.42355161801</v>
      </c>
      <c r="Y1012">
        <v>424675.42355161801</v>
      </c>
      <c r="Z1012">
        <v>424675.42355161801</v>
      </c>
      <c r="AA1012">
        <v>423077.99007961899</v>
      </c>
      <c r="AB1012">
        <v>432710.45200615999</v>
      </c>
      <c r="AC1012">
        <v>439295.90165819903</v>
      </c>
      <c r="AD1012">
        <v>447470.64241015801</v>
      </c>
      <c r="AE1012">
        <v>456693.90244455502</v>
      </c>
      <c r="AF1012">
        <v>465728.32096970698</v>
      </c>
      <c r="AG1012">
        <v>452368.58254591102</v>
      </c>
      <c r="AH1012">
        <v>448962.34742275497</v>
      </c>
      <c r="AI1012">
        <v>447014.26560199499</v>
      </c>
    </row>
    <row r="1013" spans="1:35" hidden="1">
      <c r="A1013" t="s">
        <v>44</v>
      </c>
      <c r="B1013" t="s">
        <v>50</v>
      </c>
      <c r="C1013" t="s">
        <v>63</v>
      </c>
      <c r="D1013">
        <v>2041</v>
      </c>
      <c r="E1013">
        <v>1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>
        <v>426109.16385483299</v>
      </c>
      <c r="AB1013">
        <v>435810.638272374</v>
      </c>
      <c r="AC1013">
        <v>442443.26986899797</v>
      </c>
      <c r="AD1013">
        <v>450676.57916001399</v>
      </c>
      <c r="AE1013">
        <v>459965.919927974</v>
      </c>
      <c r="AF1013">
        <v>469065.06621762703</v>
      </c>
      <c r="AG1013">
        <v>455609.61095271999</v>
      </c>
      <c r="AH1013">
        <v>452178.97160429199</v>
      </c>
      <c r="AI1013">
        <v>450216.93260621402</v>
      </c>
    </row>
    <row r="1014" spans="1:35" hidden="1">
      <c r="A1014" t="s">
        <v>44</v>
      </c>
      <c r="B1014" t="s">
        <v>50</v>
      </c>
      <c r="C1014" t="s">
        <v>63</v>
      </c>
      <c r="D1014">
        <v>2042</v>
      </c>
      <c r="E1014">
        <v>1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>
        <v>1258126.54364812</v>
      </c>
      <c r="AC1014">
        <v>1277274.0566575101</v>
      </c>
      <c r="AD1014">
        <v>1301042.5103193</v>
      </c>
      <c r="AE1014">
        <v>1327859.58444923</v>
      </c>
      <c r="AF1014">
        <v>1354127.59276801</v>
      </c>
      <c r="AG1014">
        <v>1315283.5078857399</v>
      </c>
      <c r="AH1014">
        <v>1305379.7147083799</v>
      </c>
      <c r="AI1014">
        <v>1299715.5727017999</v>
      </c>
    </row>
    <row r="1015" spans="1:35" hidden="1">
      <c r="A1015" t="s">
        <v>44</v>
      </c>
      <c r="B1015" t="s">
        <v>50</v>
      </c>
      <c r="C1015" t="s">
        <v>63</v>
      </c>
      <c r="D1015">
        <v>2043</v>
      </c>
      <c r="E1015">
        <v>1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>
        <v>392530.99154093198</v>
      </c>
      <c r="AD1015">
        <v>399835.49650181102</v>
      </c>
      <c r="AE1015">
        <v>408076.90142472502</v>
      </c>
      <c r="AF1015">
        <v>416149.56781721202</v>
      </c>
      <c r="AG1015">
        <v>404212.03015654901</v>
      </c>
      <c r="AH1015">
        <v>401168.40319516102</v>
      </c>
      <c r="AI1015">
        <v>399427.70293863898</v>
      </c>
    </row>
    <row r="1016" spans="1:35" hidden="1">
      <c r="A1016" t="s">
        <v>44</v>
      </c>
      <c r="B1016" t="s">
        <v>50</v>
      </c>
      <c r="C1016" t="s">
        <v>63</v>
      </c>
      <c r="D1016">
        <v>2044</v>
      </c>
      <c r="E1016">
        <v>1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>
        <v>208384.701382759</v>
      </c>
      <c r="AE1016">
        <v>212679.92459045601</v>
      </c>
      <c r="AF1016">
        <v>216887.20531034999</v>
      </c>
      <c r="AG1016">
        <v>210665.64608805199</v>
      </c>
      <c r="AH1016">
        <v>209079.38048377601</v>
      </c>
      <c r="AI1016">
        <v>208172.16912729101</v>
      </c>
    </row>
    <row r="1017" spans="1:35" hidden="1">
      <c r="A1017" t="s">
        <v>44</v>
      </c>
      <c r="B1017" t="s">
        <v>50</v>
      </c>
      <c r="C1017" t="s">
        <v>63</v>
      </c>
      <c r="D1017">
        <v>2045</v>
      </c>
      <c r="E1017">
        <v>1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>
        <v>242937.84149354001</v>
      </c>
      <c r="AF1017">
        <v>247743.69093427301</v>
      </c>
      <c r="AG1017">
        <v>240636.992118672</v>
      </c>
      <c r="AH1017">
        <v>238825.048924314</v>
      </c>
      <c r="AI1017">
        <v>237788.76884688201</v>
      </c>
    </row>
    <row r="1018" spans="1:35" hidden="1">
      <c r="A1018" t="s">
        <v>44</v>
      </c>
      <c r="B1018" t="s">
        <v>50</v>
      </c>
      <c r="C1018" t="s">
        <v>63</v>
      </c>
      <c r="D1018">
        <v>2046</v>
      </c>
      <c r="E1018">
        <v>1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>
        <v>710801.99341844104</v>
      </c>
      <c r="AG1018">
        <v>561243.20089115296</v>
      </c>
      <c r="AH1018">
        <v>540838.23346754897</v>
      </c>
      <c r="AI1018">
        <v>530808.39182108198</v>
      </c>
    </row>
    <row r="1019" spans="1:35" hidden="1">
      <c r="A1019" t="s">
        <v>44</v>
      </c>
      <c r="B1019" t="s">
        <v>50</v>
      </c>
      <c r="C1019" t="s">
        <v>63</v>
      </c>
      <c r="D1019">
        <v>2047</v>
      </c>
      <c r="E1019">
        <v>1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>
        <v>1167748.1439332999</v>
      </c>
      <c r="AH1019">
        <v>1125292.64015508</v>
      </c>
      <c r="AI1019">
        <v>1104424.0952034299</v>
      </c>
    </row>
    <row r="1020" spans="1:35" hidden="1">
      <c r="A1020" t="s">
        <v>44</v>
      </c>
      <c r="B1020" t="s">
        <v>50</v>
      </c>
      <c r="C1020" t="s">
        <v>63</v>
      </c>
      <c r="D1020">
        <v>2048</v>
      </c>
      <c r="E1020">
        <v>1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>
        <v>377777.83966270101</v>
      </c>
      <c r="AI1020">
        <v>370771.951996313</v>
      </c>
    </row>
    <row r="1021" spans="1:35" hidden="1">
      <c r="A1021" t="s">
        <v>44</v>
      </c>
      <c r="B1021" t="s">
        <v>50</v>
      </c>
      <c r="C1021" t="s">
        <v>63</v>
      </c>
      <c r="D1021">
        <v>2049</v>
      </c>
      <c r="E1021">
        <v>1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>
        <v>253756.354365409</v>
      </c>
    </row>
    <row r="1022" spans="1:35" hidden="1">
      <c r="A1022" t="s">
        <v>44</v>
      </c>
      <c r="B1022" t="s">
        <v>50</v>
      </c>
      <c r="C1022" t="s">
        <v>62</v>
      </c>
      <c r="D1022">
        <v>2012</v>
      </c>
      <c r="E1022">
        <v>1</v>
      </c>
      <c r="F1022">
        <v>246381.01456811</v>
      </c>
      <c r="G1022">
        <v>246381.01456811</v>
      </c>
      <c r="H1022">
        <v>246381.01456811</v>
      </c>
      <c r="I1022">
        <v>246381.01456811</v>
      </c>
      <c r="J1022">
        <v>246381.01456811</v>
      </c>
      <c r="K1022">
        <v>246381.01456811</v>
      </c>
      <c r="L1022">
        <v>246381.01456811</v>
      </c>
      <c r="M1022">
        <v>246381.01456811</v>
      </c>
      <c r="N1022">
        <v>246381.01456811</v>
      </c>
      <c r="O1022">
        <v>246381.01456811</v>
      </c>
      <c r="P1022">
        <v>246381.01456811</v>
      </c>
      <c r="Q1022">
        <v>246381.01456811</v>
      </c>
      <c r="R1022">
        <v>246381.01456811</v>
      </c>
      <c r="S1022">
        <v>246381.01456811</v>
      </c>
      <c r="T1022">
        <v>246381.01456811</v>
      </c>
      <c r="U1022">
        <v>246381.01456811</v>
      </c>
      <c r="V1022">
        <v>270239.04857914097</v>
      </c>
      <c r="W1022">
        <v>281727.21406697202</v>
      </c>
      <c r="X1022">
        <v>288054.84239136102</v>
      </c>
      <c r="Y1022">
        <v>291835.33327576</v>
      </c>
      <c r="Z1022">
        <v>300825.33231301798</v>
      </c>
      <c r="AA1022">
        <v>300825.33231301798</v>
      </c>
      <c r="AB1022"/>
      <c r="AC1022"/>
      <c r="AD1022"/>
      <c r="AE1022"/>
      <c r="AF1022"/>
      <c r="AG1022"/>
      <c r="AH1022"/>
      <c r="AI1022"/>
    </row>
    <row r="1023" spans="1:35" hidden="1">
      <c r="A1023" t="s">
        <v>44</v>
      </c>
      <c r="B1023" t="s">
        <v>50</v>
      </c>
      <c r="C1023" t="s">
        <v>62</v>
      </c>
      <c r="D1023">
        <v>2013</v>
      </c>
      <c r="E1023">
        <v>1</v>
      </c>
      <c r="F1023">
        <v>262937.31726442202</v>
      </c>
      <c r="G1023">
        <v>262937.31726442202</v>
      </c>
      <c r="H1023">
        <v>262937.31726442202</v>
      </c>
      <c r="I1023">
        <v>262937.31726442202</v>
      </c>
      <c r="J1023">
        <v>262937.31726442202</v>
      </c>
      <c r="K1023">
        <v>262937.31726442202</v>
      </c>
      <c r="L1023">
        <v>262937.31726442202</v>
      </c>
      <c r="M1023">
        <v>262937.31726442202</v>
      </c>
      <c r="N1023">
        <v>262937.31726442202</v>
      </c>
      <c r="O1023">
        <v>262937.31726442202</v>
      </c>
      <c r="P1023">
        <v>262937.31726442202</v>
      </c>
      <c r="Q1023">
        <v>262937.31726442202</v>
      </c>
      <c r="R1023">
        <v>262937.31726442202</v>
      </c>
      <c r="S1023">
        <v>262937.31726442202</v>
      </c>
      <c r="T1023">
        <v>262937.31726442202</v>
      </c>
      <c r="U1023">
        <v>262937.31726442202</v>
      </c>
      <c r="V1023">
        <v>288398.562600473</v>
      </c>
      <c r="W1023">
        <v>300658.70942613197</v>
      </c>
      <c r="X1023">
        <v>307411.54149469797</v>
      </c>
      <c r="Y1023">
        <v>311446.073671736</v>
      </c>
      <c r="Z1023">
        <v>321040.182346099</v>
      </c>
      <c r="AA1023">
        <v>321040.182346099</v>
      </c>
      <c r="AB1023">
        <v>381363.71454054402</v>
      </c>
      <c r="AC1023"/>
      <c r="AD1023"/>
      <c r="AE1023"/>
      <c r="AF1023"/>
      <c r="AG1023"/>
      <c r="AH1023"/>
      <c r="AI1023"/>
    </row>
    <row r="1024" spans="1:35" hidden="1">
      <c r="A1024" t="s">
        <v>44</v>
      </c>
      <c r="B1024" t="s">
        <v>50</v>
      </c>
      <c r="C1024" t="s">
        <v>62</v>
      </c>
      <c r="D1024">
        <v>2014</v>
      </c>
      <c r="E1024">
        <v>1</v>
      </c>
      <c r="F1024">
        <v>275077.991346294</v>
      </c>
      <c r="G1024">
        <v>275077.991346294</v>
      </c>
      <c r="H1024">
        <v>275077.991346294</v>
      </c>
      <c r="I1024">
        <v>275077.991346294</v>
      </c>
      <c r="J1024">
        <v>275077.991346294</v>
      </c>
      <c r="K1024">
        <v>275077.991346294</v>
      </c>
      <c r="L1024">
        <v>275077.991346294</v>
      </c>
      <c r="M1024">
        <v>275077.991346294</v>
      </c>
      <c r="N1024">
        <v>275077.991346294</v>
      </c>
      <c r="O1024">
        <v>275077.991346294</v>
      </c>
      <c r="P1024">
        <v>275077.991346294</v>
      </c>
      <c r="Q1024">
        <v>275077.991346294</v>
      </c>
      <c r="R1024">
        <v>275077.991346294</v>
      </c>
      <c r="S1024">
        <v>275077.991346294</v>
      </c>
      <c r="T1024">
        <v>275077.991346294</v>
      </c>
      <c r="U1024">
        <v>275077.991346294</v>
      </c>
      <c r="V1024">
        <v>301714.86547691701</v>
      </c>
      <c r="W1024">
        <v>314541.10329473601</v>
      </c>
      <c r="X1024">
        <v>321605.73565900401</v>
      </c>
      <c r="Y1024">
        <v>325826.55535408598</v>
      </c>
      <c r="Z1024">
        <v>335863.65533806401</v>
      </c>
      <c r="AA1024">
        <v>335863.65533806401</v>
      </c>
      <c r="AB1024">
        <v>398972.52189074899</v>
      </c>
      <c r="AC1024">
        <v>489710.128046242</v>
      </c>
      <c r="AD1024"/>
      <c r="AE1024"/>
      <c r="AF1024"/>
      <c r="AG1024"/>
      <c r="AH1024"/>
      <c r="AI1024"/>
    </row>
    <row r="1025" spans="1:35" hidden="1">
      <c r="A1025" t="s">
        <v>44</v>
      </c>
      <c r="B1025" t="s">
        <v>50</v>
      </c>
      <c r="C1025" t="s">
        <v>62</v>
      </c>
      <c r="D1025">
        <v>2015</v>
      </c>
      <c r="E1025">
        <v>1</v>
      </c>
      <c r="F1025">
        <v>130072.06628338499</v>
      </c>
      <c r="G1025">
        <v>130072.06628338499</v>
      </c>
      <c r="H1025">
        <v>130072.06628338499</v>
      </c>
      <c r="I1025">
        <v>130072.06628338499</v>
      </c>
      <c r="J1025">
        <v>130072.06628338499</v>
      </c>
      <c r="K1025">
        <v>130072.06628338499</v>
      </c>
      <c r="L1025">
        <v>130072.06628338499</v>
      </c>
      <c r="M1025">
        <v>130072.06628338499</v>
      </c>
      <c r="N1025">
        <v>130072.06628338499</v>
      </c>
      <c r="O1025">
        <v>130072.06628338499</v>
      </c>
      <c r="P1025">
        <v>130072.06628338499</v>
      </c>
      <c r="Q1025">
        <v>130072.06628338499</v>
      </c>
      <c r="R1025">
        <v>130072.06628338499</v>
      </c>
      <c r="S1025">
        <v>130072.06628338499</v>
      </c>
      <c r="T1025">
        <v>130072.06628338499</v>
      </c>
      <c r="U1025">
        <v>130072.06628338499</v>
      </c>
      <c r="V1025">
        <v>142667.451470486</v>
      </c>
      <c r="W1025">
        <v>148732.4050767</v>
      </c>
      <c r="X1025">
        <v>152072.95342320899</v>
      </c>
      <c r="Y1025">
        <v>154068.79008197499</v>
      </c>
      <c r="Z1025">
        <v>158814.88528217399</v>
      </c>
      <c r="AA1025">
        <v>158814.88528217399</v>
      </c>
      <c r="AB1025">
        <v>188656.24275732099</v>
      </c>
      <c r="AC1025">
        <v>231561.99419344799</v>
      </c>
      <c r="AD1025">
        <v>291976.32049341302</v>
      </c>
      <c r="AE1025"/>
      <c r="AF1025"/>
      <c r="AG1025"/>
      <c r="AH1025"/>
      <c r="AI1025"/>
    </row>
    <row r="1026" spans="1:35" hidden="1">
      <c r="A1026" t="s">
        <v>44</v>
      </c>
      <c r="B1026" t="s">
        <v>50</v>
      </c>
      <c r="C1026" t="s">
        <v>62</v>
      </c>
      <c r="D1026">
        <v>2016</v>
      </c>
      <c r="E1026">
        <v>1</v>
      </c>
      <c r="F1026">
        <v>179943.779861919</v>
      </c>
      <c r="G1026">
        <v>179943.779861919</v>
      </c>
      <c r="H1026">
        <v>179943.779861919</v>
      </c>
      <c r="I1026">
        <v>179943.779861919</v>
      </c>
      <c r="J1026">
        <v>179943.779861919</v>
      </c>
      <c r="K1026">
        <v>179943.779861919</v>
      </c>
      <c r="L1026">
        <v>179943.779861919</v>
      </c>
      <c r="M1026">
        <v>179943.779861919</v>
      </c>
      <c r="N1026">
        <v>179943.779861919</v>
      </c>
      <c r="O1026">
        <v>179943.779861919</v>
      </c>
      <c r="P1026">
        <v>179943.779861919</v>
      </c>
      <c r="Q1026">
        <v>179943.779861919</v>
      </c>
      <c r="R1026">
        <v>179943.779861919</v>
      </c>
      <c r="S1026">
        <v>179943.779861919</v>
      </c>
      <c r="T1026">
        <v>179943.779861919</v>
      </c>
      <c r="U1026">
        <v>179943.779861919</v>
      </c>
      <c r="V1026">
        <v>197368.43747015501</v>
      </c>
      <c r="W1026">
        <v>205758.79143140899</v>
      </c>
      <c r="X1026">
        <v>210380.15951956299</v>
      </c>
      <c r="Y1026">
        <v>213141.23192063501</v>
      </c>
      <c r="Z1026">
        <v>219707.05603884099</v>
      </c>
      <c r="AA1026">
        <v>219707.05603884099</v>
      </c>
      <c r="AB1026">
        <v>260990.06793925699</v>
      </c>
      <c r="AC1026">
        <v>320346.57169781002</v>
      </c>
      <c r="AD1026">
        <v>403924.718358004</v>
      </c>
      <c r="AE1026">
        <v>468466.66263359098</v>
      </c>
      <c r="AF1026"/>
      <c r="AG1026"/>
      <c r="AH1026"/>
      <c r="AI1026"/>
    </row>
    <row r="1027" spans="1:35" hidden="1">
      <c r="A1027" s="34" t="s">
        <v>44</v>
      </c>
      <c r="B1027" s="34" t="s">
        <v>50</v>
      </c>
      <c r="C1027" s="34" t="s">
        <v>62</v>
      </c>
      <c r="D1027" s="34">
        <v>2017</v>
      </c>
      <c r="E1027" s="34">
        <v>1</v>
      </c>
      <c r="F1027" s="34">
        <v>122420.76826671499</v>
      </c>
      <c r="G1027" s="34">
        <v>122420.76826671499</v>
      </c>
      <c r="H1027" s="34">
        <v>122420.76826671499</v>
      </c>
      <c r="I1027" s="34">
        <v>122420.76826671499</v>
      </c>
      <c r="J1027" s="34">
        <v>122420.76826671499</v>
      </c>
      <c r="K1027" s="34">
        <v>122420.76826671499</v>
      </c>
      <c r="L1027" s="34">
        <v>122420.76826671499</v>
      </c>
      <c r="M1027" s="34">
        <v>122420.76826671499</v>
      </c>
      <c r="N1027" s="34">
        <v>122420.76826671499</v>
      </c>
      <c r="O1027" s="34">
        <v>122420.76826671499</v>
      </c>
      <c r="P1027" s="34">
        <v>122420.76826671499</v>
      </c>
      <c r="Q1027" s="34">
        <v>122420.76826671499</v>
      </c>
      <c r="R1027" s="34">
        <v>122420.76826671499</v>
      </c>
      <c r="S1027" s="34">
        <v>122420.76826671499</v>
      </c>
      <c r="T1027" s="34">
        <v>122420.76826671499</v>
      </c>
      <c r="U1027" s="34">
        <v>122420.76826671499</v>
      </c>
      <c r="V1027" s="34">
        <v>134275.24844281</v>
      </c>
      <c r="W1027" s="34">
        <v>139983.44007218801</v>
      </c>
      <c r="X1027" s="34">
        <v>143127.48557478501</v>
      </c>
      <c r="Y1027" s="34">
        <v>145005.92007715299</v>
      </c>
      <c r="Z1027" s="34">
        <v>149472.833206752</v>
      </c>
      <c r="AA1027" s="34">
        <v>149472.833206752</v>
      </c>
      <c r="AB1027" s="34">
        <v>177558.816712773</v>
      </c>
      <c r="AC1027" s="34">
        <v>217940.700417363</v>
      </c>
      <c r="AD1027" s="34">
        <v>274801.24281733</v>
      </c>
      <c r="AE1027" s="34">
        <v>318710.92621793499</v>
      </c>
      <c r="AF1027" s="34">
        <v>446521.65135080903</v>
      </c>
    </row>
    <row r="1028" spans="1:35" hidden="1">
      <c r="A1028" s="34" t="s">
        <v>44</v>
      </c>
      <c r="B1028" s="34" t="s">
        <v>50</v>
      </c>
      <c r="C1028" s="34" t="s">
        <v>62</v>
      </c>
      <c r="D1028" s="34">
        <v>2018</v>
      </c>
      <c r="E1028" s="34">
        <v>1</v>
      </c>
      <c r="F1028" s="34">
        <v>74945.846837981604</v>
      </c>
      <c r="G1028" s="34">
        <v>74945.846837981604</v>
      </c>
      <c r="H1028" s="34">
        <v>74945.846837981604</v>
      </c>
      <c r="I1028" s="34">
        <v>74945.846837981604</v>
      </c>
      <c r="J1028" s="34">
        <v>74945.846837981604</v>
      </c>
      <c r="K1028" s="34">
        <v>74945.846837981604</v>
      </c>
      <c r="L1028" s="34">
        <v>74945.846837981604</v>
      </c>
      <c r="M1028" s="34">
        <v>74945.846837981604</v>
      </c>
      <c r="N1028" s="34">
        <v>74945.846837981604</v>
      </c>
      <c r="O1028" s="34">
        <v>74945.846837981604</v>
      </c>
      <c r="P1028" s="34">
        <v>74945.846837981604</v>
      </c>
      <c r="Q1028" s="34">
        <v>74945.846837981604</v>
      </c>
      <c r="R1028" s="34">
        <v>74945.846837981604</v>
      </c>
      <c r="S1028" s="34">
        <v>74945.846837981604</v>
      </c>
      <c r="T1028" s="34">
        <v>74945.846837981604</v>
      </c>
      <c r="U1028" s="34">
        <v>74945.846837981604</v>
      </c>
      <c r="V1028" s="34">
        <v>82203.145319280899</v>
      </c>
      <c r="W1028" s="34">
        <v>85697.693357446697</v>
      </c>
      <c r="X1028" s="34">
        <v>87622.474226129605</v>
      </c>
      <c r="Y1028" s="34">
        <v>88772.449565305695</v>
      </c>
      <c r="Z1028" s="34">
        <v>91507.088401422996</v>
      </c>
      <c r="AA1028" s="34">
        <v>91507.088401422996</v>
      </c>
      <c r="AB1028" s="34">
        <v>108701.293665274</v>
      </c>
      <c r="AC1028" s="34">
        <v>133423.03421635201</v>
      </c>
      <c r="AD1028" s="34">
        <v>168232.98976693401</v>
      </c>
      <c r="AE1028" s="34">
        <v>195114.44504155201</v>
      </c>
      <c r="AF1028" s="34">
        <v>273360.01697907201</v>
      </c>
      <c r="AG1028" s="34">
        <v>260656.82241455</v>
      </c>
    </row>
    <row r="1029" spans="1:35" hidden="1">
      <c r="A1029" s="34" t="s">
        <v>44</v>
      </c>
      <c r="B1029" s="34" t="s">
        <v>50</v>
      </c>
      <c r="C1029" s="34" t="s">
        <v>62</v>
      </c>
      <c r="D1029" s="34">
        <v>2019</v>
      </c>
      <c r="E1029" s="34">
        <v>1</v>
      </c>
      <c r="F1029" s="34">
        <v>69691.340971112193</v>
      </c>
      <c r="G1029" s="34">
        <v>69691.340971112193</v>
      </c>
      <c r="H1029" s="34">
        <v>69691.340971112193</v>
      </c>
      <c r="I1029" s="34">
        <v>69691.340971112193</v>
      </c>
      <c r="J1029" s="34">
        <v>69691.340971112193</v>
      </c>
      <c r="K1029" s="34">
        <v>69691.340971112193</v>
      </c>
      <c r="L1029" s="34">
        <v>69691.340971112193</v>
      </c>
      <c r="M1029" s="34">
        <v>69691.340971112193</v>
      </c>
      <c r="N1029" s="34">
        <v>69691.340971112193</v>
      </c>
      <c r="O1029" s="34">
        <v>69691.340971112193</v>
      </c>
      <c r="P1029" s="34">
        <v>69691.340971112193</v>
      </c>
      <c r="Q1029" s="34">
        <v>69691.340971112193</v>
      </c>
      <c r="R1029" s="34">
        <v>69691.340971112193</v>
      </c>
      <c r="S1029" s="34">
        <v>69691.340971112193</v>
      </c>
      <c r="T1029" s="34">
        <v>69691.340971112193</v>
      </c>
      <c r="U1029" s="34">
        <v>69691.340971112193</v>
      </c>
      <c r="V1029" s="34">
        <v>76439.825167744697</v>
      </c>
      <c r="W1029" s="34">
        <v>79689.367992902597</v>
      </c>
      <c r="X1029" s="34">
        <v>81479.201125404696</v>
      </c>
      <c r="Y1029" s="34">
        <v>82548.550887295394</v>
      </c>
      <c r="Z1029" s="34">
        <v>85091.462277338098</v>
      </c>
      <c r="AA1029" s="34">
        <v>85091.462277338098</v>
      </c>
      <c r="AB1029" s="34">
        <v>101080.16975516301</v>
      </c>
      <c r="AC1029" s="34">
        <v>124068.651743619</v>
      </c>
      <c r="AD1029" s="34">
        <v>156438.05690504599</v>
      </c>
      <c r="AE1029" s="34">
        <v>181434.834503583</v>
      </c>
      <c r="AF1029" s="34">
        <v>254194.55453404499</v>
      </c>
      <c r="AG1029" s="34">
        <v>242381.98984674001</v>
      </c>
      <c r="AH1029" s="34">
        <v>237061.590734436</v>
      </c>
    </row>
    <row r="1030" spans="1:35" hidden="1">
      <c r="A1030" s="34" t="s">
        <v>44</v>
      </c>
      <c r="B1030" s="34" t="s">
        <v>50</v>
      </c>
      <c r="C1030" s="34" t="s">
        <v>62</v>
      </c>
      <c r="D1030" s="34">
        <v>2036</v>
      </c>
      <c r="E1030" s="34">
        <v>1</v>
      </c>
      <c r="V1030" s="34">
        <v>215510.84096032401</v>
      </c>
      <c r="W1030" s="34">
        <v>246519.74526654001</v>
      </c>
      <c r="X1030" s="34">
        <v>263599.30608973303</v>
      </c>
      <c r="Y1030" s="34">
        <v>273803.62288766098</v>
      </c>
      <c r="Z1030" s="34">
        <v>278515.39280247502</v>
      </c>
      <c r="AA1030" s="34">
        <v>278515.39280247502</v>
      </c>
      <c r="AB1030" s="34">
        <v>295446.34718492901</v>
      </c>
      <c r="AC1030" s="34">
        <v>313329.45562507299</v>
      </c>
      <c r="AD1030" s="34">
        <v>331844.145483903</v>
      </c>
      <c r="AE1030" s="34">
        <v>340507.113232642</v>
      </c>
      <c r="AF1030" s="34">
        <v>352461.70146013203</v>
      </c>
      <c r="AG1030" s="34">
        <v>338537.85530577699</v>
      </c>
      <c r="AH1030" s="34">
        <v>331125.46898953401</v>
      </c>
      <c r="AI1030" s="34">
        <v>324688.60538089101</v>
      </c>
    </row>
    <row r="1031" spans="1:35" hidden="1">
      <c r="A1031" s="34" t="s">
        <v>44</v>
      </c>
      <c r="B1031" s="34" t="s">
        <v>50</v>
      </c>
      <c r="C1031" s="34" t="s">
        <v>62</v>
      </c>
      <c r="D1031" s="34">
        <v>2037</v>
      </c>
      <c r="E1031" s="34">
        <v>1</v>
      </c>
      <c r="W1031" s="34">
        <v>249452.26625644299</v>
      </c>
      <c r="X1031" s="34">
        <v>266735.00013807899</v>
      </c>
      <c r="Y1031" s="34">
        <v>277060.70426408999</v>
      </c>
      <c r="Z1031" s="34">
        <v>281828.52390490001</v>
      </c>
      <c r="AA1031" s="34">
        <v>281828.52390490001</v>
      </c>
      <c r="AB1031" s="34">
        <v>298960.88357053697</v>
      </c>
      <c r="AC1031" s="34">
        <v>317056.723817655</v>
      </c>
      <c r="AD1031" s="34">
        <v>335791.65857643803</v>
      </c>
      <c r="AE1031" s="34">
        <v>344557.67825203302</v>
      </c>
      <c r="AF1031" s="34">
        <v>356654.47448345099</v>
      </c>
      <c r="AG1031" s="34">
        <v>342564.99465515302</v>
      </c>
      <c r="AH1031" s="34">
        <v>335064.432933592</v>
      </c>
      <c r="AI1031" s="34">
        <v>328550.99842949799</v>
      </c>
    </row>
    <row r="1032" spans="1:35" hidden="1">
      <c r="A1032" s="34" t="s">
        <v>44</v>
      </c>
      <c r="B1032" s="34" t="s">
        <v>50</v>
      </c>
      <c r="C1032" s="34" t="s">
        <v>62</v>
      </c>
      <c r="D1032" s="34">
        <v>2038</v>
      </c>
      <c r="E1032" s="34">
        <v>1</v>
      </c>
      <c r="X1032" s="34">
        <v>265416.40058954299</v>
      </c>
      <c r="Y1032" s="34">
        <v>275691.05978784699</v>
      </c>
      <c r="Z1032" s="34">
        <v>280435.30980028998</v>
      </c>
      <c r="AA1032" s="34">
        <v>280435.30980028998</v>
      </c>
      <c r="AB1032" s="34">
        <v>297482.97596223</v>
      </c>
      <c r="AC1032" s="34">
        <v>315489.35975718399</v>
      </c>
      <c r="AD1032" s="34">
        <v>334131.67871188401</v>
      </c>
      <c r="AE1032" s="34">
        <v>342854.36373105802</v>
      </c>
      <c r="AF1032" s="34">
        <v>354891.35967364401</v>
      </c>
      <c r="AG1032" s="34">
        <v>340871.53092874802</v>
      </c>
      <c r="AH1032" s="34">
        <v>333408.04809557699</v>
      </c>
      <c r="AI1032" s="34">
        <v>326926.81263469899</v>
      </c>
    </row>
    <row r="1033" spans="1:35" hidden="1">
      <c r="A1033" s="34" t="s">
        <v>44</v>
      </c>
      <c r="B1033" s="34" t="s">
        <v>50</v>
      </c>
      <c r="C1033" s="34" t="s">
        <v>62</v>
      </c>
      <c r="D1033" s="34">
        <v>2039</v>
      </c>
      <c r="E1033" s="34">
        <v>1</v>
      </c>
      <c r="Y1033" s="34">
        <v>276442.69395163801</v>
      </c>
      <c r="Z1033" s="34">
        <v>281199.878516233</v>
      </c>
      <c r="AA1033" s="34">
        <v>281199.878516233</v>
      </c>
      <c r="AB1033" s="34">
        <v>298294.022820446</v>
      </c>
      <c r="AC1033" s="34">
        <v>316349.498570856</v>
      </c>
      <c r="AD1033" s="34">
        <v>335042.64327169902</v>
      </c>
      <c r="AE1033" s="34">
        <v>343789.10950476298</v>
      </c>
      <c r="AF1033" s="34">
        <v>355858.92267902399</v>
      </c>
      <c r="AG1033" s="34">
        <v>341800.87077860301</v>
      </c>
      <c r="AH1033" s="34">
        <v>334317.03977497399</v>
      </c>
      <c r="AI1033" s="34">
        <v>327818.13410745299</v>
      </c>
    </row>
    <row r="1034" spans="1:35" hidden="1">
      <c r="A1034" s="34" t="s">
        <v>44</v>
      </c>
      <c r="B1034" s="34" t="s">
        <v>50</v>
      </c>
      <c r="C1034" s="34" t="s">
        <v>62</v>
      </c>
      <c r="D1034" s="34">
        <v>2040</v>
      </c>
      <c r="E1034" s="34">
        <v>1</v>
      </c>
      <c r="Z1034" s="34">
        <v>253519.615623841</v>
      </c>
      <c r="AA1034" s="34">
        <v>253519.615623841</v>
      </c>
      <c r="AB1034" s="34">
        <v>279477.12612598599</v>
      </c>
      <c r="AC1034" s="34">
        <v>306894.421374686</v>
      </c>
      <c r="AD1034" s="34">
        <v>332304.020383419</v>
      </c>
      <c r="AE1034" s="34">
        <v>339741.56414524099</v>
      </c>
      <c r="AF1034" s="34">
        <v>352234.52517717902</v>
      </c>
      <c r="AG1034" s="34">
        <v>338099.63047900598</v>
      </c>
      <c r="AH1034" s="34">
        <v>330492.19812914898</v>
      </c>
      <c r="AI1034" s="34">
        <v>323826.66015431099</v>
      </c>
    </row>
    <row r="1035" spans="1:35" hidden="1">
      <c r="A1035" s="34" t="s">
        <v>44</v>
      </c>
      <c r="B1035" s="34" t="s">
        <v>50</v>
      </c>
      <c r="C1035" s="34" t="s">
        <v>62</v>
      </c>
      <c r="D1035" s="34">
        <v>2042</v>
      </c>
      <c r="E1035" s="34">
        <v>1</v>
      </c>
      <c r="AB1035" s="34">
        <v>210487.07624708401</v>
      </c>
      <c r="AC1035" s="34">
        <v>246442.93837563501</v>
      </c>
      <c r="AD1035" s="34">
        <v>269271.62853724801</v>
      </c>
      <c r="AE1035" s="34">
        <v>275064.73523420602</v>
      </c>
      <c r="AF1035" s="34">
        <v>285436.52773052303</v>
      </c>
      <c r="AG1035" s="34">
        <v>273799.85267988598</v>
      </c>
      <c r="AH1035" s="34">
        <v>267516.85915038601</v>
      </c>
      <c r="AI1035" s="34">
        <v>261997.515383891</v>
      </c>
    </row>
    <row r="1036" spans="1:35" hidden="1">
      <c r="A1036" s="34" t="s">
        <v>44</v>
      </c>
      <c r="B1036" s="34" t="s">
        <v>50</v>
      </c>
      <c r="C1036" s="34" t="s">
        <v>62</v>
      </c>
      <c r="D1036" s="34">
        <v>2043</v>
      </c>
      <c r="E1036" s="34">
        <v>1</v>
      </c>
      <c r="AC1036" s="34">
        <v>751944.64974886598</v>
      </c>
      <c r="AD1036" s="34">
        <v>809852.50834564504</v>
      </c>
      <c r="AE1036" s="34">
        <v>830509.08742065099</v>
      </c>
      <c r="AF1036" s="34">
        <v>861551.70848979999</v>
      </c>
      <c r="AG1036" s="34">
        <v>825868.94825599797</v>
      </c>
      <c r="AH1036" s="34">
        <v>806779.04897148698</v>
      </c>
      <c r="AI1036" s="34">
        <v>790134.02986004599</v>
      </c>
    </row>
    <row r="1037" spans="1:35" hidden="1">
      <c r="A1037" s="34" t="s">
        <v>44</v>
      </c>
      <c r="B1037" s="34" t="s">
        <v>50</v>
      </c>
      <c r="C1037" s="34" t="s">
        <v>62</v>
      </c>
      <c r="D1037" s="34">
        <v>2044</v>
      </c>
      <c r="E1037" s="34">
        <v>1</v>
      </c>
      <c r="AD1037" s="34">
        <v>997671.62551193405</v>
      </c>
      <c r="AE1037" s="34">
        <v>1014747.65568271</v>
      </c>
      <c r="AF1037" s="34">
        <v>1055051.17864926</v>
      </c>
      <c r="AG1037" s="34">
        <v>1011232.0698549</v>
      </c>
      <c r="AH1037" s="34">
        <v>987283.988518995</v>
      </c>
      <c r="AI1037" s="34">
        <v>966042.41683898005</v>
      </c>
    </row>
    <row r="1038" spans="1:35" hidden="1">
      <c r="A1038" s="34" t="s">
        <v>44</v>
      </c>
      <c r="B1038" s="34" t="s">
        <v>50</v>
      </c>
      <c r="C1038" s="34" t="s">
        <v>62</v>
      </c>
      <c r="D1038" s="34">
        <v>2045</v>
      </c>
      <c r="E1038" s="34">
        <v>1</v>
      </c>
      <c r="AE1038" s="34">
        <v>720667.04767942498</v>
      </c>
      <c r="AF1038" s="34">
        <v>749956.95435240294</v>
      </c>
      <c r="AG1038" s="34">
        <v>718734.17029960698</v>
      </c>
      <c r="AH1038" s="34">
        <v>701537.79294992902</v>
      </c>
      <c r="AI1038" s="34">
        <v>686192.35732428997</v>
      </c>
    </row>
    <row r="1039" spans="1:35" hidden="1">
      <c r="A1039" s="34" t="s">
        <v>44</v>
      </c>
      <c r="B1039" s="34" t="s">
        <v>50</v>
      </c>
      <c r="C1039" s="34" t="s">
        <v>62</v>
      </c>
      <c r="D1039" s="34">
        <v>2046</v>
      </c>
      <c r="E1039" s="34">
        <v>1</v>
      </c>
      <c r="AF1039" s="34">
        <v>135410.38569559</v>
      </c>
      <c r="AG1039" s="34">
        <v>129969.040534067</v>
      </c>
      <c r="AH1039" s="34">
        <v>127072.329957829</v>
      </c>
      <c r="AI1039" s="34">
        <v>124556.847075873</v>
      </c>
    </row>
    <row r="1040" spans="1:35" hidden="1">
      <c r="A1040" s="34" t="s">
        <v>44</v>
      </c>
      <c r="B1040" s="34" t="s">
        <v>50</v>
      </c>
      <c r="C1040" s="34" t="s">
        <v>62</v>
      </c>
      <c r="D1040" s="34">
        <v>2047</v>
      </c>
      <c r="E1040" s="34">
        <v>1</v>
      </c>
      <c r="AG1040" s="34">
        <v>88421.560363341006</v>
      </c>
      <c r="AH1040" s="34">
        <v>86450.847430326801</v>
      </c>
      <c r="AI1040" s="34">
        <v>84739.494322110695</v>
      </c>
    </row>
    <row r="1041" spans="1:35" hidden="1">
      <c r="A1041" s="34" t="s">
        <v>44</v>
      </c>
      <c r="B1041" s="34" t="s">
        <v>50</v>
      </c>
      <c r="C1041" s="34" t="s">
        <v>62</v>
      </c>
      <c r="D1041" s="34">
        <v>2048</v>
      </c>
      <c r="E1041" s="34">
        <v>1</v>
      </c>
      <c r="AH1041" s="34">
        <v>52925.104639198398</v>
      </c>
      <c r="AI1041" s="34">
        <v>51877.416328219697</v>
      </c>
    </row>
    <row r="1042" spans="1:35" hidden="1">
      <c r="A1042" s="34" t="s">
        <v>44</v>
      </c>
      <c r="B1042" s="34" t="s">
        <v>50</v>
      </c>
      <c r="C1042" s="34" t="s">
        <v>62</v>
      </c>
      <c r="D1042" s="34">
        <v>2049</v>
      </c>
      <c r="E1042" s="34">
        <v>1</v>
      </c>
      <c r="AI1042" s="34">
        <v>48240.254297828003</v>
      </c>
    </row>
    <row r="1043" spans="1:35" hidden="1">
      <c r="A1043" s="34" t="s">
        <v>44</v>
      </c>
      <c r="B1043" s="34" t="s">
        <v>47</v>
      </c>
      <c r="C1043" s="34" t="s">
        <v>63</v>
      </c>
      <c r="D1043" s="34">
        <v>2012</v>
      </c>
      <c r="E1043" s="34">
        <v>1</v>
      </c>
      <c r="F1043" s="34">
        <v>62042.810238557999</v>
      </c>
      <c r="G1043" s="34">
        <v>62042.810238557999</v>
      </c>
      <c r="H1043" s="34">
        <v>62042.810238557999</v>
      </c>
      <c r="I1043" s="34">
        <v>62042.810238557999</v>
      </c>
      <c r="J1043" s="34">
        <v>62042.810238557999</v>
      </c>
      <c r="K1043" s="34">
        <v>62042.810238557999</v>
      </c>
      <c r="L1043" s="34">
        <v>62042.810238557999</v>
      </c>
      <c r="M1043" s="34">
        <v>61375.721240049003</v>
      </c>
      <c r="N1043" s="34">
        <v>58458.014757176599</v>
      </c>
      <c r="O1043" s="34">
        <v>54311.8183688016</v>
      </c>
      <c r="P1043" s="34">
        <v>55129.864616052102</v>
      </c>
      <c r="Q1043" s="34">
        <v>55002.775819452399</v>
      </c>
      <c r="R1043" s="34">
        <v>54486.504991246198</v>
      </c>
      <c r="S1043" s="34">
        <v>54866.132153191997</v>
      </c>
      <c r="T1043" s="34">
        <v>54885.1086527105</v>
      </c>
      <c r="U1043" s="34">
        <v>54011.596663394303</v>
      </c>
      <c r="V1043" s="34">
        <v>53527.389805411003</v>
      </c>
      <c r="W1043" s="34">
        <v>53971.1222827456</v>
      </c>
      <c r="X1043" s="34">
        <v>53674.975156967601</v>
      </c>
      <c r="Y1043" s="34">
        <v>53211.905733166597</v>
      </c>
      <c r="Z1043" s="34">
        <v>52490.550322205003</v>
      </c>
      <c r="AA1043" s="34">
        <v>48560.839409482702</v>
      </c>
    </row>
    <row r="1044" spans="1:35" hidden="1">
      <c r="A1044" s="34" t="s">
        <v>44</v>
      </c>
      <c r="B1044" s="34" t="s">
        <v>47</v>
      </c>
      <c r="C1044" s="34" t="s">
        <v>63</v>
      </c>
      <c r="D1044" s="34">
        <v>2013</v>
      </c>
      <c r="E1044" s="34">
        <v>1</v>
      </c>
      <c r="F1044" s="34">
        <v>37336.590213555297</v>
      </c>
      <c r="G1044" s="34">
        <v>37336.590213555297</v>
      </c>
      <c r="H1044" s="34">
        <v>37336.590213555297</v>
      </c>
      <c r="I1044" s="34">
        <v>37336.590213555297</v>
      </c>
      <c r="J1044" s="34">
        <v>37336.590213555297</v>
      </c>
      <c r="K1044" s="34">
        <v>37336.590213555297</v>
      </c>
      <c r="L1044" s="34">
        <v>37336.590213555297</v>
      </c>
      <c r="M1044" s="34">
        <v>36935.1443654783</v>
      </c>
      <c r="N1044" s="34">
        <v>35179.3049556326</v>
      </c>
      <c r="O1044" s="34">
        <v>32684.175626344499</v>
      </c>
      <c r="P1044" s="34">
        <v>33176.465665946002</v>
      </c>
      <c r="Q1044" s="34">
        <v>33099.985211544699</v>
      </c>
      <c r="R1044" s="34">
        <v>32789.299859320497</v>
      </c>
      <c r="S1044" s="34">
        <v>33017.754755625298</v>
      </c>
      <c r="T1044" s="34">
        <v>33029.174576608297</v>
      </c>
      <c r="U1044" s="34">
        <v>32503.505944476299</v>
      </c>
      <c r="V1044" s="34">
        <v>32212.116290049002</v>
      </c>
      <c r="W1044" s="34">
        <v>32479.148966469998</v>
      </c>
      <c r="X1044" s="34">
        <v>32300.931315857801</v>
      </c>
      <c r="Y1044" s="34">
        <v>32022.261905971201</v>
      </c>
      <c r="Z1044" s="34">
        <v>31588.159206982498</v>
      </c>
      <c r="AA1044" s="34">
        <v>29223.308139761401</v>
      </c>
      <c r="AB1044" s="34">
        <v>30101.005766780901</v>
      </c>
    </row>
    <row r="1045" spans="1:35" hidden="1">
      <c r="A1045" s="34" t="s">
        <v>44</v>
      </c>
      <c r="B1045" s="34" t="s">
        <v>47</v>
      </c>
      <c r="C1045" s="34" t="s">
        <v>63</v>
      </c>
      <c r="D1045" s="34">
        <v>2014</v>
      </c>
      <c r="E1045" s="34">
        <v>1</v>
      </c>
      <c r="F1045" s="34">
        <v>40620.286033536097</v>
      </c>
      <c r="G1045" s="34">
        <v>40620.286033536097</v>
      </c>
      <c r="H1045" s="34">
        <v>40620.286033536097</v>
      </c>
      <c r="I1045" s="34">
        <v>40620.286033536097</v>
      </c>
      <c r="J1045" s="34">
        <v>40620.286033536097</v>
      </c>
      <c r="K1045" s="34">
        <v>40620.286033536097</v>
      </c>
      <c r="L1045" s="34">
        <v>40620.286033536097</v>
      </c>
      <c r="M1045" s="34">
        <v>40183.533639099602</v>
      </c>
      <c r="N1045" s="34">
        <v>38273.270847319698</v>
      </c>
      <c r="O1045" s="34">
        <v>35558.698722049601</v>
      </c>
      <c r="P1045" s="34">
        <v>36094.284915263801</v>
      </c>
      <c r="Q1045" s="34">
        <v>36011.078122249601</v>
      </c>
      <c r="R1045" s="34">
        <v>35673.068470013102</v>
      </c>
      <c r="S1045" s="34">
        <v>35921.615623906502</v>
      </c>
      <c r="T1045" s="34">
        <v>35934.039800622399</v>
      </c>
      <c r="U1045" s="34">
        <v>35362.139418880899</v>
      </c>
      <c r="V1045" s="34">
        <v>35045.122491455302</v>
      </c>
      <c r="W1045" s="34">
        <v>35335.640282032298</v>
      </c>
      <c r="X1045" s="34">
        <v>35141.748662506201</v>
      </c>
      <c r="Y1045" s="34">
        <v>34838.570705610698</v>
      </c>
      <c r="Z1045" s="34">
        <v>34366.289340333497</v>
      </c>
      <c r="AA1045" s="34">
        <v>31793.453250380098</v>
      </c>
      <c r="AB1045" s="34">
        <v>32748.343036955899</v>
      </c>
      <c r="AC1045" s="34">
        <v>32092.526314691499</v>
      </c>
    </row>
    <row r="1046" spans="1:35" hidden="1">
      <c r="A1046" s="34" t="s">
        <v>44</v>
      </c>
      <c r="B1046" s="34" t="s">
        <v>47</v>
      </c>
      <c r="C1046" s="34" t="s">
        <v>63</v>
      </c>
      <c r="D1046" s="34">
        <v>2015</v>
      </c>
      <c r="E1046" s="34">
        <v>1</v>
      </c>
      <c r="F1046" s="34">
        <v>46399.323437978397</v>
      </c>
      <c r="G1046" s="34">
        <v>46399.323437978397</v>
      </c>
      <c r="H1046" s="34">
        <v>46399.323437978397</v>
      </c>
      <c r="I1046" s="34">
        <v>46399.323437978397</v>
      </c>
      <c r="J1046" s="34">
        <v>46399.323437978397</v>
      </c>
      <c r="K1046" s="34">
        <v>46399.323437978397</v>
      </c>
      <c r="L1046" s="34">
        <v>46399.323437978397</v>
      </c>
      <c r="M1046" s="34">
        <v>45900.434395320299</v>
      </c>
      <c r="N1046" s="34">
        <v>43718.399018854499</v>
      </c>
      <c r="O1046" s="34">
        <v>40617.625431683402</v>
      </c>
      <c r="P1046" s="34">
        <v>41229.409331662398</v>
      </c>
      <c r="Q1046" s="34">
        <v>41134.364730102599</v>
      </c>
      <c r="R1046" s="34">
        <v>40748.266533592403</v>
      </c>
      <c r="S1046" s="34">
        <v>41032.174425662997</v>
      </c>
      <c r="T1046" s="34">
        <v>41046.366186730796</v>
      </c>
      <c r="U1046" s="34">
        <v>40393.101688178998</v>
      </c>
      <c r="V1046" s="34">
        <v>40030.982845913997</v>
      </c>
      <c r="W1046" s="34">
        <v>40362.832526104401</v>
      </c>
      <c r="X1046" s="34">
        <v>40141.355996892402</v>
      </c>
      <c r="Y1046" s="34">
        <v>39795.044991852999</v>
      </c>
      <c r="Z1046" s="34">
        <v>39255.572281022403</v>
      </c>
      <c r="AA1046" s="34">
        <v>36316.699477613503</v>
      </c>
      <c r="AB1046" s="34">
        <v>37407.441182838702</v>
      </c>
      <c r="AC1046" s="34">
        <v>36658.321588081097</v>
      </c>
      <c r="AD1046" s="34">
        <v>34097.095874175699</v>
      </c>
    </row>
    <row r="1047" spans="1:35" hidden="1">
      <c r="A1047" s="34" t="s">
        <v>44</v>
      </c>
      <c r="B1047" s="34" t="s">
        <v>47</v>
      </c>
      <c r="C1047" s="34" t="s">
        <v>63</v>
      </c>
      <c r="D1047" s="34">
        <v>2016</v>
      </c>
      <c r="E1047" s="34">
        <v>1</v>
      </c>
      <c r="F1047" s="34">
        <v>36678.514855939698</v>
      </c>
      <c r="G1047" s="34">
        <v>36678.514855939698</v>
      </c>
      <c r="H1047" s="34">
        <v>36678.514855939698</v>
      </c>
      <c r="I1047" s="34">
        <v>36678.514855939698</v>
      </c>
      <c r="J1047" s="34">
        <v>36678.514855939698</v>
      </c>
      <c r="K1047" s="34">
        <v>36678.514855939698</v>
      </c>
      <c r="L1047" s="34">
        <v>36678.514855939698</v>
      </c>
      <c r="M1047" s="34">
        <v>36284.144683989602</v>
      </c>
      <c r="N1047" s="34">
        <v>34559.252788122598</v>
      </c>
      <c r="O1047" s="34">
        <v>32108.1013131666</v>
      </c>
      <c r="P1047" s="34">
        <v>32591.7145040787</v>
      </c>
      <c r="Q1047" s="34">
        <v>32516.5820544655</v>
      </c>
      <c r="R1047" s="34">
        <v>32211.372680982298</v>
      </c>
      <c r="S1047" s="34">
        <v>32435.800949876098</v>
      </c>
      <c r="T1047" s="34">
        <v>32447.019491022598</v>
      </c>
      <c r="U1047" s="34">
        <v>31930.616021325099</v>
      </c>
      <c r="V1047" s="34">
        <v>31644.362249685801</v>
      </c>
      <c r="W1047" s="34">
        <v>31906.688346769399</v>
      </c>
      <c r="X1047" s="34">
        <v>31731.611867953801</v>
      </c>
      <c r="Y1047" s="34">
        <v>31457.854140428099</v>
      </c>
      <c r="Z1047" s="34">
        <v>31031.402710268299</v>
      </c>
      <c r="AA1047" s="34">
        <v>28708.233280359698</v>
      </c>
      <c r="AB1047" s="34">
        <v>29570.461064619802</v>
      </c>
      <c r="AC1047" s="34">
        <v>28978.284451917199</v>
      </c>
      <c r="AD1047" s="34">
        <v>26953.643822782498</v>
      </c>
      <c r="AE1047" s="34">
        <v>27574.366149825801</v>
      </c>
    </row>
    <row r="1048" spans="1:35" hidden="1">
      <c r="A1048" s="34" t="s">
        <v>44</v>
      </c>
      <c r="B1048" s="34" t="s">
        <v>47</v>
      </c>
      <c r="C1048" s="34" t="s">
        <v>63</v>
      </c>
      <c r="D1048" s="34">
        <v>2017</v>
      </c>
      <c r="E1048" s="34">
        <v>1</v>
      </c>
      <c r="F1048" s="34">
        <v>137694.75249196999</v>
      </c>
      <c r="G1048" s="34">
        <v>137694.75249196999</v>
      </c>
      <c r="H1048" s="34">
        <v>137694.75249196999</v>
      </c>
      <c r="I1048" s="34">
        <v>137694.75249196999</v>
      </c>
      <c r="J1048" s="34">
        <v>137694.75249196999</v>
      </c>
      <c r="K1048" s="34">
        <v>137694.75249196999</v>
      </c>
      <c r="L1048" s="34">
        <v>137694.75249196999</v>
      </c>
      <c r="M1048" s="34">
        <v>136214.24807596099</v>
      </c>
      <c r="N1048" s="34">
        <v>129738.834237378</v>
      </c>
      <c r="O1048" s="34">
        <v>120536.970503527</v>
      </c>
      <c r="P1048" s="34">
        <v>122352.50199072099</v>
      </c>
      <c r="Q1048" s="34">
        <v>122070.447384796</v>
      </c>
      <c r="R1048" s="34">
        <v>120924.661376146</v>
      </c>
      <c r="S1048" s="34">
        <v>121767.18717248501</v>
      </c>
      <c r="T1048" s="34">
        <v>121809.30267941199</v>
      </c>
      <c r="U1048" s="34">
        <v>119870.67326038401</v>
      </c>
      <c r="V1048" s="34">
        <v>118796.048445541</v>
      </c>
      <c r="W1048" s="34">
        <v>119780.84641656</v>
      </c>
      <c r="X1048" s="34">
        <v>119123.59209444901</v>
      </c>
      <c r="Y1048" s="34">
        <v>118095.878658328</v>
      </c>
      <c r="Z1048" s="34">
        <v>116494.938043466</v>
      </c>
      <c r="AA1048" s="34">
        <v>107773.53149512</v>
      </c>
      <c r="AB1048" s="34">
        <v>111010.419406523</v>
      </c>
      <c r="AC1048" s="34">
        <v>108787.330155558</v>
      </c>
      <c r="AD1048" s="34">
        <v>101186.63008880601</v>
      </c>
      <c r="AE1048" s="34">
        <v>103516.882759181</v>
      </c>
      <c r="AF1048" s="34">
        <v>88468.479046368695</v>
      </c>
    </row>
    <row r="1049" spans="1:35" hidden="1">
      <c r="A1049" s="34" t="s">
        <v>44</v>
      </c>
      <c r="B1049" s="34" t="s">
        <v>47</v>
      </c>
      <c r="C1049" s="34" t="s">
        <v>63</v>
      </c>
      <c r="D1049" s="34">
        <v>2018</v>
      </c>
      <c r="E1049" s="34">
        <v>1</v>
      </c>
      <c r="F1049" s="34">
        <v>37981.303634975797</v>
      </c>
      <c r="G1049" s="34">
        <v>37981.303634975702</v>
      </c>
      <c r="H1049" s="34">
        <v>37981.303634975702</v>
      </c>
      <c r="I1049" s="34">
        <v>37981.303634975702</v>
      </c>
      <c r="J1049" s="34">
        <v>37981.303634975702</v>
      </c>
      <c r="K1049" s="34">
        <v>37981.303634975702</v>
      </c>
      <c r="L1049" s="34">
        <v>37981.303634975702</v>
      </c>
      <c r="M1049" s="34">
        <v>37572.925779322599</v>
      </c>
      <c r="N1049" s="34">
        <v>35786.767231416503</v>
      </c>
      <c r="O1049" s="34">
        <v>33248.552999153297</v>
      </c>
      <c r="P1049" s="34">
        <v>33749.343707775399</v>
      </c>
      <c r="Q1049" s="34">
        <v>33671.542619241598</v>
      </c>
      <c r="R1049" s="34">
        <v>33355.4924756619</v>
      </c>
      <c r="S1049" s="34">
        <v>33587.892240445501</v>
      </c>
      <c r="T1049" s="34">
        <v>33599.509254364799</v>
      </c>
      <c r="U1049" s="34">
        <v>33064.763584924003</v>
      </c>
      <c r="V1049" s="34">
        <v>32768.342329592597</v>
      </c>
      <c r="W1049" s="34">
        <v>33039.986020288401</v>
      </c>
      <c r="X1049" s="34">
        <v>32858.690978017701</v>
      </c>
      <c r="Y1049" s="34">
        <v>32575.209615361298</v>
      </c>
      <c r="Z1049" s="34">
        <v>32133.611003255901</v>
      </c>
      <c r="AA1049" s="34">
        <v>29727.924626383399</v>
      </c>
      <c r="AB1049" s="34">
        <v>30620.777987680001</v>
      </c>
      <c r="AC1049" s="34">
        <v>30007.5677794443</v>
      </c>
      <c r="AD1049" s="34">
        <v>27911.013685340298</v>
      </c>
      <c r="AE1049" s="34">
        <v>28553.783526732099</v>
      </c>
      <c r="AF1049" s="34">
        <v>24402.8774079867</v>
      </c>
      <c r="AG1049" s="34">
        <v>18519.438185247302</v>
      </c>
    </row>
    <row r="1050" spans="1:35" hidden="1">
      <c r="A1050" s="34" t="s">
        <v>44</v>
      </c>
      <c r="B1050" s="34" t="s">
        <v>47</v>
      </c>
      <c r="C1050" s="34" t="s">
        <v>63</v>
      </c>
      <c r="D1050" s="34">
        <v>2019</v>
      </c>
      <c r="E1050" s="34">
        <v>1</v>
      </c>
      <c r="F1050" s="34">
        <v>21512.7172743398</v>
      </c>
      <c r="G1050" s="34">
        <v>21512.7172743398</v>
      </c>
      <c r="H1050" s="34">
        <v>21512.7172743398</v>
      </c>
      <c r="I1050" s="34">
        <v>21512.7172743398</v>
      </c>
      <c r="J1050" s="34">
        <v>21512.7172743398</v>
      </c>
      <c r="K1050" s="34">
        <v>21512.7172743398</v>
      </c>
      <c r="L1050" s="34">
        <v>21512.7172743398</v>
      </c>
      <c r="M1050" s="34">
        <v>21281.410907549402</v>
      </c>
      <c r="N1050" s="34">
        <v>20269.725679008101</v>
      </c>
      <c r="O1050" s="34">
        <v>18832.073994243401</v>
      </c>
      <c r="P1050" s="34">
        <v>19115.723261044299</v>
      </c>
      <c r="Q1050" s="34">
        <v>19071.656505533501</v>
      </c>
      <c r="R1050" s="34">
        <v>18892.6448147109</v>
      </c>
      <c r="S1050" s="34">
        <v>19024.276695555702</v>
      </c>
      <c r="T1050" s="34">
        <v>19030.856604934899</v>
      </c>
      <c r="U1050" s="34">
        <v>18727.975152762501</v>
      </c>
      <c r="V1050" s="34">
        <v>18560.081319487799</v>
      </c>
      <c r="W1050" s="34">
        <v>18713.941070418401</v>
      </c>
      <c r="X1050" s="34">
        <v>18611.2550482351</v>
      </c>
      <c r="Y1050" s="34">
        <v>18450.690406589802</v>
      </c>
      <c r="Z1050" s="34">
        <v>18200.567709847601</v>
      </c>
      <c r="AA1050" s="34">
        <v>16837.980175365799</v>
      </c>
      <c r="AB1050" s="34">
        <v>17343.694832072</v>
      </c>
      <c r="AC1050" s="34">
        <v>16996.370844293899</v>
      </c>
      <c r="AD1050" s="34">
        <v>15808.8767048013</v>
      </c>
      <c r="AE1050" s="34">
        <v>16172.943351992501</v>
      </c>
      <c r="AF1050" s="34">
        <v>13821.858443925599</v>
      </c>
      <c r="AG1050" s="34">
        <v>10489.461909673901</v>
      </c>
      <c r="AH1050" s="34">
        <v>10077.9516260041</v>
      </c>
    </row>
    <row r="1051" spans="1:35" hidden="1">
      <c r="A1051" s="34" t="s">
        <v>44</v>
      </c>
      <c r="B1051" s="34" t="s">
        <v>47</v>
      </c>
      <c r="C1051" s="34" t="s">
        <v>63</v>
      </c>
      <c r="D1051" s="34">
        <v>2020</v>
      </c>
      <c r="E1051" s="34">
        <v>1</v>
      </c>
      <c r="F1051" s="34">
        <v>25605.496746502598</v>
      </c>
      <c r="G1051" s="34">
        <v>25605.496746502598</v>
      </c>
      <c r="H1051" s="34">
        <v>25605.496746502598</v>
      </c>
      <c r="I1051" s="34">
        <v>25605.496746502598</v>
      </c>
      <c r="J1051" s="34">
        <v>25605.496746502598</v>
      </c>
      <c r="K1051" s="34">
        <v>25605.496746502598</v>
      </c>
      <c r="L1051" s="34">
        <v>25605.496746502598</v>
      </c>
      <c r="M1051" s="34">
        <v>25424.121969024702</v>
      </c>
      <c r="N1051" s="34">
        <v>24162.6567479308</v>
      </c>
      <c r="O1051" s="34">
        <v>21996.250162241398</v>
      </c>
      <c r="P1051" s="34">
        <v>23025.604096532999</v>
      </c>
      <c r="Q1051" s="34">
        <v>22943.1175646298</v>
      </c>
      <c r="R1051" s="34">
        <v>22253.973474722799</v>
      </c>
      <c r="S1051" s="34">
        <v>22770.127828705899</v>
      </c>
      <c r="T1051" s="34">
        <v>22267.742327207201</v>
      </c>
      <c r="U1051" s="34">
        <v>22267.742327207099</v>
      </c>
      <c r="V1051" s="34">
        <v>22021.586094447601</v>
      </c>
      <c r="W1051" s="34">
        <v>21900.009714333301</v>
      </c>
      <c r="X1051" s="34">
        <v>22233.032181823699</v>
      </c>
      <c r="Y1051" s="34">
        <v>21873.923193307401</v>
      </c>
      <c r="Z1051" s="34">
        <v>21415.413916627898</v>
      </c>
      <c r="AA1051" s="34">
        <v>20944.4764539432</v>
      </c>
      <c r="AB1051" s="34">
        <v>20647.994319387599</v>
      </c>
      <c r="AC1051" s="34">
        <v>20221.383151804501</v>
      </c>
      <c r="AD1051" s="34">
        <v>18807.2783741643</v>
      </c>
      <c r="AE1051" s="34">
        <v>20009.6866341637</v>
      </c>
      <c r="AF1051" s="34">
        <v>16030.9001826655</v>
      </c>
      <c r="AG1051" s="34">
        <v>13198.844615403301</v>
      </c>
      <c r="AH1051" s="34">
        <v>12202.824314904999</v>
      </c>
      <c r="AI1051" s="34">
        <v>11202.1636258821</v>
      </c>
    </row>
    <row r="1052" spans="1:35" hidden="1">
      <c r="A1052" s="34" t="s">
        <v>44</v>
      </c>
      <c r="B1052" s="34" t="s">
        <v>47</v>
      </c>
      <c r="C1052" s="34" t="s">
        <v>63</v>
      </c>
      <c r="D1052" s="34">
        <v>2021</v>
      </c>
      <c r="E1052" s="34">
        <v>1</v>
      </c>
      <c r="G1052" s="34">
        <v>49270.879563725299</v>
      </c>
      <c r="H1052" s="34">
        <v>49270.879563725299</v>
      </c>
      <c r="I1052" s="34">
        <v>49270.879563725299</v>
      </c>
      <c r="J1052" s="34">
        <v>49270.879563725299</v>
      </c>
      <c r="K1052" s="34">
        <v>49270.879563725299</v>
      </c>
      <c r="L1052" s="34">
        <v>49270.879563725299</v>
      </c>
      <c r="M1052" s="34">
        <v>48921.87267253</v>
      </c>
      <c r="N1052" s="34">
        <v>46494.522732879297</v>
      </c>
      <c r="O1052" s="34">
        <v>42325.856956686599</v>
      </c>
      <c r="P1052" s="34">
        <v>44306.571262955797</v>
      </c>
      <c r="Q1052" s="34">
        <v>44147.848156770102</v>
      </c>
      <c r="R1052" s="34">
        <v>42821.776032803296</v>
      </c>
      <c r="S1052" s="34">
        <v>43814.976018851798</v>
      </c>
      <c r="T1052" s="34">
        <v>42848.270479648098</v>
      </c>
      <c r="U1052" s="34">
        <v>42848.270479648098</v>
      </c>
      <c r="V1052" s="34">
        <v>42374.609131921599</v>
      </c>
      <c r="W1052" s="34">
        <v>42140.668144886302</v>
      </c>
      <c r="X1052" s="34">
        <v>42781.480156860802</v>
      </c>
      <c r="Y1052" s="34">
        <v>42090.4716636999</v>
      </c>
      <c r="Z1052" s="34">
        <v>41208.194097528001</v>
      </c>
      <c r="AA1052" s="34">
        <v>40302.0018359327</v>
      </c>
      <c r="AB1052" s="34">
        <v>39731.5018495779</v>
      </c>
      <c r="AC1052" s="34">
        <v>38910.603600009897</v>
      </c>
      <c r="AD1052" s="34">
        <v>36189.5399596758</v>
      </c>
      <c r="AE1052" s="34">
        <v>38503.250689499902</v>
      </c>
      <c r="AF1052" s="34">
        <v>30847.148173608599</v>
      </c>
      <c r="AG1052" s="34">
        <v>25397.620279117898</v>
      </c>
      <c r="AH1052" s="34">
        <v>23481.047569956201</v>
      </c>
      <c r="AI1052" s="34">
        <v>21555.545683345099</v>
      </c>
    </row>
    <row r="1053" spans="1:35" hidden="1">
      <c r="A1053" s="34" t="s">
        <v>44</v>
      </c>
      <c r="B1053" s="34" t="s">
        <v>47</v>
      </c>
      <c r="C1053" s="34" t="s">
        <v>63</v>
      </c>
      <c r="D1053" s="34">
        <v>2022</v>
      </c>
      <c r="E1053" s="34">
        <v>1</v>
      </c>
      <c r="H1053" s="34">
        <v>38126.077087010097</v>
      </c>
      <c r="I1053" s="34">
        <v>38126.077087010097</v>
      </c>
      <c r="J1053" s="34">
        <v>38126.077087010097</v>
      </c>
      <c r="K1053" s="34">
        <v>38126.077087010097</v>
      </c>
      <c r="L1053" s="34">
        <v>38126.077087010097</v>
      </c>
      <c r="M1053" s="34">
        <v>37856.013638672397</v>
      </c>
      <c r="N1053" s="34">
        <v>35977.716930033901</v>
      </c>
      <c r="O1053" s="34">
        <v>32751.980467839399</v>
      </c>
      <c r="P1053" s="34">
        <v>34284.668071487598</v>
      </c>
      <c r="Q1053" s="34">
        <v>34161.847260584502</v>
      </c>
      <c r="R1053" s="34">
        <v>33135.7253713678</v>
      </c>
      <c r="S1053" s="34">
        <v>33904.268972906902</v>
      </c>
      <c r="T1053" s="34">
        <v>33156.226919781999</v>
      </c>
      <c r="U1053" s="34">
        <v>33156.226919781999</v>
      </c>
      <c r="V1053" s="34">
        <v>32789.705168669301</v>
      </c>
      <c r="W1053" s="34">
        <v>32608.680348643898</v>
      </c>
      <c r="X1053" s="34">
        <v>33104.544201352699</v>
      </c>
      <c r="Y1053" s="34">
        <v>32569.83803594</v>
      </c>
      <c r="Z1053" s="34">
        <v>31887.126811828301</v>
      </c>
      <c r="AA1053" s="34">
        <v>31185.9102651143</v>
      </c>
      <c r="AB1053" s="34">
        <v>30744.454243819499</v>
      </c>
      <c r="AC1053" s="34">
        <v>30109.238671847801</v>
      </c>
      <c r="AD1053" s="34">
        <v>28003.6646892307</v>
      </c>
      <c r="AE1053" s="34">
        <v>29794.026753464299</v>
      </c>
      <c r="AF1053" s="34">
        <v>23869.692597233199</v>
      </c>
      <c r="AG1053" s="34">
        <v>19652.817996396399</v>
      </c>
      <c r="AH1053" s="34">
        <v>18169.7635127059</v>
      </c>
      <c r="AI1053" s="34">
        <v>16679.799582486801</v>
      </c>
    </row>
    <row r="1054" spans="1:35" hidden="1">
      <c r="A1054" s="34" t="s">
        <v>44</v>
      </c>
      <c r="B1054" s="34" t="s">
        <v>47</v>
      </c>
      <c r="C1054" s="34" t="s">
        <v>63</v>
      </c>
      <c r="D1054" s="34">
        <v>2023</v>
      </c>
      <c r="E1054" s="34">
        <v>1</v>
      </c>
      <c r="I1054" s="34">
        <v>32003.531666468501</v>
      </c>
      <c r="J1054" s="34">
        <v>32003.531666468501</v>
      </c>
      <c r="K1054" s="34">
        <v>32003.531666468501</v>
      </c>
      <c r="L1054" s="34">
        <v>32003.531666468501</v>
      </c>
      <c r="M1054" s="34">
        <v>31776.836848087201</v>
      </c>
      <c r="N1054" s="34">
        <v>30200.169832051201</v>
      </c>
      <c r="O1054" s="34">
        <v>27492.444125576701</v>
      </c>
      <c r="P1054" s="34">
        <v>28779.002303230602</v>
      </c>
      <c r="Q1054" s="34">
        <v>28675.904895593601</v>
      </c>
      <c r="R1054" s="34">
        <v>27814.564655939401</v>
      </c>
      <c r="S1054" s="34">
        <v>28459.690285643799</v>
      </c>
      <c r="T1054" s="34">
        <v>27831.773925919799</v>
      </c>
      <c r="U1054" s="34">
        <v>27831.773925919799</v>
      </c>
      <c r="V1054" s="34">
        <v>27524.110736722199</v>
      </c>
      <c r="W1054" s="34">
        <v>27372.1561166106</v>
      </c>
      <c r="X1054" s="34">
        <v>27788.390770813501</v>
      </c>
      <c r="Y1054" s="34">
        <v>27339.551367326301</v>
      </c>
      <c r="Z1054" s="34">
        <v>26766.474566635599</v>
      </c>
      <c r="AA1054" s="34">
        <v>26177.8641542242</v>
      </c>
      <c r="AB1054" s="34">
        <v>25807.300150888099</v>
      </c>
      <c r="AC1054" s="34">
        <v>25274.091826668599</v>
      </c>
      <c r="AD1054" s="34">
        <v>23506.645270995101</v>
      </c>
      <c r="AE1054" s="34">
        <v>25009.498787405399</v>
      </c>
      <c r="AF1054" s="34">
        <v>20036.534604938301</v>
      </c>
      <c r="AG1054" s="34">
        <v>16496.8344801807</v>
      </c>
      <c r="AH1054" s="34">
        <v>15251.938997659099</v>
      </c>
      <c r="AI1054" s="34">
        <v>14001.243634644499</v>
      </c>
    </row>
    <row r="1055" spans="1:35" hidden="1">
      <c r="A1055" s="34" t="s">
        <v>44</v>
      </c>
      <c r="B1055" s="34" t="s">
        <v>47</v>
      </c>
      <c r="C1055" s="34" t="s">
        <v>63</v>
      </c>
      <c r="D1055" s="34">
        <v>2024</v>
      </c>
      <c r="E1055" s="34">
        <v>1</v>
      </c>
      <c r="J1055" s="34">
        <v>38546.824686131004</v>
      </c>
      <c r="K1055" s="34">
        <v>38546.824686131004</v>
      </c>
      <c r="L1055" s="34">
        <v>38546.824686131004</v>
      </c>
      <c r="M1055" s="34">
        <v>38273.780901074198</v>
      </c>
      <c r="N1055" s="34">
        <v>36374.755890680601</v>
      </c>
      <c r="O1055" s="34">
        <v>33113.4211982048</v>
      </c>
      <c r="P1055" s="34">
        <v>34663.023068378898</v>
      </c>
      <c r="Q1055" s="34">
        <v>34538.8468449797</v>
      </c>
      <c r="R1055" s="34">
        <v>33501.400991844399</v>
      </c>
      <c r="S1055" s="34">
        <v>34278.426002956003</v>
      </c>
      <c r="T1055" s="34">
        <v>33522.128789008297</v>
      </c>
      <c r="U1055" s="34">
        <v>33522.128789008297</v>
      </c>
      <c r="V1055" s="34">
        <v>33151.562217169601</v>
      </c>
      <c r="W1055" s="34">
        <v>32968.5396631986</v>
      </c>
      <c r="X1055" s="34">
        <v>33469.875716077499</v>
      </c>
      <c r="Y1055" s="34">
        <v>32929.268698740801</v>
      </c>
      <c r="Z1055" s="34">
        <v>32239.0232846367</v>
      </c>
      <c r="AA1055" s="34">
        <v>31530.0683289115</v>
      </c>
      <c r="AB1055" s="34">
        <v>31083.740535452602</v>
      </c>
      <c r="AC1055" s="34">
        <v>30441.514920820999</v>
      </c>
      <c r="AD1055" s="34">
        <v>28312.704474721701</v>
      </c>
      <c r="AE1055" s="34">
        <v>30122.8244211618</v>
      </c>
      <c r="AF1055" s="34">
        <v>24133.111144835701</v>
      </c>
      <c r="AG1055" s="34">
        <v>19869.7004196542</v>
      </c>
      <c r="AH1055" s="34">
        <v>18370.279405204299</v>
      </c>
      <c r="AI1055" s="34">
        <v>16863.8726937102</v>
      </c>
    </row>
    <row r="1056" spans="1:35" hidden="1">
      <c r="A1056" s="34" t="s">
        <v>44</v>
      </c>
      <c r="B1056" s="34" t="s">
        <v>47</v>
      </c>
      <c r="C1056" s="34" t="s">
        <v>63</v>
      </c>
      <c r="D1056" s="34">
        <v>2025</v>
      </c>
      <c r="E1056" s="34">
        <v>1</v>
      </c>
      <c r="K1056" s="34">
        <v>40608.821848489599</v>
      </c>
      <c r="L1056" s="34">
        <v>40608.821848489599</v>
      </c>
      <c r="M1056" s="34">
        <v>40321.172048162502</v>
      </c>
      <c r="N1056" s="34">
        <v>38320.561908135896</v>
      </c>
      <c r="O1056" s="34">
        <v>34884.767634718097</v>
      </c>
      <c r="P1056" s="34">
        <v>36517.262834890302</v>
      </c>
      <c r="Q1056" s="34">
        <v>36386.444014536202</v>
      </c>
      <c r="R1056" s="34">
        <v>35293.501750926502</v>
      </c>
      <c r="S1056" s="34">
        <v>36112.092400220703</v>
      </c>
      <c r="T1056" s="34">
        <v>35315.338346526703</v>
      </c>
      <c r="U1056" s="34">
        <v>35315.338346526703</v>
      </c>
      <c r="V1056" s="34">
        <v>34924.948942954899</v>
      </c>
      <c r="W1056" s="34">
        <v>34732.135907147604</v>
      </c>
      <c r="X1056" s="34">
        <v>35260.290083875603</v>
      </c>
      <c r="Y1056" s="34">
        <v>34690.764208895598</v>
      </c>
      <c r="Z1056" s="34">
        <v>33963.595284313</v>
      </c>
      <c r="AA1056" s="34">
        <v>33216.715982838199</v>
      </c>
      <c r="AB1056" s="34">
        <v>32746.512639289602</v>
      </c>
      <c r="AC1056" s="34">
        <v>32069.932252098999</v>
      </c>
      <c r="AD1056" s="34">
        <v>29827.244693298398</v>
      </c>
      <c r="AE1056" s="34">
        <v>31734.193943409598</v>
      </c>
      <c r="AF1056" s="34">
        <v>25424.071090427198</v>
      </c>
      <c r="AG1056" s="34">
        <v>20932.596422524799</v>
      </c>
      <c r="AH1056" s="34">
        <v>19352.966418043899</v>
      </c>
      <c r="AI1056" s="34">
        <v>17765.977028475801</v>
      </c>
    </row>
    <row r="1057" spans="1:35" hidden="1">
      <c r="A1057" s="34" t="s">
        <v>44</v>
      </c>
      <c r="B1057" s="34" t="s">
        <v>47</v>
      </c>
      <c r="C1057" s="34" t="s">
        <v>63</v>
      </c>
      <c r="D1057" s="34">
        <v>2026</v>
      </c>
      <c r="E1057" s="34">
        <v>1</v>
      </c>
      <c r="L1057" s="34">
        <v>43223.467643026903</v>
      </c>
      <c r="M1057" s="34">
        <v>42917.297178802401</v>
      </c>
      <c r="N1057" s="34">
        <v>40787.875449297899</v>
      </c>
      <c r="O1057" s="34">
        <v>37130.863601989302</v>
      </c>
      <c r="P1057" s="34">
        <v>38868.468887001101</v>
      </c>
      <c r="Q1057" s="34">
        <v>38729.227146135803</v>
      </c>
      <c r="R1057" s="34">
        <v>37565.914535317301</v>
      </c>
      <c r="S1057" s="34">
        <v>38437.211086954798</v>
      </c>
      <c r="T1057" s="34">
        <v>37589.157105290797</v>
      </c>
      <c r="U1057" s="34">
        <v>37589.157105290797</v>
      </c>
      <c r="V1057" s="34">
        <v>37173.632030064</v>
      </c>
      <c r="W1057" s="34">
        <v>36968.404504737999</v>
      </c>
      <c r="X1057" s="34">
        <v>37530.564496808402</v>
      </c>
      <c r="Y1057" s="34">
        <v>36924.369042015103</v>
      </c>
      <c r="Z1057" s="34">
        <v>36150.380508194103</v>
      </c>
      <c r="AA1057" s="34">
        <v>35355.412522149301</v>
      </c>
      <c r="AB1057" s="34">
        <v>34854.934594438302</v>
      </c>
      <c r="AC1057" s="34">
        <v>34134.791799290397</v>
      </c>
      <c r="AD1057" s="34">
        <v>31747.706217420899</v>
      </c>
      <c r="AE1057" s="34">
        <v>33777.436592672799</v>
      </c>
      <c r="AF1057" s="34">
        <v>27061.029207671301</v>
      </c>
      <c r="AG1057" s="34">
        <v>22280.365767055398</v>
      </c>
      <c r="AH1057" s="34">
        <v>20599.029464284198</v>
      </c>
      <c r="AI1057" s="34">
        <v>18909.859933935601</v>
      </c>
    </row>
    <row r="1058" spans="1:35" hidden="1">
      <c r="A1058" s="34" t="s">
        <v>44</v>
      </c>
      <c r="B1058" s="34" t="s">
        <v>47</v>
      </c>
      <c r="C1058" s="34" t="s">
        <v>63</v>
      </c>
      <c r="D1058" s="34">
        <v>2027</v>
      </c>
      <c r="E1058" s="34">
        <v>1</v>
      </c>
      <c r="M1058" s="34">
        <v>45158.651697720001</v>
      </c>
      <c r="N1058" s="34">
        <v>42918.020984196301</v>
      </c>
      <c r="O1058" s="34">
        <v>39070.021806172299</v>
      </c>
      <c r="P1058" s="34">
        <v>40898.373473497697</v>
      </c>
      <c r="Q1058" s="34">
        <v>40751.859837018601</v>
      </c>
      <c r="R1058" s="34">
        <v>39527.793261049199</v>
      </c>
      <c r="S1058" s="34">
        <v>40444.593248170902</v>
      </c>
      <c r="T1058" s="34">
        <v>39552.249673521401</v>
      </c>
      <c r="U1058" s="34">
        <v>39552.249673521401</v>
      </c>
      <c r="V1058" s="34">
        <v>39115.023814081498</v>
      </c>
      <c r="W1058" s="34">
        <v>38899.078287587399</v>
      </c>
      <c r="X1058" s="34">
        <v>39490.597067871597</v>
      </c>
      <c r="Y1058" s="34">
        <v>38852.743074184596</v>
      </c>
      <c r="Z1058" s="34">
        <v>38038.333013102798</v>
      </c>
      <c r="AA1058" s="34">
        <v>37201.847848553298</v>
      </c>
      <c r="AB1058" s="34">
        <v>36675.2324765335</v>
      </c>
      <c r="AC1058" s="34">
        <v>35917.480246163002</v>
      </c>
      <c r="AD1058" s="34">
        <v>33405.729193546998</v>
      </c>
      <c r="AE1058" s="34">
        <v>35541.462174922999</v>
      </c>
      <c r="AF1058" s="34">
        <v>28474.290621792501</v>
      </c>
      <c r="AG1058" s="34">
        <v>23443.957180724301</v>
      </c>
      <c r="AH1058" s="34">
        <v>21674.813141498002</v>
      </c>
      <c r="AI1058" s="34">
        <v>19897.426784626299</v>
      </c>
    </row>
    <row r="1059" spans="1:35" hidden="1">
      <c r="A1059" s="34" t="s">
        <v>44</v>
      </c>
      <c r="B1059" s="34" t="s">
        <v>47</v>
      </c>
      <c r="C1059" s="34" t="s">
        <v>63</v>
      </c>
      <c r="D1059" s="34">
        <v>2028</v>
      </c>
      <c r="E1059" s="34">
        <v>1</v>
      </c>
      <c r="N1059" s="34">
        <v>44725.1784757114</v>
      </c>
      <c r="O1059" s="34">
        <v>40715.150844780102</v>
      </c>
      <c r="P1059" s="34">
        <v>42620.489272840598</v>
      </c>
      <c r="Q1059" s="34">
        <v>42467.806358055997</v>
      </c>
      <c r="R1059" s="34">
        <v>41192.197771710802</v>
      </c>
      <c r="S1059" s="34">
        <v>42147.601634942199</v>
      </c>
      <c r="T1059" s="34">
        <v>41217.683975119297</v>
      </c>
      <c r="U1059" s="34">
        <v>41217.683975119202</v>
      </c>
      <c r="V1059" s="34">
        <v>40762.0477610253</v>
      </c>
      <c r="W1059" s="34">
        <v>40537.009374072702</v>
      </c>
      <c r="X1059" s="34">
        <v>41153.435351162501</v>
      </c>
      <c r="Y1059" s="34">
        <v>40488.723114789798</v>
      </c>
      <c r="Z1059" s="34">
        <v>39640.020530210997</v>
      </c>
      <c r="AA1059" s="34">
        <v>38768.313321471302</v>
      </c>
      <c r="AB1059" s="34">
        <v>38219.523653133401</v>
      </c>
      <c r="AC1059" s="34">
        <v>37429.864601608897</v>
      </c>
      <c r="AD1059" s="34">
        <v>34812.350756872802</v>
      </c>
      <c r="AE1059" s="34">
        <v>37038.013464006501</v>
      </c>
      <c r="AF1059" s="34">
        <v>29673.263138062499</v>
      </c>
      <c r="AG1059" s="34">
        <v>24431.116464361901</v>
      </c>
      <c r="AH1059" s="34">
        <v>22587.478731560299</v>
      </c>
      <c r="AI1059" s="34">
        <v>20735.251620234401</v>
      </c>
    </row>
    <row r="1060" spans="1:35" hidden="1">
      <c r="A1060" s="34" t="s">
        <v>44</v>
      </c>
      <c r="B1060" s="34" t="s">
        <v>47</v>
      </c>
      <c r="C1060" s="34" t="s">
        <v>63</v>
      </c>
      <c r="D1060" s="34">
        <v>2029</v>
      </c>
      <c r="E1060" s="34">
        <v>1</v>
      </c>
      <c r="O1060" s="34">
        <v>42588.331772785299</v>
      </c>
      <c r="P1060" s="34">
        <v>44581.329058317402</v>
      </c>
      <c r="Q1060" s="34">
        <v>44421.6216644858</v>
      </c>
      <c r="R1060" s="34">
        <v>43087.326185768499</v>
      </c>
      <c r="S1060" s="34">
        <v>44086.685290673202</v>
      </c>
      <c r="T1060" s="34">
        <v>43113.984932300598</v>
      </c>
      <c r="U1060" s="34">
        <v>43113.984932300598</v>
      </c>
      <c r="V1060" s="34">
        <v>42637.386274284901</v>
      </c>
      <c r="W1060" s="34">
        <v>42401.994551884403</v>
      </c>
      <c r="X1060" s="34">
        <v>43046.780423506199</v>
      </c>
      <c r="Y1060" s="34">
        <v>42351.486787876704</v>
      </c>
      <c r="Z1060" s="34">
        <v>41463.737964686501</v>
      </c>
      <c r="AA1060" s="34">
        <v>40551.926144166398</v>
      </c>
      <c r="AB1060" s="34">
        <v>39977.888323263898</v>
      </c>
      <c r="AC1060" s="34">
        <v>39151.899447478601</v>
      </c>
      <c r="AD1060" s="34">
        <v>36413.961708663301</v>
      </c>
      <c r="AE1060" s="34">
        <v>38742.0204243755</v>
      </c>
      <c r="AF1060" s="34">
        <v>31038.440214129401</v>
      </c>
      <c r="AG1060" s="34">
        <v>25555.1182293409</v>
      </c>
      <c r="AH1060" s="34">
        <v>23626.660301413402</v>
      </c>
      <c r="AI1060" s="34">
        <v>21689.217823638301</v>
      </c>
    </row>
    <row r="1061" spans="1:35" hidden="1">
      <c r="A1061" s="34" t="s">
        <v>44</v>
      </c>
      <c r="B1061" s="34" t="s">
        <v>47</v>
      </c>
      <c r="C1061" s="34" t="s">
        <v>63</v>
      </c>
      <c r="D1061" s="34">
        <v>2030</v>
      </c>
      <c r="E1061" s="34">
        <v>1</v>
      </c>
      <c r="P1061" s="34">
        <v>45825.996885392698</v>
      </c>
      <c r="Q1061" s="34">
        <v>45661.830614738697</v>
      </c>
      <c r="R1061" s="34">
        <v>44290.282889638198</v>
      </c>
      <c r="S1061" s="34">
        <v>45317.543139525398</v>
      </c>
      <c r="T1061" s="34">
        <v>44317.685922732002</v>
      </c>
      <c r="U1061" s="34">
        <v>44317.685922732002</v>
      </c>
      <c r="V1061" s="34">
        <v>43827.781088597498</v>
      </c>
      <c r="W1061" s="34">
        <v>43585.817455717399</v>
      </c>
      <c r="X1061" s="34">
        <v>44248.605128692201</v>
      </c>
      <c r="Y1061" s="34">
        <v>43533.899563519197</v>
      </c>
      <c r="Z1061" s="34">
        <v>42621.365647060396</v>
      </c>
      <c r="AA1061" s="34">
        <v>41684.096917531002</v>
      </c>
      <c r="AB1061" s="34">
        <v>41094.032512803104</v>
      </c>
      <c r="AC1061" s="34">
        <v>40244.9828220774</v>
      </c>
      <c r="AD1061" s="34">
        <v>37430.604495060201</v>
      </c>
      <c r="AE1061" s="34">
        <v>39823.660370888399</v>
      </c>
      <c r="AF1061" s="34">
        <v>31905.003610805899</v>
      </c>
      <c r="AG1061" s="34">
        <v>26268.5925502961</v>
      </c>
      <c r="AH1061" s="34">
        <v>24286.293931894401</v>
      </c>
      <c r="AI1061" s="34">
        <v>22294.759923655001</v>
      </c>
    </row>
    <row r="1062" spans="1:35" hidden="1">
      <c r="A1062" s="34" t="s">
        <v>44</v>
      </c>
      <c r="B1062" s="34" t="s">
        <v>47</v>
      </c>
      <c r="C1062" s="34" t="s">
        <v>63</v>
      </c>
      <c r="D1062" s="34">
        <v>2031</v>
      </c>
      <c r="E1062" s="34">
        <v>1</v>
      </c>
      <c r="Q1062" s="34">
        <v>46855.662631990599</v>
      </c>
      <c r="R1062" s="34">
        <v>45448.2556878143</v>
      </c>
      <c r="S1062" s="34">
        <v>46502.373734681103</v>
      </c>
      <c r="T1062" s="34">
        <v>45476.375175282403</v>
      </c>
      <c r="U1062" s="34">
        <v>45476.375175282301</v>
      </c>
      <c r="V1062" s="34">
        <v>44973.661742181903</v>
      </c>
      <c r="W1062" s="34">
        <v>44725.371951807603</v>
      </c>
      <c r="X1062" s="34">
        <v>45405.488258654201</v>
      </c>
      <c r="Y1062" s="34">
        <v>44672.096662388503</v>
      </c>
      <c r="Z1062" s="34">
        <v>43735.7044776205</v>
      </c>
      <c r="AA1062" s="34">
        <v>42773.930786222103</v>
      </c>
      <c r="AB1062" s="34">
        <v>42168.439102974698</v>
      </c>
      <c r="AC1062" s="34">
        <v>41297.190943826303</v>
      </c>
      <c r="AD1062" s="34">
        <v>38409.2304824483</v>
      </c>
      <c r="AE1062" s="34">
        <v>40864.852985263897</v>
      </c>
      <c r="AF1062" s="34">
        <v>32739.162344880398</v>
      </c>
      <c r="AG1062" s="34">
        <v>26955.386890612499</v>
      </c>
      <c r="AH1062" s="34">
        <v>24921.2609248062</v>
      </c>
      <c r="AI1062" s="34">
        <v>22877.658109195901</v>
      </c>
    </row>
    <row r="1063" spans="1:35" hidden="1">
      <c r="A1063" s="34" t="s">
        <v>44</v>
      </c>
      <c r="B1063" s="34" t="s">
        <v>47</v>
      </c>
      <c r="C1063" s="34" t="s">
        <v>63</v>
      </c>
      <c r="D1063" s="34">
        <v>2032</v>
      </c>
      <c r="E1063" s="34">
        <v>1</v>
      </c>
      <c r="R1063" s="34">
        <v>46774.555358908299</v>
      </c>
      <c r="S1063" s="34">
        <v>47859.435343669</v>
      </c>
      <c r="T1063" s="34">
        <v>46803.495447000401</v>
      </c>
      <c r="U1063" s="34">
        <v>46803.495447000299</v>
      </c>
      <c r="V1063" s="34">
        <v>46286.111513329801</v>
      </c>
      <c r="W1063" s="34">
        <v>46030.5759736451</v>
      </c>
      <c r="X1063" s="34">
        <v>46730.539863648097</v>
      </c>
      <c r="Y1063" s="34">
        <v>45975.7459711185</v>
      </c>
      <c r="Z1063" s="34">
        <v>45012.0273988384</v>
      </c>
      <c r="AA1063" s="34">
        <v>44022.186620788103</v>
      </c>
      <c r="AB1063" s="34">
        <v>43399.025097231402</v>
      </c>
      <c r="AC1063" s="34">
        <v>42502.351624626303</v>
      </c>
      <c r="AD1063" s="34">
        <v>39530.112879030603</v>
      </c>
      <c r="AE1063" s="34">
        <v>42057.396906992297</v>
      </c>
      <c r="AF1063" s="34">
        <v>33694.577235787903</v>
      </c>
      <c r="AG1063" s="34">
        <v>27742.0159971904</v>
      </c>
      <c r="AH1063" s="34">
        <v>25648.528884105999</v>
      </c>
      <c r="AI1063" s="34">
        <v>23545.288361807801</v>
      </c>
    </row>
    <row r="1064" spans="1:35" hidden="1">
      <c r="A1064" s="34" t="s">
        <v>44</v>
      </c>
      <c r="B1064" s="34" t="s">
        <v>47</v>
      </c>
      <c r="C1064" s="34" t="s">
        <v>63</v>
      </c>
      <c r="D1064" s="34">
        <v>2033</v>
      </c>
      <c r="E1064" s="34">
        <v>1</v>
      </c>
      <c r="S1064" s="34">
        <v>48135.598865847998</v>
      </c>
      <c r="T1064" s="34">
        <v>47073.565874286403</v>
      </c>
      <c r="U1064" s="34">
        <v>47073.565874286403</v>
      </c>
      <c r="V1064" s="34">
        <v>46553.196477698999</v>
      </c>
      <c r="W1064" s="34">
        <v>46296.186420102102</v>
      </c>
      <c r="X1064" s="34">
        <v>47000.189314992502</v>
      </c>
      <c r="Y1064" s="34">
        <v>46241.040031757097</v>
      </c>
      <c r="Z1064" s="34">
        <v>45271.760509720698</v>
      </c>
      <c r="AA1064" s="34">
        <v>44276.208048828797</v>
      </c>
      <c r="AB1064" s="34">
        <v>43649.450693436702</v>
      </c>
      <c r="AC1064" s="34">
        <v>42747.6031417255</v>
      </c>
      <c r="AD1064" s="34">
        <v>39758.213673083403</v>
      </c>
      <c r="AE1064" s="34">
        <v>42300.080899816501</v>
      </c>
      <c r="AF1064" s="34">
        <v>33889.005211399097</v>
      </c>
      <c r="AG1064" s="34">
        <v>27902.095881023499</v>
      </c>
      <c r="AH1064" s="34">
        <v>25796.528709521499</v>
      </c>
      <c r="AI1064" s="34">
        <v>23681.151848663099</v>
      </c>
    </row>
    <row r="1065" spans="1:35" hidden="1">
      <c r="A1065" s="34" t="s">
        <v>44</v>
      </c>
      <c r="B1065" s="34" t="s">
        <v>47</v>
      </c>
      <c r="C1065" s="34" t="s">
        <v>63</v>
      </c>
      <c r="D1065" s="34">
        <v>2034</v>
      </c>
      <c r="E1065" s="34">
        <v>1</v>
      </c>
      <c r="T1065" s="34">
        <v>47886.681139234002</v>
      </c>
      <c r="U1065" s="34">
        <v>47886.681139234002</v>
      </c>
      <c r="V1065" s="34">
        <v>47357.323252144197</v>
      </c>
      <c r="W1065" s="34">
        <v>47095.873785779499</v>
      </c>
      <c r="X1065" s="34">
        <v>47812.037125492097</v>
      </c>
      <c r="Y1065" s="34">
        <v>47039.774837981196</v>
      </c>
      <c r="Z1065" s="34">
        <v>46053.752671517301</v>
      </c>
      <c r="AA1065" s="34">
        <v>45041.003746155897</v>
      </c>
      <c r="AB1065" s="34">
        <v>44403.420230399199</v>
      </c>
      <c r="AC1065" s="34">
        <v>43485.994806110801</v>
      </c>
      <c r="AD1065" s="34">
        <v>40444.968751952198</v>
      </c>
      <c r="AE1065" s="34">
        <v>43030.742383588899</v>
      </c>
      <c r="AF1065" s="34">
        <v>34474.379761627002</v>
      </c>
      <c r="AG1065" s="34">
        <v>28384.056821596401</v>
      </c>
      <c r="AH1065" s="34">
        <v>26242.119581740299</v>
      </c>
      <c r="AI1065" s="34">
        <v>24090.2032069374</v>
      </c>
    </row>
    <row r="1066" spans="1:35" hidden="1">
      <c r="A1066" s="34" t="s">
        <v>44</v>
      </c>
      <c r="B1066" s="34" t="s">
        <v>47</v>
      </c>
      <c r="C1066" s="34" t="s">
        <v>63</v>
      </c>
      <c r="D1066" s="34">
        <v>2035</v>
      </c>
      <c r="E1066" s="34">
        <v>1</v>
      </c>
      <c r="U1066" s="34">
        <v>48233.7071183812</v>
      </c>
      <c r="V1066" s="34">
        <v>47700.513071952002</v>
      </c>
      <c r="W1066" s="34">
        <v>47437.1689293452</v>
      </c>
      <c r="X1066" s="34">
        <v>48158.522173187303</v>
      </c>
      <c r="Y1066" s="34">
        <v>47380.6634427803</v>
      </c>
      <c r="Z1066" s="34">
        <v>46387.495754855401</v>
      </c>
      <c r="AA1066" s="34">
        <v>45367.407624122199</v>
      </c>
      <c r="AB1066" s="34">
        <v>44725.2036577814</v>
      </c>
      <c r="AC1066" s="34">
        <v>43801.129820017901</v>
      </c>
      <c r="AD1066" s="34">
        <v>40738.066008826499</v>
      </c>
      <c r="AE1066" s="34">
        <v>43342.5782668416</v>
      </c>
      <c r="AF1066" s="34">
        <v>34724.2092571705</v>
      </c>
      <c r="AG1066" s="34">
        <v>28589.750865876598</v>
      </c>
      <c r="AH1066" s="34">
        <v>26432.291400419301</v>
      </c>
      <c r="AI1066" s="34">
        <v>24264.780483057901</v>
      </c>
    </row>
    <row r="1067" spans="1:35" hidden="1">
      <c r="A1067" s="34" t="s">
        <v>44</v>
      </c>
      <c r="B1067" s="34" t="s">
        <v>47</v>
      </c>
      <c r="C1067" s="34" t="s">
        <v>63</v>
      </c>
      <c r="D1067" s="34">
        <v>2041</v>
      </c>
      <c r="E1067" s="34">
        <v>1</v>
      </c>
      <c r="AA1067" s="34">
        <v>45692.445795485801</v>
      </c>
      <c r="AB1067" s="34">
        <v>45045.640710990003</v>
      </c>
      <c r="AC1067" s="34">
        <v>44114.946277381197</v>
      </c>
      <c r="AD1067" s="34">
        <v>41029.936917345403</v>
      </c>
      <c r="AE1067" s="34">
        <v>43653.109397444401</v>
      </c>
      <c r="AF1067" s="34">
        <v>34972.993441017003</v>
      </c>
      <c r="AG1067" s="34">
        <v>28794.5842656198</v>
      </c>
      <c r="AH1067" s="34">
        <v>26621.6675211121</v>
      </c>
      <c r="AI1067" s="34">
        <v>24438.6273103243</v>
      </c>
    </row>
    <row r="1068" spans="1:35" hidden="1">
      <c r="A1068" s="34" t="s">
        <v>44</v>
      </c>
      <c r="B1068" s="34" t="s">
        <v>47</v>
      </c>
      <c r="C1068" s="34" t="s">
        <v>63</v>
      </c>
      <c r="D1068" s="34">
        <v>2042</v>
      </c>
      <c r="E1068" s="34">
        <v>1</v>
      </c>
      <c r="AB1068" s="34">
        <v>130040.69033008099</v>
      </c>
      <c r="AC1068" s="34">
        <v>127353.901004353</v>
      </c>
      <c r="AD1068" s="34">
        <v>118447.894995298</v>
      </c>
      <c r="AE1068" s="34">
        <v>126020.64021065801</v>
      </c>
      <c r="AF1068" s="34">
        <v>100962.31595768299</v>
      </c>
      <c r="AG1068" s="34">
        <v>83126.081826500696</v>
      </c>
      <c r="AH1068" s="34">
        <v>76853.164202828295</v>
      </c>
      <c r="AI1068" s="34">
        <v>70551.021497154594</v>
      </c>
    </row>
    <row r="1069" spans="1:35" hidden="1">
      <c r="A1069" s="34" t="s">
        <v>44</v>
      </c>
      <c r="B1069" s="34" t="s">
        <v>47</v>
      </c>
      <c r="C1069" s="34" t="s">
        <v>63</v>
      </c>
      <c r="D1069" s="34">
        <v>2043</v>
      </c>
      <c r="E1069" s="34">
        <v>1</v>
      </c>
      <c r="AC1069" s="34">
        <v>39138.313956414298</v>
      </c>
      <c r="AD1069" s="34">
        <v>36401.326266746299</v>
      </c>
      <c r="AE1069" s="34">
        <v>38728.577159049397</v>
      </c>
      <c r="AF1069" s="34">
        <v>31027.6700482337</v>
      </c>
      <c r="AG1069" s="34">
        <v>25546.250745636298</v>
      </c>
      <c r="AH1069" s="34">
        <v>23618.461981869899</v>
      </c>
      <c r="AI1069" s="34">
        <v>21681.6917858446</v>
      </c>
    </row>
    <row r="1070" spans="1:35" hidden="1">
      <c r="A1070" s="34" t="s">
        <v>44</v>
      </c>
      <c r="B1070" s="34" t="s">
        <v>47</v>
      </c>
      <c r="C1070" s="34" t="s">
        <v>63</v>
      </c>
      <c r="D1070" s="34">
        <v>2044</v>
      </c>
      <c r="E1070" s="34">
        <v>1</v>
      </c>
      <c r="AD1070" s="34">
        <v>18971.500955763498</v>
      </c>
      <c r="AE1070" s="34">
        <v>20184.408480178801</v>
      </c>
      <c r="AF1070" s="34">
        <v>16170.8798097536</v>
      </c>
      <c r="AG1070" s="34">
        <v>13314.0951207527</v>
      </c>
      <c r="AH1070" s="34">
        <v>12309.3777072634</v>
      </c>
      <c r="AI1070" s="34">
        <v>11299.979386011701</v>
      </c>
    </row>
    <row r="1071" spans="1:35" hidden="1">
      <c r="A1071" s="34" t="s">
        <v>44</v>
      </c>
      <c r="B1071" s="34" t="s">
        <v>47</v>
      </c>
      <c r="C1071" s="34" t="s">
        <v>63</v>
      </c>
      <c r="D1071" s="34">
        <v>2045</v>
      </c>
      <c r="E1071" s="34">
        <v>1</v>
      </c>
      <c r="AE1071" s="34">
        <v>23056.038962967399</v>
      </c>
      <c r="AF1071" s="34">
        <v>18471.506624792601</v>
      </c>
      <c r="AG1071" s="34">
        <v>15208.287929873</v>
      </c>
      <c r="AH1071" s="34">
        <v>14060.6296343659</v>
      </c>
      <c r="AI1071" s="34">
        <v>12907.6244795809</v>
      </c>
    </row>
    <row r="1072" spans="1:35" hidden="1">
      <c r="A1072" s="34" t="s">
        <v>44</v>
      </c>
      <c r="B1072" s="34" t="s">
        <v>47</v>
      </c>
      <c r="C1072" s="34" t="s">
        <v>63</v>
      </c>
      <c r="D1072" s="34">
        <v>2046</v>
      </c>
      <c r="E1072" s="34">
        <v>1</v>
      </c>
      <c r="AF1072" s="34">
        <v>54071.8332445466</v>
      </c>
      <c r="AG1072" s="34">
        <v>35360.174978499403</v>
      </c>
      <c r="AH1072" s="34">
        <v>36600.400523568802</v>
      </c>
      <c r="AI1072" s="34">
        <v>46474.455521674201</v>
      </c>
    </row>
    <row r="1073" spans="1:35" hidden="1">
      <c r="A1073" s="34" t="s">
        <v>44</v>
      </c>
      <c r="B1073" s="34" t="s">
        <v>47</v>
      </c>
      <c r="C1073" s="34" t="s">
        <v>63</v>
      </c>
      <c r="D1073" s="34">
        <v>2047</v>
      </c>
      <c r="E1073" s="34">
        <v>1</v>
      </c>
      <c r="AG1073" s="34">
        <v>73571.989174631599</v>
      </c>
      <c r="AH1073" s="34">
        <v>76152.458881906306</v>
      </c>
      <c r="AI1073" s="34">
        <v>96696.867043688297</v>
      </c>
    </row>
    <row r="1074" spans="1:35" hidden="1">
      <c r="A1074" s="34" t="s">
        <v>44</v>
      </c>
      <c r="B1074" s="34" t="s">
        <v>47</v>
      </c>
      <c r="C1074" s="34" t="s">
        <v>63</v>
      </c>
      <c r="D1074" s="34">
        <v>2048</v>
      </c>
      <c r="E1074" s="34">
        <v>1</v>
      </c>
      <c r="AH1074" s="34">
        <v>25565.537687551499</v>
      </c>
      <c r="AI1074" s="34">
        <v>32462.6077078772</v>
      </c>
    </row>
    <row r="1075" spans="1:35" hidden="1">
      <c r="A1075" s="34" t="s">
        <v>44</v>
      </c>
      <c r="B1075" s="34" t="s">
        <v>47</v>
      </c>
      <c r="C1075" s="34" t="s">
        <v>63</v>
      </c>
      <c r="D1075" s="34">
        <v>2049</v>
      </c>
      <c r="E1075" s="34">
        <v>1</v>
      </c>
      <c r="AI1075" s="34">
        <v>22217.411378591201</v>
      </c>
    </row>
    <row r="1076" spans="1:35" hidden="1">
      <c r="A1076" s="34" t="s">
        <v>44</v>
      </c>
      <c r="B1076" s="34" t="s">
        <v>47</v>
      </c>
      <c r="C1076" s="34" t="s">
        <v>62</v>
      </c>
      <c r="D1076" s="34">
        <v>2012</v>
      </c>
      <c r="E1076" s="34">
        <v>1</v>
      </c>
      <c r="F1076" s="34">
        <v>85819.066026636705</v>
      </c>
      <c r="G1076" s="34">
        <v>85819.066026634799</v>
      </c>
      <c r="H1076" s="34">
        <v>85819.066026636705</v>
      </c>
      <c r="I1076" s="34">
        <v>85819.066026636807</v>
      </c>
      <c r="J1076" s="34">
        <v>85819.066026636807</v>
      </c>
      <c r="K1076" s="34">
        <v>85819.066026636807</v>
      </c>
      <c r="L1076" s="34">
        <v>85819.066026636807</v>
      </c>
      <c r="M1076" s="34">
        <v>84593.454975303001</v>
      </c>
      <c r="N1076" s="34">
        <v>82680.098894471404</v>
      </c>
      <c r="O1076" s="34">
        <v>77997.511858552607</v>
      </c>
      <c r="P1076" s="34">
        <v>74767.933906607694</v>
      </c>
      <c r="Q1076" s="34">
        <v>73073.749070831895</v>
      </c>
      <c r="R1076" s="34">
        <v>74827.930328766</v>
      </c>
      <c r="S1076" s="34">
        <v>76351.1889816193</v>
      </c>
      <c r="T1076" s="34">
        <v>77688.152597728302</v>
      </c>
      <c r="U1076" s="34">
        <v>75139.9109497811</v>
      </c>
      <c r="V1076" s="34">
        <v>72890.308279783407</v>
      </c>
      <c r="W1076" s="34">
        <v>75671.705557195703</v>
      </c>
      <c r="X1076" s="34">
        <v>72717.230122895606</v>
      </c>
      <c r="Y1076" s="34">
        <v>71892.896448789805</v>
      </c>
      <c r="Z1076" s="34">
        <v>73408.713762829604</v>
      </c>
      <c r="AA1076" s="34">
        <v>69770.339531872596</v>
      </c>
    </row>
    <row r="1077" spans="1:35" hidden="1">
      <c r="A1077" s="34" t="s">
        <v>44</v>
      </c>
      <c r="B1077" s="34" t="s">
        <v>47</v>
      </c>
      <c r="C1077" s="34" t="s">
        <v>62</v>
      </c>
      <c r="D1077" s="34">
        <v>2013</v>
      </c>
      <c r="E1077" s="34">
        <v>1</v>
      </c>
      <c r="F1077" s="34">
        <v>91585.932587935604</v>
      </c>
      <c r="G1077" s="34">
        <v>91585.932587933596</v>
      </c>
      <c r="H1077" s="34">
        <v>91585.932587935604</v>
      </c>
      <c r="I1077" s="34">
        <v>91585.932587935706</v>
      </c>
      <c r="J1077" s="34">
        <v>91585.932587935706</v>
      </c>
      <c r="K1077" s="34">
        <v>91585.932587935706</v>
      </c>
      <c r="L1077" s="34">
        <v>91585.932587935706</v>
      </c>
      <c r="M1077" s="34">
        <v>90277.962968554799</v>
      </c>
      <c r="N1077" s="34">
        <v>88236.033253526606</v>
      </c>
      <c r="O1077" s="34">
        <v>83238.785899707902</v>
      </c>
      <c r="P1077" s="34">
        <v>79792.186882858907</v>
      </c>
      <c r="Q1077" s="34">
        <v>77984.156274454101</v>
      </c>
      <c r="R1077" s="34">
        <v>79856.2149424698</v>
      </c>
      <c r="S1077" s="34">
        <v>81481.833476361906</v>
      </c>
      <c r="T1077" s="34">
        <v>82908.638326224507</v>
      </c>
      <c r="U1077" s="34">
        <v>80189.1600262133</v>
      </c>
      <c r="V1077" s="34">
        <v>77788.388635621595</v>
      </c>
      <c r="W1077" s="34">
        <v>80756.690148834095</v>
      </c>
      <c r="X1077" s="34">
        <v>77603.679978873304</v>
      </c>
      <c r="Y1077" s="34">
        <v>76723.952759712207</v>
      </c>
      <c r="Z1077" s="34">
        <v>78341.629911968703</v>
      </c>
      <c r="AA1077" s="34">
        <v>74458.7643382198</v>
      </c>
      <c r="AB1077" s="34">
        <v>71166.322043232198</v>
      </c>
    </row>
    <row r="1078" spans="1:35" hidden="1">
      <c r="A1078" s="34" t="s">
        <v>44</v>
      </c>
      <c r="B1078" s="34" t="s">
        <v>47</v>
      </c>
      <c r="C1078" s="34" t="s">
        <v>62</v>
      </c>
      <c r="D1078" s="34">
        <v>2014</v>
      </c>
      <c r="E1078" s="34">
        <v>1</v>
      </c>
      <c r="F1078" s="34">
        <v>95814.754002874804</v>
      </c>
      <c r="G1078" s="34">
        <v>95814.754002872694</v>
      </c>
      <c r="H1078" s="34">
        <v>95814.754002874804</v>
      </c>
      <c r="I1078" s="34">
        <v>95814.754002874906</v>
      </c>
      <c r="J1078" s="34">
        <v>95814.754002874804</v>
      </c>
      <c r="K1078" s="34">
        <v>95814.754002874906</v>
      </c>
      <c r="L1078" s="34">
        <v>95814.754002874906</v>
      </c>
      <c r="M1078" s="34">
        <v>94446.391157370294</v>
      </c>
      <c r="N1078" s="34">
        <v>92310.178883190194</v>
      </c>
      <c r="O1078" s="34">
        <v>87082.192309619699</v>
      </c>
      <c r="P1078" s="34">
        <v>83476.452567559798</v>
      </c>
      <c r="Q1078" s="34">
        <v>81584.939285128101</v>
      </c>
      <c r="R1078" s="34">
        <v>83543.437011650196</v>
      </c>
      <c r="S1078" s="34">
        <v>85244.115658753901</v>
      </c>
      <c r="T1078" s="34">
        <v>86736.800745171902</v>
      </c>
      <c r="U1078" s="34">
        <v>83891.755256536897</v>
      </c>
      <c r="V1078" s="34">
        <v>81380.132415487402</v>
      </c>
      <c r="W1078" s="34">
        <v>84485.490097157002</v>
      </c>
      <c r="X1078" s="34">
        <v>81186.895157226798</v>
      </c>
      <c r="Y1078" s="34">
        <v>80266.548061207199</v>
      </c>
      <c r="Z1078" s="34">
        <v>81958.918647166996</v>
      </c>
      <c r="AA1078" s="34">
        <v>77896.768497439902</v>
      </c>
      <c r="AB1078" s="34">
        <v>74452.303396208197</v>
      </c>
      <c r="AC1078" s="34">
        <v>73977.702010333101</v>
      </c>
    </row>
    <row r="1079" spans="1:35" hidden="1">
      <c r="A1079" s="34" t="s">
        <v>44</v>
      </c>
      <c r="B1079" s="34" t="s">
        <v>47</v>
      </c>
      <c r="C1079" s="34" t="s">
        <v>62</v>
      </c>
      <c r="D1079" s="34">
        <v>2015</v>
      </c>
      <c r="E1079" s="34">
        <v>1</v>
      </c>
      <c r="F1079" s="34">
        <v>45306.507338490701</v>
      </c>
      <c r="G1079" s="34">
        <v>45306.507338489799</v>
      </c>
      <c r="H1079" s="34">
        <v>45306.507338490803</v>
      </c>
      <c r="I1079" s="34">
        <v>45306.507338490803</v>
      </c>
      <c r="J1079" s="34">
        <v>45306.507338490803</v>
      </c>
      <c r="K1079" s="34">
        <v>45306.507338490803</v>
      </c>
      <c r="L1079" s="34">
        <v>45306.507338490803</v>
      </c>
      <c r="M1079" s="34">
        <v>44659.469813354401</v>
      </c>
      <c r="N1079" s="34">
        <v>43649.350671642598</v>
      </c>
      <c r="O1079" s="34">
        <v>41177.269889032701</v>
      </c>
      <c r="P1079" s="34">
        <v>39472.2770016176</v>
      </c>
      <c r="Q1079" s="34">
        <v>38577.865057411502</v>
      </c>
      <c r="R1079" s="34">
        <v>39503.950946192497</v>
      </c>
      <c r="S1079" s="34">
        <v>40308.125735422902</v>
      </c>
      <c r="T1079" s="34">
        <v>41013.9496821172</v>
      </c>
      <c r="U1079" s="34">
        <v>39668.655049253903</v>
      </c>
      <c r="V1079" s="34">
        <v>38481.021058395701</v>
      </c>
      <c r="W1079" s="34">
        <v>39949.405672616798</v>
      </c>
      <c r="X1079" s="34">
        <v>38389.647810605602</v>
      </c>
      <c r="Y1079" s="34">
        <v>37954.456874786702</v>
      </c>
      <c r="Z1079" s="34">
        <v>38754.703153871596</v>
      </c>
      <c r="AA1079" s="34">
        <v>36833.894219131304</v>
      </c>
      <c r="AB1079" s="34">
        <v>35205.160888756698</v>
      </c>
      <c r="AC1079" s="34">
        <v>34980.743142285501</v>
      </c>
      <c r="AD1079" s="34">
        <v>32201.992628296</v>
      </c>
    </row>
    <row r="1080" spans="1:35" hidden="1">
      <c r="A1080" s="34" t="s">
        <v>44</v>
      </c>
      <c r="B1080" s="34" t="s">
        <v>47</v>
      </c>
      <c r="C1080" s="34" t="s">
        <v>62</v>
      </c>
      <c r="D1080" s="34">
        <v>2016</v>
      </c>
      <c r="E1080" s="34">
        <v>1</v>
      </c>
      <c r="F1080" s="34">
        <v>62677.747926813601</v>
      </c>
      <c r="G1080" s="34">
        <v>62677.747926812299</v>
      </c>
      <c r="H1080" s="34">
        <v>62677.747926813601</v>
      </c>
      <c r="I1080" s="34">
        <v>62677.747926813703</v>
      </c>
      <c r="J1080" s="34">
        <v>62677.747926813601</v>
      </c>
      <c r="K1080" s="34">
        <v>62677.747926813703</v>
      </c>
      <c r="L1080" s="34">
        <v>62677.747926813703</v>
      </c>
      <c r="M1080" s="34">
        <v>61782.625850933997</v>
      </c>
      <c r="N1080" s="34">
        <v>60385.210851202202</v>
      </c>
      <c r="O1080" s="34">
        <v>56965.294701199004</v>
      </c>
      <c r="P1080" s="34">
        <v>54606.580231862201</v>
      </c>
      <c r="Q1080" s="34">
        <v>53369.2364224431</v>
      </c>
      <c r="R1080" s="34">
        <v>54650.398474109003</v>
      </c>
      <c r="S1080" s="34">
        <v>55762.906758005302</v>
      </c>
      <c r="T1080" s="34">
        <v>56739.354911050803</v>
      </c>
      <c r="U1080" s="34">
        <v>54878.252768351304</v>
      </c>
      <c r="V1080" s="34">
        <v>53235.260883053503</v>
      </c>
      <c r="W1080" s="34">
        <v>55266.647677496898</v>
      </c>
      <c r="X1080" s="34">
        <v>53108.853668534503</v>
      </c>
      <c r="Y1080" s="34">
        <v>52506.803557465297</v>
      </c>
      <c r="Z1080" s="34">
        <v>53613.877077503399</v>
      </c>
      <c r="AA1080" s="34">
        <v>50956.5992315693</v>
      </c>
      <c r="AB1080" s="34">
        <v>48703.383454892297</v>
      </c>
      <c r="AC1080" s="34">
        <v>48392.920349922999</v>
      </c>
      <c r="AD1080" s="34">
        <v>44548.752381597304</v>
      </c>
      <c r="AE1080" s="34">
        <v>42909.296509641397</v>
      </c>
    </row>
    <row r="1081" spans="1:35" hidden="1">
      <c r="A1081" s="34" t="s">
        <v>44</v>
      </c>
      <c r="B1081" s="34" t="s">
        <v>47</v>
      </c>
      <c r="C1081" s="34" t="s">
        <v>62</v>
      </c>
      <c r="D1081" s="34">
        <v>2017</v>
      </c>
      <c r="E1081" s="34">
        <v>1</v>
      </c>
      <c r="F1081" s="34">
        <v>42641.418671520703</v>
      </c>
      <c r="G1081" s="34">
        <v>42641.418671519801</v>
      </c>
      <c r="H1081" s="34">
        <v>42641.418671520703</v>
      </c>
      <c r="I1081" s="34">
        <v>42641.418671520703</v>
      </c>
      <c r="J1081" s="34">
        <v>42641.418671520703</v>
      </c>
      <c r="K1081" s="34">
        <v>42641.418671520703</v>
      </c>
      <c r="L1081" s="34">
        <v>42641.418671520703</v>
      </c>
      <c r="M1081" s="34">
        <v>42032.442177274803</v>
      </c>
      <c r="N1081" s="34">
        <v>41081.741808604798</v>
      </c>
      <c r="O1081" s="34">
        <v>38755.077542619001</v>
      </c>
      <c r="P1081" s="34">
        <v>37150.378354463603</v>
      </c>
      <c r="Q1081" s="34">
        <v>36308.578877563697</v>
      </c>
      <c r="R1081" s="34">
        <v>37180.189125828198</v>
      </c>
      <c r="S1081" s="34">
        <v>37937.059515692097</v>
      </c>
      <c r="T1081" s="34">
        <v>38601.3644066985</v>
      </c>
      <c r="U1081" s="34">
        <v>37335.204752238998</v>
      </c>
      <c r="V1081" s="34">
        <v>36217.431584372403</v>
      </c>
      <c r="W1081" s="34">
        <v>37599.440633051097</v>
      </c>
      <c r="X1081" s="34">
        <v>36131.433233511103</v>
      </c>
      <c r="Y1081" s="34">
        <v>35721.841764505101</v>
      </c>
      <c r="Z1081" s="34">
        <v>36475.014733055599</v>
      </c>
      <c r="AA1081" s="34">
        <v>34667.194559182397</v>
      </c>
      <c r="AB1081" s="34">
        <v>33134.269071770999</v>
      </c>
      <c r="AC1081" s="34">
        <v>32923.052369209901</v>
      </c>
      <c r="AD1081" s="34">
        <v>30307.757767808002</v>
      </c>
      <c r="AE1081" s="34">
        <v>29192.390248362601</v>
      </c>
      <c r="AF1081" s="34">
        <v>26791.396889715899</v>
      </c>
    </row>
    <row r="1082" spans="1:35" hidden="1">
      <c r="A1082" s="34" t="s">
        <v>44</v>
      </c>
      <c r="B1082" s="34" t="s">
        <v>47</v>
      </c>
      <c r="C1082" s="34" t="s">
        <v>62</v>
      </c>
      <c r="D1082" s="34">
        <v>2018</v>
      </c>
      <c r="E1082" s="34">
        <v>1</v>
      </c>
      <c r="F1082" s="34">
        <v>26105.025135501699</v>
      </c>
      <c r="G1082" s="34">
        <v>26105.025135501201</v>
      </c>
      <c r="H1082" s="34">
        <v>26105.025135501699</v>
      </c>
      <c r="I1082" s="34">
        <v>26105.025135501699</v>
      </c>
      <c r="J1082" s="34">
        <v>26105.025135501699</v>
      </c>
      <c r="K1082" s="34">
        <v>26105.025135501699</v>
      </c>
      <c r="L1082" s="34">
        <v>26105.025135501699</v>
      </c>
      <c r="M1082" s="34">
        <v>25732.210459431</v>
      </c>
      <c r="N1082" s="34">
        <v>25150.1928391533</v>
      </c>
      <c r="O1082" s="34">
        <v>23725.811778726798</v>
      </c>
      <c r="P1082" s="34">
        <v>22743.416869110599</v>
      </c>
      <c r="Q1082" s="34">
        <v>22228.068243568701</v>
      </c>
      <c r="R1082" s="34">
        <v>22761.666987423399</v>
      </c>
      <c r="S1082" s="34">
        <v>23225.022128206099</v>
      </c>
      <c r="T1082" s="34">
        <v>23631.708782112801</v>
      </c>
      <c r="U1082" s="34">
        <v>22856.567367146301</v>
      </c>
      <c r="V1082" s="34">
        <v>22172.267980493001</v>
      </c>
      <c r="W1082" s="34">
        <v>23018.332255023</v>
      </c>
      <c r="X1082" s="34">
        <v>22119.619893708201</v>
      </c>
      <c r="Y1082" s="34">
        <v>21868.8684898664</v>
      </c>
      <c r="Z1082" s="34">
        <v>22329.960073775699</v>
      </c>
      <c r="AA1082" s="34">
        <v>21223.214741427098</v>
      </c>
      <c r="AB1082" s="34">
        <v>20284.759604931998</v>
      </c>
      <c r="AC1082" s="34">
        <v>20155.452994102099</v>
      </c>
      <c r="AD1082" s="34">
        <v>18554.372790081201</v>
      </c>
      <c r="AE1082" s="34">
        <v>17871.546138492999</v>
      </c>
      <c r="AF1082" s="34">
        <v>16401.660897092599</v>
      </c>
      <c r="AG1082" s="34">
        <v>15079.934227051201</v>
      </c>
    </row>
    <row r="1083" spans="1:35" hidden="1">
      <c r="A1083" s="34" t="s">
        <v>44</v>
      </c>
      <c r="B1083" s="34" t="s">
        <v>47</v>
      </c>
      <c r="C1083" s="34" t="s">
        <v>62</v>
      </c>
      <c r="D1083" s="34">
        <v>2019</v>
      </c>
      <c r="E1083" s="34">
        <v>1</v>
      </c>
      <c r="F1083" s="34">
        <v>24274.783520835601</v>
      </c>
      <c r="G1083" s="34">
        <v>24274.783520835001</v>
      </c>
      <c r="H1083" s="34">
        <v>24274.783520835601</v>
      </c>
      <c r="I1083" s="34">
        <v>24274.783520835601</v>
      </c>
      <c r="J1083" s="34">
        <v>24274.783520835601</v>
      </c>
      <c r="K1083" s="34">
        <v>24274.783520835601</v>
      </c>
      <c r="L1083" s="34">
        <v>24274.783520835601</v>
      </c>
      <c r="M1083" s="34">
        <v>23928.107143087102</v>
      </c>
      <c r="N1083" s="34">
        <v>23386.895186223799</v>
      </c>
      <c r="O1083" s="34">
        <v>22062.3784805873</v>
      </c>
      <c r="P1083" s="34">
        <v>21148.8599668483</v>
      </c>
      <c r="Q1083" s="34">
        <v>20669.642794757699</v>
      </c>
      <c r="R1083" s="34">
        <v>21165.830556570902</v>
      </c>
      <c r="S1083" s="34">
        <v>21596.6995435717</v>
      </c>
      <c r="T1083" s="34">
        <v>21974.873111042201</v>
      </c>
      <c r="U1083" s="34">
        <v>21254.077404135998</v>
      </c>
      <c r="V1083" s="34">
        <v>20617.754727248201</v>
      </c>
      <c r="W1083" s="34">
        <v>21404.5008423092</v>
      </c>
      <c r="X1083" s="34">
        <v>20568.797834739798</v>
      </c>
      <c r="Y1083" s="34">
        <v>20335.6267876249</v>
      </c>
      <c r="Z1083" s="34">
        <v>20764.390917311699</v>
      </c>
      <c r="AA1083" s="34">
        <v>19735.240276160999</v>
      </c>
      <c r="AB1083" s="34">
        <v>18862.580887243101</v>
      </c>
      <c r="AC1083" s="34">
        <v>18742.3400535562</v>
      </c>
      <c r="AD1083" s="34">
        <v>17253.512705167799</v>
      </c>
      <c r="AE1083" s="34">
        <v>16618.559508857001</v>
      </c>
      <c r="AF1083" s="34">
        <v>15251.728952277999</v>
      </c>
      <c r="AG1083" s="34">
        <v>14022.669465745001</v>
      </c>
      <c r="AH1083" s="34">
        <v>11541.090579125699</v>
      </c>
    </row>
    <row r="1084" spans="1:35" hidden="1">
      <c r="A1084" s="34" t="s">
        <v>44</v>
      </c>
      <c r="B1084" s="34" t="s">
        <v>47</v>
      </c>
      <c r="C1084" s="34" t="s">
        <v>62</v>
      </c>
      <c r="D1084" s="34">
        <v>2036</v>
      </c>
      <c r="E1084" s="34">
        <v>1</v>
      </c>
      <c r="V1084" s="34">
        <v>50332.8257247496</v>
      </c>
      <c r="W1084" s="34">
        <v>50760.969027163199</v>
      </c>
      <c r="X1084" s="34">
        <v>50332.8257247496</v>
      </c>
      <c r="Y1084" s="34">
        <v>50332.8257247496</v>
      </c>
      <c r="Z1084" s="34">
        <v>51204.2478570288</v>
      </c>
      <c r="AA1084" s="34">
        <v>46304.746026603403</v>
      </c>
      <c r="AB1084" s="34">
        <v>46161.987322207802</v>
      </c>
      <c r="AC1084" s="34">
        <v>45485.7327768217</v>
      </c>
      <c r="AD1084" s="34">
        <v>44231.358351683601</v>
      </c>
      <c r="AE1084" s="34">
        <v>40720.958797896201</v>
      </c>
      <c r="AF1084" s="34">
        <v>39069.407391736902</v>
      </c>
      <c r="AG1084" s="34">
        <v>33653.9172274269</v>
      </c>
      <c r="AH1084" s="34">
        <v>25587.384649235501</v>
      </c>
      <c r="AI1084" s="34">
        <v>32656.444417644401</v>
      </c>
    </row>
    <row r="1085" spans="1:35" hidden="1">
      <c r="A1085" s="34" t="s">
        <v>44</v>
      </c>
      <c r="B1085" s="34" t="s">
        <v>47</v>
      </c>
      <c r="C1085" s="34" t="s">
        <v>62</v>
      </c>
      <c r="D1085" s="34">
        <v>2037</v>
      </c>
      <c r="E1085" s="34">
        <v>1</v>
      </c>
      <c r="W1085" s="34">
        <v>51364.805474337198</v>
      </c>
      <c r="X1085" s="34">
        <v>50931.569114490601</v>
      </c>
      <c r="Y1085" s="34">
        <v>50931.569114490601</v>
      </c>
      <c r="Z1085" s="34">
        <v>51813.357409087497</v>
      </c>
      <c r="AA1085" s="34">
        <v>46855.572653121002</v>
      </c>
      <c r="AB1085" s="34">
        <v>46711.115736289401</v>
      </c>
      <c r="AC1085" s="34">
        <v>46026.816680526601</v>
      </c>
      <c r="AD1085" s="34">
        <v>44757.520613607099</v>
      </c>
      <c r="AE1085" s="34">
        <v>41205.362456007599</v>
      </c>
      <c r="AF1085" s="34">
        <v>39534.164716207903</v>
      </c>
      <c r="AG1085" s="34">
        <v>34054.253592188201</v>
      </c>
      <c r="AH1085" s="34">
        <v>25891.7640914562</v>
      </c>
      <c r="AI1085" s="34">
        <v>33044.915161060097</v>
      </c>
    </row>
    <row r="1086" spans="1:35" hidden="1">
      <c r="A1086" s="34" t="s">
        <v>44</v>
      </c>
      <c r="B1086" s="34" t="s">
        <v>47</v>
      </c>
      <c r="C1086" s="34" t="s">
        <v>62</v>
      </c>
      <c r="D1086" s="34">
        <v>2038</v>
      </c>
      <c r="E1086" s="34">
        <v>1</v>
      </c>
      <c r="X1086" s="34">
        <v>50679.789842907099</v>
      </c>
      <c r="Y1086" s="34">
        <v>50679.789842907099</v>
      </c>
      <c r="Z1086" s="34">
        <v>51557.219033349902</v>
      </c>
      <c r="AA1086" s="34">
        <v>46623.942994790501</v>
      </c>
      <c r="AB1086" s="34">
        <v>46480.200198060098</v>
      </c>
      <c r="AC1086" s="34">
        <v>45799.283962045403</v>
      </c>
      <c r="AD1086" s="34">
        <v>44536.262636798201</v>
      </c>
      <c r="AE1086" s="34">
        <v>41001.664507468398</v>
      </c>
      <c r="AF1086" s="34">
        <v>39338.728302840602</v>
      </c>
      <c r="AG1086" s="34">
        <v>33885.907018288497</v>
      </c>
      <c r="AH1086" s="34">
        <v>25763.768633701799</v>
      </c>
      <c r="AI1086" s="34">
        <v>32881.558233059601</v>
      </c>
    </row>
    <row r="1087" spans="1:35" hidden="1">
      <c r="A1087" s="34" t="s">
        <v>44</v>
      </c>
      <c r="B1087" s="34" t="s">
        <v>47</v>
      </c>
      <c r="C1087" s="34" t="s">
        <v>62</v>
      </c>
      <c r="D1087" s="34">
        <v>2039</v>
      </c>
      <c r="E1087" s="34">
        <v>1</v>
      </c>
      <c r="Y1087" s="34">
        <v>50817.961394385602</v>
      </c>
      <c r="Z1087" s="34">
        <v>51697.782776132502</v>
      </c>
      <c r="AA1087" s="34">
        <v>46751.056831679001</v>
      </c>
      <c r="AB1087" s="34">
        <v>46606.922139771101</v>
      </c>
      <c r="AC1087" s="34">
        <v>45924.149478284897</v>
      </c>
      <c r="AD1087" s="34">
        <v>44657.684697241901</v>
      </c>
      <c r="AE1087" s="34">
        <v>41113.4499670324</v>
      </c>
      <c r="AF1087" s="34">
        <v>39445.979993102999</v>
      </c>
      <c r="AG1087" s="34">
        <v>33978.292333233301</v>
      </c>
      <c r="AH1087" s="34">
        <v>25834.010043444901</v>
      </c>
      <c r="AI1087" s="34">
        <v>32971.205327693897</v>
      </c>
    </row>
    <row r="1088" spans="1:35" hidden="1">
      <c r="A1088" s="34" t="s">
        <v>44</v>
      </c>
      <c r="B1088" s="34" t="s">
        <v>47</v>
      </c>
      <c r="C1088" s="34" t="s">
        <v>62</v>
      </c>
      <c r="D1088" s="34">
        <v>2040</v>
      </c>
      <c r="E1088" s="34">
        <v>1</v>
      </c>
      <c r="Z1088" s="34">
        <v>50435.739638454703</v>
      </c>
      <c r="AA1088" s="34">
        <v>46861.028387827399</v>
      </c>
      <c r="AB1088" s="34">
        <v>46300.940636356798</v>
      </c>
      <c r="AC1088" s="34">
        <v>45599.493885860596</v>
      </c>
      <c r="AD1088" s="34">
        <v>43282.417551484003</v>
      </c>
      <c r="AE1088" s="34">
        <v>40596.410205219698</v>
      </c>
      <c r="AF1088" s="34">
        <v>38235.317243689198</v>
      </c>
      <c r="AG1088" s="34">
        <v>33062.5583692293</v>
      </c>
      <c r="AH1088" s="34">
        <v>25958.584713099499</v>
      </c>
      <c r="AI1088" s="34">
        <v>29835.7651590284</v>
      </c>
    </row>
    <row r="1089" spans="1:35" hidden="1">
      <c r="A1089" s="34" t="s">
        <v>44</v>
      </c>
      <c r="B1089" s="34" t="s">
        <v>47</v>
      </c>
      <c r="C1089" s="34" t="s">
        <v>62</v>
      </c>
      <c r="D1089" s="34">
        <v>2042</v>
      </c>
      <c r="E1089" s="34">
        <v>1</v>
      </c>
      <c r="AB1089" s="34">
        <v>37730.622364548501</v>
      </c>
      <c r="AC1089" s="34">
        <v>36508.479549102703</v>
      </c>
      <c r="AD1089" s="34">
        <v>34562.530838722698</v>
      </c>
      <c r="AE1089" s="34">
        <v>32702.650236129601</v>
      </c>
      <c r="AF1089" s="34">
        <v>30234.6407601787</v>
      </c>
      <c r="AG1089" s="34">
        <v>26960.816607928398</v>
      </c>
      <c r="AH1089" s="34">
        <v>21707.3351525996</v>
      </c>
      <c r="AI1089" s="34">
        <v>22639.869840252999</v>
      </c>
    </row>
    <row r="1090" spans="1:35" hidden="1">
      <c r="A1090" s="34" t="s">
        <v>44</v>
      </c>
      <c r="B1090" s="34" t="s">
        <v>47</v>
      </c>
      <c r="C1090" s="34" t="s">
        <v>62</v>
      </c>
      <c r="D1090" s="34">
        <v>2043</v>
      </c>
      <c r="E1090" s="34">
        <v>1</v>
      </c>
      <c r="AC1090" s="34">
        <v>106210.500490771</v>
      </c>
      <c r="AD1090" s="34">
        <v>103766.086610907</v>
      </c>
      <c r="AE1090" s="34">
        <v>98784.688475275107</v>
      </c>
      <c r="AF1090" s="34">
        <v>88594.343781165997</v>
      </c>
      <c r="AG1090" s="34">
        <v>84646.164359399801</v>
      </c>
      <c r="AH1090" s="34">
        <v>69053.313709283597</v>
      </c>
      <c r="AI1090" s="34">
        <v>68858.766117028397</v>
      </c>
    </row>
    <row r="1091" spans="1:35" hidden="1">
      <c r="A1091" s="34" t="s">
        <v>44</v>
      </c>
      <c r="B1091" s="34" t="s">
        <v>47</v>
      </c>
      <c r="C1091" s="34" t="s">
        <v>62</v>
      </c>
      <c r="D1091" s="34">
        <v>2044</v>
      </c>
      <c r="E1091" s="34">
        <v>1</v>
      </c>
      <c r="AD1091" s="34">
        <v>124658.15754170201</v>
      </c>
      <c r="AE1091" s="34">
        <v>119288.328937534</v>
      </c>
      <c r="AF1091" s="34">
        <v>108745.31274797401</v>
      </c>
      <c r="AG1091" s="34">
        <v>98117.842484449298</v>
      </c>
      <c r="AH1091" s="34">
        <v>81991.098573565498</v>
      </c>
      <c r="AI1091" s="34">
        <v>72266.333810341006</v>
      </c>
    </row>
    <row r="1092" spans="1:35" hidden="1">
      <c r="A1092" s="34" t="s">
        <v>44</v>
      </c>
      <c r="B1092" s="34" t="s">
        <v>47</v>
      </c>
      <c r="C1092" s="34" t="s">
        <v>62</v>
      </c>
      <c r="D1092" s="34">
        <v>2045</v>
      </c>
      <c r="E1092" s="34">
        <v>1</v>
      </c>
      <c r="AE1092" s="34">
        <v>85871.733264674098</v>
      </c>
      <c r="AF1092" s="34">
        <v>77220.887668630006</v>
      </c>
      <c r="AG1092" s="34">
        <v>67813.403085164304</v>
      </c>
      <c r="AH1092" s="34">
        <v>57441.299704980702</v>
      </c>
      <c r="AI1092" s="34">
        <v>49589.6159854168</v>
      </c>
    </row>
    <row r="1093" spans="1:35" hidden="1">
      <c r="A1093" s="34" t="s">
        <v>44</v>
      </c>
      <c r="B1093" s="34" t="s">
        <v>47</v>
      </c>
      <c r="C1093" s="34" t="s">
        <v>62</v>
      </c>
      <c r="D1093" s="34">
        <v>2046</v>
      </c>
      <c r="E1093" s="34">
        <v>1</v>
      </c>
      <c r="AF1093" s="34">
        <v>14613.6043023444</v>
      </c>
      <c r="AG1093" s="34">
        <v>13158.749858277601</v>
      </c>
      <c r="AH1093" s="34">
        <v>10248.2432556564</v>
      </c>
      <c r="AI1093" s="34">
        <v>11946.547522118701</v>
      </c>
    </row>
    <row r="1094" spans="1:35" hidden="1">
      <c r="A1094" s="34" t="s">
        <v>44</v>
      </c>
      <c r="B1094" s="34" t="s">
        <v>47</v>
      </c>
      <c r="C1094" s="34" t="s">
        <v>62</v>
      </c>
      <c r="D1094" s="34">
        <v>2047</v>
      </c>
      <c r="E1094" s="34">
        <v>1</v>
      </c>
      <c r="AG1094" s="34">
        <v>8952.2642478446105</v>
      </c>
      <c r="AH1094" s="34">
        <v>6972.1654936023097</v>
      </c>
      <c r="AI1094" s="34">
        <v>8127.5692158676802</v>
      </c>
    </row>
    <row r="1095" spans="1:35" hidden="1">
      <c r="A1095" s="34" t="s">
        <v>44</v>
      </c>
      <c r="B1095" s="34" t="s">
        <v>47</v>
      </c>
      <c r="C1095" s="34" t="s">
        <v>62</v>
      </c>
      <c r="D1095" s="34">
        <v>2048</v>
      </c>
      <c r="E1095" s="34">
        <v>1</v>
      </c>
      <c r="AH1095" s="34">
        <v>4268.35131498393</v>
      </c>
      <c r="AI1095" s="34">
        <v>4975.6880817021201</v>
      </c>
    </row>
    <row r="1096" spans="1:35" hidden="1">
      <c r="A1096" s="34" t="s">
        <v>44</v>
      </c>
      <c r="B1096" s="34" t="s">
        <v>47</v>
      </c>
      <c r="C1096" s="34" t="s">
        <v>62</v>
      </c>
      <c r="D1096" s="34">
        <v>2049</v>
      </c>
      <c r="E1096" s="34">
        <v>1</v>
      </c>
      <c r="AI1096" s="34">
        <v>4626.8391018041902</v>
      </c>
    </row>
    <row r="1097" spans="1:35" hidden="1">
      <c r="A1097" s="34" t="s">
        <v>44</v>
      </c>
      <c r="B1097" s="34" t="s">
        <v>46</v>
      </c>
      <c r="C1097" s="34" t="s">
        <v>64</v>
      </c>
      <c r="D1097" s="34">
        <v>2020</v>
      </c>
      <c r="E1097" s="34">
        <v>0</v>
      </c>
      <c r="F1097" s="34">
        <v>2543.6214906793798</v>
      </c>
      <c r="G1097" s="34">
        <v>3674.8563816740698</v>
      </c>
      <c r="H1097" s="34">
        <v>4145.0106882992604</v>
      </c>
      <c r="I1097" s="34">
        <v>5490.7443631352699</v>
      </c>
      <c r="J1097" s="34">
        <v>4712.5306192095204</v>
      </c>
      <c r="K1097" s="34">
        <v>3700.9494893790902</v>
      </c>
      <c r="L1097" s="34">
        <v>4471.25846462144</v>
      </c>
      <c r="M1097" s="34">
        <v>4412.9073288748896</v>
      </c>
      <c r="N1097" s="34">
        <v>5109.7497650995401</v>
      </c>
      <c r="O1097" s="34">
        <v>4925.9815341988196</v>
      </c>
      <c r="P1097" s="34">
        <v>4652.3767117100697</v>
      </c>
      <c r="Q1097" s="34">
        <v>5054.2830136621997</v>
      </c>
      <c r="R1097" s="34">
        <v>5043.0309871480604</v>
      </c>
      <c r="S1097" s="34">
        <v>4695.8925087733496</v>
      </c>
      <c r="T1097" s="34">
        <v>4980.3537242368202</v>
      </c>
    </row>
    <row r="1098" spans="1:35" hidden="1">
      <c r="A1098" s="34" t="s">
        <v>44</v>
      </c>
      <c r="B1098" s="34" t="s">
        <v>46</v>
      </c>
      <c r="C1098" s="34" t="s">
        <v>64</v>
      </c>
      <c r="D1098" s="34">
        <v>2021</v>
      </c>
      <c r="E1098" s="34">
        <v>0</v>
      </c>
      <c r="G1098" s="34">
        <v>1491.98639859582</v>
      </c>
      <c r="H1098" s="34">
        <v>1682.86836999044</v>
      </c>
      <c r="I1098" s="34">
        <v>2229.2343039083999</v>
      </c>
      <c r="J1098" s="34">
        <v>1913.28064462318</v>
      </c>
      <c r="K1098" s="34">
        <v>1502.58016274594</v>
      </c>
      <c r="L1098" s="34">
        <v>1815.3244973297899</v>
      </c>
      <c r="M1098" s="34">
        <v>1791.63402025138</v>
      </c>
      <c r="N1098" s="34">
        <v>2074.55104579727</v>
      </c>
      <c r="O1098" s="34">
        <v>1999.9414087063701</v>
      </c>
      <c r="P1098" s="34">
        <v>1888.85824480937</v>
      </c>
      <c r="Q1098" s="34">
        <v>2052.03162459445</v>
      </c>
      <c r="R1098" s="34">
        <v>2047.4633180343701</v>
      </c>
      <c r="S1098" s="34">
        <v>1906.5255957475599</v>
      </c>
      <c r="T1098" s="34">
        <v>2022.0164395574</v>
      </c>
      <c r="U1098" s="34">
        <v>1898.29276378686</v>
      </c>
    </row>
    <row r="1099" spans="1:35" hidden="1">
      <c r="A1099" s="34" t="s">
        <v>44</v>
      </c>
      <c r="B1099" s="34" t="s">
        <v>46</v>
      </c>
      <c r="C1099" s="34" t="s">
        <v>64</v>
      </c>
      <c r="D1099" s="34">
        <v>2022</v>
      </c>
      <c r="E1099" s="34">
        <v>0</v>
      </c>
      <c r="H1099" s="34">
        <v>1257.8688394754299</v>
      </c>
      <c r="I1099" s="34">
        <v>1666.2529386014901</v>
      </c>
      <c r="J1099" s="34">
        <v>1430.09170946426</v>
      </c>
      <c r="K1099" s="34">
        <v>1123.1114680364201</v>
      </c>
      <c r="L1099" s="34">
        <v>1356.8738704979701</v>
      </c>
      <c r="M1099" s="34">
        <v>1339.16629844977</v>
      </c>
      <c r="N1099" s="34">
        <v>1550.6341214460899</v>
      </c>
      <c r="O1099" s="34">
        <v>1494.86675467233</v>
      </c>
      <c r="P1099" s="34">
        <v>1411.8370579069399</v>
      </c>
      <c r="Q1099" s="34">
        <v>1533.80186128886</v>
      </c>
      <c r="R1099" s="34">
        <v>1530.3872564548999</v>
      </c>
      <c r="S1099" s="34">
        <v>1425.04261255252</v>
      </c>
      <c r="T1099" s="34">
        <v>1511.36685291717</v>
      </c>
      <c r="U1099" s="34">
        <v>1418.88893887924</v>
      </c>
      <c r="V1099" s="34">
        <v>1518.77006875744</v>
      </c>
    </row>
    <row r="1100" spans="1:35" hidden="1">
      <c r="A1100" s="34" t="s">
        <v>44</v>
      </c>
      <c r="B1100" s="34" t="s">
        <v>46</v>
      </c>
      <c r="C1100" s="34" t="s">
        <v>64</v>
      </c>
      <c r="D1100" s="34">
        <v>2023</v>
      </c>
      <c r="E1100" s="34">
        <v>0</v>
      </c>
      <c r="I1100" s="34">
        <v>538.91498633195795</v>
      </c>
      <c r="J1100" s="34">
        <v>462.53353029716902</v>
      </c>
      <c r="K1100" s="34">
        <v>363.24713218757898</v>
      </c>
      <c r="L1100" s="34">
        <v>438.85273744053802</v>
      </c>
      <c r="M1100" s="34">
        <v>433.12559018261101</v>
      </c>
      <c r="N1100" s="34">
        <v>501.52047567662498</v>
      </c>
      <c r="O1100" s="34">
        <v>483.48367645700802</v>
      </c>
      <c r="P1100" s="34">
        <v>456.629441508127</v>
      </c>
      <c r="Q1100" s="34">
        <v>496.07642991236997</v>
      </c>
      <c r="R1100" s="34">
        <v>494.97204673332601</v>
      </c>
      <c r="S1100" s="34">
        <v>460.900504524106</v>
      </c>
      <c r="T1100" s="34">
        <v>488.82029133347203</v>
      </c>
      <c r="U1100" s="34">
        <v>458.91022628561097</v>
      </c>
      <c r="V1100" s="34">
        <v>491.21470809394202</v>
      </c>
      <c r="W1100" s="34">
        <v>479.10435374761198</v>
      </c>
    </row>
    <row r="1101" spans="1:35" hidden="1">
      <c r="A1101" s="34" t="s">
        <v>44</v>
      </c>
      <c r="B1101" s="34" t="s">
        <v>46</v>
      </c>
      <c r="C1101" s="34" t="s">
        <v>64</v>
      </c>
      <c r="D1101" s="34">
        <v>2024</v>
      </c>
      <c r="E1101" s="34">
        <v>0</v>
      </c>
      <c r="J1101" s="34">
        <v>550.61407817194095</v>
      </c>
      <c r="K1101" s="34">
        <v>432.420509513252</v>
      </c>
      <c r="L1101" s="34">
        <v>522.423737201942</v>
      </c>
      <c r="M1101" s="34">
        <v>515.60596572934696</v>
      </c>
      <c r="N1101" s="34">
        <v>597.02533181025899</v>
      </c>
      <c r="O1101" s="34">
        <v>575.55377369618998</v>
      </c>
      <c r="P1101" s="34">
        <v>543.58567008240095</v>
      </c>
      <c r="Q1101" s="34">
        <v>590.54457302486901</v>
      </c>
      <c r="R1101" s="34">
        <v>589.22988147010301</v>
      </c>
      <c r="S1101" s="34">
        <v>548.67007428515501</v>
      </c>
      <c r="T1101" s="34">
        <v>581.906643463004</v>
      </c>
      <c r="U1101" s="34">
        <v>546.300786123732</v>
      </c>
      <c r="V1101" s="34">
        <v>584.75703049651997</v>
      </c>
      <c r="W1101" s="34">
        <v>570.34049383926197</v>
      </c>
      <c r="X1101" s="34">
        <v>546.97329909619202</v>
      </c>
    </row>
    <row r="1102" spans="1:35" hidden="1">
      <c r="A1102" s="34" t="s">
        <v>44</v>
      </c>
      <c r="B1102" s="34" t="s">
        <v>46</v>
      </c>
      <c r="C1102" s="34" t="s">
        <v>64</v>
      </c>
      <c r="D1102" s="34">
        <v>2025</v>
      </c>
      <c r="E1102" s="34">
        <v>0</v>
      </c>
      <c r="K1102" s="34">
        <v>526.27383553300899</v>
      </c>
      <c r="L1102" s="34">
        <v>635.81152582294203</v>
      </c>
      <c r="M1102" s="34">
        <v>627.514012953563</v>
      </c>
      <c r="N1102" s="34">
        <v>726.60478485589397</v>
      </c>
      <c r="O1102" s="34">
        <v>700.47300110613503</v>
      </c>
      <c r="P1102" s="34">
        <v>661.566482720865</v>
      </c>
      <c r="Q1102" s="34">
        <v>718.71743051419003</v>
      </c>
      <c r="R1102" s="34">
        <v>717.11739593708705</v>
      </c>
      <c r="S1102" s="34">
        <v>667.75441516698197</v>
      </c>
      <c r="T1102" s="34">
        <v>708.20470916638999</v>
      </c>
      <c r="U1102" s="34">
        <v>664.87089243676098</v>
      </c>
      <c r="V1102" s="34">
        <v>711.67374933418898</v>
      </c>
      <c r="W1102" s="34">
        <v>694.12822160180303</v>
      </c>
      <c r="X1102" s="34">
        <v>665.68936883571905</v>
      </c>
      <c r="Y1102" s="34">
        <v>705.77246590590096</v>
      </c>
    </row>
    <row r="1103" spans="1:35" hidden="1">
      <c r="A1103" s="34" t="s">
        <v>44</v>
      </c>
      <c r="B1103" s="34" t="s">
        <v>46</v>
      </c>
      <c r="C1103" s="34" t="s">
        <v>64</v>
      </c>
      <c r="D1103" s="34">
        <v>2026</v>
      </c>
      <c r="E1103" s="34">
        <v>0</v>
      </c>
      <c r="L1103" s="34">
        <v>745.27973656568497</v>
      </c>
      <c r="M1103" s="34">
        <v>735.553633853978</v>
      </c>
      <c r="N1103" s="34">
        <v>851.70494816661801</v>
      </c>
      <c r="O1103" s="34">
        <v>821.07403300067404</v>
      </c>
      <c r="P1103" s="34">
        <v>775.468946280468</v>
      </c>
      <c r="Q1103" s="34">
        <v>842.45962132486704</v>
      </c>
      <c r="R1103" s="34">
        <v>840.58410743484103</v>
      </c>
      <c r="S1103" s="34">
        <v>782.72226031462196</v>
      </c>
      <c r="T1103" s="34">
        <v>830.13691580842305</v>
      </c>
      <c r="U1103" s="34">
        <v>779.34227902538896</v>
      </c>
      <c r="V1103" s="34">
        <v>834.20322357006205</v>
      </c>
      <c r="W1103" s="34">
        <v>813.63686741699598</v>
      </c>
      <c r="X1103" s="34">
        <v>780.30167320153396</v>
      </c>
      <c r="Y1103" s="34">
        <v>827.28591115874303</v>
      </c>
      <c r="Z1103" s="34">
        <v>834.69412727855399</v>
      </c>
    </row>
    <row r="1104" spans="1:35" hidden="1">
      <c r="A1104" s="34" t="s">
        <v>44</v>
      </c>
      <c r="B1104" s="34" t="s">
        <v>46</v>
      </c>
      <c r="C1104" s="34" t="s">
        <v>64</v>
      </c>
      <c r="D1104" s="34">
        <v>2027</v>
      </c>
      <c r="E1104" s="34">
        <v>0</v>
      </c>
      <c r="M1104" s="34">
        <v>844.83667750132895</v>
      </c>
      <c r="N1104" s="34">
        <v>978.24488317784903</v>
      </c>
      <c r="O1104" s="34">
        <v>943.06305631087901</v>
      </c>
      <c r="P1104" s="34">
        <v>890.68230775827499</v>
      </c>
      <c r="Q1104" s="34">
        <v>967.62595499653605</v>
      </c>
      <c r="R1104" s="34">
        <v>965.47179131556197</v>
      </c>
      <c r="S1104" s="34">
        <v>899.01326480539205</v>
      </c>
      <c r="T1104" s="34">
        <v>953.47243429160505</v>
      </c>
      <c r="U1104" s="34">
        <v>895.13111123971601</v>
      </c>
      <c r="V1104" s="34">
        <v>958.14288357079795</v>
      </c>
      <c r="W1104" s="34">
        <v>934.52093242955095</v>
      </c>
      <c r="X1104" s="34">
        <v>896.23304500889901</v>
      </c>
      <c r="Y1104" s="34">
        <v>950.19784874825598</v>
      </c>
      <c r="Z1104" s="34">
        <v>958.70672207144196</v>
      </c>
      <c r="AA1104" s="34">
        <v>972.13069561196301</v>
      </c>
    </row>
    <row r="1105" spans="1:35" hidden="1">
      <c r="A1105" s="34" t="s">
        <v>44</v>
      </c>
      <c r="B1105" s="34" t="s">
        <v>46</v>
      </c>
      <c r="C1105" s="34" t="s">
        <v>64</v>
      </c>
      <c r="D1105" s="34">
        <v>2028</v>
      </c>
      <c r="E1105" s="34">
        <v>0</v>
      </c>
      <c r="N1105" s="34">
        <v>1074.8695617452099</v>
      </c>
      <c r="O1105" s="34">
        <v>1036.21270242891</v>
      </c>
      <c r="P1105" s="34">
        <v>978.65812360226505</v>
      </c>
      <c r="Q1105" s="34">
        <v>1063.2017647786899</v>
      </c>
      <c r="R1105" s="34">
        <v>1060.8348267946401</v>
      </c>
      <c r="S1105" s="34">
        <v>987.81195849998903</v>
      </c>
      <c r="T1105" s="34">
        <v>1047.6502511864701</v>
      </c>
      <c r="U1105" s="34">
        <v>983.54635100893802</v>
      </c>
      <c r="V1105" s="34">
        <v>1052.78201712382</v>
      </c>
      <c r="W1105" s="34">
        <v>1026.82684300803</v>
      </c>
      <c r="X1105" s="34">
        <v>984.75712664183004</v>
      </c>
      <c r="Y1105" s="34">
        <v>1044.0522233425199</v>
      </c>
      <c r="Z1105" s="34">
        <v>1053.4015479309901</v>
      </c>
      <c r="AA1105" s="34">
        <v>1068.15145442629</v>
      </c>
      <c r="AB1105" s="34">
        <v>1015.0074858627499</v>
      </c>
    </row>
    <row r="1106" spans="1:35" hidden="1">
      <c r="A1106" s="34" t="s">
        <v>44</v>
      </c>
      <c r="B1106" s="34" t="s">
        <v>46</v>
      </c>
      <c r="C1106" s="34" t="s">
        <v>64</v>
      </c>
      <c r="D1106" s="34">
        <v>2029</v>
      </c>
      <c r="E1106" s="34">
        <v>0</v>
      </c>
      <c r="O1106" s="34">
        <v>1128.2827996680901</v>
      </c>
      <c r="P1106" s="34">
        <v>1065.61435217654</v>
      </c>
      <c r="Q1106" s="34">
        <v>1157.66990789119</v>
      </c>
      <c r="R1106" s="34">
        <v>1155.0926615314199</v>
      </c>
      <c r="S1106" s="34">
        <v>1075.5815282610399</v>
      </c>
      <c r="T1106" s="34">
        <v>1140.7366033159999</v>
      </c>
      <c r="U1106" s="34">
        <v>1070.9369108470601</v>
      </c>
      <c r="V1106" s="34">
        <v>1146.3243395264001</v>
      </c>
      <c r="W1106" s="34">
        <v>1118.06298309969</v>
      </c>
      <c r="X1106" s="34">
        <v>1072.25526693133</v>
      </c>
      <c r="Y1106" s="34">
        <v>1136.81888167493</v>
      </c>
      <c r="Z1106" s="34">
        <v>1146.99891719945</v>
      </c>
      <c r="AA1106" s="34">
        <v>1163.05938987688</v>
      </c>
      <c r="AB1106" s="34">
        <v>1105.1934464312999</v>
      </c>
      <c r="AC1106" s="34">
        <v>1075.80944435014</v>
      </c>
    </row>
    <row r="1107" spans="1:35" hidden="1">
      <c r="A1107" s="34" t="s">
        <v>44</v>
      </c>
      <c r="B1107" s="34" t="s">
        <v>46</v>
      </c>
      <c r="C1107" s="34" t="s">
        <v>64</v>
      </c>
      <c r="D1107" s="34">
        <v>2030</v>
      </c>
      <c r="E1107" s="34">
        <v>0</v>
      </c>
      <c r="P1107" s="34">
        <v>1152.57058075081</v>
      </c>
      <c r="Q1107" s="34">
        <v>1252.13805100369</v>
      </c>
      <c r="R1107" s="34">
        <v>1249.3504962682</v>
      </c>
      <c r="S1107" s="34">
        <v>1163.3510980220899</v>
      </c>
      <c r="T1107" s="34">
        <v>1233.8229554455399</v>
      </c>
      <c r="U1107" s="34">
        <v>1158.3274706851801</v>
      </c>
      <c r="V1107" s="34">
        <v>1239.86666192898</v>
      </c>
      <c r="W1107" s="34">
        <v>1209.29912319134</v>
      </c>
      <c r="X1107" s="34">
        <v>1159.75340722083</v>
      </c>
      <c r="Y1107" s="34">
        <v>1229.5855400073499</v>
      </c>
      <c r="Z1107" s="34">
        <v>1240.59628646792</v>
      </c>
      <c r="AA1107" s="34">
        <v>1257.96732532747</v>
      </c>
      <c r="AB1107" s="34">
        <v>1195.3794069998401</v>
      </c>
      <c r="AC1107" s="34">
        <v>1163.5976125126599</v>
      </c>
      <c r="AD1107" s="34">
        <v>790.87085683062003</v>
      </c>
    </row>
    <row r="1108" spans="1:35" hidden="1">
      <c r="A1108" s="34" t="s">
        <v>44</v>
      </c>
      <c r="B1108" s="34" t="s">
        <v>46</v>
      </c>
      <c r="C1108" s="34" t="s">
        <v>64</v>
      </c>
      <c r="D1108" s="34">
        <v>2031</v>
      </c>
      <c r="E1108" s="34">
        <v>0</v>
      </c>
      <c r="Q1108" s="34">
        <v>1322.0792892879899</v>
      </c>
      <c r="R1108" s="34">
        <v>1319.1360288538799</v>
      </c>
      <c r="S1108" s="34">
        <v>1228.33292354031</v>
      </c>
      <c r="T1108" s="34">
        <v>1302.74115919973</v>
      </c>
      <c r="U1108" s="34">
        <v>1223.0286891917899</v>
      </c>
      <c r="V1108" s="34">
        <v>1309.1224517144699</v>
      </c>
      <c r="W1108" s="34">
        <v>1276.84748821731</v>
      </c>
      <c r="X1108" s="34">
        <v>1224.53427490586</v>
      </c>
      <c r="Y1108" s="34">
        <v>1298.2670525415599</v>
      </c>
      <c r="Z1108" s="34">
        <v>1309.89283121944</v>
      </c>
      <c r="AA1108" s="34">
        <v>1328.2341720094701</v>
      </c>
      <c r="AB1108" s="34">
        <v>1262.15025217789</v>
      </c>
      <c r="AC1108" s="34">
        <v>1228.59320770166</v>
      </c>
      <c r="AD1108" s="34">
        <v>835.04688598759196</v>
      </c>
      <c r="AE1108" s="34">
        <v>1055.9809828211901</v>
      </c>
    </row>
    <row r="1109" spans="1:35" hidden="1">
      <c r="A1109" s="34" t="s">
        <v>44</v>
      </c>
      <c r="B1109" s="34" t="s">
        <v>46</v>
      </c>
      <c r="C1109" s="34" t="s">
        <v>64</v>
      </c>
      <c r="D1109" s="34">
        <v>2032</v>
      </c>
      <c r="E1109" s="34">
        <v>0</v>
      </c>
      <c r="R1109" s="34">
        <v>1377.2380107351801</v>
      </c>
      <c r="S1109" s="34">
        <v>1282.4354389039099</v>
      </c>
      <c r="T1109" s="34">
        <v>1360.1210211489199</v>
      </c>
      <c r="U1109" s="34">
        <v>1276.8975769982101</v>
      </c>
      <c r="V1109" s="34">
        <v>1366.78338076665</v>
      </c>
      <c r="W1109" s="34">
        <v>1333.08685095388</v>
      </c>
      <c r="X1109" s="34">
        <v>1278.46947696036</v>
      </c>
      <c r="Y1109" s="34">
        <v>1355.4498503076099</v>
      </c>
      <c r="Z1109" s="34">
        <v>1367.58769200804</v>
      </c>
      <c r="AA1109" s="34">
        <v>1386.7368859890701</v>
      </c>
      <c r="AB1109" s="34">
        <v>1317.74226807274</v>
      </c>
      <c r="AC1109" s="34">
        <v>1282.70718740654</v>
      </c>
      <c r="AD1109" s="34">
        <v>871.82692836263004</v>
      </c>
      <c r="AE1109" s="34">
        <v>1102.4921739256999</v>
      </c>
      <c r="AF1109" s="34">
        <v>764.364729539716</v>
      </c>
    </row>
    <row r="1110" spans="1:35" hidden="1">
      <c r="A1110" s="34" t="s">
        <v>44</v>
      </c>
      <c r="B1110" s="34" t="s">
        <v>46</v>
      </c>
      <c r="C1110" s="34" t="s">
        <v>64</v>
      </c>
      <c r="D1110" s="34">
        <v>2033</v>
      </c>
      <c r="E1110" s="34">
        <v>0</v>
      </c>
      <c r="S1110" s="34">
        <v>1324.04144936015</v>
      </c>
      <c r="T1110" s="34">
        <v>1404.24738237615</v>
      </c>
      <c r="U1110" s="34">
        <v>1318.32392278412</v>
      </c>
      <c r="V1110" s="34">
        <v>1411.1258887062299</v>
      </c>
      <c r="W1110" s="34">
        <v>1376.3361434931301</v>
      </c>
      <c r="X1110" s="34">
        <v>1319.94681984466</v>
      </c>
      <c r="Y1110" s="34">
        <v>1399.42466489399</v>
      </c>
      <c r="Z1110" s="34">
        <v>1411.9562941905799</v>
      </c>
      <c r="AA1110" s="34">
        <v>1431.7267448375001</v>
      </c>
      <c r="AB1110" s="34">
        <v>1360.4937368179701</v>
      </c>
      <c r="AC1110" s="34">
        <v>1324.3220141904501</v>
      </c>
      <c r="AD1110" s="34">
        <v>900.11158051517202</v>
      </c>
      <c r="AE1110" s="34">
        <v>1138.26029099792</v>
      </c>
      <c r="AF1110" s="34">
        <v>789.16298913615606</v>
      </c>
      <c r="AG1110" s="34">
        <v>898.10005527015699</v>
      </c>
    </row>
    <row r="1111" spans="1:35" hidden="1">
      <c r="A1111" s="34" t="s">
        <v>44</v>
      </c>
      <c r="B1111" s="34" t="s">
        <v>46</v>
      </c>
      <c r="C1111" s="34" t="s">
        <v>64</v>
      </c>
      <c r="D1111" s="34">
        <v>2034</v>
      </c>
      <c r="E1111" s="34">
        <v>0</v>
      </c>
      <c r="T1111" s="34">
        <v>1452.42775558893</v>
      </c>
      <c r="U1111" s="34">
        <v>1363.5562225998301</v>
      </c>
      <c r="V1111" s="34">
        <v>1459.5422666331899</v>
      </c>
      <c r="W1111" s="34">
        <v>1423.5588692692199</v>
      </c>
      <c r="X1111" s="34">
        <v>1365.2348020045599</v>
      </c>
      <c r="Y1111" s="34">
        <v>1447.43956845298</v>
      </c>
      <c r="Z1111" s="34">
        <v>1460.4011637114399</v>
      </c>
      <c r="AA1111" s="34">
        <v>1480.84994760841</v>
      </c>
      <c r="AB1111" s="34">
        <v>1407.17290233837</v>
      </c>
      <c r="AC1111" s="34">
        <v>1369.7601112796001</v>
      </c>
      <c r="AD1111" s="34">
        <v>930.99482261812602</v>
      </c>
      <c r="AE1111" s="34">
        <v>1177.3145248329599</v>
      </c>
      <c r="AF1111" s="34">
        <v>816.23953406654402</v>
      </c>
      <c r="AG1111" s="34">
        <v>928.91428101726899</v>
      </c>
      <c r="AH1111" s="34">
        <v>534.13146750809096</v>
      </c>
    </row>
    <row r="1112" spans="1:35" hidden="1">
      <c r="A1112" s="34" t="s">
        <v>44</v>
      </c>
      <c r="B1112" s="34" t="s">
        <v>46</v>
      </c>
      <c r="C1112" s="34" t="s">
        <v>64</v>
      </c>
      <c r="D1112" s="34">
        <v>2035</v>
      </c>
      <c r="E1112" s="34">
        <v>0</v>
      </c>
      <c r="U1112" s="34">
        <v>6064.7877464877702</v>
      </c>
      <c r="V1112" s="34">
        <v>6491.7118248931802</v>
      </c>
      <c r="W1112" s="34">
        <v>6331.6658628763298</v>
      </c>
      <c r="X1112" s="34">
        <v>6072.2536856522902</v>
      </c>
      <c r="Y1112" s="34">
        <v>6437.8817778395796</v>
      </c>
      <c r="Z1112" s="34">
        <v>6495.5320036209296</v>
      </c>
      <c r="AA1112" s="34">
        <v>6586.4835404577798</v>
      </c>
      <c r="AB1112" s="34">
        <v>6258.7848112486599</v>
      </c>
      <c r="AC1112" s="34">
        <v>6092.3812313929302</v>
      </c>
      <c r="AD1112" s="34">
        <v>4140.8530859786897</v>
      </c>
      <c r="AE1112" s="34">
        <v>5236.4270615517398</v>
      </c>
      <c r="AF1112" s="34">
        <v>3630.4476796469098</v>
      </c>
      <c r="AG1112" s="34">
        <v>4131.5993104483596</v>
      </c>
      <c r="AH1112" s="34">
        <v>2375.6952045440398</v>
      </c>
      <c r="AI1112" s="34">
        <v>3056.5371918074002</v>
      </c>
    </row>
    <row r="1113" spans="1:35" hidden="1">
      <c r="A1113" s="34" t="s">
        <v>44</v>
      </c>
      <c r="B1113" s="34" t="s">
        <v>46</v>
      </c>
      <c r="C1113" s="34" t="s">
        <v>64</v>
      </c>
      <c r="D1113" s="34">
        <v>2036</v>
      </c>
      <c r="E1113" s="34">
        <v>0</v>
      </c>
      <c r="V1113" s="34">
        <v>3529.2249075304399</v>
      </c>
      <c r="W1113" s="34">
        <v>3442.2157779302001</v>
      </c>
      <c r="X1113" s="34">
        <v>3301.1861170532202</v>
      </c>
      <c r="Y1113" s="34">
        <v>3499.96015457166</v>
      </c>
      <c r="Z1113" s="34">
        <v>3531.3017510935601</v>
      </c>
      <c r="AA1113" s="34">
        <v>3580.7476349899998</v>
      </c>
      <c r="AB1113" s="34">
        <v>3402.5939293901802</v>
      </c>
      <c r="AC1113" s="34">
        <v>3312.1284751971698</v>
      </c>
      <c r="AD1113" s="34">
        <v>2251.1784631938399</v>
      </c>
      <c r="AE1113" s="34">
        <v>2846.7882294511701</v>
      </c>
      <c r="AF1113" s="34">
        <v>1973.69611007137</v>
      </c>
      <c r="AG1113" s="34">
        <v>2246.14763989618</v>
      </c>
      <c r="AH1113" s="34">
        <v>1291.54881096642</v>
      </c>
      <c r="AI1113" s="34">
        <v>1661.6891629038601</v>
      </c>
    </row>
    <row r="1114" spans="1:35" hidden="1">
      <c r="A1114" s="34" t="s">
        <v>44</v>
      </c>
      <c r="B1114" s="34" t="s">
        <v>46</v>
      </c>
      <c r="C1114" s="34" t="s">
        <v>64</v>
      </c>
      <c r="D1114" s="34">
        <v>2037</v>
      </c>
      <c r="E1114" s="34">
        <v>0</v>
      </c>
      <c r="W1114" s="34">
        <v>2961.8888293404898</v>
      </c>
      <c r="X1114" s="34">
        <v>2840.5384538540402</v>
      </c>
      <c r="Y1114" s="34">
        <v>3011.5755529991702</v>
      </c>
      <c r="Z1114" s="34">
        <v>3038.54374169528</v>
      </c>
      <c r="AA1114" s="34">
        <v>3081.0899446697399</v>
      </c>
      <c r="AB1114" s="34">
        <v>2927.7958153752002</v>
      </c>
      <c r="AC1114" s="34">
        <v>2849.9539148373501</v>
      </c>
      <c r="AD1114" s="34">
        <v>1937.04891649617</v>
      </c>
      <c r="AE1114" s="34">
        <v>2449.5472684688798</v>
      </c>
      <c r="AF1114" s="34">
        <v>1698.2864637405901</v>
      </c>
      <c r="AG1114" s="34">
        <v>1932.7200945137499</v>
      </c>
      <c r="AH1114" s="34">
        <v>1111.32603024952</v>
      </c>
      <c r="AI1114" s="34">
        <v>1429.8169803871299</v>
      </c>
    </row>
    <row r="1115" spans="1:35" hidden="1">
      <c r="A1115" s="34" t="s">
        <v>44</v>
      </c>
      <c r="B1115" s="34" t="s">
        <v>46</v>
      </c>
      <c r="C1115" s="34" t="s">
        <v>64</v>
      </c>
      <c r="D1115" s="34">
        <v>2038</v>
      </c>
      <c r="E1115" s="34">
        <v>0</v>
      </c>
      <c r="X1115" s="34">
        <v>1892.4220894774901</v>
      </c>
      <c r="Y1115" s="34">
        <v>2006.37033900858</v>
      </c>
      <c r="Z1115" s="34">
        <v>2024.33707201741</v>
      </c>
      <c r="AA1115" s="34">
        <v>2052.6821818056701</v>
      </c>
      <c r="AB1115" s="34">
        <v>1950.5546446584101</v>
      </c>
      <c r="AC1115" s="34">
        <v>1898.6948531231501</v>
      </c>
      <c r="AD1115" s="34">
        <v>1290.49974768064</v>
      </c>
      <c r="AE1115" s="34">
        <v>1631.93614005831</v>
      </c>
      <c r="AF1115" s="34">
        <v>1131.4315473824099</v>
      </c>
      <c r="AG1115" s="34">
        <v>1287.6158020928499</v>
      </c>
      <c r="AH1115" s="34">
        <v>740.387064784161</v>
      </c>
      <c r="AI1115" s="34">
        <v>952.57194421127099</v>
      </c>
    </row>
    <row r="1116" spans="1:35" hidden="1">
      <c r="A1116" s="34" t="s">
        <v>44</v>
      </c>
      <c r="B1116" s="34" t="s">
        <v>46</v>
      </c>
      <c r="C1116" s="34" t="s">
        <v>64</v>
      </c>
      <c r="D1116" s="34">
        <v>2039</v>
      </c>
      <c r="E1116" s="34">
        <v>0</v>
      </c>
      <c r="Y1116" s="34">
        <v>2106.9063992113802</v>
      </c>
      <c r="Z1116" s="34">
        <v>2125.7734169364999</v>
      </c>
      <c r="AA1116" s="34">
        <v>2155.5388555687</v>
      </c>
      <c r="AB1116" s="34">
        <v>2048.2938682561498</v>
      </c>
      <c r="AC1116" s="34">
        <v>1993.8354641803601</v>
      </c>
      <c r="AD1116" s="34">
        <v>1355.1646591389299</v>
      </c>
      <c r="AE1116" s="34">
        <v>1713.70989181</v>
      </c>
      <c r="AF1116" s="34">
        <v>1188.1258016541301</v>
      </c>
      <c r="AG1116" s="34">
        <v>1352.13620357629</v>
      </c>
      <c r="AH1116" s="34">
        <v>777.486695431263</v>
      </c>
      <c r="AI1116" s="34">
        <v>1000.30382524478</v>
      </c>
    </row>
    <row r="1117" spans="1:35" hidden="1">
      <c r="A1117" s="34" t="s">
        <v>44</v>
      </c>
      <c r="B1117" s="34" t="s">
        <v>46</v>
      </c>
      <c r="C1117" s="34" t="s">
        <v>64</v>
      </c>
      <c r="D1117" s="34">
        <v>2040</v>
      </c>
      <c r="E1117" s="34">
        <v>0</v>
      </c>
      <c r="Z1117" s="34">
        <v>2260.1334595882099</v>
      </c>
      <c r="AA1117" s="34">
        <v>2291.780230244</v>
      </c>
      <c r="AB1117" s="34">
        <v>2177.7567965764902</v>
      </c>
      <c r="AC1117" s="34">
        <v>2119.85633539524</v>
      </c>
      <c r="AD1117" s="34">
        <v>1440.8181817351399</v>
      </c>
      <c r="AE1117" s="34">
        <v>1822.0253558767499</v>
      </c>
      <c r="AF1117" s="34">
        <v>1263.22159131543</v>
      </c>
      <c r="AG1117" s="34">
        <v>1437.5983118781401</v>
      </c>
      <c r="AH1117" s="34">
        <v>826.62793726211805</v>
      </c>
      <c r="AI1117" s="34">
        <v>1063.5282797203899</v>
      </c>
    </row>
    <row r="1118" spans="1:35" hidden="1">
      <c r="A1118" s="34" t="s">
        <v>44</v>
      </c>
      <c r="B1118" s="34" t="s">
        <v>46</v>
      </c>
      <c r="C1118" s="34" t="s">
        <v>64</v>
      </c>
      <c r="D1118" s="34">
        <v>2041</v>
      </c>
      <c r="E1118" s="34">
        <v>0</v>
      </c>
      <c r="AA1118" s="34">
        <v>2426.43185725681</v>
      </c>
      <c r="AB1118" s="34">
        <v>2305.7090722909902</v>
      </c>
      <c r="AC1118" s="34">
        <v>2244.4067180311899</v>
      </c>
      <c r="AD1118" s="34">
        <v>1525.47224665812</v>
      </c>
      <c r="AE1118" s="34">
        <v>1929.0769288808899</v>
      </c>
      <c r="AF1118" s="34">
        <v>1337.44111738675</v>
      </c>
      <c r="AG1118" s="34">
        <v>1522.0631960457899</v>
      </c>
      <c r="AH1118" s="34">
        <v>875.19576903660595</v>
      </c>
      <c r="AI1118" s="34">
        <v>1126.0149926035101</v>
      </c>
    </row>
    <row r="1119" spans="1:35" hidden="1">
      <c r="A1119" s="34" t="s">
        <v>44</v>
      </c>
      <c r="B1119" s="34" t="s">
        <v>46</v>
      </c>
      <c r="C1119" s="34" t="s">
        <v>64</v>
      </c>
      <c r="D1119" s="34">
        <v>2042</v>
      </c>
      <c r="E1119" s="34">
        <v>0</v>
      </c>
      <c r="AB1119" s="34">
        <v>2449.2210698456402</v>
      </c>
      <c r="AC1119" s="34">
        <v>2384.1031330301898</v>
      </c>
      <c r="AD1119" s="34">
        <v>1620.42072561542</v>
      </c>
      <c r="AE1119" s="34">
        <v>2049.1465798300401</v>
      </c>
      <c r="AF1119" s="34">
        <v>1420.6861584348801</v>
      </c>
      <c r="AG1119" s="34">
        <v>1616.79948879581</v>
      </c>
      <c r="AH1119" s="34">
        <v>929.66972439170104</v>
      </c>
      <c r="AI1119" s="34">
        <v>1196.1004438892001</v>
      </c>
    </row>
    <row r="1120" spans="1:35" hidden="1">
      <c r="A1120" s="34" t="s">
        <v>44</v>
      </c>
      <c r="B1120" s="34" t="s">
        <v>46</v>
      </c>
      <c r="C1120" s="34" t="s">
        <v>64</v>
      </c>
      <c r="D1120" s="34">
        <v>2043</v>
      </c>
      <c r="E1120" s="34">
        <v>0</v>
      </c>
      <c r="AC1120" s="34">
        <v>2493.5074833030799</v>
      </c>
      <c r="AD1120" s="34">
        <v>1694.7803765040801</v>
      </c>
      <c r="AE1120" s="34">
        <v>2143.1800748891601</v>
      </c>
      <c r="AF1120" s="34">
        <v>1485.8801695294001</v>
      </c>
      <c r="AG1120" s="34">
        <v>1690.9929643810799</v>
      </c>
      <c r="AH1120" s="34">
        <v>972.331432585583</v>
      </c>
      <c r="AI1120" s="34">
        <v>1250.98841836977</v>
      </c>
    </row>
    <row r="1121" spans="1:35" hidden="1">
      <c r="A1121" s="34" t="s">
        <v>44</v>
      </c>
      <c r="B1121" s="34" t="s">
        <v>46</v>
      </c>
      <c r="C1121" s="34" t="s">
        <v>64</v>
      </c>
      <c r="D1121" s="34">
        <v>2044</v>
      </c>
      <c r="E1121" s="34">
        <v>0</v>
      </c>
      <c r="AD1121" s="34">
        <v>1767.64084088288</v>
      </c>
      <c r="AE1121" s="34">
        <v>2235.3177333543399</v>
      </c>
      <c r="AF1121" s="34">
        <v>1549.7597852389499</v>
      </c>
      <c r="AG1121" s="34">
        <v>1763.6906037650399</v>
      </c>
      <c r="AH1121" s="34">
        <v>1014.1330256949</v>
      </c>
      <c r="AI1121" s="34">
        <v>1304.76978046162</v>
      </c>
    </row>
    <row r="1122" spans="1:35" hidden="1">
      <c r="A1122" s="34" t="s">
        <v>44</v>
      </c>
      <c r="B1122" s="34" t="s">
        <v>46</v>
      </c>
      <c r="C1122" s="34" t="s">
        <v>64</v>
      </c>
      <c r="D1122" s="34">
        <v>2045</v>
      </c>
      <c r="E1122" s="34">
        <v>0</v>
      </c>
      <c r="AE1122" s="34">
        <v>2324.4220532692402</v>
      </c>
      <c r="AF1122" s="34">
        <v>1611.53636833255</v>
      </c>
      <c r="AG1122" s="34">
        <v>1833.9949052268901</v>
      </c>
      <c r="AH1122" s="34">
        <v>1054.55843466895</v>
      </c>
      <c r="AI1122" s="34">
        <v>1356.7805627315199</v>
      </c>
    </row>
    <row r="1123" spans="1:35" hidden="1">
      <c r="A1123" s="34" t="s">
        <v>44</v>
      </c>
      <c r="B1123" s="34" t="s">
        <v>46</v>
      </c>
      <c r="C1123" s="34" t="s">
        <v>64</v>
      </c>
      <c r="D1123" s="34">
        <v>2046</v>
      </c>
      <c r="E1123" s="34">
        <v>0</v>
      </c>
      <c r="AF1123" s="34">
        <v>732.11822942844503</v>
      </c>
      <c r="AG1123" s="34">
        <v>833.18076413304004</v>
      </c>
      <c r="AH1123" s="34">
        <v>479.08410209662799</v>
      </c>
      <c r="AI1123" s="34">
        <v>616.38310051774795</v>
      </c>
    </row>
    <row r="1124" spans="1:35" hidden="1">
      <c r="A1124" s="34" t="s">
        <v>44</v>
      </c>
      <c r="B1124" s="34" t="s">
        <v>46</v>
      </c>
      <c r="C1124" s="34" t="s">
        <v>64</v>
      </c>
      <c r="D1124" s="34">
        <v>2047</v>
      </c>
      <c r="E1124" s="34">
        <v>0</v>
      </c>
      <c r="AG1124" s="34">
        <v>869.87861227199403</v>
      </c>
      <c r="AH1124" s="34">
        <v>500.18559217102199</v>
      </c>
      <c r="AI1124" s="34">
        <v>643.53199112104403</v>
      </c>
    </row>
    <row r="1125" spans="1:35" hidden="1">
      <c r="A1125" s="34" t="s">
        <v>44</v>
      </c>
      <c r="B1125" s="34" t="s">
        <v>46</v>
      </c>
      <c r="C1125" s="34" t="s">
        <v>64</v>
      </c>
      <c r="D1125" s="34">
        <v>2048</v>
      </c>
      <c r="E1125" s="34">
        <v>0</v>
      </c>
      <c r="AH1125" s="34">
        <v>516.413096766276</v>
      </c>
      <c r="AI1125" s="34">
        <v>664.41007818825199</v>
      </c>
    </row>
    <row r="1126" spans="1:35" hidden="1">
      <c r="A1126" s="34" t="s">
        <v>44</v>
      </c>
      <c r="B1126" s="34" t="s">
        <v>46</v>
      </c>
      <c r="C1126" s="34" t="s">
        <v>64</v>
      </c>
      <c r="D1126" s="34">
        <v>2049</v>
      </c>
      <c r="E1126" s="34">
        <v>0</v>
      </c>
      <c r="AI1126" s="34">
        <v>687.20629339591096</v>
      </c>
    </row>
    <row r="1127" spans="1:35" hidden="1">
      <c r="A1127" s="34" t="s">
        <v>44</v>
      </c>
      <c r="B1127" s="34" t="s">
        <v>45</v>
      </c>
      <c r="C1127" s="34" t="s">
        <v>63</v>
      </c>
      <c r="D1127" s="34">
        <v>2012</v>
      </c>
      <c r="E1127" s="34">
        <v>1</v>
      </c>
      <c r="F1127" s="34">
        <v>62042.810238557999</v>
      </c>
      <c r="G1127" s="34">
        <v>62042.810238557999</v>
      </c>
      <c r="H1127" s="34">
        <v>62042.810238557999</v>
      </c>
      <c r="I1127" s="34">
        <v>62042.810238557999</v>
      </c>
      <c r="J1127" s="34">
        <v>62042.810238557999</v>
      </c>
      <c r="K1127" s="34">
        <v>62042.810238557999</v>
      </c>
      <c r="L1127" s="34">
        <v>62042.810238557999</v>
      </c>
      <c r="M1127" s="34">
        <v>61375.721240049003</v>
      </c>
      <c r="N1127" s="34">
        <v>58458.014757176599</v>
      </c>
      <c r="O1127" s="34">
        <v>54311.8183688016</v>
      </c>
      <c r="P1127" s="34">
        <v>55129.864616052102</v>
      </c>
      <c r="Q1127" s="34">
        <v>55002.775819452399</v>
      </c>
      <c r="R1127" s="34">
        <v>54486.504991246198</v>
      </c>
      <c r="S1127" s="34">
        <v>54866.132153191997</v>
      </c>
      <c r="T1127" s="34">
        <v>54885.1086527105</v>
      </c>
      <c r="U1127" s="34">
        <v>54011.596663394303</v>
      </c>
      <c r="V1127" s="34">
        <v>53527.389805411003</v>
      </c>
      <c r="W1127" s="34">
        <v>53971.1222827456</v>
      </c>
      <c r="X1127" s="34">
        <v>53674.975156967601</v>
      </c>
      <c r="Y1127" s="34">
        <v>53211.905733166597</v>
      </c>
      <c r="Z1127" s="34">
        <v>52490.550322205003</v>
      </c>
      <c r="AA1127" s="34">
        <v>48560.839409482702</v>
      </c>
    </row>
    <row r="1128" spans="1:35" hidden="1">
      <c r="A1128" s="34" t="s">
        <v>44</v>
      </c>
      <c r="B1128" s="34" t="s">
        <v>45</v>
      </c>
      <c r="C1128" s="34" t="s">
        <v>63</v>
      </c>
      <c r="D1128" s="34">
        <v>2013</v>
      </c>
      <c r="E1128" s="34">
        <v>1</v>
      </c>
      <c r="F1128" s="34">
        <v>37336.590213555297</v>
      </c>
      <c r="G1128" s="34">
        <v>37336.590213555297</v>
      </c>
      <c r="H1128" s="34">
        <v>37336.590213555297</v>
      </c>
      <c r="I1128" s="34">
        <v>37336.590213555297</v>
      </c>
      <c r="J1128" s="34">
        <v>37336.590213555297</v>
      </c>
      <c r="K1128" s="34">
        <v>37336.590213555297</v>
      </c>
      <c r="L1128" s="34">
        <v>37336.590213555297</v>
      </c>
      <c r="M1128" s="34">
        <v>36935.1443654783</v>
      </c>
      <c r="N1128" s="34">
        <v>35179.3049556326</v>
      </c>
      <c r="O1128" s="34">
        <v>32684.175626344499</v>
      </c>
      <c r="P1128" s="34">
        <v>33176.465665946002</v>
      </c>
      <c r="Q1128" s="34">
        <v>33099.985211544699</v>
      </c>
      <c r="R1128" s="34">
        <v>32789.299859320497</v>
      </c>
      <c r="S1128" s="34">
        <v>33017.754755625298</v>
      </c>
      <c r="T1128" s="34">
        <v>33029.174576608297</v>
      </c>
      <c r="U1128" s="34">
        <v>32503.505944476299</v>
      </c>
      <c r="V1128" s="34">
        <v>32212.116290049002</v>
      </c>
      <c r="W1128" s="34">
        <v>32479.148966469998</v>
      </c>
      <c r="X1128" s="34">
        <v>32300.931315857801</v>
      </c>
      <c r="Y1128" s="34">
        <v>32022.261905971201</v>
      </c>
      <c r="Z1128" s="34">
        <v>31588.159206982498</v>
      </c>
      <c r="AA1128" s="34">
        <v>29223.308139761401</v>
      </c>
      <c r="AB1128" s="34">
        <v>30101.005766780901</v>
      </c>
    </row>
    <row r="1129" spans="1:35" hidden="1">
      <c r="A1129" s="34" t="s">
        <v>44</v>
      </c>
      <c r="B1129" s="34" t="s">
        <v>45</v>
      </c>
      <c r="C1129" s="34" t="s">
        <v>63</v>
      </c>
      <c r="D1129" s="34">
        <v>2014</v>
      </c>
      <c r="E1129" s="34">
        <v>1</v>
      </c>
      <c r="F1129" s="34">
        <v>40620.286033536097</v>
      </c>
      <c r="G1129" s="34">
        <v>40620.286033536097</v>
      </c>
      <c r="H1129" s="34">
        <v>40620.286033536097</v>
      </c>
      <c r="I1129" s="34">
        <v>40620.286033536097</v>
      </c>
      <c r="J1129" s="34">
        <v>40620.286033536097</v>
      </c>
      <c r="K1129" s="34">
        <v>40620.286033536097</v>
      </c>
      <c r="L1129" s="34">
        <v>40620.286033536097</v>
      </c>
      <c r="M1129" s="34">
        <v>40183.533639099602</v>
      </c>
      <c r="N1129" s="34">
        <v>38273.270847319698</v>
      </c>
      <c r="O1129" s="34">
        <v>35558.698722049601</v>
      </c>
      <c r="P1129" s="34">
        <v>36094.284915263801</v>
      </c>
      <c r="Q1129" s="34">
        <v>36011.078122249601</v>
      </c>
      <c r="R1129" s="34">
        <v>35673.068470013102</v>
      </c>
      <c r="S1129" s="34">
        <v>35921.615623906502</v>
      </c>
      <c r="T1129" s="34">
        <v>35934.039800622399</v>
      </c>
      <c r="U1129" s="34">
        <v>35362.139418880899</v>
      </c>
      <c r="V1129" s="34">
        <v>35045.122491455302</v>
      </c>
      <c r="W1129" s="34">
        <v>35335.640282032298</v>
      </c>
      <c r="X1129" s="34">
        <v>35141.748662506201</v>
      </c>
      <c r="Y1129" s="34">
        <v>34838.570705610698</v>
      </c>
      <c r="Z1129" s="34">
        <v>34366.289340333497</v>
      </c>
      <c r="AA1129" s="34">
        <v>31793.453250380098</v>
      </c>
      <c r="AB1129" s="34">
        <v>32748.343036955899</v>
      </c>
      <c r="AC1129" s="34">
        <v>32092.526314691499</v>
      </c>
    </row>
    <row r="1130" spans="1:35" hidden="1">
      <c r="A1130" s="34" t="s">
        <v>44</v>
      </c>
      <c r="B1130" s="34" t="s">
        <v>45</v>
      </c>
      <c r="C1130" s="34" t="s">
        <v>63</v>
      </c>
      <c r="D1130" s="34">
        <v>2015</v>
      </c>
      <c r="E1130" s="34">
        <v>1</v>
      </c>
      <c r="F1130" s="34">
        <v>46399.323437978397</v>
      </c>
      <c r="G1130" s="34">
        <v>46399.323437978397</v>
      </c>
      <c r="H1130" s="34">
        <v>46399.323437978397</v>
      </c>
      <c r="I1130" s="34">
        <v>46399.323437978397</v>
      </c>
      <c r="J1130" s="34">
        <v>46399.323437978397</v>
      </c>
      <c r="K1130" s="34">
        <v>46399.323437978397</v>
      </c>
      <c r="L1130" s="34">
        <v>46399.323437978397</v>
      </c>
      <c r="M1130" s="34">
        <v>45900.434395320299</v>
      </c>
      <c r="N1130" s="34">
        <v>43718.399018854499</v>
      </c>
      <c r="O1130" s="34">
        <v>40617.625431683402</v>
      </c>
      <c r="P1130" s="34">
        <v>41229.409331662398</v>
      </c>
      <c r="Q1130" s="34">
        <v>41134.364730102599</v>
      </c>
      <c r="R1130" s="34">
        <v>40748.266533592403</v>
      </c>
      <c r="S1130" s="34">
        <v>41032.174425662997</v>
      </c>
      <c r="T1130" s="34">
        <v>41046.366186730796</v>
      </c>
      <c r="U1130" s="34">
        <v>40393.101688178998</v>
      </c>
      <c r="V1130" s="34">
        <v>40030.982845913997</v>
      </c>
      <c r="W1130" s="34">
        <v>40362.832526104401</v>
      </c>
      <c r="X1130" s="34">
        <v>40141.355996892402</v>
      </c>
      <c r="Y1130" s="34">
        <v>39795.044991852999</v>
      </c>
      <c r="Z1130" s="34">
        <v>39255.572281022403</v>
      </c>
      <c r="AA1130" s="34">
        <v>36316.699477613503</v>
      </c>
      <c r="AB1130" s="34">
        <v>37407.441182838702</v>
      </c>
      <c r="AC1130" s="34">
        <v>36658.321588081097</v>
      </c>
      <c r="AD1130" s="34">
        <v>34097.095874175699</v>
      </c>
    </row>
    <row r="1131" spans="1:35" hidden="1">
      <c r="A1131" s="34" t="s">
        <v>44</v>
      </c>
      <c r="B1131" s="34" t="s">
        <v>45</v>
      </c>
      <c r="C1131" s="34" t="s">
        <v>63</v>
      </c>
      <c r="D1131" s="34">
        <v>2016</v>
      </c>
      <c r="E1131" s="34">
        <v>1</v>
      </c>
      <c r="F1131" s="34">
        <v>36678.514855939698</v>
      </c>
      <c r="G1131" s="34">
        <v>36678.514855939698</v>
      </c>
      <c r="H1131" s="34">
        <v>36678.514855939698</v>
      </c>
      <c r="I1131" s="34">
        <v>36678.514855939698</v>
      </c>
      <c r="J1131" s="34">
        <v>36678.514855939698</v>
      </c>
      <c r="K1131" s="34">
        <v>36678.514855939698</v>
      </c>
      <c r="L1131" s="34">
        <v>36678.514855939698</v>
      </c>
      <c r="M1131" s="34">
        <v>36284.144683989602</v>
      </c>
      <c r="N1131" s="34">
        <v>34559.252788122598</v>
      </c>
      <c r="O1131" s="34">
        <v>32108.1013131666</v>
      </c>
      <c r="P1131" s="34">
        <v>32591.7145040787</v>
      </c>
      <c r="Q1131" s="34">
        <v>32516.5820544655</v>
      </c>
      <c r="R1131" s="34">
        <v>32211.372680982298</v>
      </c>
      <c r="S1131" s="34">
        <v>32435.800949876098</v>
      </c>
      <c r="T1131" s="34">
        <v>32447.019491022598</v>
      </c>
      <c r="U1131" s="34">
        <v>31930.616021325099</v>
      </c>
      <c r="V1131" s="34">
        <v>31644.362249685801</v>
      </c>
      <c r="W1131" s="34">
        <v>31906.688346769399</v>
      </c>
      <c r="X1131" s="34">
        <v>31731.611867953801</v>
      </c>
      <c r="Y1131" s="34">
        <v>31457.854140428099</v>
      </c>
      <c r="Z1131" s="34">
        <v>31031.402710268299</v>
      </c>
      <c r="AA1131" s="34">
        <v>28708.233280359698</v>
      </c>
      <c r="AB1131" s="34">
        <v>29570.461064619802</v>
      </c>
      <c r="AC1131" s="34">
        <v>28978.284451917199</v>
      </c>
      <c r="AD1131" s="34">
        <v>26953.643822782498</v>
      </c>
      <c r="AE1131" s="34">
        <v>27574.366149825801</v>
      </c>
    </row>
    <row r="1132" spans="1:35" hidden="1">
      <c r="A1132" s="34" t="s">
        <v>44</v>
      </c>
      <c r="B1132" s="34" t="s">
        <v>45</v>
      </c>
      <c r="C1132" s="34" t="s">
        <v>63</v>
      </c>
      <c r="D1132" s="34">
        <v>2017</v>
      </c>
      <c r="E1132" s="34">
        <v>1</v>
      </c>
      <c r="F1132" s="34">
        <v>137694.75249196999</v>
      </c>
      <c r="G1132" s="34">
        <v>137694.75249196999</v>
      </c>
      <c r="H1132" s="34">
        <v>137694.75249196999</v>
      </c>
      <c r="I1132" s="34">
        <v>137694.75249196999</v>
      </c>
      <c r="J1132" s="34">
        <v>137694.75249196999</v>
      </c>
      <c r="K1132" s="34">
        <v>137694.75249196999</v>
      </c>
      <c r="L1132" s="34">
        <v>137694.75249196999</v>
      </c>
      <c r="M1132" s="34">
        <v>136214.24807596099</v>
      </c>
      <c r="N1132" s="34">
        <v>129738.834237378</v>
      </c>
      <c r="O1132" s="34">
        <v>120536.970503527</v>
      </c>
      <c r="P1132" s="34">
        <v>122352.50199072099</v>
      </c>
      <c r="Q1132" s="34">
        <v>122070.447384796</v>
      </c>
      <c r="R1132" s="34">
        <v>120924.661376146</v>
      </c>
      <c r="S1132" s="34">
        <v>121767.18717248501</v>
      </c>
      <c r="T1132" s="34">
        <v>121809.30267941199</v>
      </c>
      <c r="U1132" s="34">
        <v>119870.67326038401</v>
      </c>
      <c r="V1132" s="34">
        <v>118796.048445541</v>
      </c>
      <c r="W1132" s="34">
        <v>119780.84641656</v>
      </c>
      <c r="X1132" s="34">
        <v>119123.59209444901</v>
      </c>
      <c r="Y1132" s="34">
        <v>118095.878658328</v>
      </c>
      <c r="Z1132" s="34">
        <v>116494.938043466</v>
      </c>
      <c r="AA1132" s="34">
        <v>107773.53149512</v>
      </c>
      <c r="AB1132" s="34">
        <v>111010.419406523</v>
      </c>
      <c r="AC1132" s="34">
        <v>108787.330155558</v>
      </c>
      <c r="AD1132" s="34">
        <v>101186.63008880601</v>
      </c>
      <c r="AE1132" s="34">
        <v>103516.882759181</v>
      </c>
      <c r="AF1132" s="34">
        <v>88468.479046368695</v>
      </c>
    </row>
    <row r="1133" spans="1:35" hidden="1">
      <c r="A1133" s="34" t="s">
        <v>44</v>
      </c>
      <c r="B1133" s="34" t="s">
        <v>45</v>
      </c>
      <c r="C1133" s="34" t="s">
        <v>63</v>
      </c>
      <c r="D1133" s="34">
        <v>2018</v>
      </c>
      <c r="E1133" s="34">
        <v>1</v>
      </c>
      <c r="F1133" s="34">
        <v>37981.303634975797</v>
      </c>
      <c r="G1133" s="34">
        <v>37981.303634975702</v>
      </c>
      <c r="H1133" s="34">
        <v>37981.303634975702</v>
      </c>
      <c r="I1133" s="34">
        <v>37981.303634975702</v>
      </c>
      <c r="J1133" s="34">
        <v>37981.303634975702</v>
      </c>
      <c r="K1133" s="34">
        <v>37981.303634975702</v>
      </c>
      <c r="L1133" s="34">
        <v>37981.303634975702</v>
      </c>
      <c r="M1133" s="34">
        <v>37572.925779322599</v>
      </c>
      <c r="N1133" s="34">
        <v>35786.767231416503</v>
      </c>
      <c r="O1133" s="34">
        <v>33248.552999153297</v>
      </c>
      <c r="P1133" s="34">
        <v>33749.343707775399</v>
      </c>
      <c r="Q1133" s="34">
        <v>33671.542619241598</v>
      </c>
      <c r="R1133" s="34">
        <v>33355.4924756619</v>
      </c>
      <c r="S1133" s="34">
        <v>33587.892240445501</v>
      </c>
      <c r="T1133" s="34">
        <v>33599.509254364799</v>
      </c>
      <c r="U1133" s="34">
        <v>33064.763584924003</v>
      </c>
      <c r="V1133" s="34">
        <v>32768.342329592597</v>
      </c>
      <c r="W1133" s="34">
        <v>33039.986020288401</v>
      </c>
      <c r="X1133" s="34">
        <v>32858.690978017701</v>
      </c>
      <c r="Y1133" s="34">
        <v>32575.209615361298</v>
      </c>
      <c r="Z1133" s="34">
        <v>32133.611003255901</v>
      </c>
      <c r="AA1133" s="34">
        <v>29727.924626383399</v>
      </c>
      <c r="AB1133" s="34">
        <v>30620.777987680001</v>
      </c>
      <c r="AC1133" s="34">
        <v>30007.5677794443</v>
      </c>
      <c r="AD1133" s="34">
        <v>27911.013685340298</v>
      </c>
      <c r="AE1133" s="34">
        <v>28553.783526732099</v>
      </c>
      <c r="AF1133" s="34">
        <v>24402.8774079867</v>
      </c>
      <c r="AG1133" s="34">
        <v>18519.438185247302</v>
      </c>
    </row>
    <row r="1134" spans="1:35" hidden="1">
      <c r="A1134" s="34" t="s">
        <v>44</v>
      </c>
      <c r="B1134" s="34" t="s">
        <v>45</v>
      </c>
      <c r="C1134" s="34" t="s">
        <v>63</v>
      </c>
      <c r="D1134" s="34">
        <v>2019</v>
      </c>
      <c r="E1134" s="34">
        <v>1</v>
      </c>
      <c r="F1134" s="34">
        <v>21512.7172743398</v>
      </c>
      <c r="G1134" s="34">
        <v>21512.7172743398</v>
      </c>
      <c r="H1134" s="34">
        <v>21512.7172743398</v>
      </c>
      <c r="I1134" s="34">
        <v>21512.7172743398</v>
      </c>
      <c r="J1134" s="34">
        <v>21512.7172743398</v>
      </c>
      <c r="K1134" s="34">
        <v>21512.7172743398</v>
      </c>
      <c r="L1134" s="34">
        <v>21512.7172743398</v>
      </c>
      <c r="M1134" s="34">
        <v>21281.410907549402</v>
      </c>
      <c r="N1134" s="34">
        <v>20269.725679008101</v>
      </c>
      <c r="O1134" s="34">
        <v>18832.073994243401</v>
      </c>
      <c r="P1134" s="34">
        <v>19115.723261044299</v>
      </c>
      <c r="Q1134" s="34">
        <v>19071.656505533501</v>
      </c>
      <c r="R1134" s="34">
        <v>18892.6448147109</v>
      </c>
      <c r="S1134" s="34">
        <v>19024.276695555702</v>
      </c>
      <c r="T1134" s="34">
        <v>19030.856604934899</v>
      </c>
      <c r="U1134" s="34">
        <v>18727.975152762501</v>
      </c>
      <c r="V1134" s="34">
        <v>18560.081319487799</v>
      </c>
      <c r="W1134" s="34">
        <v>18713.941070418401</v>
      </c>
      <c r="X1134" s="34">
        <v>18611.2550482351</v>
      </c>
      <c r="Y1134" s="34">
        <v>18450.690406589802</v>
      </c>
      <c r="Z1134" s="34">
        <v>18200.567709847601</v>
      </c>
      <c r="AA1134" s="34">
        <v>16837.980175365799</v>
      </c>
      <c r="AB1134" s="34">
        <v>17343.694832072</v>
      </c>
      <c r="AC1134" s="34">
        <v>16996.370844293899</v>
      </c>
      <c r="AD1134" s="34">
        <v>15808.8767048013</v>
      </c>
      <c r="AE1134" s="34">
        <v>16172.943351992501</v>
      </c>
      <c r="AF1134" s="34">
        <v>13821.858443925599</v>
      </c>
      <c r="AG1134" s="34">
        <v>10489.461909673901</v>
      </c>
      <c r="AH1134" s="34">
        <v>10077.9516260041</v>
      </c>
    </row>
    <row r="1135" spans="1:35" hidden="1">
      <c r="A1135" s="34" t="s">
        <v>44</v>
      </c>
      <c r="B1135" s="34" t="s">
        <v>45</v>
      </c>
      <c r="C1135" s="34" t="s">
        <v>63</v>
      </c>
      <c r="D1135" s="34">
        <v>2020</v>
      </c>
      <c r="E1135" s="34">
        <v>1</v>
      </c>
      <c r="F1135" s="34">
        <v>25605.496746502598</v>
      </c>
      <c r="G1135" s="34">
        <v>25605.496746502598</v>
      </c>
      <c r="H1135" s="34">
        <v>25605.496746502598</v>
      </c>
      <c r="I1135" s="34">
        <v>25605.496746502598</v>
      </c>
      <c r="J1135" s="34">
        <v>25605.496746502598</v>
      </c>
      <c r="K1135" s="34">
        <v>25605.496746502598</v>
      </c>
      <c r="L1135" s="34">
        <v>25605.496746502598</v>
      </c>
      <c r="M1135" s="34">
        <v>25424.121969024702</v>
      </c>
      <c r="N1135" s="34">
        <v>24162.6567479308</v>
      </c>
      <c r="O1135" s="34">
        <v>21996.250162241398</v>
      </c>
      <c r="P1135" s="34">
        <v>23025.604096532999</v>
      </c>
      <c r="Q1135" s="34">
        <v>22943.1175646298</v>
      </c>
      <c r="R1135" s="34">
        <v>22253.973474722799</v>
      </c>
      <c r="S1135" s="34">
        <v>22770.127828705899</v>
      </c>
      <c r="T1135" s="34">
        <v>22267.742327207201</v>
      </c>
      <c r="U1135" s="34">
        <v>22267.742327207099</v>
      </c>
      <c r="V1135" s="34">
        <v>22021.586094447601</v>
      </c>
      <c r="W1135" s="34">
        <v>21900.009714333301</v>
      </c>
      <c r="X1135" s="34">
        <v>22233.032181823699</v>
      </c>
      <c r="Y1135" s="34">
        <v>21873.923193307401</v>
      </c>
      <c r="Z1135" s="34">
        <v>21415.413916627898</v>
      </c>
      <c r="AA1135" s="34">
        <v>20944.4764539432</v>
      </c>
      <c r="AB1135" s="34">
        <v>20647.994319387599</v>
      </c>
      <c r="AC1135" s="34">
        <v>20221.383151804501</v>
      </c>
      <c r="AD1135" s="34">
        <v>18807.2783741643</v>
      </c>
      <c r="AE1135" s="34">
        <v>20009.6866341637</v>
      </c>
      <c r="AF1135" s="34">
        <v>16030.9001826655</v>
      </c>
      <c r="AG1135" s="34">
        <v>13198.844615403301</v>
      </c>
      <c r="AH1135" s="34">
        <v>12202.824314904999</v>
      </c>
      <c r="AI1135" s="34">
        <v>11202.1636258821</v>
      </c>
    </row>
    <row r="1136" spans="1:35" hidden="1">
      <c r="A1136" s="34" t="s">
        <v>44</v>
      </c>
      <c r="B1136" s="34" t="s">
        <v>45</v>
      </c>
      <c r="C1136" s="34" t="s">
        <v>63</v>
      </c>
      <c r="D1136" s="34">
        <v>2021</v>
      </c>
      <c r="E1136" s="34">
        <v>1</v>
      </c>
      <c r="G1136" s="34">
        <v>49270.879563725299</v>
      </c>
      <c r="H1136" s="34">
        <v>49270.879563725299</v>
      </c>
      <c r="I1136" s="34">
        <v>49270.879563725299</v>
      </c>
      <c r="J1136" s="34">
        <v>49270.879563725299</v>
      </c>
      <c r="K1136" s="34">
        <v>49270.879563725299</v>
      </c>
      <c r="L1136" s="34">
        <v>49270.879563725299</v>
      </c>
      <c r="M1136" s="34">
        <v>48921.87267253</v>
      </c>
      <c r="N1136" s="34">
        <v>46494.522732879297</v>
      </c>
      <c r="O1136" s="34">
        <v>42325.856956686599</v>
      </c>
      <c r="P1136" s="34">
        <v>44306.571262955797</v>
      </c>
      <c r="Q1136" s="34">
        <v>44147.848156770102</v>
      </c>
      <c r="R1136" s="34">
        <v>42821.776032803296</v>
      </c>
      <c r="S1136" s="34">
        <v>43814.976018851798</v>
      </c>
      <c r="T1136" s="34">
        <v>42848.270479648098</v>
      </c>
      <c r="U1136" s="34">
        <v>42848.270479648098</v>
      </c>
      <c r="V1136" s="34">
        <v>42374.609131921599</v>
      </c>
      <c r="W1136" s="34">
        <v>42140.668144886302</v>
      </c>
      <c r="X1136" s="34">
        <v>42781.480156860802</v>
      </c>
      <c r="Y1136" s="34">
        <v>42090.4716636999</v>
      </c>
      <c r="Z1136" s="34">
        <v>41208.194097528001</v>
      </c>
      <c r="AA1136" s="34">
        <v>40302.0018359327</v>
      </c>
      <c r="AB1136" s="34">
        <v>39731.5018495779</v>
      </c>
      <c r="AC1136" s="34">
        <v>38910.603600009897</v>
      </c>
      <c r="AD1136" s="34">
        <v>36189.5399596758</v>
      </c>
      <c r="AE1136" s="34">
        <v>38503.250689499902</v>
      </c>
      <c r="AF1136" s="34">
        <v>30847.148173608599</v>
      </c>
      <c r="AG1136" s="34">
        <v>25397.620279117898</v>
      </c>
      <c r="AH1136" s="34">
        <v>23481.047569956201</v>
      </c>
      <c r="AI1136" s="34">
        <v>21555.545683345099</v>
      </c>
    </row>
    <row r="1137" spans="1:35" hidden="1">
      <c r="A1137" s="34" t="s">
        <v>44</v>
      </c>
      <c r="B1137" s="34" t="s">
        <v>45</v>
      </c>
      <c r="C1137" s="34" t="s">
        <v>63</v>
      </c>
      <c r="D1137" s="34">
        <v>2022</v>
      </c>
      <c r="E1137" s="34">
        <v>1</v>
      </c>
      <c r="H1137" s="34">
        <v>38126.077087010097</v>
      </c>
      <c r="I1137" s="34">
        <v>38126.077087010097</v>
      </c>
      <c r="J1137" s="34">
        <v>38126.077087010097</v>
      </c>
      <c r="K1137" s="34">
        <v>38126.077087010097</v>
      </c>
      <c r="L1137" s="34">
        <v>38126.077087010097</v>
      </c>
      <c r="M1137" s="34">
        <v>37856.013638672397</v>
      </c>
      <c r="N1137" s="34">
        <v>35977.716930033901</v>
      </c>
      <c r="O1137" s="34">
        <v>32751.980467839399</v>
      </c>
      <c r="P1137" s="34">
        <v>34284.668071487598</v>
      </c>
      <c r="Q1137" s="34">
        <v>34161.847260584502</v>
      </c>
      <c r="R1137" s="34">
        <v>33135.7253713678</v>
      </c>
      <c r="S1137" s="34">
        <v>33904.268972906902</v>
      </c>
      <c r="T1137" s="34">
        <v>33156.226919781999</v>
      </c>
      <c r="U1137" s="34">
        <v>33156.226919781999</v>
      </c>
      <c r="V1137" s="34">
        <v>32789.705168669301</v>
      </c>
      <c r="W1137" s="34">
        <v>32608.680348643898</v>
      </c>
      <c r="X1137" s="34">
        <v>33104.544201352699</v>
      </c>
      <c r="Y1137" s="34">
        <v>32569.83803594</v>
      </c>
      <c r="Z1137" s="34">
        <v>31887.126811828301</v>
      </c>
      <c r="AA1137" s="34">
        <v>31185.9102651143</v>
      </c>
      <c r="AB1137" s="34">
        <v>30744.454243819499</v>
      </c>
      <c r="AC1137" s="34">
        <v>30109.238671847801</v>
      </c>
      <c r="AD1137" s="34">
        <v>28003.6646892307</v>
      </c>
      <c r="AE1137" s="34">
        <v>29794.026753464299</v>
      </c>
      <c r="AF1137" s="34">
        <v>23869.692597233199</v>
      </c>
      <c r="AG1137" s="34">
        <v>19652.817996396399</v>
      </c>
      <c r="AH1137" s="34">
        <v>18169.7635127059</v>
      </c>
      <c r="AI1137" s="34">
        <v>16679.799582486801</v>
      </c>
    </row>
    <row r="1138" spans="1:35" hidden="1">
      <c r="A1138" s="34" t="s">
        <v>44</v>
      </c>
      <c r="B1138" s="34" t="s">
        <v>45</v>
      </c>
      <c r="C1138" s="34" t="s">
        <v>63</v>
      </c>
      <c r="D1138" s="34">
        <v>2023</v>
      </c>
      <c r="E1138" s="34">
        <v>1</v>
      </c>
      <c r="I1138" s="34">
        <v>32003.531666468501</v>
      </c>
      <c r="J1138" s="34">
        <v>32003.531666468501</v>
      </c>
      <c r="K1138" s="34">
        <v>32003.531666468501</v>
      </c>
      <c r="L1138" s="34">
        <v>32003.531666468501</v>
      </c>
      <c r="M1138" s="34">
        <v>31776.836848087201</v>
      </c>
      <c r="N1138" s="34">
        <v>30200.169832051201</v>
      </c>
      <c r="O1138" s="34">
        <v>27492.444125576701</v>
      </c>
      <c r="P1138" s="34">
        <v>28779.002303230602</v>
      </c>
      <c r="Q1138" s="34">
        <v>28675.904895593601</v>
      </c>
      <c r="R1138" s="34">
        <v>27814.564655939401</v>
      </c>
      <c r="S1138" s="34">
        <v>28459.690285643799</v>
      </c>
      <c r="T1138" s="34">
        <v>27831.773925919799</v>
      </c>
      <c r="U1138" s="34">
        <v>27831.773925919799</v>
      </c>
      <c r="V1138" s="34">
        <v>27524.110736722199</v>
      </c>
      <c r="W1138" s="34">
        <v>27372.1561166106</v>
      </c>
      <c r="X1138" s="34">
        <v>27788.390770813501</v>
      </c>
      <c r="Y1138" s="34">
        <v>27339.551367326301</v>
      </c>
      <c r="Z1138" s="34">
        <v>26766.474566635599</v>
      </c>
      <c r="AA1138" s="34">
        <v>26177.8641542242</v>
      </c>
      <c r="AB1138" s="34">
        <v>25807.300150888099</v>
      </c>
      <c r="AC1138" s="34">
        <v>25274.091826668599</v>
      </c>
      <c r="AD1138" s="34">
        <v>23506.645270995101</v>
      </c>
      <c r="AE1138" s="34">
        <v>25009.498787405399</v>
      </c>
      <c r="AF1138" s="34">
        <v>20036.534604938301</v>
      </c>
      <c r="AG1138" s="34">
        <v>16496.8344801807</v>
      </c>
      <c r="AH1138" s="34">
        <v>15251.938997659099</v>
      </c>
      <c r="AI1138" s="34">
        <v>14001.243634644499</v>
      </c>
    </row>
    <row r="1139" spans="1:35" hidden="1">
      <c r="A1139" s="34" t="s">
        <v>44</v>
      </c>
      <c r="B1139" s="34" t="s">
        <v>45</v>
      </c>
      <c r="C1139" s="34" t="s">
        <v>63</v>
      </c>
      <c r="D1139" s="34">
        <v>2024</v>
      </c>
      <c r="E1139" s="34">
        <v>1</v>
      </c>
      <c r="J1139" s="34">
        <v>38546.824686131004</v>
      </c>
      <c r="K1139" s="34">
        <v>38546.824686131004</v>
      </c>
      <c r="L1139" s="34">
        <v>38546.824686131004</v>
      </c>
      <c r="M1139" s="34">
        <v>38273.780901074198</v>
      </c>
      <c r="N1139" s="34">
        <v>36374.755890680601</v>
      </c>
      <c r="O1139" s="34">
        <v>33113.4211982048</v>
      </c>
      <c r="P1139" s="34">
        <v>34663.023068378898</v>
      </c>
      <c r="Q1139" s="34">
        <v>34538.8468449797</v>
      </c>
      <c r="R1139" s="34">
        <v>33501.400991844399</v>
      </c>
      <c r="S1139" s="34">
        <v>34278.426002956003</v>
      </c>
      <c r="T1139" s="34">
        <v>33522.128789008297</v>
      </c>
      <c r="U1139" s="34">
        <v>33522.128789008297</v>
      </c>
      <c r="V1139" s="34">
        <v>33151.562217169601</v>
      </c>
      <c r="W1139" s="34">
        <v>32968.5396631986</v>
      </c>
      <c r="X1139" s="34">
        <v>33469.875716077499</v>
      </c>
      <c r="Y1139" s="34">
        <v>32929.268698740801</v>
      </c>
      <c r="Z1139" s="34">
        <v>32239.0232846367</v>
      </c>
      <c r="AA1139" s="34">
        <v>31530.0683289115</v>
      </c>
      <c r="AB1139" s="34">
        <v>31083.740535452602</v>
      </c>
      <c r="AC1139" s="34">
        <v>30441.514920820999</v>
      </c>
      <c r="AD1139" s="34">
        <v>28312.704474721701</v>
      </c>
      <c r="AE1139" s="34">
        <v>30122.8244211618</v>
      </c>
      <c r="AF1139" s="34">
        <v>24133.111144835701</v>
      </c>
      <c r="AG1139" s="34">
        <v>19869.7004196542</v>
      </c>
      <c r="AH1139" s="34">
        <v>18370.279405204299</v>
      </c>
      <c r="AI1139" s="34">
        <v>16863.8726937102</v>
      </c>
    </row>
    <row r="1140" spans="1:35" hidden="1">
      <c r="A1140" s="34" t="s">
        <v>44</v>
      </c>
      <c r="B1140" s="34" t="s">
        <v>45</v>
      </c>
      <c r="C1140" s="34" t="s">
        <v>63</v>
      </c>
      <c r="D1140" s="34">
        <v>2025</v>
      </c>
      <c r="E1140" s="34">
        <v>1</v>
      </c>
      <c r="K1140" s="34">
        <v>40608.821848489599</v>
      </c>
      <c r="L1140" s="34">
        <v>40608.821848489599</v>
      </c>
      <c r="M1140" s="34">
        <v>40321.172048162502</v>
      </c>
      <c r="N1140" s="34">
        <v>38320.561908135896</v>
      </c>
      <c r="O1140" s="34">
        <v>34884.767634718097</v>
      </c>
      <c r="P1140" s="34">
        <v>36517.262834890302</v>
      </c>
      <c r="Q1140" s="34">
        <v>36386.444014536202</v>
      </c>
      <c r="R1140" s="34">
        <v>35293.501750926502</v>
      </c>
      <c r="S1140" s="34">
        <v>36112.092400220703</v>
      </c>
      <c r="T1140" s="34">
        <v>35315.338346526703</v>
      </c>
      <c r="U1140" s="34">
        <v>35315.338346526703</v>
      </c>
      <c r="V1140" s="34">
        <v>34924.948942954899</v>
      </c>
      <c r="W1140" s="34">
        <v>34732.135907147604</v>
      </c>
      <c r="X1140" s="34">
        <v>35260.290083875603</v>
      </c>
      <c r="Y1140" s="34">
        <v>34690.764208895598</v>
      </c>
      <c r="Z1140" s="34">
        <v>33963.595284313</v>
      </c>
      <c r="AA1140" s="34">
        <v>33216.715982838199</v>
      </c>
      <c r="AB1140" s="34">
        <v>32746.512639289602</v>
      </c>
      <c r="AC1140" s="34">
        <v>32069.932252098999</v>
      </c>
      <c r="AD1140" s="34">
        <v>29827.244693298398</v>
      </c>
      <c r="AE1140" s="34">
        <v>31734.193943409598</v>
      </c>
      <c r="AF1140" s="34">
        <v>25424.071090427198</v>
      </c>
      <c r="AG1140" s="34">
        <v>20932.596422524799</v>
      </c>
      <c r="AH1140" s="34">
        <v>19352.966418043899</v>
      </c>
      <c r="AI1140" s="34">
        <v>17765.977028475801</v>
      </c>
    </row>
    <row r="1141" spans="1:35" hidden="1">
      <c r="A1141" s="34" t="s">
        <v>44</v>
      </c>
      <c r="B1141" s="34" t="s">
        <v>45</v>
      </c>
      <c r="C1141" s="34" t="s">
        <v>63</v>
      </c>
      <c r="D1141" s="34">
        <v>2026</v>
      </c>
      <c r="E1141" s="34">
        <v>1</v>
      </c>
      <c r="L1141" s="34">
        <v>43223.467643026903</v>
      </c>
      <c r="M1141" s="34">
        <v>42917.297178802401</v>
      </c>
      <c r="N1141" s="34">
        <v>40787.875449297899</v>
      </c>
      <c r="O1141" s="34">
        <v>37130.863601989302</v>
      </c>
      <c r="P1141" s="34">
        <v>38868.468887001101</v>
      </c>
      <c r="Q1141" s="34">
        <v>38729.227146135803</v>
      </c>
      <c r="R1141" s="34">
        <v>37565.914535317301</v>
      </c>
      <c r="S1141" s="34">
        <v>38437.211086954798</v>
      </c>
      <c r="T1141" s="34">
        <v>37589.157105290797</v>
      </c>
      <c r="U1141" s="34">
        <v>37589.157105290797</v>
      </c>
      <c r="V1141" s="34">
        <v>37173.632030064</v>
      </c>
      <c r="W1141" s="34">
        <v>36968.404504737999</v>
      </c>
      <c r="X1141" s="34">
        <v>37530.564496808402</v>
      </c>
      <c r="Y1141" s="34">
        <v>36924.369042015103</v>
      </c>
      <c r="Z1141" s="34">
        <v>36150.380508194103</v>
      </c>
      <c r="AA1141" s="34">
        <v>35355.412522149301</v>
      </c>
      <c r="AB1141" s="34">
        <v>34854.934594438302</v>
      </c>
      <c r="AC1141" s="34">
        <v>34134.791799290397</v>
      </c>
      <c r="AD1141" s="34">
        <v>31747.706217420899</v>
      </c>
      <c r="AE1141" s="34">
        <v>33777.436592672799</v>
      </c>
      <c r="AF1141" s="34">
        <v>27061.029207671301</v>
      </c>
      <c r="AG1141" s="34">
        <v>22280.365767055398</v>
      </c>
      <c r="AH1141" s="34">
        <v>20599.029464284198</v>
      </c>
      <c r="AI1141" s="34">
        <v>18909.859933935601</v>
      </c>
    </row>
    <row r="1142" spans="1:35" hidden="1">
      <c r="A1142" s="34" t="s">
        <v>44</v>
      </c>
      <c r="B1142" s="34" t="s">
        <v>45</v>
      </c>
      <c r="C1142" s="34" t="s">
        <v>63</v>
      </c>
      <c r="D1142" s="34">
        <v>2027</v>
      </c>
      <c r="E1142" s="34">
        <v>1</v>
      </c>
      <c r="M1142" s="34">
        <v>45158.651697720001</v>
      </c>
      <c r="N1142" s="34">
        <v>42918.020984196301</v>
      </c>
      <c r="O1142" s="34">
        <v>39070.021806172299</v>
      </c>
      <c r="P1142" s="34">
        <v>40898.373473497697</v>
      </c>
      <c r="Q1142" s="34">
        <v>40751.859837018601</v>
      </c>
      <c r="R1142" s="34">
        <v>39527.793261049199</v>
      </c>
      <c r="S1142" s="34">
        <v>40444.593248170902</v>
      </c>
      <c r="T1142" s="34">
        <v>39552.249673521401</v>
      </c>
      <c r="U1142" s="34">
        <v>39552.249673521401</v>
      </c>
      <c r="V1142" s="34">
        <v>39115.023814081498</v>
      </c>
      <c r="W1142" s="34">
        <v>38899.078287587399</v>
      </c>
      <c r="X1142" s="34">
        <v>39490.597067871597</v>
      </c>
      <c r="Y1142" s="34">
        <v>38852.743074184596</v>
      </c>
      <c r="Z1142" s="34">
        <v>38038.333013102798</v>
      </c>
      <c r="AA1142" s="34">
        <v>37201.847848553298</v>
      </c>
      <c r="AB1142" s="34">
        <v>36675.2324765335</v>
      </c>
      <c r="AC1142" s="34">
        <v>35917.480246163002</v>
      </c>
      <c r="AD1142" s="34">
        <v>33405.729193546998</v>
      </c>
      <c r="AE1142" s="34">
        <v>35541.462174922999</v>
      </c>
      <c r="AF1142" s="34">
        <v>28474.290621792501</v>
      </c>
      <c r="AG1142" s="34">
        <v>23443.957180724301</v>
      </c>
      <c r="AH1142" s="34">
        <v>21674.813141498002</v>
      </c>
      <c r="AI1142" s="34">
        <v>19897.426784626299</v>
      </c>
    </row>
    <row r="1143" spans="1:35" hidden="1">
      <c r="A1143" s="34" t="s">
        <v>44</v>
      </c>
      <c r="B1143" s="34" t="s">
        <v>45</v>
      </c>
      <c r="C1143" s="34" t="s">
        <v>63</v>
      </c>
      <c r="D1143" s="34">
        <v>2028</v>
      </c>
      <c r="E1143" s="34">
        <v>1</v>
      </c>
      <c r="N1143" s="34">
        <v>44725.1784757114</v>
      </c>
      <c r="O1143" s="34">
        <v>40715.150844780102</v>
      </c>
      <c r="P1143" s="34">
        <v>42620.489272840598</v>
      </c>
      <c r="Q1143" s="34">
        <v>42467.806358055997</v>
      </c>
      <c r="R1143" s="34">
        <v>41192.197771710802</v>
      </c>
      <c r="S1143" s="34">
        <v>42147.601634942199</v>
      </c>
      <c r="T1143" s="34">
        <v>41217.683975119297</v>
      </c>
      <c r="U1143" s="34">
        <v>41217.683975119202</v>
      </c>
      <c r="V1143" s="34">
        <v>40762.0477610253</v>
      </c>
      <c r="W1143" s="34">
        <v>40537.009374072702</v>
      </c>
      <c r="X1143" s="34">
        <v>41153.435351162501</v>
      </c>
      <c r="Y1143" s="34">
        <v>40488.723114789798</v>
      </c>
      <c r="Z1143" s="34">
        <v>39640.020530210997</v>
      </c>
      <c r="AA1143" s="34">
        <v>38768.313321471302</v>
      </c>
      <c r="AB1143" s="34">
        <v>38219.523653133401</v>
      </c>
      <c r="AC1143" s="34">
        <v>37429.864601608897</v>
      </c>
      <c r="AD1143" s="34">
        <v>34812.350756872802</v>
      </c>
      <c r="AE1143" s="34">
        <v>37038.013464006501</v>
      </c>
      <c r="AF1143" s="34">
        <v>29673.263138062499</v>
      </c>
      <c r="AG1143" s="34">
        <v>24431.116464361901</v>
      </c>
      <c r="AH1143" s="34">
        <v>22587.478731560299</v>
      </c>
      <c r="AI1143" s="34">
        <v>20735.251620234401</v>
      </c>
    </row>
    <row r="1144" spans="1:35" hidden="1">
      <c r="A1144" s="34" t="s">
        <v>44</v>
      </c>
      <c r="B1144" s="34" t="s">
        <v>45</v>
      </c>
      <c r="C1144" s="34" t="s">
        <v>63</v>
      </c>
      <c r="D1144" s="34">
        <v>2029</v>
      </c>
      <c r="E1144" s="34">
        <v>1</v>
      </c>
      <c r="O1144" s="34">
        <v>42588.331772785299</v>
      </c>
      <c r="P1144" s="34">
        <v>44581.329058317402</v>
      </c>
      <c r="Q1144" s="34">
        <v>44421.6216644858</v>
      </c>
      <c r="R1144" s="34">
        <v>43087.326185768499</v>
      </c>
      <c r="S1144" s="34">
        <v>44086.685290673202</v>
      </c>
      <c r="T1144" s="34">
        <v>43113.984932300598</v>
      </c>
      <c r="U1144" s="34">
        <v>43113.984932300598</v>
      </c>
      <c r="V1144" s="34">
        <v>42637.386274284901</v>
      </c>
      <c r="W1144" s="34">
        <v>42401.994551884403</v>
      </c>
      <c r="X1144" s="34">
        <v>43046.780423506199</v>
      </c>
      <c r="Y1144" s="34">
        <v>42351.486787876704</v>
      </c>
      <c r="Z1144" s="34">
        <v>41463.737964686501</v>
      </c>
      <c r="AA1144" s="34">
        <v>40551.926144166398</v>
      </c>
      <c r="AB1144" s="34">
        <v>39977.888323263898</v>
      </c>
      <c r="AC1144" s="34">
        <v>39151.899447478601</v>
      </c>
      <c r="AD1144" s="34">
        <v>36413.961708663301</v>
      </c>
      <c r="AE1144" s="34">
        <v>38742.0204243755</v>
      </c>
      <c r="AF1144" s="34">
        <v>31038.440214129401</v>
      </c>
      <c r="AG1144" s="34">
        <v>25555.1182293409</v>
      </c>
      <c r="AH1144" s="34">
        <v>23626.660301413402</v>
      </c>
      <c r="AI1144" s="34">
        <v>21689.217823638301</v>
      </c>
    </row>
    <row r="1145" spans="1:35" hidden="1">
      <c r="A1145" s="34" t="s">
        <v>44</v>
      </c>
      <c r="B1145" s="34" t="s">
        <v>45</v>
      </c>
      <c r="C1145" s="34" t="s">
        <v>63</v>
      </c>
      <c r="D1145" s="34">
        <v>2030</v>
      </c>
      <c r="E1145" s="34">
        <v>1</v>
      </c>
      <c r="P1145" s="34">
        <v>45825.996885392698</v>
      </c>
      <c r="Q1145" s="34">
        <v>45661.830614738697</v>
      </c>
      <c r="R1145" s="34">
        <v>44290.282889638198</v>
      </c>
      <c r="S1145" s="34">
        <v>45317.543139525398</v>
      </c>
      <c r="T1145" s="34">
        <v>44317.685922732002</v>
      </c>
      <c r="U1145" s="34">
        <v>44317.685922732002</v>
      </c>
      <c r="V1145" s="34">
        <v>43827.781088597498</v>
      </c>
      <c r="W1145" s="34">
        <v>43585.817455717399</v>
      </c>
      <c r="X1145" s="34">
        <v>44248.605128692201</v>
      </c>
      <c r="Y1145" s="34">
        <v>43533.899563519197</v>
      </c>
      <c r="Z1145" s="34">
        <v>42621.365647060396</v>
      </c>
      <c r="AA1145" s="34">
        <v>41684.096917531002</v>
      </c>
      <c r="AB1145" s="34">
        <v>41094.032512803104</v>
      </c>
      <c r="AC1145" s="34">
        <v>40244.9828220774</v>
      </c>
      <c r="AD1145" s="34">
        <v>37430.604495060201</v>
      </c>
      <c r="AE1145" s="34">
        <v>39823.660370888399</v>
      </c>
      <c r="AF1145" s="34">
        <v>31905.003610805899</v>
      </c>
      <c r="AG1145" s="34">
        <v>26268.5925502961</v>
      </c>
      <c r="AH1145" s="34">
        <v>24286.293931894401</v>
      </c>
      <c r="AI1145" s="34">
        <v>22294.759923655001</v>
      </c>
    </row>
    <row r="1146" spans="1:35" hidden="1">
      <c r="A1146" s="34" t="s">
        <v>44</v>
      </c>
      <c r="B1146" s="34" t="s">
        <v>45</v>
      </c>
      <c r="C1146" s="34" t="s">
        <v>63</v>
      </c>
      <c r="D1146" s="34">
        <v>2031</v>
      </c>
      <c r="E1146" s="34">
        <v>1</v>
      </c>
      <c r="Q1146" s="34">
        <v>46855.662631990599</v>
      </c>
      <c r="R1146" s="34">
        <v>45448.2556878143</v>
      </c>
      <c r="S1146" s="34">
        <v>46502.373734681103</v>
      </c>
      <c r="T1146" s="34">
        <v>45476.375175282403</v>
      </c>
      <c r="U1146" s="34">
        <v>45476.375175282301</v>
      </c>
      <c r="V1146" s="34">
        <v>44973.661742181903</v>
      </c>
      <c r="W1146" s="34">
        <v>44725.371951807603</v>
      </c>
      <c r="X1146" s="34">
        <v>45405.488258654201</v>
      </c>
      <c r="Y1146" s="34">
        <v>44672.096662388503</v>
      </c>
      <c r="Z1146" s="34">
        <v>43735.7044776205</v>
      </c>
      <c r="AA1146" s="34">
        <v>42773.930786222103</v>
      </c>
      <c r="AB1146" s="34">
        <v>42168.439102974698</v>
      </c>
      <c r="AC1146" s="34">
        <v>41297.190943826303</v>
      </c>
      <c r="AD1146" s="34">
        <v>38409.2304824483</v>
      </c>
      <c r="AE1146" s="34">
        <v>40864.852985263897</v>
      </c>
      <c r="AF1146" s="34">
        <v>32739.162344880398</v>
      </c>
      <c r="AG1146" s="34">
        <v>26955.386890612499</v>
      </c>
      <c r="AH1146" s="34">
        <v>24921.2609248062</v>
      </c>
      <c r="AI1146" s="34">
        <v>22877.658109195901</v>
      </c>
    </row>
    <row r="1147" spans="1:35" hidden="1">
      <c r="A1147" s="34" t="s">
        <v>44</v>
      </c>
      <c r="B1147" s="34" t="s">
        <v>45</v>
      </c>
      <c r="C1147" s="34" t="s">
        <v>63</v>
      </c>
      <c r="D1147" s="34">
        <v>2032</v>
      </c>
      <c r="E1147" s="34">
        <v>1</v>
      </c>
      <c r="R1147" s="34">
        <v>46774.555358908299</v>
      </c>
      <c r="S1147" s="34">
        <v>47859.435343669</v>
      </c>
      <c r="T1147" s="34">
        <v>46803.495447000401</v>
      </c>
      <c r="U1147" s="34">
        <v>46803.495447000299</v>
      </c>
      <c r="V1147" s="34">
        <v>46286.111513329801</v>
      </c>
      <c r="W1147" s="34">
        <v>46030.5759736451</v>
      </c>
      <c r="X1147" s="34">
        <v>46730.539863648097</v>
      </c>
      <c r="Y1147" s="34">
        <v>45975.7459711185</v>
      </c>
      <c r="Z1147" s="34">
        <v>45012.0273988384</v>
      </c>
      <c r="AA1147" s="34">
        <v>44022.186620788103</v>
      </c>
      <c r="AB1147" s="34">
        <v>43399.025097231402</v>
      </c>
      <c r="AC1147" s="34">
        <v>42502.351624626303</v>
      </c>
      <c r="AD1147" s="34">
        <v>39530.112879030603</v>
      </c>
      <c r="AE1147" s="34">
        <v>42057.396906992297</v>
      </c>
      <c r="AF1147" s="34">
        <v>33694.577235787903</v>
      </c>
      <c r="AG1147" s="34">
        <v>27742.0159971904</v>
      </c>
      <c r="AH1147" s="34">
        <v>25648.528884105999</v>
      </c>
      <c r="AI1147" s="34">
        <v>23545.288361807801</v>
      </c>
    </row>
    <row r="1148" spans="1:35" hidden="1">
      <c r="A1148" s="34" t="s">
        <v>44</v>
      </c>
      <c r="B1148" s="34" t="s">
        <v>45</v>
      </c>
      <c r="C1148" s="34" t="s">
        <v>63</v>
      </c>
      <c r="D1148" s="34">
        <v>2033</v>
      </c>
      <c r="E1148" s="34">
        <v>1</v>
      </c>
      <c r="S1148" s="34">
        <v>48135.598865847998</v>
      </c>
      <c r="T1148" s="34">
        <v>47073.565874286403</v>
      </c>
      <c r="U1148" s="34">
        <v>47073.565874286403</v>
      </c>
      <c r="V1148" s="34">
        <v>46553.196477698999</v>
      </c>
      <c r="W1148" s="34">
        <v>46296.186420102102</v>
      </c>
      <c r="X1148" s="34">
        <v>47000.189314992502</v>
      </c>
      <c r="Y1148" s="34">
        <v>46241.040031757097</v>
      </c>
      <c r="Z1148" s="34">
        <v>45271.760509720698</v>
      </c>
      <c r="AA1148" s="34">
        <v>44276.208048828797</v>
      </c>
      <c r="AB1148" s="34">
        <v>43649.450693436702</v>
      </c>
      <c r="AC1148" s="34">
        <v>42747.6031417255</v>
      </c>
      <c r="AD1148" s="34">
        <v>39758.213673083403</v>
      </c>
      <c r="AE1148" s="34">
        <v>42300.080899816501</v>
      </c>
      <c r="AF1148" s="34">
        <v>33889.005211399097</v>
      </c>
      <c r="AG1148" s="34">
        <v>27902.095881023499</v>
      </c>
      <c r="AH1148" s="34">
        <v>25796.528709521499</v>
      </c>
      <c r="AI1148" s="34">
        <v>23681.151848663099</v>
      </c>
    </row>
    <row r="1149" spans="1:35" hidden="1">
      <c r="A1149" s="34" t="s">
        <v>44</v>
      </c>
      <c r="B1149" s="34" t="s">
        <v>45</v>
      </c>
      <c r="C1149" s="34" t="s">
        <v>63</v>
      </c>
      <c r="D1149" s="34">
        <v>2034</v>
      </c>
      <c r="E1149" s="34">
        <v>1</v>
      </c>
      <c r="T1149" s="34">
        <v>47886.681139234002</v>
      </c>
      <c r="U1149" s="34">
        <v>47886.681139234002</v>
      </c>
      <c r="V1149" s="34">
        <v>47357.323252144197</v>
      </c>
      <c r="W1149" s="34">
        <v>47095.873785779499</v>
      </c>
      <c r="X1149" s="34">
        <v>47812.037125492097</v>
      </c>
      <c r="Y1149" s="34">
        <v>47039.774837981196</v>
      </c>
      <c r="Z1149" s="34">
        <v>46053.752671517301</v>
      </c>
      <c r="AA1149" s="34">
        <v>45041.003746155897</v>
      </c>
      <c r="AB1149" s="34">
        <v>44403.420230399199</v>
      </c>
      <c r="AC1149" s="34">
        <v>43485.994806110801</v>
      </c>
      <c r="AD1149" s="34">
        <v>40444.968751952198</v>
      </c>
      <c r="AE1149" s="34">
        <v>43030.742383588899</v>
      </c>
      <c r="AF1149" s="34">
        <v>34474.379761627002</v>
      </c>
      <c r="AG1149" s="34">
        <v>28384.056821596401</v>
      </c>
      <c r="AH1149" s="34">
        <v>26242.119581740299</v>
      </c>
      <c r="AI1149" s="34">
        <v>24090.2032069374</v>
      </c>
    </row>
    <row r="1150" spans="1:35" hidden="1">
      <c r="A1150" s="34" t="s">
        <v>44</v>
      </c>
      <c r="B1150" s="34" t="s">
        <v>45</v>
      </c>
      <c r="C1150" s="34" t="s">
        <v>63</v>
      </c>
      <c r="D1150" s="34">
        <v>2035</v>
      </c>
      <c r="E1150" s="34">
        <v>1</v>
      </c>
      <c r="U1150" s="34">
        <v>48233.7071183812</v>
      </c>
      <c r="V1150" s="34">
        <v>47700.513071952002</v>
      </c>
      <c r="W1150" s="34">
        <v>47437.1689293452</v>
      </c>
      <c r="X1150" s="34">
        <v>48158.522173187303</v>
      </c>
      <c r="Y1150" s="34">
        <v>47380.6634427803</v>
      </c>
      <c r="Z1150" s="34">
        <v>46387.495754855401</v>
      </c>
      <c r="AA1150" s="34">
        <v>45367.407624122199</v>
      </c>
      <c r="AB1150" s="34">
        <v>44725.2036577814</v>
      </c>
      <c r="AC1150" s="34">
        <v>43801.129820017901</v>
      </c>
      <c r="AD1150" s="34">
        <v>40738.066008826499</v>
      </c>
      <c r="AE1150" s="34">
        <v>43342.5782668416</v>
      </c>
      <c r="AF1150" s="34">
        <v>34724.2092571705</v>
      </c>
      <c r="AG1150" s="34">
        <v>28589.750865876598</v>
      </c>
      <c r="AH1150" s="34">
        <v>26432.291400419301</v>
      </c>
      <c r="AI1150" s="34">
        <v>24264.780483057901</v>
      </c>
    </row>
    <row r="1151" spans="1:35" hidden="1">
      <c r="A1151" s="34" t="s">
        <v>44</v>
      </c>
      <c r="B1151" s="34" t="s">
        <v>45</v>
      </c>
      <c r="C1151" s="34" t="s">
        <v>63</v>
      </c>
      <c r="D1151" s="34">
        <v>2041</v>
      </c>
      <c r="E1151" s="34">
        <v>1</v>
      </c>
      <c r="AA1151" s="34">
        <v>45692.445795485801</v>
      </c>
      <c r="AB1151" s="34">
        <v>45045.640710990003</v>
      </c>
      <c r="AC1151" s="34">
        <v>44114.946277381197</v>
      </c>
      <c r="AD1151" s="34">
        <v>41029.936917345403</v>
      </c>
      <c r="AE1151" s="34">
        <v>43653.109397444401</v>
      </c>
      <c r="AF1151" s="34">
        <v>34972.993441017003</v>
      </c>
      <c r="AG1151" s="34">
        <v>28794.5842656198</v>
      </c>
      <c r="AH1151" s="34">
        <v>26621.6675211121</v>
      </c>
      <c r="AI1151" s="34">
        <v>24438.6273103243</v>
      </c>
    </row>
    <row r="1152" spans="1:35" hidden="1">
      <c r="A1152" s="34" t="s">
        <v>44</v>
      </c>
      <c r="B1152" s="34" t="s">
        <v>45</v>
      </c>
      <c r="C1152" s="34" t="s">
        <v>63</v>
      </c>
      <c r="D1152" s="34">
        <v>2042</v>
      </c>
      <c r="E1152" s="34">
        <v>1</v>
      </c>
      <c r="AB1152" s="34">
        <v>130040.69033008099</v>
      </c>
      <c r="AC1152" s="34">
        <v>127353.901004353</v>
      </c>
      <c r="AD1152" s="34">
        <v>118447.894995298</v>
      </c>
      <c r="AE1152" s="34">
        <v>126020.64021065801</v>
      </c>
      <c r="AF1152" s="34">
        <v>100962.31595768299</v>
      </c>
      <c r="AG1152" s="34">
        <v>83126.081826500696</v>
      </c>
      <c r="AH1152" s="34">
        <v>76853.164202828295</v>
      </c>
      <c r="AI1152" s="34">
        <v>70551.021497154594</v>
      </c>
    </row>
    <row r="1153" spans="1:35" hidden="1">
      <c r="A1153" s="34" t="s">
        <v>44</v>
      </c>
      <c r="B1153" s="34" t="s">
        <v>45</v>
      </c>
      <c r="C1153" s="34" t="s">
        <v>63</v>
      </c>
      <c r="D1153" s="34">
        <v>2043</v>
      </c>
      <c r="E1153" s="34">
        <v>1</v>
      </c>
      <c r="AC1153" s="34">
        <v>39138.313956414298</v>
      </c>
      <c r="AD1153" s="34">
        <v>36401.326266746299</v>
      </c>
      <c r="AE1153" s="34">
        <v>38728.577159049397</v>
      </c>
      <c r="AF1153" s="34">
        <v>31027.6700482337</v>
      </c>
      <c r="AG1153" s="34">
        <v>25546.250745636298</v>
      </c>
      <c r="AH1153" s="34">
        <v>23618.461981869899</v>
      </c>
      <c r="AI1153" s="34">
        <v>21681.6917858446</v>
      </c>
    </row>
    <row r="1154" spans="1:35" hidden="1">
      <c r="A1154" s="34" t="s">
        <v>44</v>
      </c>
      <c r="B1154" s="34" t="s">
        <v>45</v>
      </c>
      <c r="C1154" s="34" t="s">
        <v>63</v>
      </c>
      <c r="D1154" s="34">
        <v>2044</v>
      </c>
      <c r="E1154" s="34">
        <v>1</v>
      </c>
      <c r="AD1154" s="34">
        <v>18971.500955763498</v>
      </c>
      <c r="AE1154" s="34">
        <v>20184.408480178801</v>
      </c>
      <c r="AF1154" s="34">
        <v>16170.8798097536</v>
      </c>
      <c r="AG1154" s="34">
        <v>13314.0951207527</v>
      </c>
      <c r="AH1154" s="34">
        <v>12309.3777072634</v>
      </c>
      <c r="AI1154" s="34">
        <v>11299.979386011701</v>
      </c>
    </row>
    <row r="1155" spans="1:35" hidden="1">
      <c r="A1155" s="34" t="s">
        <v>44</v>
      </c>
      <c r="B1155" s="34" t="s">
        <v>45</v>
      </c>
      <c r="C1155" s="34" t="s">
        <v>63</v>
      </c>
      <c r="D1155" s="34">
        <v>2045</v>
      </c>
      <c r="E1155" s="34">
        <v>1</v>
      </c>
      <c r="AE1155" s="34">
        <v>23056.038962967399</v>
      </c>
      <c r="AF1155" s="34">
        <v>18471.506624792601</v>
      </c>
      <c r="AG1155" s="34">
        <v>15208.287929873</v>
      </c>
      <c r="AH1155" s="34">
        <v>14060.6296343659</v>
      </c>
      <c r="AI1155" s="34">
        <v>12907.6244795809</v>
      </c>
    </row>
    <row r="1156" spans="1:35" hidden="1">
      <c r="A1156" s="34" t="s">
        <v>44</v>
      </c>
      <c r="B1156" s="34" t="s">
        <v>45</v>
      </c>
      <c r="C1156" s="34" t="s">
        <v>63</v>
      </c>
      <c r="D1156" s="34">
        <v>2046</v>
      </c>
      <c r="E1156" s="34">
        <v>1</v>
      </c>
      <c r="AF1156" s="34">
        <v>54071.8332445466</v>
      </c>
      <c r="AG1156" s="34">
        <v>35360.174978499403</v>
      </c>
      <c r="AH1156" s="34">
        <v>36600.400523568802</v>
      </c>
      <c r="AI1156" s="34">
        <v>46474.455521674201</v>
      </c>
    </row>
    <row r="1157" spans="1:35" hidden="1">
      <c r="A1157" s="34" t="s">
        <v>44</v>
      </c>
      <c r="B1157" s="34" t="s">
        <v>45</v>
      </c>
      <c r="C1157" s="34" t="s">
        <v>63</v>
      </c>
      <c r="D1157" s="34">
        <v>2047</v>
      </c>
      <c r="E1157" s="34">
        <v>1</v>
      </c>
      <c r="AG1157" s="34">
        <v>73571.989174631599</v>
      </c>
      <c r="AH1157" s="34">
        <v>76152.458881906306</v>
      </c>
      <c r="AI1157" s="34">
        <v>96696.867043688297</v>
      </c>
    </row>
    <row r="1158" spans="1:35" hidden="1">
      <c r="A1158" s="34" t="s">
        <v>44</v>
      </c>
      <c r="B1158" s="34" t="s">
        <v>45</v>
      </c>
      <c r="C1158" s="34" t="s">
        <v>63</v>
      </c>
      <c r="D1158" s="34">
        <v>2048</v>
      </c>
      <c r="E1158" s="34">
        <v>1</v>
      </c>
      <c r="AH1158" s="34">
        <v>25565.537687551499</v>
      </c>
      <c r="AI1158" s="34">
        <v>32462.6077078772</v>
      </c>
    </row>
    <row r="1159" spans="1:35" hidden="1">
      <c r="A1159" s="34" t="s">
        <v>44</v>
      </c>
      <c r="B1159" s="34" t="s">
        <v>45</v>
      </c>
      <c r="C1159" s="34" t="s">
        <v>63</v>
      </c>
      <c r="D1159" s="34">
        <v>2049</v>
      </c>
      <c r="E1159" s="34">
        <v>1</v>
      </c>
      <c r="AI1159" s="34">
        <v>22217.411378591201</v>
      </c>
    </row>
    <row r="1160" spans="1:35" hidden="1">
      <c r="A1160" s="34" t="s">
        <v>44</v>
      </c>
      <c r="B1160" s="34" t="s">
        <v>45</v>
      </c>
      <c r="C1160" s="34" t="s">
        <v>62</v>
      </c>
      <c r="D1160" s="34">
        <v>2012</v>
      </c>
      <c r="E1160" s="34">
        <v>1</v>
      </c>
      <c r="F1160" s="34">
        <v>85819.066026636705</v>
      </c>
      <c r="G1160" s="34">
        <v>85819.066026634799</v>
      </c>
      <c r="H1160" s="34">
        <v>85819.066026636705</v>
      </c>
      <c r="I1160" s="34">
        <v>85819.066026636807</v>
      </c>
      <c r="J1160" s="34">
        <v>85819.066026636807</v>
      </c>
      <c r="K1160" s="34">
        <v>85819.066026636807</v>
      </c>
      <c r="L1160" s="34">
        <v>85819.066026636807</v>
      </c>
      <c r="M1160" s="34">
        <v>84593.454975303001</v>
      </c>
      <c r="N1160" s="34">
        <v>82680.098894471404</v>
      </c>
      <c r="O1160" s="34">
        <v>77997.511858552607</v>
      </c>
      <c r="P1160" s="34">
        <v>74767.933906607694</v>
      </c>
      <c r="Q1160" s="34">
        <v>73073.749070831895</v>
      </c>
      <c r="R1160" s="34">
        <v>74827.930328766</v>
      </c>
      <c r="S1160" s="34">
        <v>76351.1889816193</v>
      </c>
      <c r="T1160" s="34">
        <v>77688.152597728302</v>
      </c>
      <c r="U1160" s="34">
        <v>75139.9109497811</v>
      </c>
      <c r="V1160" s="34">
        <v>72890.308279783407</v>
      </c>
      <c r="W1160" s="34">
        <v>75671.705557195703</v>
      </c>
      <c r="X1160" s="34">
        <v>72717.230122895606</v>
      </c>
      <c r="Y1160" s="34">
        <v>71892.896448789805</v>
      </c>
      <c r="Z1160" s="34">
        <v>73408.713762829604</v>
      </c>
      <c r="AA1160" s="34">
        <v>69770.339531872596</v>
      </c>
    </row>
    <row r="1161" spans="1:35" hidden="1">
      <c r="A1161" s="34" t="s">
        <v>44</v>
      </c>
      <c r="B1161" s="34" t="s">
        <v>45</v>
      </c>
      <c r="C1161" s="34" t="s">
        <v>62</v>
      </c>
      <c r="D1161" s="34">
        <v>2013</v>
      </c>
      <c r="E1161" s="34">
        <v>1</v>
      </c>
      <c r="F1161" s="34">
        <v>91585.932587935604</v>
      </c>
      <c r="G1161" s="34">
        <v>91585.932587933596</v>
      </c>
      <c r="H1161" s="34">
        <v>91585.932587935604</v>
      </c>
      <c r="I1161" s="34">
        <v>91585.932587935706</v>
      </c>
      <c r="J1161" s="34">
        <v>91585.932587935706</v>
      </c>
      <c r="K1161" s="34">
        <v>91585.932587935706</v>
      </c>
      <c r="L1161" s="34">
        <v>91585.932587935706</v>
      </c>
      <c r="M1161" s="34">
        <v>90277.962968554799</v>
      </c>
      <c r="N1161" s="34">
        <v>88236.033253526606</v>
      </c>
      <c r="O1161" s="34">
        <v>83238.785899707902</v>
      </c>
      <c r="P1161" s="34">
        <v>79792.186882858907</v>
      </c>
      <c r="Q1161" s="34">
        <v>77984.156274454101</v>
      </c>
      <c r="R1161" s="34">
        <v>79856.2149424698</v>
      </c>
      <c r="S1161" s="34">
        <v>81481.833476361906</v>
      </c>
      <c r="T1161" s="34">
        <v>82908.638326224507</v>
      </c>
      <c r="U1161" s="34">
        <v>80189.1600262133</v>
      </c>
      <c r="V1161" s="34">
        <v>77788.388635621595</v>
      </c>
      <c r="W1161" s="34">
        <v>80756.690148834095</v>
      </c>
      <c r="X1161" s="34">
        <v>77603.679978873304</v>
      </c>
      <c r="Y1161" s="34">
        <v>76723.952759712207</v>
      </c>
      <c r="Z1161" s="34">
        <v>78341.629911968703</v>
      </c>
      <c r="AA1161" s="34">
        <v>74458.7643382198</v>
      </c>
      <c r="AB1161" s="34">
        <v>71166.322043232198</v>
      </c>
    </row>
    <row r="1162" spans="1:35" hidden="1">
      <c r="A1162" s="34" t="s">
        <v>44</v>
      </c>
      <c r="B1162" s="34" t="s">
        <v>45</v>
      </c>
      <c r="C1162" s="34" t="s">
        <v>62</v>
      </c>
      <c r="D1162" s="34">
        <v>2014</v>
      </c>
      <c r="E1162" s="34">
        <v>1</v>
      </c>
      <c r="F1162" s="34">
        <v>95814.754002874804</v>
      </c>
      <c r="G1162" s="34">
        <v>95814.754002872694</v>
      </c>
      <c r="H1162" s="34">
        <v>95814.754002874804</v>
      </c>
      <c r="I1162" s="34">
        <v>95814.754002874906</v>
      </c>
      <c r="J1162" s="34">
        <v>95814.754002874804</v>
      </c>
      <c r="K1162" s="34">
        <v>95814.754002874906</v>
      </c>
      <c r="L1162" s="34">
        <v>95814.754002874906</v>
      </c>
      <c r="M1162" s="34">
        <v>94446.391157370294</v>
      </c>
      <c r="N1162" s="34">
        <v>92310.178883190194</v>
      </c>
      <c r="O1162" s="34">
        <v>87082.192309619699</v>
      </c>
      <c r="P1162" s="34">
        <v>83476.452567559798</v>
      </c>
      <c r="Q1162" s="34">
        <v>81584.939285128101</v>
      </c>
      <c r="R1162" s="34">
        <v>83543.437011650196</v>
      </c>
      <c r="S1162" s="34">
        <v>85244.115658753901</v>
      </c>
      <c r="T1162" s="34">
        <v>86736.800745171902</v>
      </c>
      <c r="U1162" s="34">
        <v>83891.755256536897</v>
      </c>
      <c r="V1162" s="34">
        <v>81380.132415487402</v>
      </c>
      <c r="W1162" s="34">
        <v>84485.490097157002</v>
      </c>
      <c r="X1162" s="34">
        <v>81186.895157226798</v>
      </c>
      <c r="Y1162" s="34">
        <v>80266.548061207199</v>
      </c>
      <c r="Z1162" s="34">
        <v>81958.918647166996</v>
      </c>
      <c r="AA1162" s="34">
        <v>77896.768497439902</v>
      </c>
      <c r="AB1162" s="34">
        <v>74452.303396208197</v>
      </c>
      <c r="AC1162" s="34">
        <v>73977.702010333101</v>
      </c>
    </row>
    <row r="1163" spans="1:35" hidden="1">
      <c r="A1163" s="34" t="s">
        <v>44</v>
      </c>
      <c r="B1163" s="34" t="s">
        <v>45</v>
      </c>
      <c r="C1163" s="34" t="s">
        <v>62</v>
      </c>
      <c r="D1163" s="34">
        <v>2015</v>
      </c>
      <c r="E1163" s="34">
        <v>1</v>
      </c>
      <c r="F1163" s="34">
        <v>45306.507338490701</v>
      </c>
      <c r="G1163" s="34">
        <v>45306.507338489799</v>
      </c>
      <c r="H1163" s="34">
        <v>45306.507338490803</v>
      </c>
      <c r="I1163" s="34">
        <v>45306.507338490803</v>
      </c>
      <c r="J1163" s="34">
        <v>45306.507338490803</v>
      </c>
      <c r="K1163" s="34">
        <v>45306.507338490803</v>
      </c>
      <c r="L1163" s="34">
        <v>45306.507338490803</v>
      </c>
      <c r="M1163" s="34">
        <v>44659.469813354401</v>
      </c>
      <c r="N1163" s="34">
        <v>43649.350671642598</v>
      </c>
      <c r="O1163" s="34">
        <v>41177.269889032701</v>
      </c>
      <c r="P1163" s="34">
        <v>39472.2770016176</v>
      </c>
      <c r="Q1163" s="34">
        <v>38577.865057411502</v>
      </c>
      <c r="R1163" s="34">
        <v>39503.950946192497</v>
      </c>
      <c r="S1163" s="34">
        <v>40308.125735422902</v>
      </c>
      <c r="T1163" s="34">
        <v>41013.9496821172</v>
      </c>
      <c r="U1163" s="34">
        <v>39668.655049253903</v>
      </c>
      <c r="V1163" s="34">
        <v>38481.021058395701</v>
      </c>
      <c r="W1163" s="34">
        <v>39949.405672616798</v>
      </c>
      <c r="X1163" s="34">
        <v>38389.647810605602</v>
      </c>
      <c r="Y1163" s="34">
        <v>37954.456874786702</v>
      </c>
      <c r="Z1163" s="34">
        <v>38754.703153871596</v>
      </c>
      <c r="AA1163" s="34">
        <v>36833.894219131304</v>
      </c>
      <c r="AB1163" s="34">
        <v>35205.160888756698</v>
      </c>
      <c r="AC1163" s="34">
        <v>34980.743142285501</v>
      </c>
      <c r="AD1163" s="34">
        <v>32201.992628296</v>
      </c>
    </row>
    <row r="1164" spans="1:35" hidden="1">
      <c r="A1164" s="34" t="s">
        <v>44</v>
      </c>
      <c r="B1164" s="34" t="s">
        <v>45</v>
      </c>
      <c r="C1164" s="34" t="s">
        <v>62</v>
      </c>
      <c r="D1164" s="34">
        <v>2016</v>
      </c>
      <c r="E1164" s="34">
        <v>1</v>
      </c>
      <c r="F1164" s="34">
        <v>62677.747926813601</v>
      </c>
      <c r="G1164" s="34">
        <v>62677.747926812299</v>
      </c>
      <c r="H1164" s="34">
        <v>62677.747926813601</v>
      </c>
      <c r="I1164" s="34">
        <v>62677.747926813703</v>
      </c>
      <c r="J1164" s="34">
        <v>62677.747926813601</v>
      </c>
      <c r="K1164" s="34">
        <v>62677.747926813703</v>
      </c>
      <c r="L1164" s="34">
        <v>62677.747926813703</v>
      </c>
      <c r="M1164" s="34">
        <v>61782.625850933997</v>
      </c>
      <c r="N1164" s="34">
        <v>60385.210851202202</v>
      </c>
      <c r="O1164" s="34">
        <v>56965.294701199004</v>
      </c>
      <c r="P1164" s="34">
        <v>54606.580231862201</v>
      </c>
      <c r="Q1164" s="34">
        <v>53369.2364224431</v>
      </c>
      <c r="R1164" s="34">
        <v>54650.398474109003</v>
      </c>
      <c r="S1164" s="34">
        <v>55762.906758005302</v>
      </c>
      <c r="T1164" s="34">
        <v>56739.354911050803</v>
      </c>
      <c r="U1164" s="34">
        <v>54878.252768351304</v>
      </c>
      <c r="V1164" s="34">
        <v>53235.260883053503</v>
      </c>
      <c r="W1164" s="34">
        <v>55266.647677496898</v>
      </c>
      <c r="X1164" s="34">
        <v>53108.853668534503</v>
      </c>
      <c r="Y1164" s="34">
        <v>52506.803557465297</v>
      </c>
      <c r="Z1164" s="34">
        <v>53613.877077503399</v>
      </c>
      <c r="AA1164" s="34">
        <v>50956.5992315693</v>
      </c>
      <c r="AB1164" s="34">
        <v>48703.383454892297</v>
      </c>
      <c r="AC1164" s="34">
        <v>48392.920349922999</v>
      </c>
      <c r="AD1164" s="34">
        <v>44548.752381597304</v>
      </c>
      <c r="AE1164" s="34">
        <v>42909.296509641397</v>
      </c>
    </row>
    <row r="1165" spans="1:35" hidden="1">
      <c r="A1165" s="34" t="s">
        <v>44</v>
      </c>
      <c r="B1165" s="34" t="s">
        <v>45</v>
      </c>
      <c r="C1165" s="34" t="s">
        <v>62</v>
      </c>
      <c r="D1165" s="34">
        <v>2017</v>
      </c>
      <c r="E1165" s="34">
        <v>1</v>
      </c>
      <c r="F1165" s="34">
        <v>42641.418671520703</v>
      </c>
      <c r="G1165" s="34">
        <v>42641.418671519801</v>
      </c>
      <c r="H1165" s="34">
        <v>42641.418671520703</v>
      </c>
      <c r="I1165" s="34">
        <v>42641.418671520703</v>
      </c>
      <c r="J1165" s="34">
        <v>42641.418671520703</v>
      </c>
      <c r="K1165" s="34">
        <v>42641.418671520703</v>
      </c>
      <c r="L1165" s="34">
        <v>42641.418671520703</v>
      </c>
      <c r="M1165" s="34">
        <v>42032.442177274803</v>
      </c>
      <c r="N1165" s="34">
        <v>41081.741808604798</v>
      </c>
      <c r="O1165" s="34">
        <v>38755.077542619001</v>
      </c>
      <c r="P1165" s="34">
        <v>37150.378354463603</v>
      </c>
      <c r="Q1165" s="34">
        <v>36308.578877563697</v>
      </c>
      <c r="R1165" s="34">
        <v>37180.189125828198</v>
      </c>
      <c r="S1165" s="34">
        <v>37937.059515692097</v>
      </c>
      <c r="T1165" s="34">
        <v>38601.3644066985</v>
      </c>
      <c r="U1165" s="34">
        <v>37335.204752238998</v>
      </c>
      <c r="V1165" s="34">
        <v>36217.431584372403</v>
      </c>
      <c r="W1165" s="34">
        <v>37599.440633051097</v>
      </c>
      <c r="X1165" s="34">
        <v>36131.433233511103</v>
      </c>
      <c r="Y1165" s="34">
        <v>35721.841764505101</v>
      </c>
      <c r="Z1165" s="34">
        <v>36475.014733055599</v>
      </c>
      <c r="AA1165" s="34">
        <v>34667.194559182397</v>
      </c>
      <c r="AB1165" s="34">
        <v>33134.269071770999</v>
      </c>
      <c r="AC1165" s="34">
        <v>32923.052369209901</v>
      </c>
      <c r="AD1165" s="34">
        <v>30307.757767808002</v>
      </c>
      <c r="AE1165" s="34">
        <v>29192.390248362601</v>
      </c>
      <c r="AF1165" s="34">
        <v>26791.396889715899</v>
      </c>
    </row>
    <row r="1166" spans="1:35" hidden="1">
      <c r="A1166" s="34" t="s">
        <v>44</v>
      </c>
      <c r="B1166" s="34" t="s">
        <v>45</v>
      </c>
      <c r="C1166" s="34" t="s">
        <v>62</v>
      </c>
      <c r="D1166" s="34">
        <v>2018</v>
      </c>
      <c r="E1166" s="34">
        <v>1</v>
      </c>
      <c r="F1166" s="34">
        <v>26105.025135501699</v>
      </c>
      <c r="G1166" s="34">
        <v>26105.025135501201</v>
      </c>
      <c r="H1166" s="34">
        <v>26105.025135501699</v>
      </c>
      <c r="I1166" s="34">
        <v>26105.025135501699</v>
      </c>
      <c r="J1166" s="34">
        <v>26105.025135501699</v>
      </c>
      <c r="K1166" s="34">
        <v>26105.025135501699</v>
      </c>
      <c r="L1166" s="34">
        <v>26105.025135501699</v>
      </c>
      <c r="M1166" s="34">
        <v>25732.210459431</v>
      </c>
      <c r="N1166" s="34">
        <v>25150.1928391533</v>
      </c>
      <c r="O1166" s="34">
        <v>23725.811778726798</v>
      </c>
      <c r="P1166" s="34">
        <v>22743.416869110599</v>
      </c>
      <c r="Q1166" s="34">
        <v>22228.068243568701</v>
      </c>
      <c r="R1166" s="34">
        <v>22761.666987423399</v>
      </c>
      <c r="S1166" s="34">
        <v>23225.022128206099</v>
      </c>
      <c r="T1166" s="34">
        <v>23631.708782112801</v>
      </c>
      <c r="U1166" s="34">
        <v>22856.567367146301</v>
      </c>
      <c r="V1166" s="34">
        <v>22172.267980493001</v>
      </c>
      <c r="W1166" s="34">
        <v>23018.332255023</v>
      </c>
      <c r="X1166" s="34">
        <v>22119.619893708201</v>
      </c>
      <c r="Y1166" s="34">
        <v>21868.8684898664</v>
      </c>
      <c r="Z1166" s="34">
        <v>22329.960073775699</v>
      </c>
      <c r="AA1166" s="34">
        <v>21223.214741427098</v>
      </c>
      <c r="AB1166" s="34">
        <v>20284.759604931998</v>
      </c>
      <c r="AC1166" s="34">
        <v>20155.452994102099</v>
      </c>
      <c r="AD1166" s="34">
        <v>18554.372790081201</v>
      </c>
      <c r="AE1166" s="34">
        <v>17871.546138492999</v>
      </c>
      <c r="AF1166" s="34">
        <v>16401.660897092599</v>
      </c>
      <c r="AG1166" s="34">
        <v>15079.934227051201</v>
      </c>
    </row>
    <row r="1167" spans="1:35" hidden="1">
      <c r="A1167" s="34" t="s">
        <v>44</v>
      </c>
      <c r="B1167" s="34" t="s">
        <v>45</v>
      </c>
      <c r="C1167" s="34" t="s">
        <v>62</v>
      </c>
      <c r="D1167" s="34">
        <v>2019</v>
      </c>
      <c r="E1167" s="34">
        <v>1</v>
      </c>
      <c r="F1167" s="34">
        <v>24274.783520835601</v>
      </c>
      <c r="G1167" s="34">
        <v>24274.783520835001</v>
      </c>
      <c r="H1167" s="34">
        <v>24274.783520835601</v>
      </c>
      <c r="I1167" s="34">
        <v>24274.783520835601</v>
      </c>
      <c r="J1167" s="34">
        <v>24274.783520835601</v>
      </c>
      <c r="K1167" s="34">
        <v>24274.783520835601</v>
      </c>
      <c r="L1167" s="34">
        <v>24274.783520835601</v>
      </c>
      <c r="M1167" s="34">
        <v>23928.107143087102</v>
      </c>
      <c r="N1167" s="34">
        <v>23386.895186223799</v>
      </c>
      <c r="O1167" s="34">
        <v>22062.3784805873</v>
      </c>
      <c r="P1167" s="34">
        <v>21148.8599668483</v>
      </c>
      <c r="Q1167" s="34">
        <v>20669.642794757699</v>
      </c>
      <c r="R1167" s="34">
        <v>21165.830556570902</v>
      </c>
      <c r="S1167" s="34">
        <v>21596.6995435717</v>
      </c>
      <c r="T1167" s="34">
        <v>21974.873111042201</v>
      </c>
      <c r="U1167" s="34">
        <v>21254.077404135998</v>
      </c>
      <c r="V1167" s="34">
        <v>20617.754727248201</v>
      </c>
      <c r="W1167" s="34">
        <v>21404.5008423092</v>
      </c>
      <c r="X1167" s="34">
        <v>20568.797834739798</v>
      </c>
      <c r="Y1167" s="34">
        <v>20335.6267876249</v>
      </c>
      <c r="Z1167" s="34">
        <v>20764.390917311699</v>
      </c>
      <c r="AA1167" s="34">
        <v>19735.240276160999</v>
      </c>
      <c r="AB1167" s="34">
        <v>18862.580887243101</v>
      </c>
      <c r="AC1167" s="34">
        <v>18742.3400535562</v>
      </c>
      <c r="AD1167" s="34">
        <v>17253.512705167799</v>
      </c>
      <c r="AE1167" s="34">
        <v>16618.559508857001</v>
      </c>
      <c r="AF1167" s="34">
        <v>15251.728952277999</v>
      </c>
      <c r="AG1167" s="34">
        <v>14022.669465745001</v>
      </c>
      <c r="AH1167" s="34">
        <v>11541.090579125699</v>
      </c>
    </row>
    <row r="1168" spans="1:35" hidden="1">
      <c r="A1168" s="34" t="s">
        <v>44</v>
      </c>
      <c r="B1168" s="34" t="s">
        <v>45</v>
      </c>
      <c r="C1168" s="34" t="s">
        <v>62</v>
      </c>
      <c r="D1168" s="34">
        <v>2036</v>
      </c>
      <c r="E1168" s="34">
        <v>1</v>
      </c>
      <c r="V1168" s="34">
        <v>50332.8257247496</v>
      </c>
      <c r="W1168" s="34">
        <v>50760.969027163199</v>
      </c>
      <c r="X1168" s="34">
        <v>50332.8257247496</v>
      </c>
      <c r="Y1168" s="34">
        <v>50332.8257247496</v>
      </c>
      <c r="Z1168" s="34">
        <v>51204.2478570288</v>
      </c>
      <c r="AA1168" s="34">
        <v>46304.746026603403</v>
      </c>
      <c r="AB1168" s="34">
        <v>46161.987322207802</v>
      </c>
      <c r="AC1168" s="34">
        <v>45485.7327768217</v>
      </c>
      <c r="AD1168" s="34">
        <v>44231.358351683601</v>
      </c>
      <c r="AE1168" s="34">
        <v>40720.958797896201</v>
      </c>
      <c r="AF1168" s="34">
        <v>39069.407391736902</v>
      </c>
      <c r="AG1168" s="34">
        <v>33653.9172274269</v>
      </c>
      <c r="AH1168" s="34">
        <v>25587.384649235501</v>
      </c>
      <c r="AI1168" s="34">
        <v>32656.444417644401</v>
      </c>
    </row>
    <row r="1169" spans="1:35" hidden="1">
      <c r="A1169" s="34" t="s">
        <v>44</v>
      </c>
      <c r="B1169" s="34" t="s">
        <v>45</v>
      </c>
      <c r="C1169" s="34" t="s">
        <v>62</v>
      </c>
      <c r="D1169" s="34">
        <v>2037</v>
      </c>
      <c r="E1169" s="34">
        <v>1</v>
      </c>
      <c r="W1169" s="34">
        <v>51364.805474337198</v>
      </c>
      <c r="X1169" s="34">
        <v>50931.569114490601</v>
      </c>
      <c r="Y1169" s="34">
        <v>50931.569114490601</v>
      </c>
      <c r="Z1169" s="34">
        <v>51813.357409087497</v>
      </c>
      <c r="AA1169" s="34">
        <v>46855.572653121002</v>
      </c>
      <c r="AB1169" s="34">
        <v>46711.115736289401</v>
      </c>
      <c r="AC1169" s="34">
        <v>46026.816680526601</v>
      </c>
      <c r="AD1169" s="34">
        <v>44757.520613607099</v>
      </c>
      <c r="AE1169" s="34">
        <v>41205.362456007599</v>
      </c>
      <c r="AF1169" s="34">
        <v>39534.164716207903</v>
      </c>
      <c r="AG1169" s="34">
        <v>34054.253592188201</v>
      </c>
      <c r="AH1169" s="34">
        <v>25891.7640914562</v>
      </c>
      <c r="AI1169" s="34">
        <v>33044.915161060097</v>
      </c>
    </row>
    <row r="1170" spans="1:35" hidden="1">
      <c r="A1170" s="34" t="s">
        <v>44</v>
      </c>
      <c r="B1170" s="34" t="s">
        <v>45</v>
      </c>
      <c r="C1170" s="34" t="s">
        <v>62</v>
      </c>
      <c r="D1170" s="34">
        <v>2038</v>
      </c>
      <c r="E1170" s="34">
        <v>1</v>
      </c>
      <c r="X1170" s="34">
        <v>50679.789842907099</v>
      </c>
      <c r="Y1170" s="34">
        <v>50679.789842907099</v>
      </c>
      <c r="Z1170" s="34">
        <v>51557.219033349902</v>
      </c>
      <c r="AA1170" s="34">
        <v>46623.942994790501</v>
      </c>
      <c r="AB1170" s="34">
        <v>46480.200198060098</v>
      </c>
      <c r="AC1170" s="34">
        <v>45799.283962045403</v>
      </c>
      <c r="AD1170" s="34">
        <v>44536.262636798201</v>
      </c>
      <c r="AE1170" s="34">
        <v>41001.664507468398</v>
      </c>
      <c r="AF1170" s="34">
        <v>39338.728302840602</v>
      </c>
      <c r="AG1170" s="34">
        <v>33885.907018288497</v>
      </c>
      <c r="AH1170" s="34">
        <v>25763.768633701799</v>
      </c>
      <c r="AI1170" s="34">
        <v>32881.558233059601</v>
      </c>
    </row>
    <row r="1171" spans="1:35" hidden="1">
      <c r="A1171" s="34" t="s">
        <v>44</v>
      </c>
      <c r="B1171" s="34" t="s">
        <v>45</v>
      </c>
      <c r="C1171" s="34" t="s">
        <v>62</v>
      </c>
      <c r="D1171" s="34">
        <v>2039</v>
      </c>
      <c r="E1171" s="34">
        <v>1</v>
      </c>
      <c r="Y1171" s="34">
        <v>50817.961394385602</v>
      </c>
      <c r="Z1171" s="34">
        <v>51697.782776132502</v>
      </c>
      <c r="AA1171" s="34">
        <v>46751.056831679001</v>
      </c>
      <c r="AB1171" s="34">
        <v>46606.922139771101</v>
      </c>
      <c r="AC1171" s="34">
        <v>45924.149478284897</v>
      </c>
      <c r="AD1171" s="34">
        <v>44657.684697241901</v>
      </c>
      <c r="AE1171" s="34">
        <v>41113.4499670324</v>
      </c>
      <c r="AF1171" s="34">
        <v>39445.979993102999</v>
      </c>
      <c r="AG1171" s="34">
        <v>33978.292333233301</v>
      </c>
      <c r="AH1171" s="34">
        <v>25834.010043444901</v>
      </c>
      <c r="AI1171" s="34">
        <v>32971.205327693897</v>
      </c>
    </row>
    <row r="1172" spans="1:35" hidden="1">
      <c r="A1172" s="34" t="s">
        <v>44</v>
      </c>
      <c r="B1172" s="34" t="s">
        <v>45</v>
      </c>
      <c r="C1172" s="34" t="s">
        <v>62</v>
      </c>
      <c r="D1172" s="34">
        <v>2040</v>
      </c>
      <c r="E1172" s="34">
        <v>1</v>
      </c>
      <c r="Z1172" s="34">
        <v>50435.739638454703</v>
      </c>
      <c r="AA1172" s="34">
        <v>46861.028387827399</v>
      </c>
      <c r="AB1172" s="34">
        <v>46300.940636356798</v>
      </c>
      <c r="AC1172" s="34">
        <v>45599.493885860596</v>
      </c>
      <c r="AD1172" s="34">
        <v>43282.417551484003</v>
      </c>
      <c r="AE1172" s="34">
        <v>40596.410205219698</v>
      </c>
      <c r="AF1172" s="34">
        <v>38235.317243689198</v>
      </c>
      <c r="AG1172" s="34">
        <v>33062.5583692293</v>
      </c>
      <c r="AH1172" s="34">
        <v>25958.584713099499</v>
      </c>
      <c r="AI1172" s="34">
        <v>29835.7651590284</v>
      </c>
    </row>
    <row r="1173" spans="1:35" hidden="1">
      <c r="A1173" s="34" t="s">
        <v>44</v>
      </c>
      <c r="B1173" s="34" t="s">
        <v>45</v>
      </c>
      <c r="C1173" s="34" t="s">
        <v>62</v>
      </c>
      <c r="D1173" s="34">
        <v>2042</v>
      </c>
      <c r="E1173" s="34">
        <v>1</v>
      </c>
      <c r="AB1173" s="34">
        <v>37730.622364548501</v>
      </c>
      <c r="AC1173" s="34">
        <v>36508.479549102703</v>
      </c>
      <c r="AD1173" s="34">
        <v>34562.530838722698</v>
      </c>
      <c r="AE1173" s="34">
        <v>32702.650236129601</v>
      </c>
      <c r="AF1173" s="34">
        <v>30234.6407601787</v>
      </c>
      <c r="AG1173" s="34">
        <v>26960.816607928398</v>
      </c>
      <c r="AH1173" s="34">
        <v>21707.3351525996</v>
      </c>
      <c r="AI1173" s="34">
        <v>22639.869840252999</v>
      </c>
    </row>
    <row r="1174" spans="1:35" hidden="1">
      <c r="A1174" s="34" t="s">
        <v>44</v>
      </c>
      <c r="B1174" s="34" t="s">
        <v>45</v>
      </c>
      <c r="C1174" s="34" t="s">
        <v>62</v>
      </c>
      <c r="D1174" s="34">
        <v>2043</v>
      </c>
      <c r="E1174" s="34">
        <v>1</v>
      </c>
      <c r="AC1174" s="34">
        <v>106210.500490771</v>
      </c>
      <c r="AD1174" s="34">
        <v>103766.086610907</v>
      </c>
      <c r="AE1174" s="34">
        <v>98784.688475275107</v>
      </c>
      <c r="AF1174" s="34">
        <v>88594.343781165997</v>
      </c>
      <c r="AG1174" s="34">
        <v>84646.164359399801</v>
      </c>
      <c r="AH1174" s="34">
        <v>69053.313709283597</v>
      </c>
      <c r="AI1174" s="34">
        <v>68858.766117028397</v>
      </c>
    </row>
    <row r="1175" spans="1:35" hidden="1">
      <c r="A1175" s="34" t="s">
        <v>44</v>
      </c>
      <c r="B1175" s="34" t="s">
        <v>45</v>
      </c>
      <c r="C1175" s="34" t="s">
        <v>62</v>
      </c>
      <c r="D1175" s="34">
        <v>2044</v>
      </c>
      <c r="E1175" s="34">
        <v>1</v>
      </c>
      <c r="AD1175" s="34">
        <v>124658.15754170201</v>
      </c>
      <c r="AE1175" s="34">
        <v>119288.328937534</v>
      </c>
      <c r="AF1175" s="34">
        <v>108745.31274797401</v>
      </c>
      <c r="AG1175" s="34">
        <v>98117.842484449298</v>
      </c>
      <c r="AH1175" s="34">
        <v>81991.098573565498</v>
      </c>
      <c r="AI1175" s="34">
        <v>72266.333810341006</v>
      </c>
    </row>
    <row r="1176" spans="1:35" hidden="1">
      <c r="A1176" s="34" t="s">
        <v>44</v>
      </c>
      <c r="B1176" s="34" t="s">
        <v>45</v>
      </c>
      <c r="C1176" s="34" t="s">
        <v>62</v>
      </c>
      <c r="D1176" s="34">
        <v>2045</v>
      </c>
      <c r="E1176" s="34">
        <v>1</v>
      </c>
      <c r="AE1176" s="34">
        <v>85871.733264674098</v>
      </c>
      <c r="AF1176" s="34">
        <v>77220.887668630006</v>
      </c>
      <c r="AG1176" s="34">
        <v>67813.403085164304</v>
      </c>
      <c r="AH1176" s="34">
        <v>57441.299704980702</v>
      </c>
      <c r="AI1176" s="34">
        <v>49589.6159854168</v>
      </c>
    </row>
    <row r="1177" spans="1:35" hidden="1">
      <c r="A1177" s="34" t="s">
        <v>44</v>
      </c>
      <c r="B1177" s="34" t="s">
        <v>45</v>
      </c>
      <c r="C1177" s="34" t="s">
        <v>62</v>
      </c>
      <c r="D1177" s="34">
        <v>2046</v>
      </c>
      <c r="E1177" s="34">
        <v>1</v>
      </c>
      <c r="AF1177" s="34">
        <v>14613.6043023444</v>
      </c>
      <c r="AG1177" s="34">
        <v>13158.749858277601</v>
      </c>
      <c r="AH1177" s="34">
        <v>10248.2432556564</v>
      </c>
      <c r="AI1177" s="34">
        <v>11946.547522118701</v>
      </c>
    </row>
    <row r="1178" spans="1:35" hidden="1">
      <c r="A1178" s="34" t="s">
        <v>44</v>
      </c>
      <c r="B1178" s="34" t="s">
        <v>45</v>
      </c>
      <c r="C1178" s="34" t="s">
        <v>62</v>
      </c>
      <c r="D1178" s="34">
        <v>2047</v>
      </c>
      <c r="E1178" s="34">
        <v>1</v>
      </c>
      <c r="AG1178" s="34">
        <v>8952.2642478446105</v>
      </c>
      <c r="AH1178" s="34">
        <v>6972.1654936023097</v>
      </c>
      <c r="AI1178" s="34">
        <v>8127.5692158676802</v>
      </c>
    </row>
    <row r="1179" spans="1:35" hidden="1">
      <c r="A1179" s="34" t="s">
        <v>44</v>
      </c>
      <c r="B1179" s="34" t="s">
        <v>45</v>
      </c>
      <c r="C1179" s="34" t="s">
        <v>62</v>
      </c>
      <c r="D1179" s="34">
        <v>2048</v>
      </c>
      <c r="E1179" s="34">
        <v>1</v>
      </c>
      <c r="AH1179" s="34">
        <v>4268.35131498393</v>
      </c>
      <c r="AI1179" s="34">
        <v>4975.6880817021201</v>
      </c>
    </row>
    <row r="1180" spans="1:35" hidden="1">
      <c r="A1180" s="34" t="s">
        <v>44</v>
      </c>
      <c r="B1180" s="34" t="s">
        <v>45</v>
      </c>
      <c r="C1180" s="34" t="s">
        <v>62</v>
      </c>
      <c r="D1180" s="34">
        <v>2049</v>
      </c>
      <c r="E1180" s="34">
        <v>1</v>
      </c>
      <c r="AI1180" s="34">
        <v>4626.8391018041902</v>
      </c>
    </row>
    <row r="1181" spans="1:35" hidden="1">
      <c r="A1181" s="34" t="s">
        <v>41</v>
      </c>
      <c r="B1181" s="34" t="s">
        <v>42</v>
      </c>
      <c r="F1181" s="34">
        <v>4681755.3212655801</v>
      </c>
      <c r="G1181" s="34">
        <v>4666367.2838654201</v>
      </c>
      <c r="H1181" s="34">
        <v>4599256.4987946702</v>
      </c>
      <c r="I1181" s="34">
        <v>3623301.3462001202</v>
      </c>
      <c r="J1181" s="34">
        <v>3266269.37882917</v>
      </c>
      <c r="K1181" s="34">
        <v>2929637.07450767</v>
      </c>
      <c r="L1181" s="34">
        <v>2519247.6503873202</v>
      </c>
      <c r="M1181" s="34">
        <v>2122747.6202581502</v>
      </c>
      <c r="N1181" s="34">
        <v>1816021.2765593501</v>
      </c>
      <c r="O1181" s="34">
        <v>1500158.51530191</v>
      </c>
      <c r="P1181" s="34">
        <v>1053924.1558171599</v>
      </c>
      <c r="Q1181" s="34">
        <v>1029809.3622381201</v>
      </c>
      <c r="R1181" s="34">
        <v>1037055.2530616</v>
      </c>
      <c r="S1181" s="34">
        <v>1016317.17574035</v>
      </c>
      <c r="T1181" s="34">
        <v>1015504.02073551</v>
      </c>
      <c r="U1181" s="34">
        <v>1018195.2150002799</v>
      </c>
      <c r="V1181" s="34">
        <v>1020259.82288092</v>
      </c>
      <c r="W1181" s="34">
        <v>989065.25892876997</v>
      </c>
      <c r="X1181" s="34">
        <v>985458.80204332503</v>
      </c>
      <c r="Y1181" s="34">
        <v>974278.81787550496</v>
      </c>
      <c r="Z1181" s="34">
        <v>986518.507844312</v>
      </c>
      <c r="AA1181" s="34">
        <v>920592.154045515</v>
      </c>
      <c r="AB1181" s="34">
        <v>869748.60842783202</v>
      </c>
      <c r="AC1181" s="34">
        <v>829680.79060844297</v>
      </c>
      <c r="AD1181" s="34">
        <v>766899.07130913006</v>
      </c>
    </row>
    <row r="1182" spans="1:35" hidden="1">
      <c r="A1182" s="34" t="s">
        <v>41</v>
      </c>
      <c r="B1182" s="34" t="s">
        <v>98</v>
      </c>
      <c r="F1182" s="34">
        <v>24646.045539869901</v>
      </c>
      <c r="G1182" s="34">
        <v>29991.353282186501</v>
      </c>
      <c r="H1182" s="34">
        <v>36433.744463207899</v>
      </c>
      <c r="I1182" s="34">
        <v>44094.823512284798</v>
      </c>
      <c r="J1182" s="34">
        <v>53151.709924340401</v>
      </c>
      <c r="K1182" s="34">
        <v>63752.443874236204</v>
      </c>
      <c r="L1182" s="34">
        <v>76018.629791322601</v>
      </c>
      <c r="M1182" s="34">
        <v>90108.882148665594</v>
      </c>
      <c r="N1182" s="34">
        <v>106216.181888494</v>
      </c>
      <c r="O1182" s="34">
        <v>124493.85633477299</v>
      </c>
      <c r="P1182" s="34">
        <v>145082.01493871101</v>
      </c>
      <c r="Q1182" s="34">
        <v>168126.05430061699</v>
      </c>
      <c r="R1182" s="34">
        <v>193776.65816990301</v>
      </c>
      <c r="S1182" s="34">
        <v>222195.08459418701</v>
      </c>
      <c r="T1182" s="34">
        <v>253526.73017378</v>
      </c>
      <c r="U1182" s="34">
        <v>287956.64512725698</v>
      </c>
      <c r="V1182" s="34">
        <v>321548.546948036</v>
      </c>
      <c r="W1182" s="34">
        <v>360454.03361652</v>
      </c>
      <c r="X1182" s="34">
        <v>406587.05310769897</v>
      </c>
      <c r="Y1182" s="34">
        <v>460669.301274025</v>
      </c>
      <c r="Z1182" s="34">
        <v>523472.70188441902</v>
      </c>
      <c r="AA1182" s="34">
        <v>597072.46096148796</v>
      </c>
      <c r="AB1182" s="34">
        <v>672734.20818841294</v>
      </c>
      <c r="AC1182" s="34">
        <v>751343.54103981005</v>
      </c>
      <c r="AD1182" s="34">
        <v>835166.00290596904</v>
      </c>
      <c r="AE1182" s="34">
        <v>925893.48149958998</v>
      </c>
      <c r="AF1182" s="34">
        <v>1019690.15014703</v>
      </c>
      <c r="AG1182" s="34">
        <v>1114240.2375415401</v>
      </c>
      <c r="AH1182" s="34">
        <v>1200180.2026231301</v>
      </c>
      <c r="AI1182" s="34">
        <v>1273399.28696484</v>
      </c>
    </row>
    <row r="1183" spans="1:35" hidden="1">
      <c r="A1183" s="34" t="s">
        <v>41</v>
      </c>
      <c r="B1183" s="34" t="s">
        <v>40</v>
      </c>
      <c r="F1183" s="34">
        <v>7888120.37796696</v>
      </c>
      <c r="G1183" s="34">
        <v>7843038.01540522</v>
      </c>
      <c r="H1183" s="34">
        <v>7767505.4620688399</v>
      </c>
      <c r="I1183" s="34">
        <v>7707564.3149635</v>
      </c>
      <c r="J1183" s="34">
        <v>7674602.7317008199</v>
      </c>
      <c r="K1183" s="34">
        <v>7602355.6143768197</v>
      </c>
      <c r="L1183" s="34">
        <v>7554184.3683034601</v>
      </c>
      <c r="M1183" s="34">
        <v>7503063.1319081802</v>
      </c>
      <c r="N1183" s="34">
        <v>7468946.5665983604</v>
      </c>
      <c r="O1183" s="34">
        <v>7373346.4479251401</v>
      </c>
      <c r="P1183" s="34">
        <v>7310770.4477186901</v>
      </c>
      <c r="Q1183" s="34">
        <v>7296741.7562153703</v>
      </c>
      <c r="R1183" s="34">
        <v>7358931.9420060003</v>
      </c>
      <c r="S1183" s="34">
        <v>7377385.6189921899</v>
      </c>
      <c r="T1183" s="34">
        <v>7420389.5061091799</v>
      </c>
      <c r="U1183" s="34">
        <v>7463584.26493634</v>
      </c>
      <c r="V1183" s="34">
        <v>7531210.64917426</v>
      </c>
      <c r="W1183" s="34">
        <v>7556400.08063515</v>
      </c>
      <c r="X1183" s="34">
        <v>7608378.2042285101</v>
      </c>
      <c r="Y1183" s="34">
        <v>7655817.6335119903</v>
      </c>
      <c r="Z1183" s="34">
        <v>7721999.8877422102</v>
      </c>
      <c r="AA1183" s="34">
        <v>7742310.30330972</v>
      </c>
      <c r="AB1183" s="34">
        <v>7789115.3871561196</v>
      </c>
      <c r="AC1183" s="34">
        <v>7831381.7766926298</v>
      </c>
      <c r="AD1183" s="34">
        <v>7893247.0734764002</v>
      </c>
      <c r="AE1183" s="34">
        <v>7910462.9247417096</v>
      </c>
      <c r="AF1183" s="34">
        <v>7910462.9247417096</v>
      </c>
      <c r="AG1183" s="34">
        <v>7910462.9247417096</v>
      </c>
      <c r="AH1183" s="34">
        <v>7910462.9247417096</v>
      </c>
      <c r="AI1183" s="34">
        <v>7910462.9247417096</v>
      </c>
    </row>
    <row r="1185" spans="2:35">
      <c r="B1185" s="34" t="s">
        <v>118</v>
      </c>
      <c r="C1185" s="34" t="str">
        <f>C22</f>
        <v>Kahe_1</v>
      </c>
      <c r="F1185" s="37">
        <f>F102/(F22*8760)</f>
        <v>0.45871773167069613</v>
      </c>
      <c r="G1185" s="37">
        <f t="shared" ref="G1185:AI1190" si="0">G102/(G22*8760)</f>
        <v>0.450469212881565</v>
      </c>
      <c r="H1185" s="37">
        <f t="shared" si="0"/>
        <v>0.44457978075517662</v>
      </c>
      <c r="I1185" s="37">
        <f t="shared" si="0"/>
        <v>6.8907735720030144E-2</v>
      </c>
      <c r="J1185" s="37">
        <f t="shared" si="0"/>
        <v>0</v>
      </c>
      <c r="K1185" s="37">
        <f t="shared" si="0"/>
        <v>0</v>
      </c>
      <c r="L1185" s="37">
        <f t="shared" si="0"/>
        <v>0</v>
      </c>
      <c r="M1185" s="37">
        <f t="shared" si="0"/>
        <v>0</v>
      </c>
      <c r="N1185" s="37">
        <f t="shared" si="0"/>
        <v>0</v>
      </c>
      <c r="O1185" s="37">
        <f t="shared" si="0"/>
        <v>0</v>
      </c>
      <c r="P1185" s="37">
        <f t="shared" si="0"/>
        <v>0</v>
      </c>
      <c r="Q1185" s="37">
        <f t="shared" si="0"/>
        <v>0</v>
      </c>
      <c r="R1185" s="37">
        <f t="shared" si="0"/>
        <v>0</v>
      </c>
      <c r="S1185" s="37">
        <f t="shared" si="0"/>
        <v>0</v>
      </c>
      <c r="T1185" s="37">
        <f t="shared" si="0"/>
        <v>0</v>
      </c>
      <c r="U1185" s="37">
        <f t="shared" si="0"/>
        <v>0</v>
      </c>
      <c r="V1185" s="37" t="e">
        <f t="shared" si="0"/>
        <v>#DIV/0!</v>
      </c>
      <c r="W1185" s="37" t="e">
        <f t="shared" si="0"/>
        <v>#DIV/0!</v>
      </c>
      <c r="X1185" s="37" t="e">
        <f t="shared" si="0"/>
        <v>#DIV/0!</v>
      </c>
      <c r="Y1185" s="37" t="e">
        <f t="shared" si="0"/>
        <v>#DIV/0!</v>
      </c>
      <c r="Z1185" s="37" t="e">
        <f t="shared" si="0"/>
        <v>#DIV/0!</v>
      </c>
      <c r="AA1185" s="37" t="e">
        <f t="shared" si="0"/>
        <v>#DIV/0!</v>
      </c>
      <c r="AB1185" s="37" t="e">
        <f t="shared" si="0"/>
        <v>#DIV/0!</v>
      </c>
      <c r="AC1185" s="37" t="e">
        <f t="shared" si="0"/>
        <v>#DIV/0!</v>
      </c>
      <c r="AD1185" s="37" t="e">
        <f t="shared" si="0"/>
        <v>#DIV/0!</v>
      </c>
      <c r="AE1185" s="37" t="e">
        <f t="shared" si="0"/>
        <v>#DIV/0!</v>
      </c>
      <c r="AF1185" s="37" t="e">
        <f t="shared" si="0"/>
        <v>#DIV/0!</v>
      </c>
      <c r="AG1185" s="37" t="e">
        <f t="shared" si="0"/>
        <v>#DIV/0!</v>
      </c>
      <c r="AH1185" s="37" t="e">
        <f t="shared" si="0"/>
        <v>#DIV/0!</v>
      </c>
      <c r="AI1185" s="37" t="e">
        <f t="shared" si="0"/>
        <v>#DIV/0!</v>
      </c>
    </row>
    <row r="1186" spans="2:35">
      <c r="B1186" s="34" t="s">
        <v>118</v>
      </c>
      <c r="C1186" s="34" t="str">
        <f t="shared" ref="C1186:C1190" si="1">C23</f>
        <v>Kahe_2</v>
      </c>
      <c r="F1186" s="37">
        <f t="shared" ref="F1186:U1190" si="2">F103/(F23*8760)</f>
        <v>0.44914179652530045</v>
      </c>
      <c r="G1186" s="37">
        <f t="shared" si="2"/>
        <v>0.44854381294325196</v>
      </c>
      <c r="H1186" s="37">
        <f t="shared" si="2"/>
        <v>0.44701583434835568</v>
      </c>
      <c r="I1186" s="37">
        <f t="shared" si="2"/>
        <v>0.77277947001421721</v>
      </c>
      <c r="J1186" s="37">
        <f t="shared" si="2"/>
        <v>0.53125223766006069</v>
      </c>
      <c r="K1186" s="37">
        <f t="shared" si="2"/>
        <v>0.34199543905769081</v>
      </c>
      <c r="L1186" s="37">
        <f t="shared" si="2"/>
        <v>0.10360794143616482</v>
      </c>
      <c r="M1186" s="37">
        <f t="shared" si="2"/>
        <v>6.51727432691796E-2</v>
      </c>
      <c r="N1186" s="37">
        <f t="shared" si="2"/>
        <v>5.3078128516626764E-2</v>
      </c>
      <c r="O1186" s="37">
        <f t="shared" si="2"/>
        <v>0</v>
      </c>
      <c r="P1186" s="37">
        <f t="shared" si="2"/>
        <v>1.4820163732735443E-2</v>
      </c>
      <c r="Q1186" s="37">
        <f t="shared" si="2"/>
        <v>1.4820163732735443E-2</v>
      </c>
      <c r="R1186" s="37">
        <f t="shared" si="2"/>
        <v>1.4820163732735443E-2</v>
      </c>
      <c r="S1186" s="37">
        <f t="shared" si="2"/>
        <v>1.4820163732735443E-2</v>
      </c>
      <c r="T1186" s="37">
        <f t="shared" si="2"/>
        <v>1.4820163732735443E-2</v>
      </c>
      <c r="U1186" s="37">
        <f t="shared" si="2"/>
        <v>1.4820163732735443E-2</v>
      </c>
      <c r="V1186" s="37" t="e">
        <f t="shared" si="0"/>
        <v>#DIV/0!</v>
      </c>
      <c r="W1186" s="37" t="e">
        <f t="shared" si="0"/>
        <v>#DIV/0!</v>
      </c>
      <c r="X1186" s="37" t="e">
        <f t="shared" si="0"/>
        <v>#DIV/0!</v>
      </c>
      <c r="Y1186" s="37" t="e">
        <f t="shared" si="0"/>
        <v>#DIV/0!</v>
      </c>
      <c r="Z1186" s="37" t="e">
        <f t="shared" si="0"/>
        <v>#DIV/0!</v>
      </c>
      <c r="AA1186" s="37" t="e">
        <f t="shared" si="0"/>
        <v>#DIV/0!</v>
      </c>
      <c r="AB1186" s="37" t="e">
        <f t="shared" si="0"/>
        <v>#DIV/0!</v>
      </c>
      <c r="AC1186" s="37" t="e">
        <f t="shared" si="0"/>
        <v>#DIV/0!</v>
      </c>
      <c r="AD1186" s="37" t="e">
        <f t="shared" si="0"/>
        <v>#DIV/0!</v>
      </c>
      <c r="AE1186" s="37" t="e">
        <f t="shared" si="0"/>
        <v>#DIV/0!</v>
      </c>
      <c r="AF1186" s="37" t="e">
        <f t="shared" si="0"/>
        <v>#DIV/0!</v>
      </c>
      <c r="AG1186" s="37" t="e">
        <f t="shared" si="0"/>
        <v>#DIV/0!</v>
      </c>
      <c r="AH1186" s="37" t="e">
        <f t="shared" si="0"/>
        <v>#DIV/0!</v>
      </c>
      <c r="AI1186" s="37" t="e">
        <f t="shared" si="0"/>
        <v>#DIV/0!</v>
      </c>
    </row>
    <row r="1187" spans="2:35">
      <c r="B1187" s="34" t="s">
        <v>118</v>
      </c>
      <c r="C1187" s="34" t="str">
        <f t="shared" si="1"/>
        <v>Kahe_3</v>
      </c>
      <c r="F1187" s="37">
        <f t="shared" si="2"/>
        <v>0.47032937643691236</v>
      </c>
      <c r="G1187" s="37">
        <f t="shared" si="0"/>
        <v>0.46362854127323011</v>
      </c>
      <c r="H1187" s="37">
        <f t="shared" si="0"/>
        <v>0.42906534685311359</v>
      </c>
      <c r="I1187" s="37">
        <f t="shared" si="0"/>
        <v>0.95452896583027058</v>
      </c>
      <c r="J1187" s="37">
        <f t="shared" si="0"/>
        <v>0.91832987874279137</v>
      </c>
      <c r="K1187" s="37">
        <f t="shared" si="0"/>
        <v>0.86376820999228887</v>
      </c>
      <c r="L1187" s="37">
        <f t="shared" si="0"/>
        <v>0.58482315565169529</v>
      </c>
      <c r="M1187" s="37">
        <f t="shared" si="0"/>
        <v>0.38420960648489866</v>
      </c>
      <c r="N1187" s="37">
        <f t="shared" si="0"/>
        <v>0.34593129656688887</v>
      </c>
      <c r="O1187" s="37">
        <f t="shared" si="0"/>
        <v>0.16977050523438286</v>
      </c>
      <c r="P1187" s="37">
        <f t="shared" si="0"/>
        <v>0.10633998677005604</v>
      </c>
      <c r="Q1187" s="37">
        <f t="shared" si="0"/>
        <v>9.7718529035620158E-2</v>
      </c>
      <c r="R1187" s="37">
        <f t="shared" si="0"/>
        <v>0.10265036040801448</v>
      </c>
      <c r="S1187" s="37">
        <f t="shared" si="0"/>
        <v>0.10443543565791211</v>
      </c>
      <c r="T1187" s="37">
        <f t="shared" si="0"/>
        <v>0.10262341371349804</v>
      </c>
      <c r="U1187" s="37">
        <f t="shared" si="0"/>
        <v>9.5316784485818221E-2</v>
      </c>
      <c r="V1187" s="37">
        <f t="shared" si="0"/>
        <v>9.383169301494837E-2</v>
      </c>
      <c r="W1187" s="37">
        <f t="shared" si="0"/>
        <v>8.7830652328924369E-2</v>
      </c>
      <c r="X1187" s="37">
        <f t="shared" si="0"/>
        <v>8.4448503242791378E-2</v>
      </c>
      <c r="Y1187" s="37">
        <f t="shared" si="0"/>
        <v>8.2360147348394003E-2</v>
      </c>
      <c r="Z1187" s="37" t="e">
        <f t="shared" si="0"/>
        <v>#DIV/0!</v>
      </c>
      <c r="AA1187" s="37" t="e">
        <f t="shared" si="0"/>
        <v>#DIV/0!</v>
      </c>
      <c r="AB1187" s="37" t="e">
        <f t="shared" si="0"/>
        <v>#DIV/0!</v>
      </c>
      <c r="AC1187" s="37" t="e">
        <f t="shared" si="0"/>
        <v>#DIV/0!</v>
      </c>
      <c r="AD1187" s="37" t="e">
        <f t="shared" si="0"/>
        <v>#DIV/0!</v>
      </c>
      <c r="AE1187" s="37" t="e">
        <f t="shared" si="0"/>
        <v>#DIV/0!</v>
      </c>
      <c r="AF1187" s="37" t="e">
        <f t="shared" si="0"/>
        <v>#DIV/0!</v>
      </c>
      <c r="AG1187" s="37" t="e">
        <f t="shared" si="0"/>
        <v>#DIV/0!</v>
      </c>
      <c r="AH1187" s="37" t="e">
        <f t="shared" si="0"/>
        <v>#DIV/0!</v>
      </c>
      <c r="AI1187" s="37" t="e">
        <f t="shared" si="0"/>
        <v>#DIV/0!</v>
      </c>
    </row>
    <row r="1188" spans="2:35">
      <c r="B1188" s="34" t="s">
        <v>118</v>
      </c>
      <c r="C1188" s="34" t="str">
        <f t="shared" si="1"/>
        <v>Kahe_4</v>
      </c>
      <c r="F1188" s="37">
        <f t="shared" si="2"/>
        <v>0.46758568614286938</v>
      </c>
      <c r="G1188" s="37">
        <f t="shared" si="0"/>
        <v>0.46063218690150526</v>
      </c>
      <c r="H1188" s="37">
        <f t="shared" si="0"/>
        <v>0.42978643927498966</v>
      </c>
      <c r="I1188" s="37">
        <f t="shared" si="0"/>
        <v>0.60378390633283152</v>
      </c>
      <c r="J1188" s="37">
        <f t="shared" si="0"/>
        <v>0.41147876470314815</v>
      </c>
      <c r="K1188" s="37">
        <f t="shared" si="0"/>
        <v>0.16666811948365962</v>
      </c>
      <c r="L1188" s="37">
        <f t="shared" si="0"/>
        <v>9.2817571423545173E-2</v>
      </c>
      <c r="M1188" s="37">
        <f t="shared" si="0"/>
        <v>1.5569828525478169E-2</v>
      </c>
      <c r="N1188" s="37">
        <f t="shared" si="0"/>
        <v>6.2010260720417598E-2</v>
      </c>
      <c r="O1188" s="37">
        <f t="shared" si="0"/>
        <v>3.0440217600363074E-2</v>
      </c>
      <c r="P1188" s="37">
        <f t="shared" si="0"/>
        <v>0</v>
      </c>
      <c r="Q1188" s="37">
        <f t="shared" si="0"/>
        <v>0</v>
      </c>
      <c r="R1188" s="37">
        <f t="shared" si="0"/>
        <v>0</v>
      </c>
      <c r="S1188" s="37">
        <f t="shared" si="0"/>
        <v>0</v>
      </c>
      <c r="T1188" s="37">
        <f t="shared" si="0"/>
        <v>0</v>
      </c>
      <c r="U1188" s="37">
        <f t="shared" si="0"/>
        <v>0</v>
      </c>
      <c r="V1188" s="37">
        <f t="shared" si="0"/>
        <v>1.6952600875191376E-2</v>
      </c>
      <c r="W1188" s="37">
        <f t="shared" si="0"/>
        <v>1.6952600875191376E-2</v>
      </c>
      <c r="X1188" s="37">
        <f t="shared" si="0"/>
        <v>1.6952600875191376E-2</v>
      </c>
      <c r="Y1188" s="37">
        <f t="shared" si="0"/>
        <v>1.6952600875191376E-2</v>
      </c>
      <c r="Z1188" s="37" t="e">
        <f t="shared" si="0"/>
        <v>#DIV/0!</v>
      </c>
      <c r="AA1188" s="37" t="e">
        <f t="shared" si="0"/>
        <v>#DIV/0!</v>
      </c>
      <c r="AB1188" s="37" t="e">
        <f t="shared" si="0"/>
        <v>#DIV/0!</v>
      </c>
      <c r="AC1188" s="37" t="e">
        <f t="shared" si="0"/>
        <v>#DIV/0!</v>
      </c>
      <c r="AD1188" s="37" t="e">
        <f t="shared" si="0"/>
        <v>#DIV/0!</v>
      </c>
      <c r="AE1188" s="37" t="e">
        <f t="shared" si="0"/>
        <v>#DIV/0!</v>
      </c>
      <c r="AF1188" s="37" t="e">
        <f t="shared" si="0"/>
        <v>#DIV/0!</v>
      </c>
      <c r="AG1188" s="37" t="e">
        <f t="shared" si="0"/>
        <v>#DIV/0!</v>
      </c>
      <c r="AH1188" s="37" t="e">
        <f t="shared" si="0"/>
        <v>#DIV/0!</v>
      </c>
      <c r="AI1188" s="37" t="e">
        <f t="shared" si="0"/>
        <v>#DIV/0!</v>
      </c>
    </row>
    <row r="1189" spans="2:35">
      <c r="B1189" s="34" t="s">
        <v>118</v>
      </c>
      <c r="C1189" s="34" t="str">
        <f t="shared" si="1"/>
        <v>Kahe_5</v>
      </c>
      <c r="F1189" s="37">
        <f t="shared" si="2"/>
        <v>0.47417752505186034</v>
      </c>
      <c r="G1189" s="37">
        <f t="shared" si="0"/>
        <v>0.4677227840329945</v>
      </c>
      <c r="H1189" s="37">
        <f t="shared" si="0"/>
        <v>0.41894172749734881</v>
      </c>
      <c r="I1189" s="37">
        <f t="shared" si="0"/>
        <v>0.97931475177182892</v>
      </c>
      <c r="J1189" s="37">
        <f t="shared" si="0"/>
        <v>0.95544922252213405</v>
      </c>
      <c r="K1189" s="37">
        <f t="shared" si="0"/>
        <v>0.87685425141745466</v>
      </c>
      <c r="L1189" s="37">
        <f t="shared" si="0"/>
        <v>0.80205645176580664</v>
      </c>
      <c r="M1189" s="37">
        <f t="shared" si="0"/>
        <v>0.65440699856731255</v>
      </c>
      <c r="N1189" s="37">
        <f t="shared" si="0"/>
        <v>0.32805632726301609</v>
      </c>
      <c r="O1189" s="37">
        <f t="shared" si="0"/>
        <v>0.25191629163769691</v>
      </c>
      <c r="P1189" s="37">
        <f t="shared" si="0"/>
        <v>9.7246455108328494E-2</v>
      </c>
      <c r="Q1189" s="37">
        <f t="shared" si="0"/>
        <v>9.4645091346267807E-2</v>
      </c>
      <c r="R1189" s="37">
        <f t="shared" si="0"/>
        <v>9.0182661549630755E-2</v>
      </c>
      <c r="S1189" s="37">
        <f t="shared" si="0"/>
        <v>7.6472079147049649E-2</v>
      </c>
      <c r="T1189" s="37">
        <f t="shared" si="0"/>
        <v>5.8693558977056234E-2</v>
      </c>
      <c r="U1189" s="37">
        <f t="shared" si="0"/>
        <v>6.6497705390672082E-2</v>
      </c>
      <c r="V1189" s="37">
        <f t="shared" si="0"/>
        <v>7.2480981422403681E-2</v>
      </c>
      <c r="W1189" s="37">
        <f t="shared" si="0"/>
        <v>6.4474127822598662E-2</v>
      </c>
      <c r="X1189" s="37">
        <f t="shared" si="0"/>
        <v>7.2129019946779852E-2</v>
      </c>
      <c r="Y1189" s="37">
        <f t="shared" si="0"/>
        <v>6.6268965392016363E-2</v>
      </c>
      <c r="Z1189" s="37">
        <f t="shared" si="0"/>
        <v>9.8249578364430656E-2</v>
      </c>
      <c r="AA1189" s="37">
        <f t="shared" si="0"/>
        <v>8.9093327160752356E-2</v>
      </c>
      <c r="AB1189" s="37">
        <f t="shared" si="0"/>
        <v>8.9254287210778355E-2</v>
      </c>
      <c r="AC1189" s="37">
        <f t="shared" si="0"/>
        <v>8.4378210715885513E-2</v>
      </c>
      <c r="AD1189" s="37">
        <f t="shared" si="0"/>
        <v>6.3098572572549791E-2</v>
      </c>
      <c r="AE1189" s="37" t="e">
        <f t="shared" si="0"/>
        <v>#DIV/0!</v>
      </c>
      <c r="AF1189" s="37" t="e">
        <f t="shared" si="0"/>
        <v>#DIV/0!</v>
      </c>
      <c r="AG1189" s="37" t="e">
        <f t="shared" si="0"/>
        <v>#DIV/0!</v>
      </c>
      <c r="AH1189" s="37" t="e">
        <f t="shared" si="0"/>
        <v>#DIV/0!</v>
      </c>
      <c r="AI1189" s="37" t="e">
        <f t="shared" si="0"/>
        <v>#DIV/0!</v>
      </c>
    </row>
    <row r="1190" spans="2:35">
      <c r="B1190" s="34" t="s">
        <v>118</v>
      </c>
      <c r="C1190" s="34" t="str">
        <f t="shared" si="1"/>
        <v>Kahe_6</v>
      </c>
      <c r="F1190" s="37">
        <f t="shared" si="2"/>
        <v>0.42108897351934438</v>
      </c>
      <c r="G1190" s="37">
        <f t="shared" si="0"/>
        <v>0.41827292727938475</v>
      </c>
      <c r="H1190" s="37">
        <f t="shared" si="0"/>
        <v>0.4030028513296649</v>
      </c>
      <c r="I1190" s="37">
        <f t="shared" si="0"/>
        <v>0</v>
      </c>
      <c r="J1190" s="37">
        <f t="shared" si="0"/>
        <v>0</v>
      </c>
      <c r="K1190" s="37">
        <f t="shared" si="0"/>
        <v>0</v>
      </c>
      <c r="L1190" s="37">
        <f t="shared" si="0"/>
        <v>0</v>
      </c>
      <c r="M1190" s="37">
        <f t="shared" si="0"/>
        <v>0</v>
      </c>
      <c r="N1190" s="37">
        <f t="shared" si="0"/>
        <v>0</v>
      </c>
      <c r="O1190" s="37">
        <f t="shared" si="0"/>
        <v>0</v>
      </c>
      <c r="P1190" s="37">
        <f t="shared" si="0"/>
        <v>0</v>
      </c>
      <c r="Q1190" s="37">
        <f t="shared" si="0"/>
        <v>0</v>
      </c>
      <c r="R1190" s="37">
        <f t="shared" si="0"/>
        <v>0</v>
      </c>
      <c r="S1190" s="37">
        <f t="shared" si="0"/>
        <v>0</v>
      </c>
      <c r="T1190" s="37">
        <f t="shared" si="0"/>
        <v>0</v>
      </c>
      <c r="U1190" s="37">
        <f t="shared" si="0"/>
        <v>0</v>
      </c>
      <c r="V1190" s="37">
        <f t="shared" si="0"/>
        <v>0</v>
      </c>
      <c r="W1190" s="37">
        <f t="shared" si="0"/>
        <v>0</v>
      </c>
      <c r="X1190" s="37">
        <f t="shared" si="0"/>
        <v>0</v>
      </c>
      <c r="Y1190" s="37">
        <f t="shared" si="0"/>
        <v>0</v>
      </c>
      <c r="Z1190" s="37">
        <f t="shared" si="0"/>
        <v>3.4464413939689673E-2</v>
      </c>
      <c r="AA1190" s="37">
        <f t="shared" si="0"/>
        <v>2.8305621260613464E-2</v>
      </c>
      <c r="AB1190" s="37">
        <f t="shared" si="0"/>
        <v>2.5197832743826528E-2</v>
      </c>
      <c r="AC1190" s="37">
        <f t="shared" si="0"/>
        <v>1.9257221458046755E-2</v>
      </c>
      <c r="AD1190" s="37">
        <f t="shared" si="0"/>
        <v>1.847302779785704E-2</v>
      </c>
      <c r="AE1190" s="37" t="e">
        <f t="shared" si="0"/>
        <v>#DIV/0!</v>
      </c>
      <c r="AF1190" s="37" t="e">
        <f t="shared" si="0"/>
        <v>#DIV/0!</v>
      </c>
      <c r="AG1190" s="37" t="e">
        <f t="shared" si="0"/>
        <v>#DIV/0!</v>
      </c>
      <c r="AH1190" s="37" t="e">
        <f t="shared" si="0"/>
        <v>#DIV/0!</v>
      </c>
      <c r="AI1190" s="37" t="e">
        <f t="shared" si="0"/>
        <v>#DIV/0!</v>
      </c>
    </row>
    <row r="1192" spans="2:35">
      <c r="B1192" s="34" t="s">
        <v>118</v>
      </c>
      <c r="C1192" s="34" t="str">
        <f>C33</f>
        <v>Waiau_7</v>
      </c>
      <c r="F1192" s="37">
        <f>F109/(F33*8760)</f>
        <v>0.33888217169090507</v>
      </c>
      <c r="G1192" s="37">
        <f t="shared" ref="G1192:AI1192" si="3">G109/(G33*8760)</f>
        <v>0.33170537200827177</v>
      </c>
      <c r="H1192" s="37">
        <f t="shared" si="3"/>
        <v>0.32569360675512665</v>
      </c>
      <c r="I1192" s="37">
        <f t="shared" si="3"/>
        <v>1.7645738899807078E-3</v>
      </c>
      <c r="J1192" s="37">
        <f t="shared" si="3"/>
        <v>0</v>
      </c>
      <c r="K1192" s="37">
        <f t="shared" si="3"/>
        <v>0</v>
      </c>
      <c r="L1192" s="37">
        <f t="shared" si="3"/>
        <v>0</v>
      </c>
      <c r="M1192" s="37">
        <f t="shared" si="3"/>
        <v>0</v>
      </c>
      <c r="N1192" s="37">
        <f t="shared" si="3"/>
        <v>1.3358011442608344E-2</v>
      </c>
      <c r="O1192" s="37">
        <f t="shared" si="3"/>
        <v>0</v>
      </c>
      <c r="P1192" s="37">
        <f t="shared" si="3"/>
        <v>0</v>
      </c>
      <c r="Q1192" s="37">
        <f t="shared" si="3"/>
        <v>0</v>
      </c>
      <c r="R1192" s="37" t="e">
        <f t="shared" si="3"/>
        <v>#DIV/0!</v>
      </c>
      <c r="S1192" s="37" t="e">
        <f t="shared" si="3"/>
        <v>#DIV/0!</v>
      </c>
      <c r="T1192" s="37" t="e">
        <f t="shared" si="3"/>
        <v>#DIV/0!</v>
      </c>
      <c r="U1192" s="37" t="e">
        <f t="shared" si="3"/>
        <v>#DIV/0!</v>
      </c>
      <c r="V1192" s="37" t="e">
        <f t="shared" si="3"/>
        <v>#DIV/0!</v>
      </c>
      <c r="W1192" s="37" t="e">
        <f t="shared" si="3"/>
        <v>#DIV/0!</v>
      </c>
      <c r="X1192" s="37" t="e">
        <f t="shared" si="3"/>
        <v>#DIV/0!</v>
      </c>
      <c r="Y1192" s="37" t="e">
        <f t="shared" si="3"/>
        <v>#DIV/0!</v>
      </c>
      <c r="Z1192" s="37" t="e">
        <f t="shared" si="3"/>
        <v>#DIV/0!</v>
      </c>
      <c r="AA1192" s="37" t="e">
        <f t="shared" si="3"/>
        <v>#DIV/0!</v>
      </c>
      <c r="AB1192" s="37" t="e">
        <f t="shared" si="3"/>
        <v>#DIV/0!</v>
      </c>
      <c r="AC1192" s="37" t="e">
        <f t="shared" si="3"/>
        <v>#DIV/0!</v>
      </c>
      <c r="AD1192" s="37" t="e">
        <f t="shared" si="3"/>
        <v>#DIV/0!</v>
      </c>
      <c r="AE1192" s="37" t="e">
        <f t="shared" si="3"/>
        <v>#DIV/0!</v>
      </c>
      <c r="AF1192" s="37" t="e">
        <f t="shared" si="3"/>
        <v>#DIV/0!</v>
      </c>
      <c r="AG1192" s="37" t="e">
        <f t="shared" si="3"/>
        <v>#DIV/0!</v>
      </c>
      <c r="AH1192" s="37" t="e">
        <f t="shared" si="3"/>
        <v>#DIV/0!</v>
      </c>
      <c r="AI1192" s="37" t="e">
        <f t="shared" si="3"/>
        <v>#DIV/0!</v>
      </c>
    </row>
    <row r="1193" spans="2:35">
      <c r="B1193" s="34" t="s">
        <v>118</v>
      </c>
      <c r="C1193" s="34" t="str">
        <f>C34</f>
        <v>Waiau_8</v>
      </c>
      <c r="F1193" s="37">
        <f>F110/(F34*8760)</f>
        <v>0.35807803447178066</v>
      </c>
      <c r="G1193" s="37">
        <f t="shared" ref="G1193:AI1193" si="4">G110/(G34*8760)</f>
        <v>0.36263709190225341</v>
      </c>
      <c r="H1193" s="37">
        <f t="shared" si="4"/>
        <v>0.33372055388872052</v>
      </c>
      <c r="I1193" s="37">
        <f t="shared" si="4"/>
        <v>4.8036415223652942E-2</v>
      </c>
      <c r="J1193" s="37">
        <f t="shared" si="4"/>
        <v>0</v>
      </c>
      <c r="K1193" s="37">
        <f t="shared" si="4"/>
        <v>1.5264749996062241E-2</v>
      </c>
      <c r="L1193" s="37">
        <f t="shared" si="4"/>
        <v>2.0627334206705327E-2</v>
      </c>
      <c r="M1193" s="37">
        <f t="shared" si="4"/>
        <v>0</v>
      </c>
      <c r="N1193" s="37">
        <f t="shared" si="4"/>
        <v>0</v>
      </c>
      <c r="O1193" s="37">
        <f t="shared" si="4"/>
        <v>0</v>
      </c>
      <c r="P1193" s="37">
        <f t="shared" si="4"/>
        <v>0</v>
      </c>
      <c r="Q1193" s="37">
        <f t="shared" si="4"/>
        <v>0</v>
      </c>
      <c r="R1193" s="37" t="e">
        <f t="shared" si="4"/>
        <v>#DIV/0!</v>
      </c>
      <c r="S1193" s="37" t="e">
        <f t="shared" si="4"/>
        <v>#DIV/0!</v>
      </c>
      <c r="T1193" s="37" t="e">
        <f t="shared" si="4"/>
        <v>#DIV/0!</v>
      </c>
      <c r="U1193" s="37" t="e">
        <f t="shared" si="4"/>
        <v>#DIV/0!</v>
      </c>
      <c r="V1193" s="37" t="e">
        <f t="shared" si="4"/>
        <v>#DIV/0!</v>
      </c>
      <c r="W1193" s="37" t="e">
        <f t="shared" si="4"/>
        <v>#DIV/0!</v>
      </c>
      <c r="X1193" s="37" t="e">
        <f t="shared" si="4"/>
        <v>#DIV/0!</v>
      </c>
      <c r="Y1193" s="37" t="e">
        <f t="shared" si="4"/>
        <v>#DIV/0!</v>
      </c>
      <c r="Z1193" s="37" t="e">
        <f t="shared" si="4"/>
        <v>#DIV/0!</v>
      </c>
      <c r="AA1193" s="37" t="e">
        <f t="shared" si="4"/>
        <v>#DIV/0!</v>
      </c>
      <c r="AB1193" s="37" t="e">
        <f t="shared" si="4"/>
        <v>#DIV/0!</v>
      </c>
      <c r="AC1193" s="37" t="e">
        <f t="shared" si="4"/>
        <v>#DIV/0!</v>
      </c>
      <c r="AD1193" s="37" t="e">
        <f t="shared" si="4"/>
        <v>#DIV/0!</v>
      </c>
      <c r="AE1193" s="37" t="e">
        <f t="shared" si="4"/>
        <v>#DIV/0!</v>
      </c>
      <c r="AF1193" s="37" t="e">
        <f t="shared" si="4"/>
        <v>#DIV/0!</v>
      </c>
      <c r="AG1193" s="37" t="e">
        <f t="shared" si="4"/>
        <v>#DIV/0!</v>
      </c>
      <c r="AH1193" s="37" t="e">
        <f t="shared" si="4"/>
        <v>#DIV/0!</v>
      </c>
      <c r="AI1193" s="37" t="e">
        <f t="shared" si="4"/>
        <v>#DIV/0!</v>
      </c>
    </row>
  </sheetData>
  <autoFilter ref="A1:AI1183" xr:uid="{287B2662-71CB-E84B-8926-765E202FE9FA}">
    <filterColumn colId="0">
      <filters>
        <filter val="HECO"/>
      </filters>
    </filterColumn>
    <filterColumn colId="1">
      <filters>
        <filter val="capacity_in_place"/>
        <filter val="total_output"/>
      </filters>
    </filterColumn>
    <filterColumn colId="2">
      <filters>
        <filter val="Kahe_1"/>
        <filter val="Kahe_2"/>
        <filter val="Kahe_3"/>
        <filter val="Kahe_4"/>
        <filter val="Kahe_5"/>
        <filter val="Kahe_6"/>
        <filter val="Waiau_10"/>
        <filter val="Waiau_3"/>
        <filter val="Waiau_4"/>
        <filter val="Waiau_5"/>
        <filter val="Waiau_6"/>
        <filter val="Waiau_7"/>
        <filter val="Waiau_8"/>
        <filter val="Waiau_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Ulupono #2</vt:lpstr>
      <vt:lpstr>annual_details_by_tech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Sowerby, Erin</dc:creator>
  <cp:lastModifiedBy>Matthias Fripp</cp:lastModifiedBy>
  <dcterms:created xsi:type="dcterms:W3CDTF">2019-10-25T12:37:33Z</dcterms:created>
  <dcterms:modified xsi:type="dcterms:W3CDTF">2020-06-30T03:29:33Z</dcterms:modified>
</cp:coreProperties>
</file>