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120" windowHeight="15600" tabRatio="500"/>
  </bookViews>
  <sheets>
    <sheet name="summary_all_scenarios.t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" i="1" l="1"/>
  <c r="N2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O3" i="1"/>
  <c r="O56" i="1"/>
  <c r="P56" i="1"/>
  <c r="N3" i="1"/>
  <c r="O4" i="1"/>
  <c r="O57" i="1"/>
  <c r="P57" i="1"/>
  <c r="N4" i="1"/>
  <c r="O5" i="1"/>
  <c r="O58" i="1"/>
  <c r="P58" i="1"/>
  <c r="N5" i="1"/>
  <c r="O6" i="1"/>
  <c r="N6" i="1"/>
  <c r="O7" i="1"/>
  <c r="O59" i="1"/>
  <c r="P59" i="1"/>
  <c r="N7" i="1"/>
  <c r="O8" i="1"/>
  <c r="N8" i="1"/>
  <c r="O9" i="1"/>
  <c r="O60" i="1"/>
  <c r="P60" i="1"/>
  <c r="N9" i="1"/>
  <c r="O10" i="1"/>
  <c r="N10" i="1"/>
  <c r="O11" i="1"/>
  <c r="O61" i="1"/>
  <c r="P61" i="1"/>
  <c r="N11" i="1"/>
  <c r="O12" i="1"/>
  <c r="N12" i="1"/>
  <c r="O13" i="1"/>
  <c r="O62" i="1"/>
  <c r="P62" i="1"/>
  <c r="N13" i="1"/>
  <c r="O14" i="1"/>
  <c r="O63" i="1"/>
  <c r="P63" i="1"/>
  <c r="N14" i="1"/>
  <c r="O15" i="1"/>
  <c r="O64" i="1"/>
  <c r="P64" i="1"/>
  <c r="N15" i="1"/>
  <c r="O16" i="1"/>
  <c r="O65" i="1"/>
  <c r="P65" i="1"/>
  <c r="N16" i="1"/>
  <c r="O17" i="1"/>
  <c r="O66" i="1"/>
  <c r="P66" i="1"/>
  <c r="N17" i="1"/>
  <c r="O18" i="1"/>
  <c r="O67" i="1"/>
  <c r="P67" i="1"/>
  <c r="N18" i="1"/>
  <c r="O19" i="1"/>
  <c r="O68" i="1"/>
  <c r="P68" i="1"/>
  <c r="N19" i="1"/>
  <c r="O2" i="1"/>
  <c r="N2" i="1"/>
  <c r="O69" i="1"/>
  <c r="P69" i="1"/>
  <c r="D28" i="1"/>
  <c r="D27" i="1"/>
  <c r="D26" i="1"/>
  <c r="D25" i="1"/>
  <c r="E24" i="1"/>
  <c r="F24" i="1"/>
  <c r="G24" i="1"/>
  <c r="H24" i="1"/>
  <c r="I24" i="1"/>
  <c r="D24" i="1"/>
  <c r="I23" i="1"/>
  <c r="D23" i="1"/>
</calcChain>
</file>

<file path=xl/sharedStrings.xml><?xml version="1.0" encoding="utf-8"?>
<sst xmlns="http://schemas.openxmlformats.org/spreadsheetml/2006/main" count="176" uniqueCount="101">
  <si>
    <t>scenario</t>
  </si>
  <si>
    <t>max_demand_response_share</t>
  </si>
  <si>
    <t>total_cost</t>
  </si>
  <si>
    <t>cost_per_kwh</t>
  </si>
  <si>
    <t>cost_per_kwh_2021</t>
  </si>
  <si>
    <t>cost_per_kwh_2029</t>
  </si>
  <si>
    <t>cost_per_kwh_2037</t>
  </si>
  <si>
    <t>cost_per_kwh_2045</t>
  </si>
  <si>
    <t>renewable_share_all_years</t>
  </si>
  <si>
    <t>renewable_share_2021</t>
  </si>
  <si>
    <t>renewable_share_2029</t>
  </si>
  <si>
    <t>renewable_share_2037</t>
  </si>
  <si>
    <t>renewable_share_2045</t>
  </si>
  <si>
    <t>rps_low_oil_price</t>
  </si>
  <si>
    <t>rps_high_oil_price</t>
  </si>
  <si>
    <t>rps_lng_oil_peg</t>
  </si>
  <si>
    <t>rps_re_cost_trend</t>
  </si>
  <si>
    <t>x_low_oil_price</t>
  </si>
  <si>
    <t>x_high_oil_price</t>
  </si>
  <si>
    <t>x_lng_oil_peg</t>
  </si>
  <si>
    <t>rps_no_wind</t>
  </si>
  <si>
    <t>rps_no_wind_no_central_pv</t>
  </si>
  <si>
    <t>rps_no_ph</t>
  </si>
  <si>
    <t>rps_triple_ph</t>
  </si>
  <si>
    <t>rps_fed_subsidies</t>
  </si>
  <si>
    <t>rps_no_dr</t>
  </si>
  <si>
    <t>rps_more_dr</t>
  </si>
  <si>
    <t>base</t>
  </si>
  <si>
    <t>low_oil_price</t>
  </si>
  <si>
    <t>high_oil_price</t>
  </si>
  <si>
    <t>rps_base</t>
  </si>
  <si>
    <t>x_base</t>
  </si>
  <si>
    <t>generation_technology</t>
  </si>
  <si>
    <t>investment_period</t>
  </si>
  <si>
    <t>g_overnight_cost</t>
  </si>
  <si>
    <t>g_fixed_o_m</t>
  </si>
  <si>
    <t>CCCT</t>
  </si>
  <si>
    <t>CentralTrackingPV</t>
  </si>
  <si>
    <t>DistPV_peak</t>
  </si>
  <si>
    <t>Reciprocating</t>
  </si>
  <si>
    <t>SCCT</t>
  </si>
  <si>
    <t>Wind</t>
  </si>
  <si>
    <t>g_max_age</t>
  </si>
  <si>
    <t>g_variable_o_m</t>
  </si>
  <si>
    <t>g_full_load_heat_rate</t>
  </si>
  <si>
    <t>g_unit_size</t>
  </si>
  <si>
    <t>AES_Coal_180_MW_ST</t>
  </si>
  <si>
    <t>.</t>
  </si>
  <si>
    <t>CIP_Biodiesel_113_MW_GT</t>
  </si>
  <si>
    <t>Chevron_LSFO_3.2_MW_GT_cogen</t>
  </si>
  <si>
    <t>Chevron_LSFO_3_MW_GT_cogen</t>
  </si>
  <si>
    <t>HPower_MLG_60_MW_ST</t>
  </si>
  <si>
    <t>Honolulu_LSFO_48.6_MW_ST</t>
  </si>
  <si>
    <t>Honolulu_LSFO_51.7_MW_ST</t>
  </si>
  <si>
    <t>Kahe_LSFO_128.1_MW_ST</t>
  </si>
  <si>
    <t>Kahe_LSFO_128.7_MW_ST</t>
  </si>
  <si>
    <t>Kahe_LSFO_77.9_MW_ST</t>
  </si>
  <si>
    <t>Kahe_LSFO_78.1_MW_ST</t>
  </si>
  <si>
    <t>Kahe_LSFO_82.1_MW_ST</t>
  </si>
  <si>
    <t>Kahe_LSFO_87.2_MW_ST</t>
  </si>
  <si>
    <t>Kahuku_30_MW_WT</t>
  </si>
  <si>
    <t>Kalaeloa_107_MW_CC_cogen</t>
  </si>
  <si>
    <t>Kalaeloa_5_MW_PV</t>
  </si>
  <si>
    <t>Kawailoa_69_MW_WT</t>
  </si>
  <si>
    <t>Solar_210_MW_PV</t>
  </si>
  <si>
    <t>Tesoro_LSFO_20_MW_GT_cogen</t>
  </si>
  <si>
    <t>Waiau_High-Sulfur-Diesel_51.2_MW_GT</t>
  </si>
  <si>
    <t>Waiau_LSFO_47.2_MW_ST</t>
  </si>
  <si>
    <t>Waiau_LSFO_47.7_MW_ST</t>
  </si>
  <si>
    <t>Waiau_LSFO_51.8_MW_ST</t>
  </si>
  <si>
    <t>Waiau_LSFO_51.9_MW_ST</t>
  </si>
  <si>
    <t>Waiau_LSFO_77.8_MW_ST</t>
  </si>
  <si>
    <t>Base Forecast</t>
  </si>
  <si>
    <t>Trend Forecast</t>
  </si>
  <si>
    <t>rps</t>
  </si>
  <si>
    <t>x</t>
  </si>
  <si>
    <t>rps_high_oil_and_lng_price</t>
  </si>
  <si>
    <t>x_high_oil_and_lng_price</t>
  </si>
  <si>
    <t>scenario names</t>
  </si>
  <si>
    <t>short</t>
  </si>
  <si>
    <t>long</t>
  </si>
  <si>
    <t>RPS - base</t>
  </si>
  <si>
    <t>RPS - continued renewable subsidies</t>
  </si>
  <si>
    <t>RPS - high oil price</t>
  </si>
  <si>
    <t>RPS - LNG price pegged to oil price</t>
  </si>
  <si>
    <t>RPS - low oil price</t>
  </si>
  <si>
    <t>RPS - LNG pegged to high oil price</t>
  </si>
  <si>
    <t>RPS - more demand response (40%)</t>
  </si>
  <si>
    <t>RPS - no demand response</t>
  </si>
  <si>
    <t>RPS - no pumped hydro storage</t>
  </si>
  <si>
    <t>RPS - no new wind</t>
  </si>
  <si>
    <t>RPS - no new wind or central PV</t>
  </si>
  <si>
    <t>RPS - renewable costs follow past trend</t>
  </si>
  <si>
    <t>RPS - three pumped storage projects available</t>
  </si>
  <si>
    <t>rps_re_cost_trend_more_dr</t>
  </si>
  <si>
    <t>RPS - high DR and RE cost trends continue</t>
  </si>
  <si>
    <t>No New Renewables - base</t>
  </si>
  <si>
    <t>No New Renewables - high oil price</t>
  </si>
  <si>
    <t>No New Renewables - LNG price pegged to oil price</t>
  </si>
  <si>
    <t>No New Renewables - low oil price</t>
  </si>
  <si>
    <t>No New Renewables - LNG pegged to high oil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</si>
</sst>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&quot;$&quot;#,##0"/>
    <numFmt numFmtId="166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33" applyNumberFormat="1" applyFont="1"/>
    <xf numFmtId="0" fontId="0" fillId="0" borderId="0" xfId="0" applyBorder="1"/>
    <xf numFmtId="165" fontId="0" fillId="0" borderId="0" xfId="33" applyNumberFormat="1" applyFont="1" applyBorder="1"/>
    <xf numFmtId="164" fontId="0" fillId="0" borderId="0" xfId="33" applyNumberFormat="1" applyFont="1" applyBorder="1"/>
    <xf numFmtId="0" fontId="0" fillId="0" borderId="0" xfId="0" applyBorder="1" applyAlignment="1">
      <alignment horizontal="right"/>
    </xf>
    <xf numFmtId="0" fontId="5" fillId="0" borderId="0" xfId="0" applyFont="1" applyBorder="1"/>
    <xf numFmtId="166" fontId="0" fillId="0" borderId="0" xfId="42" applyNumberFormat="1" applyFont="1" applyAlignment="1">
      <alignment horizontal="right"/>
    </xf>
    <xf numFmtId="0" fontId="6" fillId="0" borderId="0" xfId="0" applyFont="1"/>
  </cellXfs>
  <cellStyles count="85">
    <cellStyle name="Comma" xfId="42" builtinId="3"/>
    <cellStyle name="Currency" xfId="33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RPS and Non-Renewable Scenarios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6340943195805"/>
          <c:y val="0.11625122303499"/>
          <c:w val="0.843333220927684"/>
          <c:h val="0.78261861498082"/>
        </c:manualLayout>
      </c:layout>
      <c:scatterChart>
        <c:scatterStyle val="lineMarker"/>
        <c:varyColors val="0"/>
        <c:ser>
          <c:idx val="1"/>
          <c:order val="0"/>
          <c:tx>
            <c:strRef>
              <c:f>summary_all_scenarios.tsv!$N$2</c:f>
              <c:strCache>
                <c:ptCount val="1"/>
                <c:pt idx="0">
                  <c:v>base</c:v>
                </c:pt>
              </c:strCache>
            </c:strRef>
          </c:tx>
          <c:spPr>
            <a:ln w="25400">
              <a:solidFill>
                <a:srgbClr val="FF6600"/>
              </a:solidFill>
              <a:prstDash val="dash"/>
            </a:ln>
            <a:effectLst/>
          </c:spPr>
          <c:marker>
            <c:symbol val="circle"/>
            <c:size val="9"/>
            <c:spPr>
              <a:solidFill>
                <a:srgbClr val="FF6600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summary_all_scenarios.tsv!$I$2:$I$3</c:f>
              <c:numCache>
                <c:formatCode>General</c:formatCode>
                <c:ptCount val="2"/>
                <c:pt idx="0">
                  <c:v>0.174638094506496</c:v>
                </c:pt>
                <c:pt idx="1">
                  <c:v>0.669206814673175</c:v>
                </c:pt>
              </c:numCache>
            </c:numRef>
          </c:xVal>
          <c:yVal>
            <c:numRef>
              <c:f>(summary_all_scenarios.tsv!$D$2:$D$3,summary_all_scenarios.tsv!$I$20)</c:f>
              <c:numCache>
                <c:formatCode>General</c:formatCode>
                <c:ptCount val="3"/>
                <c:pt idx="0">
                  <c:v>0.150780972867825</c:v>
                </c:pt>
                <c:pt idx="1">
                  <c:v>0.14393470928384</c:v>
                </c:pt>
                <c:pt idx="2">
                  <c:v>0.700720891003486</c:v>
                </c:pt>
              </c:numCache>
            </c:numRef>
          </c:yVal>
          <c:smooth val="0"/>
        </c:ser>
        <c:ser>
          <c:idx val="2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summary_all_scenarios.tsv!$I$2:$I$19</c:f>
              <c:numCache>
                <c:formatCode>General</c:formatCode>
                <c:ptCount val="18"/>
                <c:pt idx="0">
                  <c:v>0.174638094506496</c:v>
                </c:pt>
                <c:pt idx="1">
                  <c:v>0.669206814673175</c:v>
                </c:pt>
                <c:pt idx="2">
                  <c:v>0.692250317872629</c:v>
                </c:pt>
                <c:pt idx="3">
                  <c:v>0.174603513120939</c:v>
                </c:pt>
                <c:pt idx="4">
                  <c:v>0.668235290346523</c:v>
                </c:pt>
                <c:pt idx="5">
                  <c:v>0.174534585897179</c:v>
                </c:pt>
                <c:pt idx="6">
                  <c:v>0.670510634534349</c:v>
                </c:pt>
                <c:pt idx="7">
                  <c:v>0.174615147475002</c:v>
                </c:pt>
                <c:pt idx="8">
                  <c:v>0.624797924572349</c:v>
                </c:pt>
                <c:pt idx="9">
                  <c:v>0.740869209943266</c:v>
                </c:pt>
                <c:pt idx="10">
                  <c:v>0.174505940677487</c:v>
                </c:pt>
                <c:pt idx="11">
                  <c:v>0.683615094554091</c:v>
                </c:pt>
                <c:pt idx="12">
                  <c:v>0.62999712411378</c:v>
                </c:pt>
                <c:pt idx="13">
                  <c:v>0.669239573356884</c:v>
                </c:pt>
                <c:pt idx="14">
                  <c:v>0.668131437117643</c:v>
                </c:pt>
                <c:pt idx="15">
                  <c:v>0.599823205464329</c:v>
                </c:pt>
                <c:pt idx="16">
                  <c:v>0.671509373653788</c:v>
                </c:pt>
                <c:pt idx="17">
                  <c:v>0.667478173210135</c:v>
                </c:pt>
              </c:numCache>
            </c:numRef>
          </c:xVal>
          <c:yVal>
            <c:numRef>
              <c:f>summary_all_scenarios.tsv!$E$2:$E$3</c:f>
            </c:numRef>
          </c:yVal>
          <c:smooth val="0"/>
        </c:ser>
        <c:ser>
          <c:idx val="3"/>
          <c:order val="2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summary_all_scenarios.tsv!$I$2:$I$19</c:f>
              <c:numCache>
                <c:formatCode>General</c:formatCode>
                <c:ptCount val="18"/>
                <c:pt idx="0">
                  <c:v>0.174638094506496</c:v>
                </c:pt>
                <c:pt idx="1">
                  <c:v>0.669206814673175</c:v>
                </c:pt>
                <c:pt idx="2">
                  <c:v>0.692250317872629</c:v>
                </c:pt>
                <c:pt idx="3">
                  <c:v>0.174603513120939</c:v>
                </c:pt>
                <c:pt idx="4">
                  <c:v>0.668235290346523</c:v>
                </c:pt>
                <c:pt idx="5">
                  <c:v>0.174534585897179</c:v>
                </c:pt>
                <c:pt idx="6">
                  <c:v>0.670510634534349</c:v>
                </c:pt>
                <c:pt idx="7">
                  <c:v>0.174615147475002</c:v>
                </c:pt>
                <c:pt idx="8">
                  <c:v>0.624797924572349</c:v>
                </c:pt>
                <c:pt idx="9">
                  <c:v>0.740869209943266</c:v>
                </c:pt>
                <c:pt idx="10">
                  <c:v>0.174505940677487</c:v>
                </c:pt>
                <c:pt idx="11">
                  <c:v>0.683615094554091</c:v>
                </c:pt>
                <c:pt idx="12">
                  <c:v>0.62999712411378</c:v>
                </c:pt>
                <c:pt idx="13">
                  <c:v>0.669239573356884</c:v>
                </c:pt>
                <c:pt idx="14">
                  <c:v>0.668131437117643</c:v>
                </c:pt>
                <c:pt idx="15">
                  <c:v>0.599823205464329</c:v>
                </c:pt>
                <c:pt idx="16">
                  <c:v>0.671509373653788</c:v>
                </c:pt>
                <c:pt idx="17">
                  <c:v>0.667478173210135</c:v>
                </c:pt>
              </c:numCache>
            </c:numRef>
          </c:xVal>
          <c:yVal>
            <c:numRef>
              <c:f>summary_all_scenarios.tsv!$F$2:$F$3</c:f>
            </c:numRef>
          </c:yVal>
          <c:smooth val="0"/>
        </c:ser>
        <c:ser>
          <c:idx val="4"/>
          <c:order val="3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summary_all_scenarios.tsv!$I$2:$I$19</c:f>
              <c:numCache>
                <c:formatCode>General</c:formatCode>
                <c:ptCount val="18"/>
                <c:pt idx="0">
                  <c:v>0.174638094506496</c:v>
                </c:pt>
                <c:pt idx="1">
                  <c:v>0.669206814673175</c:v>
                </c:pt>
                <c:pt idx="2">
                  <c:v>0.692250317872629</c:v>
                </c:pt>
                <c:pt idx="3">
                  <c:v>0.174603513120939</c:v>
                </c:pt>
                <c:pt idx="4">
                  <c:v>0.668235290346523</c:v>
                </c:pt>
                <c:pt idx="5">
                  <c:v>0.174534585897179</c:v>
                </c:pt>
                <c:pt idx="6">
                  <c:v>0.670510634534349</c:v>
                </c:pt>
                <c:pt idx="7">
                  <c:v>0.174615147475002</c:v>
                </c:pt>
                <c:pt idx="8">
                  <c:v>0.624797924572349</c:v>
                </c:pt>
                <c:pt idx="9">
                  <c:v>0.740869209943266</c:v>
                </c:pt>
                <c:pt idx="10">
                  <c:v>0.174505940677487</c:v>
                </c:pt>
                <c:pt idx="11">
                  <c:v>0.683615094554091</c:v>
                </c:pt>
                <c:pt idx="12">
                  <c:v>0.62999712411378</c:v>
                </c:pt>
                <c:pt idx="13">
                  <c:v>0.669239573356884</c:v>
                </c:pt>
                <c:pt idx="14">
                  <c:v>0.668131437117643</c:v>
                </c:pt>
                <c:pt idx="15">
                  <c:v>0.599823205464329</c:v>
                </c:pt>
                <c:pt idx="16">
                  <c:v>0.671509373653788</c:v>
                </c:pt>
                <c:pt idx="17">
                  <c:v>0.667478173210135</c:v>
                </c:pt>
              </c:numCache>
            </c:numRef>
          </c:xVal>
          <c:yVal>
            <c:numRef>
              <c:f>summary_all_scenarios.tsv!$G$2:$G$3</c:f>
            </c:numRef>
          </c:yVal>
          <c:smooth val="0"/>
        </c:ser>
        <c:ser>
          <c:idx val="5"/>
          <c:order val="4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summary_all_scenarios.tsv!$I$2:$I$19</c:f>
              <c:numCache>
                <c:formatCode>General</c:formatCode>
                <c:ptCount val="18"/>
                <c:pt idx="0">
                  <c:v>0.174638094506496</c:v>
                </c:pt>
                <c:pt idx="1">
                  <c:v>0.669206814673175</c:v>
                </c:pt>
                <c:pt idx="2">
                  <c:v>0.692250317872629</c:v>
                </c:pt>
                <c:pt idx="3">
                  <c:v>0.174603513120939</c:v>
                </c:pt>
                <c:pt idx="4">
                  <c:v>0.668235290346523</c:v>
                </c:pt>
                <c:pt idx="5">
                  <c:v>0.174534585897179</c:v>
                </c:pt>
                <c:pt idx="6">
                  <c:v>0.670510634534349</c:v>
                </c:pt>
                <c:pt idx="7">
                  <c:v>0.174615147475002</c:v>
                </c:pt>
                <c:pt idx="8">
                  <c:v>0.624797924572349</c:v>
                </c:pt>
                <c:pt idx="9">
                  <c:v>0.740869209943266</c:v>
                </c:pt>
                <c:pt idx="10">
                  <c:v>0.174505940677487</c:v>
                </c:pt>
                <c:pt idx="11">
                  <c:v>0.683615094554091</c:v>
                </c:pt>
                <c:pt idx="12">
                  <c:v>0.62999712411378</c:v>
                </c:pt>
                <c:pt idx="13">
                  <c:v>0.669239573356884</c:v>
                </c:pt>
                <c:pt idx="14">
                  <c:v>0.668131437117643</c:v>
                </c:pt>
                <c:pt idx="15">
                  <c:v>0.599823205464329</c:v>
                </c:pt>
                <c:pt idx="16">
                  <c:v>0.671509373653788</c:v>
                </c:pt>
                <c:pt idx="17">
                  <c:v>0.667478173210135</c:v>
                </c:pt>
              </c:numCache>
            </c:numRef>
          </c:xVal>
          <c:yVal>
            <c:numRef>
              <c:f>summary_all_scenarios.tsv!$H$2:$H$3</c:f>
            </c:numRef>
          </c:yVal>
          <c:smooth val="0"/>
        </c:ser>
        <c:ser>
          <c:idx val="0"/>
          <c:order val="5"/>
          <c:tx>
            <c:strRef>
              <c:f>summary_all_scenarios.tsv!$N$4</c:f>
              <c:strCache>
                <c:ptCount val="1"/>
                <c:pt idx="0">
                  <c:v>continued renewable subsidies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summary_all_scenarios.tsv!$I$4</c:f>
              <c:numCache>
                <c:formatCode>General</c:formatCode>
                <c:ptCount val="1"/>
                <c:pt idx="0">
                  <c:v>0.692250317872629</c:v>
                </c:pt>
              </c:numCache>
            </c:numRef>
          </c:xVal>
          <c:yVal>
            <c:numRef>
              <c:f>summary_all_scenarios.tsv!$D$4</c:f>
              <c:numCache>
                <c:formatCode>General</c:formatCode>
                <c:ptCount val="1"/>
                <c:pt idx="0">
                  <c:v>0.131976566813508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summary_all_scenarios.tsv!$N$5</c:f>
              <c:strCache>
                <c:ptCount val="1"/>
                <c:pt idx="0">
                  <c:v>high oil price</c:v>
                </c:pt>
              </c:strCache>
            </c:strRef>
          </c:tx>
          <c:spPr>
            <a:ln w="25400">
              <a:solidFill>
                <a:srgbClr val="3366FF"/>
              </a:solidFill>
              <a:prstDash val="dash"/>
            </a:ln>
            <a:effectLst/>
          </c:spPr>
          <c:marker>
            <c:symbol val="circle"/>
            <c:size val="9"/>
            <c:spPr>
              <a:solidFill>
                <a:srgbClr val="3366FF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0712817616213391"/>
                  <c:y val="0.02641972344920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summary_all_scenarios.tsv!$I$5:$I$6</c:f>
              <c:numCache>
                <c:formatCode>General</c:formatCode>
                <c:ptCount val="2"/>
                <c:pt idx="0">
                  <c:v>0.174603513120939</c:v>
                </c:pt>
                <c:pt idx="1">
                  <c:v>0.668235290346523</c:v>
                </c:pt>
              </c:numCache>
            </c:numRef>
          </c:xVal>
          <c:yVal>
            <c:numRef>
              <c:f>summary_all_scenarios.tsv!$D$5:$D$6</c:f>
              <c:numCache>
                <c:formatCode>General</c:formatCode>
                <c:ptCount val="2"/>
                <c:pt idx="0">
                  <c:v>0.166671906985964</c:v>
                </c:pt>
                <c:pt idx="1">
                  <c:v>0.156567462573831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summary_all_scenarios.tsv!$N$7</c:f>
              <c:strCache>
                <c:ptCount val="1"/>
                <c:pt idx="0">
                  <c:v>LNG price pegged to oil price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dash"/>
            </a:ln>
            <a:effectLst/>
          </c:spPr>
          <c:marker>
            <c:symbol val="circle"/>
            <c:size val="9"/>
            <c:spPr>
              <a:solidFill>
                <a:srgbClr val="008000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0817818606007582"/>
                  <c:y val="-0.0437574564543068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summary_all_scenarios.tsv!$I$7:$I$8</c:f>
              <c:numCache>
                <c:formatCode>General</c:formatCode>
                <c:ptCount val="2"/>
                <c:pt idx="0">
                  <c:v>0.174534585897179</c:v>
                </c:pt>
                <c:pt idx="1">
                  <c:v>0.670510634534349</c:v>
                </c:pt>
              </c:numCache>
            </c:numRef>
          </c:xVal>
          <c:yVal>
            <c:numRef>
              <c:f>summary_all_scenarios.tsv!$D$7:$D$8</c:f>
              <c:numCache>
                <c:formatCode>General</c:formatCode>
                <c:ptCount val="2"/>
                <c:pt idx="0">
                  <c:v>0.169457692034089</c:v>
                </c:pt>
                <c:pt idx="1">
                  <c:v>0.143998045911753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summary_all_scenarios.tsv!$N$9</c:f>
              <c:strCache>
                <c:ptCount val="1"/>
                <c:pt idx="0">
                  <c:v>low oil price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095582626582812"/>
                  <c:y val="0.00794405876780195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summary_all_scenarios.tsv!$I$9:$I$10</c:f>
              <c:numCache>
                <c:formatCode>General</c:formatCode>
                <c:ptCount val="2"/>
                <c:pt idx="0">
                  <c:v>0.174615147475002</c:v>
                </c:pt>
                <c:pt idx="1">
                  <c:v>0.624797924572349</c:v>
                </c:pt>
              </c:numCache>
            </c:numRef>
          </c:xVal>
          <c:yVal>
            <c:numRef>
              <c:f>summary_all_scenarios.tsv!$D$9:$D$10</c:f>
              <c:numCache>
                <c:formatCode>General</c:formatCode>
                <c:ptCount val="2"/>
                <c:pt idx="0">
                  <c:v>0.14039762672968</c:v>
                </c:pt>
                <c:pt idx="1">
                  <c:v>0.133660412150974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summary_all_scenarios.tsv!$N$13</c:f>
              <c:strCache>
                <c:ptCount val="1"/>
                <c:pt idx="0">
                  <c:v>more demand response (40%)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summary_all_scenarios.tsv!$I$13</c:f>
              <c:numCache>
                <c:formatCode>General</c:formatCode>
                <c:ptCount val="1"/>
                <c:pt idx="0">
                  <c:v>0.683615094554091</c:v>
                </c:pt>
              </c:numCache>
            </c:numRef>
          </c:xVal>
          <c:yVal>
            <c:numRef>
              <c:f>summary_all_scenarios.tsv!$D$13</c:f>
              <c:numCache>
                <c:formatCode>General</c:formatCode>
                <c:ptCount val="1"/>
                <c:pt idx="0">
                  <c:v>0.138144517813388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summary_all_scenarios.tsv!$N$14</c:f>
              <c:strCache>
                <c:ptCount val="1"/>
                <c:pt idx="0">
                  <c:v>no demand response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dLbl>
              <c:idx val="0"/>
              <c:layout>
                <c:manualLayout>
                  <c:x val="-0.00214132762312642"/>
                  <c:y val="-0.0177514792899409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summary_all_scenarios.tsv!$I$14</c:f>
              <c:numCache>
                <c:formatCode>General</c:formatCode>
                <c:ptCount val="1"/>
                <c:pt idx="0">
                  <c:v>0.62999712411378</c:v>
                </c:pt>
              </c:numCache>
            </c:numRef>
          </c:xVal>
          <c:yVal>
            <c:numRef>
              <c:f>summary_all_scenarios.tsv!$D$14</c:f>
              <c:numCache>
                <c:formatCode>General</c:formatCode>
                <c:ptCount val="1"/>
                <c:pt idx="0">
                  <c:v>0.151893348993474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summary_all_scenarios.tsv!$N$15</c:f>
              <c:strCache>
                <c:ptCount val="1"/>
                <c:pt idx="0">
                  <c:v>no pumped hydro storage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dLbl>
              <c:idx val="0"/>
              <c:layout>
                <c:manualLayout>
                  <c:x val="-0.00276644354145231"/>
                  <c:y val="-0.00373324636195609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summary_all_scenarios.tsv!$I$15</c:f>
              <c:numCache>
                <c:formatCode>General</c:formatCode>
                <c:ptCount val="1"/>
                <c:pt idx="0">
                  <c:v>0.669239573356884</c:v>
                </c:pt>
              </c:numCache>
            </c:numRef>
          </c:xVal>
          <c:yVal>
            <c:numRef>
              <c:f>summary_all_scenarios.tsv!$D$15</c:f>
              <c:numCache>
                <c:formatCode>General</c:formatCode>
                <c:ptCount val="1"/>
                <c:pt idx="0">
                  <c:v>0.14558602551741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summary_all_scenarios.tsv!$N$16</c:f>
              <c:strCache>
                <c:ptCount val="1"/>
                <c:pt idx="0">
                  <c:v>no new wind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dLbl>
              <c:idx val="0"/>
              <c:layout>
                <c:manualLayout>
                  <c:x val="-0.0196143081151258"/>
                  <c:y val="-0.028542142291385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summary_all_scenarios.tsv!$I$16</c:f>
              <c:numCache>
                <c:formatCode>General</c:formatCode>
                <c:ptCount val="1"/>
                <c:pt idx="0">
                  <c:v>0.668131437117643</c:v>
                </c:pt>
              </c:numCache>
            </c:numRef>
          </c:xVal>
          <c:yVal>
            <c:numRef>
              <c:f>summary_all_scenarios.tsv!$D$16</c:f>
              <c:numCache>
                <c:formatCode>General</c:formatCode>
                <c:ptCount val="1"/>
                <c:pt idx="0">
                  <c:v>0.146208109523018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summary_all_scenarios.tsv!$N$17</c:f>
              <c:strCache>
                <c:ptCount val="1"/>
                <c:pt idx="0">
                  <c:v>no new wind or central PV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dLbl>
              <c:idx val="0"/>
              <c:layout>
                <c:manualLayout>
                  <c:x val="-0.0819875566945994"/>
                  <c:y val="-0.03190592791754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6575289199961"/>
                      <c:h val="0.081176470588235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summary_all_scenarios.tsv!$I$17</c:f>
              <c:numCache>
                <c:formatCode>General</c:formatCode>
                <c:ptCount val="1"/>
                <c:pt idx="0">
                  <c:v>0.599823205464329</c:v>
                </c:pt>
              </c:numCache>
            </c:numRef>
          </c:xVal>
          <c:yVal>
            <c:numRef>
              <c:f>summary_all_scenarios.tsv!$D$17</c:f>
              <c:numCache>
                <c:formatCode>General</c:formatCode>
                <c:ptCount val="1"/>
                <c:pt idx="0">
                  <c:v>0.157207390514125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summary_all_scenarios.tsv!$N$18</c:f>
              <c:strCache>
                <c:ptCount val="1"/>
                <c:pt idx="0">
                  <c:v>renewable costs follow past trend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dLbl>
              <c:idx val="0"/>
              <c:layout>
                <c:manualLayout>
                  <c:x val="0.00535331905781592"/>
                  <c:y val="-0.004065040650406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summary_all_scenarios.tsv!$I$18</c:f>
              <c:numCache>
                <c:formatCode>General</c:formatCode>
                <c:ptCount val="1"/>
                <c:pt idx="0">
                  <c:v>0.671509373653788</c:v>
                </c:pt>
              </c:numCache>
            </c:numRef>
          </c:xVal>
          <c:yVal>
            <c:numRef>
              <c:f>summary_all_scenarios.tsv!$D$18</c:f>
              <c:numCache>
                <c:formatCode>General</c:formatCode>
                <c:ptCount val="1"/>
                <c:pt idx="0">
                  <c:v>0.124817890334815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summary_all_scenarios.tsv!$N$19</c:f>
              <c:strCache>
                <c:ptCount val="1"/>
                <c:pt idx="0">
                  <c:v>three pumped storage projects available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dLbl>
              <c:idx val="0"/>
              <c:layout>
                <c:manualLayout>
                  <c:x val="-0.00151764487683159"/>
                  <c:y val="0.008795912345276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three pumped storage projects 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summary_all_scenarios.tsv!$I$19</c:f>
              <c:numCache>
                <c:formatCode>General</c:formatCode>
                <c:ptCount val="1"/>
                <c:pt idx="0">
                  <c:v>0.667478173210135</c:v>
                </c:pt>
              </c:numCache>
            </c:numRef>
          </c:xVal>
          <c:yVal>
            <c:numRef>
              <c:f>summary_all_scenarios.tsv!$D$19</c:f>
              <c:numCache>
                <c:formatCode>General</c:formatCode>
                <c:ptCount val="1"/>
                <c:pt idx="0">
                  <c:v>0.143634330038455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summary_all_scenarios.tsv!$N$11</c:f>
              <c:strCache>
                <c:ptCount val="1"/>
                <c:pt idx="0">
                  <c:v>LNG pegged to high oil price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106894569121044"/>
                  <c:y val="0.086118686383714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summary_all_scenarios.tsv!$I$11:$I$12</c:f>
              <c:numCache>
                <c:formatCode>General</c:formatCode>
                <c:ptCount val="2"/>
                <c:pt idx="0">
                  <c:v>0.740869209943266</c:v>
                </c:pt>
                <c:pt idx="1">
                  <c:v>0.174505940677487</c:v>
                </c:pt>
              </c:numCache>
            </c:numRef>
          </c:xVal>
          <c:yVal>
            <c:numRef>
              <c:f>summary_all_scenarios.tsv!$D$11:$D$12</c:f>
              <c:numCache>
                <c:formatCode>General</c:formatCode>
                <c:ptCount val="2"/>
                <c:pt idx="0">
                  <c:v>0.160851306120831</c:v>
                </c:pt>
                <c:pt idx="1">
                  <c:v>0.209335014556305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summary_all_scenarios.tsv!$N$20</c:f>
              <c:strCache>
                <c:ptCount val="1"/>
                <c:pt idx="0">
                  <c:v>high DR and RE cost trends continue</c:v>
                </c:pt>
              </c:strCache>
            </c:strRef>
          </c:tx>
          <c:xVal>
            <c:numRef>
              <c:f>summary_all_scenarios.tsv!$I$20</c:f>
              <c:numCache>
                <c:formatCode>General</c:formatCode>
                <c:ptCount val="1"/>
                <c:pt idx="0">
                  <c:v>0.700720891003486</c:v>
                </c:pt>
              </c:numCache>
            </c:numRef>
          </c:xVal>
          <c:yVal>
            <c:numRef>
              <c:f>summary_all_scenarios.tsv!$D$20</c:f>
              <c:numCache>
                <c:formatCode>General</c:formatCode>
                <c:ptCount val="1"/>
                <c:pt idx="0">
                  <c:v>0.117762739360777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-2147458344"/>
        <c:axId val="-2145419544"/>
      </c:scatterChart>
      <c:valAx>
        <c:axId val="-2147458344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Average Share of Renewable</a:t>
                </a:r>
                <a:r>
                  <a:rPr lang="en-US" sz="1400" baseline="0"/>
                  <a:t> Power in 2021-52 (%)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49814952199497"/>
              <c:y val="0.96320598238829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-2145419544"/>
        <c:crosses val="autoZero"/>
        <c:crossBetween val="midCat"/>
      </c:valAx>
      <c:valAx>
        <c:axId val="-2145419544"/>
        <c:scaling>
          <c:orientation val="minMax"/>
          <c:max val="0.21"/>
          <c:min val="0.1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Average Electricity Cost (2015$/kWh)</a:t>
                </a:r>
              </a:p>
            </c:rich>
          </c:tx>
          <c:layout>
            <c:manualLayout>
              <c:xMode val="edge"/>
              <c:yMode val="edge"/>
              <c:x val="0.00378037060142643"/>
              <c:y val="0.29367609374272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-2147458344"/>
        <c:crosses val="autoZero"/>
        <c:crossBetween val="midCat"/>
        <c:majorUnit val="0.01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RPS and Non-Renewable 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6340943195805"/>
          <c:y val="0.11625122303499"/>
          <c:w val="0.843333220927684"/>
          <c:h val="0.78261861498082"/>
        </c:manualLayout>
      </c:layout>
      <c:scatterChart>
        <c:scatterStyle val="lineMarker"/>
        <c:varyColors val="0"/>
        <c:ser>
          <c:idx val="1"/>
          <c:order val="0"/>
          <c:tx>
            <c:strRef>
              <c:f>summary_all_scenarios.tsv!$N$2</c:f>
              <c:strCache>
                <c:ptCount val="1"/>
                <c:pt idx="0">
                  <c:v>base</c:v>
                </c:pt>
              </c:strCache>
            </c:strRef>
          </c:tx>
          <c:spPr>
            <a:ln w="25400">
              <a:solidFill>
                <a:srgbClr val="FF6600"/>
              </a:solidFill>
              <a:prstDash val="dash"/>
            </a:ln>
            <a:effectLst/>
          </c:spPr>
          <c:marker>
            <c:symbol val="circle"/>
            <c:size val="9"/>
            <c:spPr>
              <a:solidFill>
                <a:srgbClr val="FF6600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summary_all_scenarios.tsv!$I$2:$I$3</c:f>
              <c:numCache>
                <c:formatCode>General</c:formatCode>
                <c:ptCount val="2"/>
                <c:pt idx="0">
                  <c:v>0.174638094506496</c:v>
                </c:pt>
                <c:pt idx="1">
                  <c:v>0.669206814673175</c:v>
                </c:pt>
              </c:numCache>
            </c:numRef>
          </c:xVal>
          <c:yVal>
            <c:numRef>
              <c:f>(summary_all_scenarios.tsv!$D$2:$D$3,summary_all_scenarios.tsv!$I$20)</c:f>
              <c:numCache>
                <c:formatCode>General</c:formatCode>
                <c:ptCount val="3"/>
                <c:pt idx="0">
                  <c:v>0.150780972867825</c:v>
                </c:pt>
                <c:pt idx="1">
                  <c:v>0.14393470928384</c:v>
                </c:pt>
                <c:pt idx="2">
                  <c:v>0.700720891003486</c:v>
                </c:pt>
              </c:numCache>
            </c:numRef>
          </c:yVal>
          <c:smooth val="0"/>
        </c:ser>
        <c:ser>
          <c:idx val="2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summary_all_scenarios.tsv!$I$2:$I$19</c:f>
              <c:numCache>
                <c:formatCode>General</c:formatCode>
                <c:ptCount val="18"/>
                <c:pt idx="0">
                  <c:v>0.174638094506496</c:v>
                </c:pt>
                <c:pt idx="1">
                  <c:v>0.669206814673175</c:v>
                </c:pt>
                <c:pt idx="2">
                  <c:v>0.692250317872629</c:v>
                </c:pt>
                <c:pt idx="3">
                  <c:v>0.174603513120939</c:v>
                </c:pt>
                <c:pt idx="4">
                  <c:v>0.668235290346523</c:v>
                </c:pt>
                <c:pt idx="5">
                  <c:v>0.174534585897179</c:v>
                </c:pt>
                <c:pt idx="6">
                  <c:v>0.670510634534349</c:v>
                </c:pt>
                <c:pt idx="7">
                  <c:v>0.174615147475002</c:v>
                </c:pt>
                <c:pt idx="8">
                  <c:v>0.624797924572349</c:v>
                </c:pt>
                <c:pt idx="9">
                  <c:v>0.740869209943266</c:v>
                </c:pt>
                <c:pt idx="10">
                  <c:v>0.174505940677487</c:v>
                </c:pt>
                <c:pt idx="11">
                  <c:v>0.683615094554091</c:v>
                </c:pt>
                <c:pt idx="12">
                  <c:v>0.62999712411378</c:v>
                </c:pt>
                <c:pt idx="13">
                  <c:v>0.669239573356884</c:v>
                </c:pt>
                <c:pt idx="14">
                  <c:v>0.668131437117643</c:v>
                </c:pt>
                <c:pt idx="15">
                  <c:v>0.599823205464329</c:v>
                </c:pt>
                <c:pt idx="16">
                  <c:v>0.671509373653788</c:v>
                </c:pt>
                <c:pt idx="17">
                  <c:v>0.667478173210135</c:v>
                </c:pt>
              </c:numCache>
            </c:numRef>
          </c:xVal>
          <c:yVal>
            <c:numRef>
              <c:f>summary_all_scenarios.tsv!$E$2:$E$3</c:f>
            </c:numRef>
          </c:yVal>
          <c:smooth val="0"/>
        </c:ser>
        <c:ser>
          <c:idx val="3"/>
          <c:order val="2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summary_all_scenarios.tsv!$I$2:$I$19</c:f>
              <c:numCache>
                <c:formatCode>General</c:formatCode>
                <c:ptCount val="18"/>
                <c:pt idx="0">
                  <c:v>0.174638094506496</c:v>
                </c:pt>
                <c:pt idx="1">
                  <c:v>0.669206814673175</c:v>
                </c:pt>
                <c:pt idx="2">
                  <c:v>0.692250317872629</c:v>
                </c:pt>
                <c:pt idx="3">
                  <c:v>0.174603513120939</c:v>
                </c:pt>
                <c:pt idx="4">
                  <c:v>0.668235290346523</c:v>
                </c:pt>
                <c:pt idx="5">
                  <c:v>0.174534585897179</c:v>
                </c:pt>
                <c:pt idx="6">
                  <c:v>0.670510634534349</c:v>
                </c:pt>
                <c:pt idx="7">
                  <c:v>0.174615147475002</c:v>
                </c:pt>
                <c:pt idx="8">
                  <c:v>0.624797924572349</c:v>
                </c:pt>
                <c:pt idx="9">
                  <c:v>0.740869209943266</c:v>
                </c:pt>
                <c:pt idx="10">
                  <c:v>0.174505940677487</c:v>
                </c:pt>
                <c:pt idx="11">
                  <c:v>0.683615094554091</c:v>
                </c:pt>
                <c:pt idx="12">
                  <c:v>0.62999712411378</c:v>
                </c:pt>
                <c:pt idx="13">
                  <c:v>0.669239573356884</c:v>
                </c:pt>
                <c:pt idx="14">
                  <c:v>0.668131437117643</c:v>
                </c:pt>
                <c:pt idx="15">
                  <c:v>0.599823205464329</c:v>
                </c:pt>
                <c:pt idx="16">
                  <c:v>0.671509373653788</c:v>
                </c:pt>
                <c:pt idx="17">
                  <c:v>0.667478173210135</c:v>
                </c:pt>
              </c:numCache>
            </c:numRef>
          </c:xVal>
          <c:yVal>
            <c:numRef>
              <c:f>summary_all_scenarios.tsv!$F$2:$F$3</c:f>
            </c:numRef>
          </c:yVal>
          <c:smooth val="0"/>
        </c:ser>
        <c:ser>
          <c:idx val="4"/>
          <c:order val="3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summary_all_scenarios.tsv!$I$2:$I$19</c:f>
              <c:numCache>
                <c:formatCode>General</c:formatCode>
                <c:ptCount val="18"/>
                <c:pt idx="0">
                  <c:v>0.174638094506496</c:v>
                </c:pt>
                <c:pt idx="1">
                  <c:v>0.669206814673175</c:v>
                </c:pt>
                <c:pt idx="2">
                  <c:v>0.692250317872629</c:v>
                </c:pt>
                <c:pt idx="3">
                  <c:v>0.174603513120939</c:v>
                </c:pt>
                <c:pt idx="4">
                  <c:v>0.668235290346523</c:v>
                </c:pt>
                <c:pt idx="5">
                  <c:v>0.174534585897179</c:v>
                </c:pt>
                <c:pt idx="6">
                  <c:v>0.670510634534349</c:v>
                </c:pt>
                <c:pt idx="7">
                  <c:v>0.174615147475002</c:v>
                </c:pt>
                <c:pt idx="8">
                  <c:v>0.624797924572349</c:v>
                </c:pt>
                <c:pt idx="9">
                  <c:v>0.740869209943266</c:v>
                </c:pt>
                <c:pt idx="10">
                  <c:v>0.174505940677487</c:v>
                </c:pt>
                <c:pt idx="11">
                  <c:v>0.683615094554091</c:v>
                </c:pt>
                <c:pt idx="12">
                  <c:v>0.62999712411378</c:v>
                </c:pt>
                <c:pt idx="13">
                  <c:v>0.669239573356884</c:v>
                </c:pt>
                <c:pt idx="14">
                  <c:v>0.668131437117643</c:v>
                </c:pt>
                <c:pt idx="15">
                  <c:v>0.599823205464329</c:v>
                </c:pt>
                <c:pt idx="16">
                  <c:v>0.671509373653788</c:v>
                </c:pt>
                <c:pt idx="17">
                  <c:v>0.667478173210135</c:v>
                </c:pt>
              </c:numCache>
            </c:numRef>
          </c:xVal>
          <c:yVal>
            <c:numRef>
              <c:f>summary_all_scenarios.tsv!$G$2:$G$3</c:f>
            </c:numRef>
          </c:yVal>
          <c:smooth val="0"/>
        </c:ser>
        <c:ser>
          <c:idx val="5"/>
          <c:order val="4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summary_all_scenarios.tsv!$I$2:$I$19</c:f>
              <c:numCache>
                <c:formatCode>General</c:formatCode>
                <c:ptCount val="18"/>
                <c:pt idx="0">
                  <c:v>0.174638094506496</c:v>
                </c:pt>
                <c:pt idx="1">
                  <c:v>0.669206814673175</c:v>
                </c:pt>
                <c:pt idx="2">
                  <c:v>0.692250317872629</c:v>
                </c:pt>
                <c:pt idx="3">
                  <c:v>0.174603513120939</c:v>
                </c:pt>
                <c:pt idx="4">
                  <c:v>0.668235290346523</c:v>
                </c:pt>
                <c:pt idx="5">
                  <c:v>0.174534585897179</c:v>
                </c:pt>
                <c:pt idx="6">
                  <c:v>0.670510634534349</c:v>
                </c:pt>
                <c:pt idx="7">
                  <c:v>0.174615147475002</c:v>
                </c:pt>
                <c:pt idx="8">
                  <c:v>0.624797924572349</c:v>
                </c:pt>
                <c:pt idx="9">
                  <c:v>0.740869209943266</c:v>
                </c:pt>
                <c:pt idx="10">
                  <c:v>0.174505940677487</c:v>
                </c:pt>
                <c:pt idx="11">
                  <c:v>0.683615094554091</c:v>
                </c:pt>
                <c:pt idx="12">
                  <c:v>0.62999712411378</c:v>
                </c:pt>
                <c:pt idx="13">
                  <c:v>0.669239573356884</c:v>
                </c:pt>
                <c:pt idx="14">
                  <c:v>0.668131437117643</c:v>
                </c:pt>
                <c:pt idx="15">
                  <c:v>0.599823205464329</c:v>
                </c:pt>
                <c:pt idx="16">
                  <c:v>0.671509373653788</c:v>
                </c:pt>
                <c:pt idx="17">
                  <c:v>0.667478173210135</c:v>
                </c:pt>
              </c:numCache>
            </c:numRef>
          </c:xVal>
          <c:yVal>
            <c:numRef>
              <c:f>summary_all_scenarios.tsv!$H$2:$H$3</c:f>
            </c:numRef>
          </c:yVal>
          <c:smooth val="0"/>
        </c:ser>
        <c:ser>
          <c:idx val="0"/>
          <c:order val="5"/>
          <c:tx>
            <c:strRef>
              <c:f>summary_all_scenarios.tsv!$N$4</c:f>
              <c:strCache>
                <c:ptCount val="1"/>
                <c:pt idx="0">
                  <c:v>continued renewable subsidies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summary_all_scenarios.tsv!$I$4</c:f>
              <c:numCache>
                <c:formatCode>General</c:formatCode>
                <c:ptCount val="1"/>
                <c:pt idx="0">
                  <c:v>0.692250317872629</c:v>
                </c:pt>
              </c:numCache>
            </c:numRef>
          </c:xVal>
          <c:yVal>
            <c:numRef>
              <c:f>summary_all_scenarios.tsv!$D$4</c:f>
              <c:numCache>
                <c:formatCode>General</c:formatCode>
                <c:ptCount val="1"/>
                <c:pt idx="0">
                  <c:v>0.131976566813508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summary_all_scenarios.tsv!$N$5</c:f>
              <c:strCache>
                <c:ptCount val="1"/>
                <c:pt idx="0">
                  <c:v>high oil price</c:v>
                </c:pt>
              </c:strCache>
            </c:strRef>
          </c:tx>
          <c:spPr>
            <a:ln w="25400">
              <a:solidFill>
                <a:srgbClr val="3366FF"/>
              </a:solidFill>
              <a:prstDash val="dash"/>
            </a:ln>
            <a:effectLst/>
          </c:spPr>
          <c:marker>
            <c:symbol val="circle"/>
            <c:size val="9"/>
            <c:spPr>
              <a:solidFill>
                <a:srgbClr val="3366FF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0712817616213391"/>
                  <c:y val="0.02641972344920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summary_all_scenarios.tsv!$I$5:$I$6</c:f>
              <c:numCache>
                <c:formatCode>General</c:formatCode>
                <c:ptCount val="2"/>
                <c:pt idx="0">
                  <c:v>0.174603513120939</c:v>
                </c:pt>
                <c:pt idx="1">
                  <c:v>0.668235290346523</c:v>
                </c:pt>
              </c:numCache>
            </c:numRef>
          </c:xVal>
          <c:yVal>
            <c:numRef>
              <c:f>summary_all_scenarios.tsv!$D$5:$D$6</c:f>
              <c:numCache>
                <c:formatCode>General</c:formatCode>
                <c:ptCount val="2"/>
                <c:pt idx="0">
                  <c:v>0.166671906985964</c:v>
                </c:pt>
                <c:pt idx="1">
                  <c:v>0.156567462573831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summary_all_scenarios.tsv!$N$7</c:f>
              <c:strCache>
                <c:ptCount val="1"/>
                <c:pt idx="0">
                  <c:v>LNG price pegged to oil price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dash"/>
            </a:ln>
            <a:effectLst/>
          </c:spPr>
          <c:marker>
            <c:symbol val="circle"/>
            <c:size val="9"/>
            <c:spPr>
              <a:solidFill>
                <a:srgbClr val="008000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0817818606007582"/>
                  <c:y val="-0.0437574564543068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summary_all_scenarios.tsv!$I$7:$I$8</c:f>
              <c:numCache>
                <c:formatCode>General</c:formatCode>
                <c:ptCount val="2"/>
                <c:pt idx="0">
                  <c:v>0.174534585897179</c:v>
                </c:pt>
                <c:pt idx="1">
                  <c:v>0.670510634534349</c:v>
                </c:pt>
              </c:numCache>
            </c:numRef>
          </c:xVal>
          <c:yVal>
            <c:numRef>
              <c:f>summary_all_scenarios.tsv!$D$7:$D$8</c:f>
              <c:numCache>
                <c:formatCode>General</c:formatCode>
                <c:ptCount val="2"/>
                <c:pt idx="0">
                  <c:v>0.169457692034089</c:v>
                </c:pt>
                <c:pt idx="1">
                  <c:v>0.143998045911753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summary_all_scenarios.tsv!$N$9</c:f>
              <c:strCache>
                <c:ptCount val="1"/>
                <c:pt idx="0">
                  <c:v>low oil price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095582626582812"/>
                  <c:y val="0.00794405876780195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summary_all_scenarios.tsv!$I$9:$I$10</c:f>
              <c:numCache>
                <c:formatCode>General</c:formatCode>
                <c:ptCount val="2"/>
                <c:pt idx="0">
                  <c:v>0.174615147475002</c:v>
                </c:pt>
                <c:pt idx="1">
                  <c:v>0.624797924572349</c:v>
                </c:pt>
              </c:numCache>
            </c:numRef>
          </c:xVal>
          <c:yVal>
            <c:numRef>
              <c:f>summary_all_scenarios.tsv!$D$9:$D$10</c:f>
              <c:numCache>
                <c:formatCode>General</c:formatCode>
                <c:ptCount val="2"/>
                <c:pt idx="0">
                  <c:v>0.14039762672968</c:v>
                </c:pt>
                <c:pt idx="1">
                  <c:v>0.133660412150974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summary_all_scenarios.tsv!$N$13</c:f>
              <c:strCache>
                <c:ptCount val="1"/>
                <c:pt idx="0">
                  <c:v>more demand response (40%)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summary_all_scenarios.tsv!$I$13</c:f>
              <c:numCache>
                <c:formatCode>General</c:formatCode>
                <c:ptCount val="1"/>
                <c:pt idx="0">
                  <c:v>0.683615094554091</c:v>
                </c:pt>
              </c:numCache>
            </c:numRef>
          </c:xVal>
          <c:yVal>
            <c:numRef>
              <c:f>summary_all_scenarios.tsv!$D$13</c:f>
              <c:numCache>
                <c:formatCode>General</c:formatCode>
                <c:ptCount val="1"/>
                <c:pt idx="0">
                  <c:v>0.138144517813388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summary_all_scenarios.tsv!$N$14</c:f>
              <c:strCache>
                <c:ptCount val="1"/>
                <c:pt idx="0">
                  <c:v>no demand response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dLbl>
              <c:idx val="0"/>
              <c:layout>
                <c:manualLayout>
                  <c:x val="-0.00214132762312642"/>
                  <c:y val="-0.0177514792899409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summary_all_scenarios.tsv!$I$14</c:f>
              <c:numCache>
                <c:formatCode>General</c:formatCode>
                <c:ptCount val="1"/>
                <c:pt idx="0">
                  <c:v>0.62999712411378</c:v>
                </c:pt>
              </c:numCache>
            </c:numRef>
          </c:xVal>
          <c:yVal>
            <c:numRef>
              <c:f>summary_all_scenarios.tsv!$D$14</c:f>
              <c:numCache>
                <c:formatCode>General</c:formatCode>
                <c:ptCount val="1"/>
                <c:pt idx="0">
                  <c:v>0.151893348993474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summary_all_scenarios.tsv!$N$15</c:f>
              <c:strCache>
                <c:ptCount val="1"/>
                <c:pt idx="0">
                  <c:v>no pumped hydro storage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dLbl>
              <c:idx val="0"/>
              <c:layout>
                <c:manualLayout>
                  <c:x val="-0.00276644354145231"/>
                  <c:y val="-0.00373324636195609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summary_all_scenarios.tsv!$I$15</c:f>
              <c:numCache>
                <c:formatCode>General</c:formatCode>
                <c:ptCount val="1"/>
                <c:pt idx="0">
                  <c:v>0.669239573356884</c:v>
                </c:pt>
              </c:numCache>
            </c:numRef>
          </c:xVal>
          <c:yVal>
            <c:numRef>
              <c:f>summary_all_scenarios.tsv!$D$15</c:f>
              <c:numCache>
                <c:formatCode>General</c:formatCode>
                <c:ptCount val="1"/>
                <c:pt idx="0">
                  <c:v>0.14558602551741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summary_all_scenarios.tsv!$N$16</c:f>
              <c:strCache>
                <c:ptCount val="1"/>
                <c:pt idx="0">
                  <c:v>no new wind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dLbl>
              <c:idx val="0"/>
              <c:layout>
                <c:manualLayout>
                  <c:x val="-0.0196143081151258"/>
                  <c:y val="-0.028542142291385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summary_all_scenarios.tsv!$I$16</c:f>
              <c:numCache>
                <c:formatCode>General</c:formatCode>
                <c:ptCount val="1"/>
                <c:pt idx="0">
                  <c:v>0.668131437117643</c:v>
                </c:pt>
              </c:numCache>
            </c:numRef>
          </c:xVal>
          <c:yVal>
            <c:numRef>
              <c:f>summary_all_scenarios.tsv!$D$16</c:f>
              <c:numCache>
                <c:formatCode>General</c:formatCode>
                <c:ptCount val="1"/>
                <c:pt idx="0">
                  <c:v>0.146208109523018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summary_all_scenarios.tsv!$N$17</c:f>
              <c:strCache>
                <c:ptCount val="1"/>
                <c:pt idx="0">
                  <c:v>no new wind or central PV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dLbl>
              <c:idx val="0"/>
              <c:layout>
                <c:manualLayout>
                  <c:x val="-0.0819875566945994"/>
                  <c:y val="-0.03190592791754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6575289199961"/>
                      <c:h val="0.081176470588235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summary_all_scenarios.tsv!$I$17</c:f>
              <c:numCache>
                <c:formatCode>General</c:formatCode>
                <c:ptCount val="1"/>
                <c:pt idx="0">
                  <c:v>0.599823205464329</c:v>
                </c:pt>
              </c:numCache>
            </c:numRef>
          </c:xVal>
          <c:yVal>
            <c:numRef>
              <c:f>summary_all_scenarios.tsv!$D$17</c:f>
              <c:numCache>
                <c:formatCode>General</c:formatCode>
                <c:ptCount val="1"/>
                <c:pt idx="0">
                  <c:v>0.157207390514125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summary_all_scenarios.tsv!$N$18</c:f>
              <c:strCache>
                <c:ptCount val="1"/>
                <c:pt idx="0">
                  <c:v>renewable costs follow past trend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dLbl>
              <c:idx val="0"/>
              <c:layout>
                <c:manualLayout>
                  <c:x val="0.00535331905781592"/>
                  <c:y val="-0.004065040650406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summary_all_scenarios.tsv!$I$18</c:f>
              <c:numCache>
                <c:formatCode>General</c:formatCode>
                <c:ptCount val="1"/>
                <c:pt idx="0">
                  <c:v>0.671509373653788</c:v>
                </c:pt>
              </c:numCache>
            </c:numRef>
          </c:xVal>
          <c:yVal>
            <c:numRef>
              <c:f>summary_all_scenarios.tsv!$D$18</c:f>
              <c:numCache>
                <c:formatCode>General</c:formatCode>
                <c:ptCount val="1"/>
                <c:pt idx="0">
                  <c:v>0.124817890334815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summary_all_scenarios.tsv!$N$19</c:f>
              <c:strCache>
                <c:ptCount val="1"/>
                <c:pt idx="0">
                  <c:v>three pumped storage projects available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dLbls>
            <c:dLbl>
              <c:idx val="0"/>
              <c:layout>
                <c:manualLayout>
                  <c:x val="-0.00151764487683159"/>
                  <c:y val="0.008795912345276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three pumped storage projects 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summary_all_scenarios.tsv!$I$19</c:f>
              <c:numCache>
                <c:formatCode>General</c:formatCode>
                <c:ptCount val="1"/>
                <c:pt idx="0">
                  <c:v>0.667478173210135</c:v>
                </c:pt>
              </c:numCache>
            </c:numRef>
          </c:xVal>
          <c:yVal>
            <c:numRef>
              <c:f>summary_all_scenarios.tsv!$D$19</c:f>
              <c:numCache>
                <c:formatCode>General</c:formatCode>
                <c:ptCount val="1"/>
                <c:pt idx="0">
                  <c:v>0.143634330038455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summary_all_scenarios.tsv!$N$11</c:f>
              <c:strCache>
                <c:ptCount val="1"/>
                <c:pt idx="0">
                  <c:v>LNG pegged to high oil price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134731828221686"/>
                  <c:y val="-0.0317673826274674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summary_all_scenarios.tsv!$I$11:$I$12</c:f>
              <c:numCache>
                <c:formatCode>General</c:formatCode>
                <c:ptCount val="2"/>
                <c:pt idx="0">
                  <c:v>0.740869209943266</c:v>
                </c:pt>
                <c:pt idx="1">
                  <c:v>0.174505940677487</c:v>
                </c:pt>
              </c:numCache>
            </c:numRef>
          </c:xVal>
          <c:yVal>
            <c:numRef>
              <c:f>summary_all_scenarios.tsv!$D$11:$D$12</c:f>
              <c:numCache>
                <c:formatCode>General</c:formatCode>
                <c:ptCount val="2"/>
                <c:pt idx="0">
                  <c:v>0.160851306120831</c:v>
                </c:pt>
                <c:pt idx="1">
                  <c:v>0.209335014556305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summary_all_scenarios.tsv!$N$20</c:f>
              <c:strCache>
                <c:ptCount val="1"/>
                <c:pt idx="0">
                  <c:v>high DR and RE cost trends continue</c:v>
                </c:pt>
              </c:strCache>
            </c:strRef>
          </c:tx>
          <c:xVal>
            <c:numRef>
              <c:f>summary_all_scenarios.tsv!$I$20</c:f>
              <c:numCache>
                <c:formatCode>General</c:formatCode>
                <c:ptCount val="1"/>
                <c:pt idx="0">
                  <c:v>0.700720891003486</c:v>
                </c:pt>
              </c:numCache>
            </c:numRef>
          </c:xVal>
          <c:yVal>
            <c:numRef>
              <c:f>summary_all_scenarios.tsv!$D$20</c:f>
              <c:numCache>
                <c:formatCode>General</c:formatCode>
                <c:ptCount val="1"/>
                <c:pt idx="0">
                  <c:v>0.117762739360777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-2144234824"/>
        <c:axId val="-2138248520"/>
      </c:scatterChart>
      <c:valAx>
        <c:axId val="-2144234824"/>
        <c:scaling>
          <c:orientation val="minMax"/>
          <c:max val="0.8"/>
          <c:min val="0.5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Average Share of Renewable</a:t>
                </a:r>
                <a:r>
                  <a:rPr lang="en-US" sz="1400" baseline="0"/>
                  <a:t> Power in 2021-52 (%)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49814952199497"/>
              <c:y val="0.96320598238829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-2138248520"/>
        <c:crosses val="autoZero"/>
        <c:crossBetween val="midCat"/>
      </c:valAx>
      <c:valAx>
        <c:axId val="-2138248520"/>
        <c:scaling>
          <c:orientation val="minMax"/>
          <c:max val="0.18"/>
          <c:min val="0.1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Average Electricity Cost (2015$/kWh)</a:t>
                </a:r>
              </a:p>
            </c:rich>
          </c:tx>
          <c:layout>
            <c:manualLayout>
              <c:xMode val="edge"/>
              <c:yMode val="edge"/>
              <c:x val="0.00378037060142643"/>
              <c:y val="0.29367609374272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-2144234824"/>
        <c:crosses val="autoZero"/>
        <c:crossBetween val="midCat"/>
        <c:majorUnit val="0.01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711200</xdr:colOff>
      <xdr:row>2</xdr:row>
      <xdr:rowOff>25400</xdr:rowOff>
    </xdr:from>
    <xdr:to>
      <xdr:col>31</xdr:col>
      <xdr:colOff>190500</xdr:colOff>
      <xdr:row>34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41</xdr:row>
      <xdr:rowOff>0</xdr:rowOff>
    </xdr:from>
    <xdr:to>
      <xdr:col>36</xdr:col>
      <xdr:colOff>266700</xdr:colOff>
      <xdr:row>73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topLeftCell="O1" workbookViewId="0">
      <selection activeCell="P3" sqref="P3"/>
    </sheetView>
  </sheetViews>
  <sheetFormatPr baseColWidth="10" defaultRowHeight="15" x14ac:dyDescent="0"/>
  <cols>
    <col min="3" max="3" width="0" hidden="1" customWidth="1"/>
    <col min="5" max="8" width="0" hidden="1" customWidth="1"/>
    <col min="10" max="13" width="0" hidden="1" customWidth="1"/>
    <col min="14" max="14" width="14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>
      <c r="A2" t="s">
        <v>31</v>
      </c>
      <c r="B2">
        <v>0</v>
      </c>
      <c r="C2">
        <v>18778222729.262501</v>
      </c>
      <c r="D2">
        <f t="shared" ref="D2:D19" si="0">VLOOKUP($A2,$A$32:$I$52, 4, FALSE)</f>
        <v>0.15078097286782499</v>
      </c>
      <c r="E2">
        <v>0.15360216910603799</v>
      </c>
      <c r="F2">
        <v>0.145225397197461</v>
      </c>
      <c r="G2">
        <v>0.14574557638660199</v>
      </c>
      <c r="H2">
        <v>0.158606017469341</v>
      </c>
      <c r="I2">
        <f t="shared" ref="I2:I19" si="1">VLOOKUP($A2,$A$32:$I$52, 9, FALSE)</f>
        <v>0.17463809450649601</v>
      </c>
      <c r="N2" t="str">
        <f t="shared" ref="N2:N19" si="2">VLOOKUP(O2, $O$56:$P$69, 2, FALSE)</f>
        <v>base</v>
      </c>
      <c r="O2" s="11" t="str">
        <f>MID(A2, FIND("_", A2)+1, 100)</f>
        <v>base</v>
      </c>
    </row>
    <row r="3" spans="1:15">
      <c r="A3" t="s">
        <v>30</v>
      </c>
      <c r="B3">
        <v>0.2</v>
      </c>
      <c r="C3">
        <v>17957402469.4552</v>
      </c>
      <c r="D3">
        <f t="shared" si="0"/>
        <v>0.14393470928384</v>
      </c>
      <c r="E3">
        <v>0.143596583271628</v>
      </c>
      <c r="F3">
        <v>0.1378053580236</v>
      </c>
      <c r="G3">
        <v>0.128789049314319</v>
      </c>
      <c r="H3">
        <v>0.174557658217247</v>
      </c>
      <c r="I3">
        <f t="shared" si="1"/>
        <v>0.669206814673175</v>
      </c>
      <c r="J3">
        <v>0.45954148017928098</v>
      </c>
      <c r="K3">
        <v>0.52572176792694003</v>
      </c>
      <c r="L3">
        <v>0.70000000000000295</v>
      </c>
      <c r="M3">
        <v>0.99999999999999101</v>
      </c>
      <c r="N3" t="str">
        <f t="shared" si="2"/>
        <v>base</v>
      </c>
      <c r="O3" s="11" t="str">
        <f t="shared" ref="O3:O20" si="3">MID(A3, FIND("_", A3)+1, 100)</f>
        <v>base</v>
      </c>
    </row>
    <row r="4" spans="1:15">
      <c r="A4" t="s">
        <v>24</v>
      </c>
      <c r="B4">
        <v>0.2</v>
      </c>
      <c r="C4">
        <v>16459799272.066999</v>
      </c>
      <c r="D4">
        <f t="shared" si="0"/>
        <v>0.131976566813508</v>
      </c>
      <c r="E4">
        <v>0.135213499623037</v>
      </c>
      <c r="F4">
        <v>0.12601359818734101</v>
      </c>
      <c r="G4">
        <v>0.116926779544802</v>
      </c>
      <c r="H4">
        <v>0.15427071421187799</v>
      </c>
      <c r="I4">
        <f t="shared" si="1"/>
        <v>0.69225031787262903</v>
      </c>
      <c r="J4">
        <v>0.50360426110426404</v>
      </c>
      <c r="K4">
        <v>0.56355482815846403</v>
      </c>
      <c r="L4">
        <v>0.70000000000000195</v>
      </c>
      <c r="M4">
        <v>0.99999999999999101</v>
      </c>
      <c r="N4" t="str">
        <f t="shared" si="2"/>
        <v>continued renewable subsidies</v>
      </c>
      <c r="O4" s="11" t="str">
        <f t="shared" si="3"/>
        <v>fed_subsidies</v>
      </c>
    </row>
    <row r="5" spans="1:15">
      <c r="A5" t="s">
        <v>18</v>
      </c>
      <c r="B5">
        <v>0</v>
      </c>
      <c r="C5">
        <v>20667362930.8638</v>
      </c>
      <c r="D5">
        <f t="shared" si="0"/>
        <v>0.16667190698596401</v>
      </c>
      <c r="E5">
        <v>0.16384907743292099</v>
      </c>
      <c r="F5">
        <v>0.163704295887555</v>
      </c>
      <c r="G5">
        <v>0.16253535412204601</v>
      </c>
      <c r="H5">
        <v>0.17649579916594499</v>
      </c>
      <c r="I5">
        <f t="shared" si="1"/>
        <v>0.174603513120939</v>
      </c>
      <c r="N5" t="str">
        <f t="shared" si="2"/>
        <v>high oil price</v>
      </c>
      <c r="O5" s="11" t="str">
        <f t="shared" si="3"/>
        <v>high_oil_price</v>
      </c>
    </row>
    <row r="6" spans="1:15">
      <c r="A6" t="s">
        <v>14</v>
      </c>
      <c r="B6">
        <v>0.2</v>
      </c>
      <c r="C6">
        <v>19530237336.328499</v>
      </c>
      <c r="D6">
        <f t="shared" si="0"/>
        <v>0.156567462573831</v>
      </c>
      <c r="E6">
        <v>0.158229322665628</v>
      </c>
      <c r="F6">
        <v>0.15307334701097</v>
      </c>
      <c r="G6">
        <v>0.13782618872571201</v>
      </c>
      <c r="H6">
        <v>0.18309917728719199</v>
      </c>
      <c r="I6">
        <f t="shared" si="1"/>
        <v>0.66823529034652296</v>
      </c>
      <c r="J6">
        <v>0.480987599546082</v>
      </c>
      <c r="K6">
        <v>0.46583992274818398</v>
      </c>
      <c r="L6">
        <v>0.725319454672398</v>
      </c>
      <c r="M6">
        <v>0.99999999999999101</v>
      </c>
      <c r="N6" t="str">
        <f t="shared" si="2"/>
        <v>high oil price</v>
      </c>
      <c r="O6" s="11" t="str">
        <f t="shared" si="3"/>
        <v>high_oil_price</v>
      </c>
    </row>
    <row r="7" spans="1:15">
      <c r="A7" t="s">
        <v>19</v>
      </c>
      <c r="B7">
        <v>0</v>
      </c>
      <c r="C7">
        <v>20998090869.521599</v>
      </c>
      <c r="D7">
        <f t="shared" si="0"/>
        <v>0.169457692034089</v>
      </c>
      <c r="E7">
        <v>0.159057185132569</v>
      </c>
      <c r="F7">
        <v>0.16130615285196701</v>
      </c>
      <c r="G7">
        <v>0.17262183305330001</v>
      </c>
      <c r="H7">
        <v>0.19364080047368401</v>
      </c>
      <c r="I7">
        <f t="shared" si="1"/>
        <v>0.17453458589717899</v>
      </c>
      <c r="N7" t="str">
        <f t="shared" si="2"/>
        <v>LNG price pegged to oil price</v>
      </c>
      <c r="O7" s="11" t="str">
        <f t="shared" si="3"/>
        <v>lng_oil_peg</v>
      </c>
    </row>
    <row r="8" spans="1:15">
      <c r="A8" t="s">
        <v>15</v>
      </c>
      <c r="B8">
        <v>0.2</v>
      </c>
      <c r="C8">
        <v>17964036683.884499</v>
      </c>
      <c r="D8">
        <f t="shared" si="0"/>
        <v>0.143998045911753</v>
      </c>
      <c r="E8">
        <v>0.143650576165367</v>
      </c>
      <c r="F8">
        <v>0.137739599015722</v>
      </c>
      <c r="G8">
        <v>0.12900076531445301</v>
      </c>
      <c r="H8">
        <v>0.174596134126563</v>
      </c>
      <c r="I8">
        <f t="shared" si="1"/>
        <v>0.670510634534349</v>
      </c>
      <c r="J8">
        <v>0.45927105484696701</v>
      </c>
      <c r="K8">
        <v>0.52508735073637902</v>
      </c>
      <c r="L8">
        <v>0.70000000000000295</v>
      </c>
      <c r="M8">
        <v>0.99999999999999301</v>
      </c>
      <c r="N8" t="str">
        <f t="shared" si="2"/>
        <v>LNG price pegged to oil price</v>
      </c>
      <c r="O8" s="11" t="str">
        <f t="shared" si="3"/>
        <v>lng_oil_peg</v>
      </c>
    </row>
    <row r="9" spans="1:15">
      <c r="A9" t="s">
        <v>17</v>
      </c>
      <c r="B9">
        <v>0</v>
      </c>
      <c r="C9">
        <v>17509765100.098598</v>
      </c>
      <c r="D9">
        <f t="shared" si="0"/>
        <v>0.14039762672968001</v>
      </c>
      <c r="E9">
        <v>0.14268330689658201</v>
      </c>
      <c r="F9">
        <v>0.13936194603691701</v>
      </c>
      <c r="G9">
        <v>0.13518107650481301</v>
      </c>
      <c r="H9">
        <v>0.14346130711337701</v>
      </c>
      <c r="I9">
        <f t="shared" si="1"/>
        <v>0.17461514747500201</v>
      </c>
      <c r="N9" t="str">
        <f t="shared" si="2"/>
        <v>low oil price</v>
      </c>
      <c r="O9" s="11" t="str">
        <f t="shared" si="3"/>
        <v>low_oil_price</v>
      </c>
    </row>
    <row r="10" spans="1:15">
      <c r="A10" t="s">
        <v>13</v>
      </c>
      <c r="B10">
        <v>0.2</v>
      </c>
      <c r="C10">
        <v>16682432671.404699</v>
      </c>
      <c r="D10">
        <f t="shared" si="0"/>
        <v>0.13366041215097399</v>
      </c>
      <c r="E10">
        <v>0.135822185851419</v>
      </c>
      <c r="F10">
        <v>0.124599693573788</v>
      </c>
      <c r="G10">
        <v>0.116083459587167</v>
      </c>
      <c r="H10">
        <v>0.167369355520046</v>
      </c>
      <c r="I10">
        <f t="shared" si="1"/>
        <v>0.62479792457234895</v>
      </c>
      <c r="J10">
        <v>0.40392547193352701</v>
      </c>
      <c r="K10">
        <v>0.39999999999999902</v>
      </c>
      <c r="L10">
        <v>0.69999999999999696</v>
      </c>
      <c r="M10">
        <v>0.99999999999999301</v>
      </c>
      <c r="N10" t="str">
        <f t="shared" si="2"/>
        <v>low oil price</v>
      </c>
      <c r="O10" s="11" t="str">
        <f t="shared" si="3"/>
        <v>low_oil_price</v>
      </c>
    </row>
    <row r="11" spans="1:15">
      <c r="A11" t="s">
        <v>76</v>
      </c>
      <c r="B11">
        <v>0.2</v>
      </c>
      <c r="C11">
        <v>20076184423.532001</v>
      </c>
      <c r="D11">
        <f t="shared" si="0"/>
        <v>0.16085130612083101</v>
      </c>
      <c r="E11">
        <v>0.161879801687767</v>
      </c>
      <c r="F11">
        <v>0.15873926513803599</v>
      </c>
      <c r="G11">
        <v>0.14453335014462901</v>
      </c>
      <c r="H11">
        <v>0.18378883920262401</v>
      </c>
      <c r="I11">
        <f t="shared" si="1"/>
        <v>0.74086920994326599</v>
      </c>
      <c r="N11" t="str">
        <f t="shared" si="2"/>
        <v>LNG pegged to high oil price</v>
      </c>
      <c r="O11" s="11" t="str">
        <f t="shared" si="3"/>
        <v>high_oil_and_lng_price</v>
      </c>
    </row>
    <row r="12" spans="1:15">
      <c r="A12" t="s">
        <v>77</v>
      </c>
      <c r="B12">
        <v>0</v>
      </c>
      <c r="C12">
        <v>26127536417.877201</v>
      </c>
      <c r="D12">
        <f t="shared" si="0"/>
        <v>0.20933501455630499</v>
      </c>
      <c r="E12">
        <v>0.18428655198748201</v>
      </c>
      <c r="F12">
        <v>0.200733206537519</v>
      </c>
      <c r="G12">
        <v>0.22400728659190799</v>
      </c>
      <c r="H12">
        <v>0.25793635465063097</v>
      </c>
      <c r="I12">
        <f t="shared" si="1"/>
        <v>0.17450594067748701</v>
      </c>
      <c r="N12" t="str">
        <f t="shared" si="2"/>
        <v>LNG pegged to high oil price</v>
      </c>
      <c r="O12" s="11" t="str">
        <f t="shared" si="3"/>
        <v>high_oil_and_lng_price</v>
      </c>
    </row>
    <row r="13" spans="1:15">
      <c r="A13" t="s">
        <v>26</v>
      </c>
      <c r="B13">
        <v>0.4</v>
      </c>
      <c r="C13">
        <v>17242103179.678902</v>
      </c>
      <c r="D13">
        <f t="shared" si="0"/>
        <v>0.13814451781338799</v>
      </c>
      <c r="E13">
        <v>0.14129802304117201</v>
      </c>
      <c r="F13">
        <v>0.13167874071500801</v>
      </c>
      <c r="G13">
        <v>0.121118576581247</v>
      </c>
      <c r="H13">
        <v>0.164685817751933</v>
      </c>
      <c r="I13">
        <f t="shared" si="1"/>
        <v>0.68361509455409097</v>
      </c>
      <c r="J13">
        <v>0.49859246445678201</v>
      </c>
      <c r="K13">
        <v>0.54034265678544402</v>
      </c>
      <c r="L13">
        <v>0.70000000000000195</v>
      </c>
      <c r="M13">
        <v>0.99999999999999301</v>
      </c>
      <c r="N13" t="str">
        <f t="shared" si="2"/>
        <v>more demand response (40%)</v>
      </c>
      <c r="O13" s="11" t="str">
        <f t="shared" si="3"/>
        <v>more_dr</v>
      </c>
    </row>
    <row r="14" spans="1:15">
      <c r="A14" t="s">
        <v>25</v>
      </c>
      <c r="B14">
        <v>0</v>
      </c>
      <c r="C14">
        <v>18944272991.181301</v>
      </c>
      <c r="D14">
        <f t="shared" si="0"/>
        <v>0.15189334899347401</v>
      </c>
      <c r="E14">
        <v>0.148867600716271</v>
      </c>
      <c r="F14">
        <v>0.14461500755319201</v>
      </c>
      <c r="G14">
        <v>0.13816641288713899</v>
      </c>
      <c r="H14">
        <v>0.18799498264228301</v>
      </c>
      <c r="I14">
        <f t="shared" si="1"/>
        <v>0.62999712411377995</v>
      </c>
      <c r="J14">
        <v>0.392092469038966</v>
      </c>
      <c r="K14">
        <v>0.39999999999999902</v>
      </c>
      <c r="L14">
        <v>0.69999999999999896</v>
      </c>
      <c r="M14">
        <v>0.99999999999999101</v>
      </c>
      <c r="N14" t="str">
        <f t="shared" si="2"/>
        <v>no demand response</v>
      </c>
      <c r="O14" s="11" t="str">
        <f t="shared" si="3"/>
        <v>no_dr</v>
      </c>
    </row>
    <row r="15" spans="1:15">
      <c r="A15" t="s">
        <v>22</v>
      </c>
      <c r="B15">
        <v>0.2</v>
      </c>
      <c r="C15">
        <v>18170893157.566002</v>
      </c>
      <c r="D15">
        <f t="shared" si="0"/>
        <v>0.14558602551741001</v>
      </c>
      <c r="E15">
        <v>0.143306155175527</v>
      </c>
      <c r="F15">
        <v>0.13935193971812099</v>
      </c>
      <c r="G15">
        <v>0.131307504820601</v>
      </c>
      <c r="H15">
        <v>0.17976481933736499</v>
      </c>
      <c r="I15">
        <f t="shared" si="1"/>
        <v>0.669239573356884</v>
      </c>
      <c r="J15">
        <v>0.46991303143212299</v>
      </c>
      <c r="K15">
        <v>0.50734787544997095</v>
      </c>
      <c r="L15">
        <v>0.7</v>
      </c>
      <c r="M15">
        <v>0.99999999999999201</v>
      </c>
      <c r="N15" t="str">
        <f t="shared" si="2"/>
        <v>no pumped hydro storage</v>
      </c>
      <c r="O15" s="11" t="str">
        <f t="shared" si="3"/>
        <v>no_ph</v>
      </c>
    </row>
    <row r="16" spans="1:15">
      <c r="A16" t="s">
        <v>20</v>
      </c>
      <c r="B16">
        <v>0.2</v>
      </c>
      <c r="C16">
        <v>18227597073.1707</v>
      </c>
      <c r="D16">
        <f t="shared" si="0"/>
        <v>0.14620810952301799</v>
      </c>
      <c r="E16">
        <v>0.14568109411806099</v>
      </c>
      <c r="F16">
        <v>0.13763927629060899</v>
      </c>
      <c r="G16">
        <v>0.13146297403525301</v>
      </c>
      <c r="H16">
        <v>0.18008907083190701</v>
      </c>
      <c r="I16">
        <f t="shared" si="1"/>
        <v>0.668131437117643</v>
      </c>
      <c r="J16">
        <v>0.44444257092530498</v>
      </c>
      <c r="K16">
        <v>0.52516356241984896</v>
      </c>
      <c r="L16">
        <v>0.69999999999999896</v>
      </c>
      <c r="M16">
        <v>0.999999999999994</v>
      </c>
      <c r="N16" t="str">
        <f t="shared" si="2"/>
        <v>no new wind</v>
      </c>
      <c r="O16" s="11" t="str">
        <f t="shared" si="3"/>
        <v>no_wind</v>
      </c>
    </row>
    <row r="17" spans="1:15">
      <c r="A17" t="s">
        <v>21</v>
      </c>
      <c r="B17">
        <v>0.2</v>
      </c>
      <c r="C17">
        <v>19602515660.658298</v>
      </c>
      <c r="D17">
        <f t="shared" si="0"/>
        <v>0.15720739051412499</v>
      </c>
      <c r="E17">
        <v>0.15449478861436</v>
      </c>
      <c r="F17">
        <v>0.14371501988088201</v>
      </c>
      <c r="G17">
        <v>0.14497180528621001</v>
      </c>
      <c r="H17">
        <v>0.20072804656145199</v>
      </c>
      <c r="I17">
        <f t="shared" si="1"/>
        <v>0.59982320546432899</v>
      </c>
      <c r="J17">
        <v>0.30000000000000199</v>
      </c>
      <c r="K17">
        <v>0.39999999999999603</v>
      </c>
      <c r="L17">
        <v>0.70000000000000395</v>
      </c>
      <c r="M17">
        <v>1</v>
      </c>
      <c r="N17" t="str">
        <f t="shared" si="2"/>
        <v>no new wind or central PV</v>
      </c>
      <c r="O17" s="11" t="str">
        <f t="shared" si="3"/>
        <v>no_wind_no_central_pv</v>
      </c>
    </row>
    <row r="18" spans="1:15">
      <c r="A18" t="s">
        <v>16</v>
      </c>
      <c r="B18">
        <v>0.2</v>
      </c>
      <c r="C18">
        <v>15562788063.317499</v>
      </c>
      <c r="D18">
        <f t="shared" si="0"/>
        <v>0.124817890334815</v>
      </c>
      <c r="E18">
        <v>0.137861428508219</v>
      </c>
      <c r="F18">
        <v>0.120040369160413</v>
      </c>
      <c r="G18">
        <v>0.10873113200523001</v>
      </c>
      <c r="H18">
        <v>0.12529132761621201</v>
      </c>
      <c r="I18">
        <f t="shared" si="1"/>
        <v>0.67150937365378804</v>
      </c>
      <c r="J18">
        <v>0.41658927359610398</v>
      </c>
      <c r="K18">
        <v>0.569609299535906</v>
      </c>
      <c r="L18">
        <v>0.7</v>
      </c>
      <c r="M18">
        <v>1</v>
      </c>
      <c r="N18" t="str">
        <f t="shared" si="2"/>
        <v>renewable costs follow past trend</v>
      </c>
      <c r="O18" s="11" t="str">
        <f t="shared" si="3"/>
        <v>re_cost_trend</v>
      </c>
    </row>
    <row r="19" spans="1:15">
      <c r="A19" t="s">
        <v>23</v>
      </c>
      <c r="B19">
        <v>0.2</v>
      </c>
      <c r="C19">
        <v>17913553955.521301</v>
      </c>
      <c r="D19">
        <f t="shared" si="0"/>
        <v>0.14363433003845499</v>
      </c>
      <c r="E19">
        <v>0.142391157227093</v>
      </c>
      <c r="F19">
        <v>0.13769094639100399</v>
      </c>
      <c r="G19">
        <v>0.12976141421821499</v>
      </c>
      <c r="H19">
        <v>0.17389149047350599</v>
      </c>
      <c r="I19">
        <f t="shared" si="1"/>
        <v>0.66747817321013503</v>
      </c>
      <c r="J19">
        <v>0.461178453296131</v>
      </c>
      <c r="K19">
        <v>0.50235092173545803</v>
      </c>
      <c r="L19">
        <v>0.70000000000000195</v>
      </c>
      <c r="M19">
        <v>0.99999999999999201</v>
      </c>
      <c r="N19" t="str">
        <f t="shared" si="2"/>
        <v>three pumped storage projects available</v>
      </c>
      <c r="O19" s="11" t="str">
        <f t="shared" si="3"/>
        <v>triple_ph</v>
      </c>
    </row>
    <row r="20" spans="1:15">
      <c r="A20" t="s">
        <v>94</v>
      </c>
      <c r="B20">
        <v>0.4</v>
      </c>
      <c r="C20">
        <v>14698211227.773899</v>
      </c>
      <c r="D20">
        <v>0.117762739360777</v>
      </c>
      <c r="E20">
        <v>0.13564290260831099</v>
      </c>
      <c r="F20">
        <v>0.113279510550332</v>
      </c>
      <c r="G20">
        <v>9.79273428969447E-2</v>
      </c>
      <c r="H20">
        <v>0.113120303201576</v>
      </c>
      <c r="I20">
        <v>0.700720891003486</v>
      </c>
      <c r="N20" t="str">
        <f t="shared" ref="N20" si="4">VLOOKUP(O20, $O$56:$P$69, 2, FALSE)</f>
        <v>high DR and RE cost trends continue</v>
      </c>
      <c r="O20" s="11" t="str">
        <f t="shared" si="3"/>
        <v>re_cost_trend_more_dr</v>
      </c>
    </row>
    <row r="23" spans="1:15">
      <c r="A23" t="s">
        <v>27</v>
      </c>
      <c r="D23">
        <f>D2</f>
        <v>0.15078097286782499</v>
      </c>
      <c r="I23">
        <f>I2</f>
        <v>0.17463809450649601</v>
      </c>
    </row>
    <row r="24" spans="1:15">
      <c r="D24">
        <f t="shared" ref="D24:I24" si="5">D7</f>
        <v>0.169457692034089</v>
      </c>
      <c r="E24">
        <f t="shared" si="5"/>
        <v>0.159057185132569</v>
      </c>
      <c r="F24">
        <f t="shared" si="5"/>
        <v>0.16130615285196701</v>
      </c>
      <c r="G24">
        <f t="shared" si="5"/>
        <v>0.17262183305330001</v>
      </c>
      <c r="H24">
        <f t="shared" si="5"/>
        <v>0.19364080047368401</v>
      </c>
      <c r="I24">
        <f t="shared" si="5"/>
        <v>0.17453458589717899</v>
      </c>
    </row>
    <row r="25" spans="1:15">
      <c r="A25" t="s">
        <v>28</v>
      </c>
      <c r="D25">
        <f>D3</f>
        <v>0.14393470928384</v>
      </c>
    </row>
    <row r="26" spans="1:15">
      <c r="D26">
        <f>D8</f>
        <v>0.143998045911753</v>
      </c>
    </row>
    <row r="27" spans="1:15">
      <c r="A27" t="s">
        <v>29</v>
      </c>
      <c r="D27">
        <f>D4</f>
        <v>0.131976566813508</v>
      </c>
    </row>
    <row r="28" spans="1:15">
      <c r="D28">
        <f>D9</f>
        <v>0.14039762672968001</v>
      </c>
    </row>
    <row r="31" spans="1:1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</row>
    <row r="32" spans="1:15">
      <c r="A32" t="s">
        <v>30</v>
      </c>
      <c r="B32">
        <v>0.2</v>
      </c>
      <c r="C32">
        <v>17964788960.800499</v>
      </c>
      <c r="D32">
        <v>0.14393470928384</v>
      </c>
      <c r="E32">
        <v>0.14283378356604501</v>
      </c>
      <c r="F32">
        <v>0.13728933333614499</v>
      </c>
      <c r="G32">
        <v>0.129432096429973</v>
      </c>
      <c r="H32">
        <v>0.17656221884846399</v>
      </c>
      <c r="I32">
        <v>0.669206814673175</v>
      </c>
      <c r="J32">
        <v>0.46850257013436902</v>
      </c>
      <c r="K32">
        <v>0.50915282079487301</v>
      </c>
      <c r="L32">
        <v>0.69999999999999896</v>
      </c>
      <c r="M32">
        <v>0.99999999999999301</v>
      </c>
    </row>
    <row r="33" spans="1:13">
      <c r="A33" t="s">
        <v>13</v>
      </c>
      <c r="B33">
        <v>0.2</v>
      </c>
      <c r="C33">
        <v>16682432671.4046</v>
      </c>
      <c r="D33">
        <v>0.13366041215097399</v>
      </c>
      <c r="E33">
        <v>0.135822185851419</v>
      </c>
      <c r="F33">
        <v>0.124599693573788</v>
      </c>
      <c r="G33">
        <v>0.116083459587167</v>
      </c>
      <c r="H33">
        <v>0.167369355520046</v>
      </c>
      <c r="I33">
        <v>0.62479792457234895</v>
      </c>
      <c r="J33">
        <v>0.40392547193352601</v>
      </c>
      <c r="K33">
        <v>0.39999999999999902</v>
      </c>
      <c r="L33">
        <v>0.69999999999999596</v>
      </c>
      <c r="M33">
        <v>0.99999999999999301</v>
      </c>
    </row>
    <row r="34" spans="1:13">
      <c r="A34" t="s">
        <v>14</v>
      </c>
      <c r="B34">
        <v>0.2</v>
      </c>
      <c r="C34">
        <v>19541509044.3559</v>
      </c>
      <c r="D34">
        <v>0.156567462573831</v>
      </c>
      <c r="E34">
        <v>0.158229322665628</v>
      </c>
      <c r="F34">
        <v>0.15305521618318799</v>
      </c>
      <c r="G34">
        <v>0.13794621539156299</v>
      </c>
      <c r="H34">
        <v>0.18352398724750599</v>
      </c>
      <c r="I34">
        <v>0.66823529034652296</v>
      </c>
      <c r="J34">
        <v>0.480987599546083</v>
      </c>
      <c r="K34">
        <v>0.467580249598747</v>
      </c>
      <c r="L34">
        <v>0.72460939392843804</v>
      </c>
      <c r="M34">
        <v>0.99999999999999101</v>
      </c>
    </row>
    <row r="35" spans="1:13">
      <c r="A35" t="s">
        <v>15</v>
      </c>
      <c r="B35">
        <v>0.2</v>
      </c>
      <c r="C35">
        <v>17972694136.415199</v>
      </c>
      <c r="D35">
        <v>0.143998045911753</v>
      </c>
      <c r="E35">
        <v>0.14361185618477501</v>
      </c>
      <c r="F35">
        <v>0.13771384539761</v>
      </c>
      <c r="G35">
        <v>0.12913555770749099</v>
      </c>
      <c r="H35">
        <v>0.17496868677121999</v>
      </c>
      <c r="I35">
        <v>0.670510634534349</v>
      </c>
      <c r="J35">
        <v>0.45946366049982101</v>
      </c>
      <c r="K35">
        <v>0.525183989587372</v>
      </c>
      <c r="L35">
        <v>0.70000000000000295</v>
      </c>
      <c r="M35">
        <v>0.99999999999999301</v>
      </c>
    </row>
    <row r="36" spans="1:13">
      <c r="A36" t="s">
        <v>76</v>
      </c>
      <c r="B36">
        <v>0.2</v>
      </c>
      <c r="C36">
        <v>20076184423.532001</v>
      </c>
      <c r="D36">
        <v>0.16085130612083101</v>
      </c>
      <c r="E36">
        <v>0.161879801687767</v>
      </c>
      <c r="F36">
        <v>0.15873926513803599</v>
      </c>
      <c r="G36">
        <v>0.14453335014462901</v>
      </c>
      <c r="H36">
        <v>0.18378883920262401</v>
      </c>
      <c r="I36">
        <v>0.74086920994326599</v>
      </c>
      <c r="J36">
        <v>0.55546735909051603</v>
      </c>
      <c r="K36">
        <v>0.61617117698886203</v>
      </c>
      <c r="L36">
        <v>0.78920436923311699</v>
      </c>
      <c r="M36">
        <v>0.99999999999999001</v>
      </c>
    </row>
    <row r="37" spans="1:13">
      <c r="A37" t="s">
        <v>31</v>
      </c>
      <c r="B37">
        <v>0</v>
      </c>
      <c r="C37">
        <v>18819285288.116299</v>
      </c>
      <c r="D37">
        <v>0.15078097286782499</v>
      </c>
      <c r="E37">
        <v>0.15360216910603799</v>
      </c>
      <c r="F37">
        <v>0.14558126870563401</v>
      </c>
      <c r="G37">
        <v>0.146252782573837</v>
      </c>
      <c r="H37">
        <v>0.15936042371569101</v>
      </c>
      <c r="I37">
        <v>0.17463809450649601</v>
      </c>
      <c r="J37">
        <v>0.17310536660025</v>
      </c>
      <c r="K37">
        <v>0.16739165178222101</v>
      </c>
      <c r="L37">
        <v>0.17817082130230799</v>
      </c>
      <c r="M37">
        <v>0.17997933914616299</v>
      </c>
    </row>
    <row r="38" spans="1:13">
      <c r="A38" t="s">
        <v>17</v>
      </c>
      <c r="B38">
        <v>0</v>
      </c>
      <c r="C38">
        <v>17523318366.677799</v>
      </c>
      <c r="D38">
        <v>0.14039762672968001</v>
      </c>
      <c r="E38">
        <v>0.14268330689658201</v>
      </c>
      <c r="F38">
        <v>0.13970734256964801</v>
      </c>
      <c r="G38">
        <v>0.13559924767005899</v>
      </c>
      <c r="H38">
        <v>0.14299938868972201</v>
      </c>
      <c r="I38">
        <v>0.17461514747500201</v>
      </c>
      <c r="J38">
        <v>0.17310536660025</v>
      </c>
      <c r="K38">
        <v>0.16739165178222101</v>
      </c>
      <c r="L38">
        <v>0.178182106204821</v>
      </c>
      <c r="M38">
        <v>0.17987152137744999</v>
      </c>
    </row>
    <row r="39" spans="1:13">
      <c r="A39" t="s">
        <v>18</v>
      </c>
      <c r="B39">
        <v>0</v>
      </c>
      <c r="C39">
        <v>20802665664.140598</v>
      </c>
      <c r="D39">
        <v>0.16667190698596401</v>
      </c>
      <c r="E39">
        <v>0.16384907743292099</v>
      </c>
      <c r="F39">
        <v>0.16453046311379699</v>
      </c>
      <c r="G39">
        <v>0.16462126950106401</v>
      </c>
      <c r="H39">
        <v>0.179006821776555</v>
      </c>
      <c r="I39">
        <v>0.174603513120939</v>
      </c>
      <c r="J39">
        <v>0.17310536660025</v>
      </c>
      <c r="K39">
        <v>0.16739165178222401</v>
      </c>
      <c r="L39">
        <v>0.178030411759831</v>
      </c>
      <c r="M39">
        <v>0.17997933914616501</v>
      </c>
    </row>
    <row r="40" spans="1:13">
      <c r="A40" t="s">
        <v>19</v>
      </c>
      <c r="B40">
        <v>0</v>
      </c>
      <c r="C40">
        <v>21150365261.609001</v>
      </c>
      <c r="D40">
        <v>0.169457692034089</v>
      </c>
      <c r="E40">
        <v>0.159057185132569</v>
      </c>
      <c r="F40">
        <v>0.16267259274261001</v>
      </c>
      <c r="G40">
        <v>0.174846631139391</v>
      </c>
      <c r="H40">
        <v>0.19590475436567401</v>
      </c>
      <c r="I40">
        <v>0.17453458589717899</v>
      </c>
      <c r="J40">
        <v>0.17310536660025</v>
      </c>
      <c r="K40">
        <v>0.16739165178222001</v>
      </c>
      <c r="L40">
        <v>0.177896705533233</v>
      </c>
      <c r="M40">
        <v>0.17982853323943401</v>
      </c>
    </row>
    <row r="41" spans="1:13">
      <c r="A41" t="s">
        <v>77</v>
      </c>
      <c r="B41">
        <v>0</v>
      </c>
      <c r="C41">
        <v>26127536417.877201</v>
      </c>
      <c r="D41">
        <v>0.20933501455630499</v>
      </c>
      <c r="E41">
        <v>0.18428655198748201</v>
      </c>
      <c r="F41">
        <v>0.200733206537519</v>
      </c>
      <c r="G41">
        <v>0.22400728659190799</v>
      </c>
      <c r="H41">
        <v>0.25793635465063097</v>
      </c>
      <c r="I41">
        <v>0.17450594067748701</v>
      </c>
      <c r="J41">
        <v>0.17310536660025</v>
      </c>
      <c r="K41">
        <v>0.16739165178222501</v>
      </c>
      <c r="L41">
        <v>0.17788148267012599</v>
      </c>
      <c r="M41">
        <v>0.17972425178870999</v>
      </c>
    </row>
    <row r="42" spans="1:13">
      <c r="A42" t="s">
        <v>16</v>
      </c>
      <c r="B42">
        <v>0.2</v>
      </c>
      <c r="C42">
        <v>15578779222.566799</v>
      </c>
      <c r="D42">
        <v>0.124817890334815</v>
      </c>
      <c r="E42">
        <v>0.13786200896252501</v>
      </c>
      <c r="F42">
        <v>0.120446778061918</v>
      </c>
      <c r="G42">
        <v>0.108674432695494</v>
      </c>
      <c r="H42">
        <v>0.125476415625416</v>
      </c>
      <c r="I42">
        <v>0.67150937365378804</v>
      </c>
      <c r="J42">
        <v>0.416572070096137</v>
      </c>
      <c r="K42">
        <v>0.55781193286837905</v>
      </c>
      <c r="L42">
        <v>0.70000000000000295</v>
      </c>
      <c r="M42">
        <v>1</v>
      </c>
    </row>
    <row r="43" spans="1:13">
      <c r="A43" t="s">
        <v>20</v>
      </c>
      <c r="B43">
        <v>0.2</v>
      </c>
      <c r="C43">
        <v>18248536749.804699</v>
      </c>
      <c r="D43">
        <v>0.14620810952301799</v>
      </c>
      <c r="E43">
        <v>0.14568000755800301</v>
      </c>
      <c r="F43">
        <v>0.137789960394675</v>
      </c>
      <c r="G43">
        <v>0.13162739705383</v>
      </c>
      <c r="H43">
        <v>0.180652177705213</v>
      </c>
      <c r="I43">
        <v>0.668131437117643</v>
      </c>
      <c r="J43">
        <v>0.444325393226075</v>
      </c>
      <c r="K43">
        <v>0.52592897523901505</v>
      </c>
      <c r="L43">
        <v>0.7</v>
      </c>
      <c r="M43">
        <v>0.999999999999994</v>
      </c>
    </row>
    <row r="44" spans="1:13">
      <c r="A44" t="s">
        <v>21</v>
      </c>
      <c r="B44">
        <v>0.2</v>
      </c>
      <c r="C44">
        <v>19621379775.0135</v>
      </c>
      <c r="D44">
        <v>0.15720739051412499</v>
      </c>
      <c r="E44">
        <v>0.15449478861436</v>
      </c>
      <c r="F44">
        <v>0.14371501988088201</v>
      </c>
      <c r="G44">
        <v>0.14514310951468001</v>
      </c>
      <c r="H44">
        <v>0.20142784323129301</v>
      </c>
      <c r="I44">
        <v>0.59982320546432899</v>
      </c>
      <c r="J44">
        <v>0.30000000000000099</v>
      </c>
      <c r="K44">
        <v>0.39999999999999503</v>
      </c>
      <c r="L44">
        <v>0.70000000000000395</v>
      </c>
      <c r="M44">
        <v>0.999999999999996</v>
      </c>
    </row>
    <row r="45" spans="1:13">
      <c r="A45" t="s">
        <v>22</v>
      </c>
      <c r="B45">
        <v>0.2</v>
      </c>
      <c r="C45">
        <v>18170893157.566002</v>
      </c>
      <c r="D45">
        <v>0.14558602551741001</v>
      </c>
      <c r="E45">
        <v>0.143306155175527</v>
      </c>
      <c r="F45">
        <v>0.13935193971812099</v>
      </c>
      <c r="G45">
        <v>0.131307504820601</v>
      </c>
      <c r="H45">
        <v>0.17976481933736499</v>
      </c>
      <c r="I45">
        <v>0.669239573356884</v>
      </c>
      <c r="J45">
        <v>0.46991303143212299</v>
      </c>
      <c r="K45">
        <v>0.50734787544997095</v>
      </c>
      <c r="L45">
        <v>0.7</v>
      </c>
      <c r="M45">
        <v>0.99999999999999301</v>
      </c>
    </row>
    <row r="46" spans="1:13">
      <c r="A46" t="s">
        <v>23</v>
      </c>
      <c r="B46">
        <v>0.2</v>
      </c>
      <c r="C46">
        <v>17927298005.5028</v>
      </c>
      <c r="D46">
        <v>0.14363433003845499</v>
      </c>
      <c r="E46">
        <v>0.14230465046075999</v>
      </c>
      <c r="F46">
        <v>0.137789613695327</v>
      </c>
      <c r="G46">
        <v>0.129825081683033</v>
      </c>
      <c r="H46">
        <v>0.174504372212269</v>
      </c>
      <c r="I46">
        <v>0.66747817321013503</v>
      </c>
      <c r="J46">
        <v>0.46564434242286401</v>
      </c>
      <c r="K46">
        <v>0.50335681917765596</v>
      </c>
      <c r="L46">
        <v>0.69999999999999896</v>
      </c>
      <c r="M46">
        <v>0.999999999999994</v>
      </c>
    </row>
    <row r="47" spans="1:13">
      <c r="A47" t="s">
        <v>24</v>
      </c>
      <c r="B47">
        <v>0.2</v>
      </c>
      <c r="C47">
        <v>16472268449.8578</v>
      </c>
      <c r="D47">
        <v>0.131976566813508</v>
      </c>
      <c r="E47">
        <v>0.135223007310009</v>
      </c>
      <c r="F47">
        <v>0.12606363058738401</v>
      </c>
      <c r="G47">
        <v>0.11705949306472201</v>
      </c>
      <c r="H47">
        <v>0.15460397664846301</v>
      </c>
      <c r="I47">
        <v>0.69225031787262903</v>
      </c>
      <c r="J47">
        <v>0.50382787775865701</v>
      </c>
      <c r="K47">
        <v>0.56371636605994202</v>
      </c>
      <c r="L47">
        <v>0.70000000000000695</v>
      </c>
      <c r="M47">
        <v>0.99999999999999101</v>
      </c>
    </row>
    <row r="48" spans="1:13">
      <c r="A48" t="s">
        <v>25</v>
      </c>
      <c r="B48">
        <v>0</v>
      </c>
      <c r="C48">
        <v>18958123254.5924</v>
      </c>
      <c r="D48">
        <v>0.15189334899347401</v>
      </c>
      <c r="E48">
        <v>0.147460125755808</v>
      </c>
      <c r="F48">
        <v>0.14461885965903401</v>
      </c>
      <c r="G48">
        <v>0.13915317093023899</v>
      </c>
      <c r="H48">
        <v>0.190382481767812</v>
      </c>
      <c r="I48">
        <v>0.62999712411377995</v>
      </c>
      <c r="J48">
        <v>0.41478635491129801</v>
      </c>
      <c r="K48">
        <v>0.40000000000000302</v>
      </c>
      <c r="L48">
        <v>0.70000000000000095</v>
      </c>
      <c r="M48">
        <v>0.99999999999999301</v>
      </c>
    </row>
    <row r="49" spans="1:16">
      <c r="A49" t="s">
        <v>26</v>
      </c>
      <c r="B49">
        <v>0.4</v>
      </c>
      <c r="C49">
        <v>17242103179.678902</v>
      </c>
      <c r="D49">
        <v>0.13814451781338799</v>
      </c>
      <c r="E49">
        <v>0.14129802304117201</v>
      </c>
      <c r="F49">
        <v>0.13167874071500801</v>
      </c>
      <c r="G49">
        <v>0.121118576581247</v>
      </c>
      <c r="H49">
        <v>0.164685817751933</v>
      </c>
      <c r="I49">
        <v>0.68361509455409097</v>
      </c>
      <c r="J49">
        <v>0.49859246445678201</v>
      </c>
      <c r="K49">
        <v>0.54034265678544402</v>
      </c>
      <c r="L49">
        <v>0.70000000000000195</v>
      </c>
      <c r="M49">
        <v>0.99999999999999301</v>
      </c>
    </row>
    <row r="50" spans="1:16">
      <c r="A50" t="s">
        <v>94</v>
      </c>
      <c r="B50">
        <v>0.4</v>
      </c>
      <c r="C50">
        <v>14698211227.773899</v>
      </c>
      <c r="D50">
        <v>0.117762739360777</v>
      </c>
      <c r="E50">
        <v>0.13564290260831099</v>
      </c>
      <c r="F50">
        <v>0.113279510550332</v>
      </c>
      <c r="G50">
        <v>9.79273428969447E-2</v>
      </c>
      <c r="H50">
        <v>0.113120303201576</v>
      </c>
      <c r="I50">
        <v>0.700720891003486</v>
      </c>
      <c r="J50">
        <v>0.42768470683745902</v>
      </c>
      <c r="K50">
        <v>0.59261462841386803</v>
      </c>
      <c r="L50">
        <v>0.78159261353305198</v>
      </c>
      <c r="M50">
        <v>0.999999999999999</v>
      </c>
    </row>
    <row r="51" spans="1:16">
      <c r="J51">
        <v>0.40392547193352601</v>
      </c>
      <c r="K51">
        <v>0.39999999999999902</v>
      </c>
      <c r="L51">
        <v>0.69999999999999596</v>
      </c>
      <c r="M51">
        <v>0.99999999999999301</v>
      </c>
    </row>
    <row r="52" spans="1:16">
      <c r="J52">
        <v>0.480987599546083</v>
      </c>
      <c r="K52">
        <v>0.467580249598747</v>
      </c>
      <c r="L52">
        <v>0.72460939392843804</v>
      </c>
      <c r="M52">
        <v>0.99999999999999101</v>
      </c>
    </row>
    <row r="53" spans="1:16">
      <c r="A53" t="s">
        <v>78</v>
      </c>
      <c r="J53">
        <v>0.45946366049982101</v>
      </c>
      <c r="K53">
        <v>0.525183989587372</v>
      </c>
      <c r="L53">
        <v>0.70000000000000295</v>
      </c>
      <c r="M53">
        <v>0.99999999999999301</v>
      </c>
    </row>
    <row r="54" spans="1:16">
      <c r="A54" t="s">
        <v>79</v>
      </c>
      <c r="B54" t="s">
        <v>80</v>
      </c>
      <c r="J54">
        <v>0.55546735909051603</v>
      </c>
      <c r="K54">
        <v>0.61617117698886203</v>
      </c>
      <c r="L54">
        <v>0.78920436923311699</v>
      </c>
      <c r="M54">
        <v>0.99999999999999001</v>
      </c>
      <c r="O54" s="11"/>
    </row>
    <row r="55" spans="1:16">
      <c r="A55" t="s">
        <v>74</v>
      </c>
      <c r="B55" t="s">
        <v>81</v>
      </c>
      <c r="J55">
        <v>0.17310536660025</v>
      </c>
      <c r="K55">
        <v>0.16739165178222101</v>
      </c>
      <c r="L55">
        <v>0.17817082130230799</v>
      </c>
      <c r="M55">
        <v>0.17997933914616299</v>
      </c>
      <c r="O55" s="11"/>
    </row>
    <row r="56" spans="1:16">
      <c r="A56" t="s">
        <v>30</v>
      </c>
      <c r="B56" t="s">
        <v>81</v>
      </c>
      <c r="J56">
        <v>0.17310536660025</v>
      </c>
      <c r="K56">
        <v>0.16739165178222101</v>
      </c>
      <c r="L56">
        <v>0.178182106204821</v>
      </c>
      <c r="M56">
        <v>0.17987152137744999</v>
      </c>
      <c r="O56" s="11" t="str">
        <f>MID(A56, FIND("_", A56)+1, 100)</f>
        <v>base</v>
      </c>
      <c r="P56" s="11" t="str">
        <f>MID(B56, FIND(" - ", B56)+3, 100)</f>
        <v>base</v>
      </c>
    </row>
    <row r="57" spans="1:16">
      <c r="A57" t="s">
        <v>24</v>
      </c>
      <c r="B57" t="s">
        <v>82</v>
      </c>
      <c r="J57">
        <v>0.17310536660025</v>
      </c>
      <c r="K57">
        <v>0.16739165178222401</v>
      </c>
      <c r="L57">
        <v>0.178030411759831</v>
      </c>
      <c r="M57">
        <v>0.17997933914616501</v>
      </c>
      <c r="O57" s="11" t="str">
        <f t="shared" ref="O57:O69" si="6">MID(A57, FIND("_", A57)+1, 100)</f>
        <v>fed_subsidies</v>
      </c>
      <c r="P57" s="11" t="str">
        <f t="shared" ref="P57:P69" si="7">MID(B57, FIND(" - ", B57)+3, 100)</f>
        <v>continued renewable subsidies</v>
      </c>
    </row>
    <row r="58" spans="1:16">
      <c r="A58" t="s">
        <v>14</v>
      </c>
      <c r="B58" t="s">
        <v>83</v>
      </c>
      <c r="J58">
        <v>0.17310536660025</v>
      </c>
      <c r="K58">
        <v>0.16739165178222001</v>
      </c>
      <c r="L58">
        <v>0.177896705533233</v>
      </c>
      <c r="M58">
        <v>0.17982853323943401</v>
      </c>
      <c r="O58" s="11" t="str">
        <f t="shared" si="6"/>
        <v>high_oil_price</v>
      </c>
      <c r="P58" s="11" t="str">
        <f t="shared" si="7"/>
        <v>high oil price</v>
      </c>
    </row>
    <row r="59" spans="1:16">
      <c r="A59" t="s">
        <v>15</v>
      </c>
      <c r="B59" t="s">
        <v>84</v>
      </c>
      <c r="J59">
        <v>0.17310536660025</v>
      </c>
      <c r="K59">
        <v>0.16739165178222501</v>
      </c>
      <c r="L59">
        <v>0.17788148267012599</v>
      </c>
      <c r="M59">
        <v>0.17972425178870999</v>
      </c>
      <c r="O59" s="11" t="str">
        <f t="shared" si="6"/>
        <v>lng_oil_peg</v>
      </c>
      <c r="P59" s="11" t="str">
        <f t="shared" si="7"/>
        <v>LNG price pegged to oil price</v>
      </c>
    </row>
    <row r="60" spans="1:16">
      <c r="A60" t="s">
        <v>13</v>
      </c>
      <c r="B60" t="s">
        <v>85</v>
      </c>
      <c r="J60">
        <v>0.416572070096137</v>
      </c>
      <c r="K60">
        <v>0.55781193286837905</v>
      </c>
      <c r="L60">
        <v>0.70000000000000295</v>
      </c>
      <c r="M60">
        <v>1</v>
      </c>
      <c r="O60" s="11" t="str">
        <f t="shared" si="6"/>
        <v>low_oil_price</v>
      </c>
      <c r="P60" s="11" t="str">
        <f t="shared" si="7"/>
        <v>low oil price</v>
      </c>
    </row>
    <row r="61" spans="1:16">
      <c r="A61" t="s">
        <v>76</v>
      </c>
      <c r="B61" t="s">
        <v>86</v>
      </c>
      <c r="J61">
        <v>0.444325393226075</v>
      </c>
      <c r="K61">
        <v>0.52592897523901505</v>
      </c>
      <c r="L61">
        <v>0.7</v>
      </c>
      <c r="M61">
        <v>0.999999999999994</v>
      </c>
      <c r="O61" s="11" t="str">
        <f t="shared" si="6"/>
        <v>high_oil_and_lng_price</v>
      </c>
      <c r="P61" s="11" t="str">
        <f t="shared" si="7"/>
        <v>LNG pegged to high oil price</v>
      </c>
    </row>
    <row r="62" spans="1:16">
      <c r="A62" t="s">
        <v>26</v>
      </c>
      <c r="B62" t="s">
        <v>87</v>
      </c>
      <c r="J62">
        <v>0.30000000000000099</v>
      </c>
      <c r="K62">
        <v>0.39999999999999503</v>
      </c>
      <c r="L62">
        <v>0.70000000000000395</v>
      </c>
      <c r="M62">
        <v>0.999999999999996</v>
      </c>
      <c r="O62" s="11" t="str">
        <f t="shared" si="6"/>
        <v>more_dr</v>
      </c>
      <c r="P62" s="11" t="str">
        <f t="shared" si="7"/>
        <v>more demand response (40%)</v>
      </c>
    </row>
    <row r="63" spans="1:16">
      <c r="A63" t="s">
        <v>25</v>
      </c>
      <c r="B63" t="s">
        <v>88</v>
      </c>
      <c r="J63">
        <v>0.46991303143212299</v>
      </c>
      <c r="K63">
        <v>0.50734787544997095</v>
      </c>
      <c r="L63">
        <v>0.7</v>
      </c>
      <c r="M63">
        <v>0.99999999999999301</v>
      </c>
      <c r="O63" s="11" t="str">
        <f t="shared" si="6"/>
        <v>no_dr</v>
      </c>
      <c r="P63" s="11" t="str">
        <f t="shared" si="7"/>
        <v>no demand response</v>
      </c>
    </row>
    <row r="64" spans="1:16">
      <c r="A64" t="s">
        <v>22</v>
      </c>
      <c r="B64" t="s">
        <v>89</v>
      </c>
      <c r="J64">
        <v>0.46564434242286401</v>
      </c>
      <c r="K64">
        <v>0.50335681917765596</v>
      </c>
      <c r="L64">
        <v>0.69999999999999896</v>
      </c>
      <c r="M64">
        <v>0.999999999999994</v>
      </c>
      <c r="O64" s="11" t="str">
        <f t="shared" si="6"/>
        <v>no_ph</v>
      </c>
      <c r="P64" s="11" t="str">
        <f t="shared" si="7"/>
        <v>no pumped hydro storage</v>
      </c>
    </row>
    <row r="65" spans="1:16">
      <c r="A65" t="s">
        <v>20</v>
      </c>
      <c r="B65" t="s">
        <v>90</v>
      </c>
      <c r="J65">
        <v>0.50382787775865701</v>
      </c>
      <c r="K65">
        <v>0.56371636605994202</v>
      </c>
      <c r="L65">
        <v>0.70000000000000695</v>
      </c>
      <c r="M65">
        <v>0.99999999999999101</v>
      </c>
      <c r="O65" s="11" t="str">
        <f t="shared" si="6"/>
        <v>no_wind</v>
      </c>
      <c r="P65" s="11" t="str">
        <f t="shared" si="7"/>
        <v>no new wind</v>
      </c>
    </row>
    <row r="66" spans="1:16">
      <c r="A66" t="s">
        <v>21</v>
      </c>
      <c r="B66" t="s">
        <v>91</v>
      </c>
      <c r="J66">
        <v>0.41478635491129801</v>
      </c>
      <c r="K66">
        <v>0.40000000000000302</v>
      </c>
      <c r="L66">
        <v>0.70000000000000095</v>
      </c>
      <c r="M66">
        <v>0.99999999999999301</v>
      </c>
      <c r="O66" s="11" t="str">
        <f t="shared" si="6"/>
        <v>no_wind_no_central_pv</v>
      </c>
      <c r="P66" s="11" t="str">
        <f t="shared" si="7"/>
        <v>no new wind or central PV</v>
      </c>
    </row>
    <row r="67" spans="1:16">
      <c r="A67" t="s">
        <v>16</v>
      </c>
      <c r="B67" t="s">
        <v>92</v>
      </c>
      <c r="J67">
        <v>0.49859246445678201</v>
      </c>
      <c r="K67">
        <v>0.54034265678544402</v>
      </c>
      <c r="L67">
        <v>0.70000000000000195</v>
      </c>
      <c r="M67">
        <v>0.99999999999999301</v>
      </c>
      <c r="O67" s="11" t="str">
        <f t="shared" si="6"/>
        <v>re_cost_trend</v>
      </c>
      <c r="P67" s="11" t="str">
        <f t="shared" si="7"/>
        <v>renewable costs follow past trend</v>
      </c>
    </row>
    <row r="68" spans="1:16">
      <c r="A68" t="s">
        <v>23</v>
      </c>
      <c r="B68" t="s">
        <v>93</v>
      </c>
      <c r="O68" s="11" t="str">
        <f t="shared" si="6"/>
        <v>triple_ph</v>
      </c>
      <c r="P68" s="11" t="str">
        <f t="shared" si="7"/>
        <v>three pumped storage projects available</v>
      </c>
    </row>
    <row r="69" spans="1:16">
      <c r="A69" t="s">
        <v>94</v>
      </c>
      <c r="B69" t="s">
        <v>95</v>
      </c>
      <c r="O69" s="11" t="str">
        <f t="shared" si="6"/>
        <v>re_cost_trend_more_dr</v>
      </c>
      <c r="P69" s="11" t="str">
        <f t="shared" si="7"/>
        <v>high DR and RE cost trends continue</v>
      </c>
    </row>
    <row r="70" spans="1:16">
      <c r="A70" t="s">
        <v>75</v>
      </c>
      <c r="B70" t="s">
        <v>96</v>
      </c>
    </row>
    <row r="71" spans="1:16">
      <c r="A71" t="s">
        <v>31</v>
      </c>
      <c r="B71" t="s">
        <v>96</v>
      </c>
    </row>
    <row r="72" spans="1:16">
      <c r="A72" t="s">
        <v>18</v>
      </c>
      <c r="B72" t="s">
        <v>97</v>
      </c>
    </row>
    <row r="73" spans="1:16">
      <c r="A73" t="s">
        <v>19</v>
      </c>
      <c r="B73" t="s">
        <v>98</v>
      </c>
    </row>
    <row r="74" spans="1:16">
      <c r="A74" t="s">
        <v>17</v>
      </c>
      <c r="B74" t="s">
        <v>99</v>
      </c>
    </row>
    <row r="75" spans="1:16">
      <c r="A75" t="s">
        <v>77</v>
      </c>
      <c r="B75" t="s">
        <v>100</v>
      </c>
    </row>
  </sheetData>
  <sortState ref="A2:N18">
    <sortCondition ref="N2:N18"/>
    <sortCondition ref="I2:I1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A37" sqref="A37:E62"/>
    </sheetView>
  </sheetViews>
  <sheetFormatPr baseColWidth="10" defaultRowHeight="15" x14ac:dyDescent="0"/>
  <cols>
    <col min="1" max="1" width="30.5" customWidth="1"/>
    <col min="3" max="3" width="11.5" bestFit="1" customWidth="1"/>
    <col min="6" max="6" width="10.83203125" customWidth="1"/>
  </cols>
  <sheetData>
    <row r="1" spans="1:11">
      <c r="A1" s="9" t="s">
        <v>72</v>
      </c>
      <c r="B1" s="5"/>
      <c r="C1" s="5"/>
      <c r="D1" s="5"/>
      <c r="E1" s="5"/>
    </row>
    <row r="2" spans="1:11">
      <c r="A2" s="5" t="s">
        <v>32</v>
      </c>
      <c r="B2" s="5" t="s">
        <v>34</v>
      </c>
      <c r="C2" s="5" t="s">
        <v>35</v>
      </c>
      <c r="D2" t="s">
        <v>42</v>
      </c>
      <c r="E2" t="s">
        <v>43</v>
      </c>
      <c r="F2" t="s">
        <v>44</v>
      </c>
    </row>
    <row r="3" spans="1:11">
      <c r="A3" s="5" t="s">
        <v>37</v>
      </c>
      <c r="B3" s="6">
        <v>3472</v>
      </c>
      <c r="C3" s="7">
        <v>34.430000305200004</v>
      </c>
      <c r="D3">
        <v>25</v>
      </c>
      <c r="E3" s="1">
        <v>0</v>
      </c>
      <c r="F3" s="2" t="s">
        <v>47</v>
      </c>
    </row>
    <row r="4" spans="1:11">
      <c r="A4" s="5" t="s">
        <v>38</v>
      </c>
      <c r="B4" s="6">
        <v>4000</v>
      </c>
      <c r="C4" s="7">
        <v>0</v>
      </c>
      <c r="D4">
        <v>25</v>
      </c>
      <c r="E4" s="1">
        <v>0</v>
      </c>
      <c r="F4" s="2" t="s">
        <v>47</v>
      </c>
    </row>
    <row r="5" spans="1:11">
      <c r="A5" s="5" t="s">
        <v>41</v>
      </c>
      <c r="B5" s="6">
        <v>3510</v>
      </c>
      <c r="C5" s="7">
        <v>79.519996643100015</v>
      </c>
      <c r="D5">
        <v>20</v>
      </c>
      <c r="E5" s="1">
        <v>0</v>
      </c>
      <c r="F5" s="2" t="s">
        <v>47</v>
      </c>
    </row>
    <row r="6" spans="1:11">
      <c r="A6" s="5" t="s">
        <v>39</v>
      </c>
      <c r="B6" s="6">
        <v>2702</v>
      </c>
      <c r="C6" s="7">
        <v>10.140000343300001</v>
      </c>
      <c r="D6">
        <v>30</v>
      </c>
      <c r="E6" s="1">
        <v>11.739999987199999</v>
      </c>
      <c r="F6" s="2">
        <v>8443</v>
      </c>
    </row>
    <row r="7" spans="1:11">
      <c r="A7" s="5" t="s">
        <v>40</v>
      </c>
      <c r="B7" s="6">
        <v>2800</v>
      </c>
      <c r="C7" s="7">
        <v>22.014999389600003</v>
      </c>
      <c r="D7">
        <v>30</v>
      </c>
      <c r="E7" s="1">
        <v>12.219999916900001</v>
      </c>
      <c r="F7" s="2">
        <v>10112</v>
      </c>
    </row>
    <row r="8" spans="1:11">
      <c r="A8" s="5" t="s">
        <v>36</v>
      </c>
      <c r="B8" s="6">
        <v>3510</v>
      </c>
      <c r="C8" s="7">
        <v>63.775001525900002</v>
      </c>
      <c r="D8">
        <v>30</v>
      </c>
      <c r="E8" s="1">
        <v>10.394999757400001</v>
      </c>
      <c r="F8" s="2">
        <v>7643</v>
      </c>
    </row>
    <row r="9" spans="1:11">
      <c r="A9" s="5"/>
      <c r="B9" s="8"/>
      <c r="C9" s="5"/>
      <c r="D9" s="5"/>
      <c r="E9" s="5"/>
    </row>
    <row r="10" spans="1:11">
      <c r="A10" s="9" t="s">
        <v>73</v>
      </c>
      <c r="B10" s="5" t="s">
        <v>34</v>
      </c>
      <c r="C10" s="5"/>
      <c r="D10" s="5"/>
      <c r="E10" s="5"/>
    </row>
    <row r="11" spans="1:11">
      <c r="A11" s="5" t="s">
        <v>32</v>
      </c>
      <c r="B11" s="5">
        <v>2021</v>
      </c>
      <c r="C11" s="5">
        <v>2029</v>
      </c>
      <c r="D11" s="5">
        <v>2037</v>
      </c>
      <c r="E11" s="5">
        <v>2045</v>
      </c>
    </row>
    <row r="12" spans="1:11">
      <c r="A12" s="5" t="s">
        <v>37</v>
      </c>
      <c r="B12" s="6">
        <v>2334.72002845</v>
      </c>
      <c r="C12" s="6">
        <v>1375.4398374300001</v>
      </c>
      <c r="D12" s="6">
        <v>810.30475745800004</v>
      </c>
      <c r="E12" s="6">
        <v>477.37006162800003</v>
      </c>
      <c r="H12" s="4"/>
      <c r="I12" s="4"/>
      <c r="J12" s="4"/>
      <c r="K12" s="4"/>
    </row>
    <row r="13" spans="1:11">
      <c r="A13" s="5" t="s">
        <v>38</v>
      </c>
      <c r="B13" s="6">
        <v>2689.7696180299999</v>
      </c>
      <c r="C13" s="6">
        <v>1584.6081076400001</v>
      </c>
      <c r="D13" s="6">
        <v>933.53082656499998</v>
      </c>
      <c r="E13" s="6">
        <v>549.96550878799997</v>
      </c>
      <c r="H13" s="4"/>
      <c r="I13" s="4"/>
      <c r="J13" s="4"/>
      <c r="K13" s="4"/>
    </row>
    <row r="14" spans="1:11">
      <c r="A14" s="5" t="s">
        <v>41</v>
      </c>
      <c r="B14" s="6">
        <v>3748.1248604500001</v>
      </c>
      <c r="C14" s="6">
        <v>4090.9417407599999</v>
      </c>
      <c r="D14" s="6">
        <v>4465.1138767799994</v>
      </c>
      <c r="E14" s="6">
        <v>4873.5091321299997</v>
      </c>
      <c r="H14" s="4"/>
      <c r="I14" s="4"/>
      <c r="J14" s="4"/>
      <c r="K14" s="4"/>
    </row>
    <row r="15" spans="1:11">
      <c r="C15" s="4"/>
      <c r="I15" s="4"/>
    </row>
    <row r="16" spans="1:11">
      <c r="C16" s="4"/>
      <c r="I16" s="4"/>
    </row>
    <row r="17" spans="1:9">
      <c r="A17" t="s">
        <v>73</v>
      </c>
      <c r="B17" s="3"/>
      <c r="C17" t="s">
        <v>34</v>
      </c>
      <c r="I17" s="4"/>
    </row>
    <row r="18" spans="1:9">
      <c r="A18" t="s">
        <v>32</v>
      </c>
      <c r="B18" t="s">
        <v>33</v>
      </c>
      <c r="I18" s="4"/>
    </row>
    <row r="19" spans="1:9">
      <c r="A19" t="s">
        <v>37</v>
      </c>
      <c r="B19">
        <v>2021</v>
      </c>
      <c r="C19" s="4">
        <v>2334.72002845</v>
      </c>
      <c r="I19" s="4"/>
    </row>
    <row r="20" spans="1:9">
      <c r="B20">
        <v>2029</v>
      </c>
      <c r="C20" s="4">
        <v>1375.4398374300001</v>
      </c>
      <c r="I20" s="4"/>
    </row>
    <row r="21" spans="1:9">
      <c r="B21">
        <v>2037</v>
      </c>
      <c r="C21" s="4">
        <v>810.30475745800004</v>
      </c>
      <c r="I21" s="4"/>
    </row>
    <row r="22" spans="1:9">
      <c r="B22">
        <v>2045</v>
      </c>
      <c r="C22" s="4">
        <v>477.37006162800003</v>
      </c>
      <c r="I22" s="4"/>
    </row>
    <row r="23" spans="1:9">
      <c r="A23" t="s">
        <v>38</v>
      </c>
      <c r="B23">
        <v>2021</v>
      </c>
      <c r="C23" s="4">
        <v>2689.7696180299999</v>
      </c>
      <c r="I23" s="4"/>
    </row>
    <row r="24" spans="1:9">
      <c r="B24">
        <v>2029</v>
      </c>
      <c r="C24" s="4">
        <v>1584.6081076400001</v>
      </c>
    </row>
    <row r="25" spans="1:9">
      <c r="B25">
        <v>2037</v>
      </c>
      <c r="C25" s="4">
        <v>933.53082656499998</v>
      </c>
    </row>
    <row r="26" spans="1:9">
      <c r="B26">
        <v>2045</v>
      </c>
      <c r="C26" s="4">
        <v>549.96550878799997</v>
      </c>
    </row>
    <row r="27" spans="1:9">
      <c r="A27" t="s">
        <v>41</v>
      </c>
      <c r="B27">
        <v>2021</v>
      </c>
      <c r="C27" s="4">
        <v>3748.1248604500001</v>
      </c>
    </row>
    <row r="28" spans="1:9">
      <c r="B28">
        <v>2029</v>
      </c>
      <c r="C28" s="4">
        <v>4090.9417407599999</v>
      </c>
    </row>
    <row r="29" spans="1:9">
      <c r="B29">
        <v>2037</v>
      </c>
      <c r="C29" s="4">
        <v>4465.1138767799994</v>
      </c>
    </row>
    <row r="30" spans="1:9">
      <c r="B30">
        <v>2045</v>
      </c>
      <c r="C30" s="4">
        <v>4873.5091321299997</v>
      </c>
    </row>
    <row r="37" spans="1:5">
      <c r="A37" t="s">
        <v>32</v>
      </c>
      <c r="B37" t="s">
        <v>42</v>
      </c>
      <c r="C37" t="s">
        <v>43</v>
      </c>
      <c r="D37" t="s">
        <v>44</v>
      </c>
      <c r="E37" t="s">
        <v>45</v>
      </c>
    </row>
    <row r="38" spans="1:5">
      <c r="A38" t="s">
        <v>60</v>
      </c>
      <c r="B38">
        <v>49</v>
      </c>
      <c r="C38" s="1">
        <v>0</v>
      </c>
      <c r="D38" s="10" t="s">
        <v>47</v>
      </c>
      <c r="E38" s="3">
        <v>30</v>
      </c>
    </row>
    <row r="39" spans="1:5">
      <c r="A39" t="s">
        <v>63</v>
      </c>
      <c r="B39">
        <v>48</v>
      </c>
      <c r="C39" s="1">
        <v>0</v>
      </c>
      <c r="D39" s="10" t="s">
        <v>47</v>
      </c>
      <c r="E39" s="3">
        <v>69</v>
      </c>
    </row>
    <row r="40" spans="1:5">
      <c r="A40" t="s">
        <v>62</v>
      </c>
      <c r="B40">
        <v>48</v>
      </c>
      <c r="C40" s="1">
        <v>0</v>
      </c>
      <c r="D40" s="10" t="s">
        <v>47</v>
      </c>
      <c r="E40" s="3">
        <v>5</v>
      </c>
    </row>
    <row r="41" spans="1:5">
      <c r="A41" t="s">
        <v>64</v>
      </c>
      <c r="B41">
        <v>47</v>
      </c>
      <c r="C41" s="1">
        <v>0</v>
      </c>
      <c r="D41" s="10" t="s">
        <v>47</v>
      </c>
      <c r="E41" s="3">
        <v>210</v>
      </c>
    </row>
    <row r="42" spans="1:5">
      <c r="A42" t="s">
        <v>51</v>
      </c>
      <c r="B42">
        <v>71</v>
      </c>
      <c r="C42" s="1">
        <v>6.1425000000000001</v>
      </c>
      <c r="D42" s="10" t="s">
        <v>47</v>
      </c>
      <c r="E42" s="3">
        <v>60</v>
      </c>
    </row>
    <row r="43" spans="1:5">
      <c r="A43" t="s">
        <v>46</v>
      </c>
      <c r="B43">
        <v>68</v>
      </c>
      <c r="C43" s="1">
        <v>4.47</v>
      </c>
      <c r="D43" s="10">
        <v>10106.9046473</v>
      </c>
      <c r="E43" s="3">
        <v>180</v>
      </c>
    </row>
    <row r="44" spans="1:5">
      <c r="A44" t="s">
        <v>48</v>
      </c>
      <c r="B44">
        <v>51</v>
      </c>
      <c r="C44" s="1">
        <v>4.9349999999999996</v>
      </c>
      <c r="D44" s="10">
        <v>18626.659880599997</v>
      </c>
      <c r="E44" s="3">
        <v>113</v>
      </c>
    </row>
    <row r="45" spans="1:5">
      <c r="A45" t="s">
        <v>52</v>
      </c>
      <c r="B45">
        <v>60</v>
      </c>
      <c r="C45" s="1">
        <v>8.19</v>
      </c>
      <c r="D45" s="10">
        <v>14190.674714299999</v>
      </c>
      <c r="E45" s="3">
        <v>48.6</v>
      </c>
    </row>
    <row r="46" spans="1:5">
      <c r="A46" t="s">
        <v>53</v>
      </c>
      <c r="B46">
        <v>57</v>
      </c>
      <c r="C46" s="1">
        <v>8.19</v>
      </c>
      <c r="D46" s="10">
        <v>14190.674714299999</v>
      </c>
      <c r="E46" s="3">
        <v>51.7</v>
      </c>
    </row>
    <row r="47" spans="1:5">
      <c r="A47" t="s">
        <v>54</v>
      </c>
      <c r="B47">
        <v>48</v>
      </c>
      <c r="C47" s="1">
        <v>8.19</v>
      </c>
      <c r="D47" s="10">
        <v>10237.736404699999</v>
      </c>
      <c r="E47" s="3">
        <v>128.1</v>
      </c>
    </row>
    <row r="48" spans="1:5">
      <c r="A48" t="s">
        <v>55</v>
      </c>
      <c r="B48">
        <v>41</v>
      </c>
      <c r="C48" s="1">
        <v>8.19</v>
      </c>
      <c r="D48" s="10">
        <v>10237.736404699999</v>
      </c>
      <c r="E48" s="3">
        <v>128.69999999999999</v>
      </c>
    </row>
    <row r="49" spans="1:5">
      <c r="A49" t="s">
        <v>56</v>
      </c>
      <c r="B49">
        <v>60</v>
      </c>
      <c r="C49" s="1">
        <v>8.19</v>
      </c>
      <c r="D49" s="10">
        <v>10237.736404699999</v>
      </c>
      <c r="E49" s="3">
        <v>77.900000000000006</v>
      </c>
    </row>
    <row r="50" spans="1:5">
      <c r="A50" t="s">
        <v>57</v>
      </c>
      <c r="B50">
        <v>59</v>
      </c>
      <c r="C50" s="1">
        <v>8.19</v>
      </c>
      <c r="D50" s="10">
        <v>10237.736404699999</v>
      </c>
      <c r="E50" s="3">
        <v>78.099999999999994</v>
      </c>
    </row>
    <row r="51" spans="1:5">
      <c r="A51" t="s">
        <v>58</v>
      </c>
      <c r="B51">
        <v>54</v>
      </c>
      <c r="C51" s="1">
        <v>8.19</v>
      </c>
      <c r="D51" s="10">
        <v>10237.736404699999</v>
      </c>
      <c r="E51" s="3">
        <v>82.1</v>
      </c>
    </row>
    <row r="52" spans="1:5">
      <c r="A52" t="s">
        <v>59</v>
      </c>
      <c r="B52">
        <v>52</v>
      </c>
      <c r="C52" s="1">
        <v>8.19</v>
      </c>
      <c r="D52" s="10">
        <v>10237.736404699999</v>
      </c>
      <c r="E52" s="3">
        <v>87.2</v>
      </c>
    </row>
    <row r="53" spans="1:5">
      <c r="A53" t="s">
        <v>66</v>
      </c>
      <c r="B53">
        <v>87</v>
      </c>
      <c r="C53" s="1">
        <v>4.9349999999999996</v>
      </c>
      <c r="D53" s="10">
        <v>19048.8633949</v>
      </c>
      <c r="E53" s="3">
        <v>51.2</v>
      </c>
    </row>
    <row r="54" spans="1:5">
      <c r="A54" t="s">
        <v>67</v>
      </c>
      <c r="B54">
        <v>70</v>
      </c>
      <c r="C54" s="1">
        <v>8.19</v>
      </c>
      <c r="D54" s="10">
        <v>10055.2906363</v>
      </c>
      <c r="E54" s="3">
        <v>47.2</v>
      </c>
    </row>
    <row r="55" spans="1:5">
      <c r="A55" t="s">
        <v>68</v>
      </c>
      <c r="B55">
        <v>67</v>
      </c>
      <c r="C55" s="1">
        <v>8.19</v>
      </c>
      <c r="D55" s="10">
        <v>10055.2906363</v>
      </c>
      <c r="E55" s="3">
        <v>47.7</v>
      </c>
    </row>
    <row r="56" spans="1:5">
      <c r="A56" t="s">
        <v>69</v>
      </c>
      <c r="B56">
        <v>67</v>
      </c>
      <c r="C56" s="1">
        <v>8.19</v>
      </c>
      <c r="D56" s="10">
        <v>10055.2906363</v>
      </c>
      <c r="E56" s="3">
        <v>51.8</v>
      </c>
    </row>
    <row r="57" spans="1:5">
      <c r="A57" t="s">
        <v>70</v>
      </c>
      <c r="B57">
        <v>69</v>
      </c>
      <c r="C57" s="1">
        <v>8.19</v>
      </c>
      <c r="D57" s="10">
        <v>10055.2906363</v>
      </c>
      <c r="E57" s="3">
        <v>51.9</v>
      </c>
    </row>
    <row r="58" spans="1:5">
      <c r="A58" t="s">
        <v>71</v>
      </c>
      <c r="B58">
        <v>62</v>
      </c>
      <c r="C58" s="1">
        <v>8.19</v>
      </c>
      <c r="D58" s="10">
        <v>10055.2906363</v>
      </c>
      <c r="E58" s="3">
        <v>77.8</v>
      </c>
    </row>
    <row r="59" spans="1:5">
      <c r="A59" t="s">
        <v>49</v>
      </c>
      <c r="B59">
        <v>49</v>
      </c>
      <c r="C59" s="1">
        <v>4.9349999999999996</v>
      </c>
      <c r="D59" s="10">
        <v>5623.4900437200004</v>
      </c>
      <c r="E59" s="3">
        <v>3.2</v>
      </c>
    </row>
    <row r="60" spans="1:5">
      <c r="A60" t="s">
        <v>50</v>
      </c>
      <c r="B60">
        <v>70</v>
      </c>
      <c r="C60" s="1">
        <v>4.9349999999999996</v>
      </c>
      <c r="D60" s="10">
        <v>5623.4720660200001</v>
      </c>
      <c r="E60" s="3">
        <v>3</v>
      </c>
    </row>
    <row r="61" spans="1:5">
      <c r="A61" t="s">
        <v>61</v>
      </c>
      <c r="B61">
        <v>69</v>
      </c>
      <c r="C61" s="1">
        <v>6.1425000000000001</v>
      </c>
      <c r="D61" s="10">
        <v>4453.1909242199999</v>
      </c>
      <c r="E61" s="3">
        <v>107</v>
      </c>
    </row>
    <row r="62" spans="1:5">
      <c r="A62" t="s">
        <v>65</v>
      </c>
      <c r="B62">
        <v>78</v>
      </c>
      <c r="C62" s="1">
        <v>4.9349999999999996</v>
      </c>
      <c r="D62" s="10">
        <v>4345.6761020899994</v>
      </c>
      <c r="E62" s="3">
        <v>20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summary_all_scenarios.tsv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2015-09-28T01:27:49Z</dcterms:created>
  <dcterms:modified xsi:type="dcterms:W3CDTF">2015-09-28T23:02:58Z</dcterms:modified>
</cp:coreProperties>
</file>