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960" yWindow="960" windowWidth="24120" windowHeight="14640" tabRatio="500"/>
  </bookViews>
  <sheets>
    <sheet name="summary_all_scenarios.t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1" i="1" l="1"/>
  <c r="N60" i="1"/>
  <c r="N59" i="1"/>
  <c r="N58" i="1"/>
  <c r="N54" i="1"/>
  <c r="N55" i="1"/>
  <c r="N51" i="1"/>
  <c r="N49" i="1"/>
  <c r="N50" i="1"/>
  <c r="N47" i="1"/>
  <c r="N38" i="1"/>
  <c r="N45" i="1"/>
  <c r="N43" i="1"/>
  <c r="N40" i="1"/>
  <c r="N39" i="1"/>
  <c r="N41" i="1"/>
  <c r="N36" i="1"/>
  <c r="N34" i="1"/>
  <c r="N33" i="1"/>
  <c r="N32" i="1"/>
  <c r="N30" i="1"/>
  <c r="N29" i="1"/>
  <c r="N2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" i="1"/>
  <c r="D70" i="1"/>
  <c r="I70" i="1"/>
  <c r="D71" i="1"/>
  <c r="E71" i="1"/>
  <c r="F71" i="1"/>
  <c r="G71" i="1"/>
  <c r="H71" i="1"/>
  <c r="I71" i="1"/>
  <c r="D72" i="1"/>
  <c r="D73" i="1"/>
  <c r="D74" i="1"/>
  <c r="D75" i="1"/>
</calcChain>
</file>

<file path=xl/sharedStrings.xml><?xml version="1.0" encoding="utf-8"?>
<sst xmlns="http://schemas.openxmlformats.org/spreadsheetml/2006/main" count="280" uniqueCount="169">
  <si>
    <t>scenario</t>
  </si>
  <si>
    <t>max_demand_response_share</t>
  </si>
  <si>
    <t>total_cost</t>
  </si>
  <si>
    <t>cost_per_kwh</t>
  </si>
  <si>
    <t>cost_per_kwh_2021</t>
  </si>
  <si>
    <t>cost_per_kwh_2029</t>
  </si>
  <si>
    <t>cost_per_kwh_2037</t>
  </si>
  <si>
    <t>cost_per_kwh_2045</t>
  </si>
  <si>
    <t>renewable_share_all_years</t>
  </si>
  <si>
    <t>renewable_share_2021</t>
  </si>
  <si>
    <t>renewable_share_2029</t>
  </si>
  <si>
    <t>renewable_share_2037</t>
  </si>
  <si>
    <t>renewable_share_2045</t>
  </si>
  <si>
    <t>rps_low_oil_price</t>
  </si>
  <si>
    <t>rps_high_oil_price</t>
  </si>
  <si>
    <t>rps_lng_oil_peg</t>
  </si>
  <si>
    <t>rps_re_cost_trend</t>
  </si>
  <si>
    <t>x_low_oil_price</t>
  </si>
  <si>
    <t>x_high_oil_price</t>
  </si>
  <si>
    <t>x_lng_oil_peg</t>
  </si>
  <si>
    <t>rps_no_wind</t>
  </si>
  <si>
    <t>rps_no_wind_no_central_pv</t>
  </si>
  <si>
    <t>rps_no_ph</t>
  </si>
  <si>
    <t>rps_triple_ph</t>
  </si>
  <si>
    <t>rps_fed_subsidies</t>
  </si>
  <si>
    <t>rps_no_dr</t>
  </si>
  <si>
    <t>rps_more_dr</t>
  </si>
  <si>
    <t>base</t>
  </si>
  <si>
    <t>low_oil_price</t>
  </si>
  <si>
    <t>high_oil_price</t>
  </si>
  <si>
    <t>rps_base</t>
  </si>
  <si>
    <t>x_base</t>
  </si>
  <si>
    <t>generation_technology</t>
  </si>
  <si>
    <t>investment_period</t>
  </si>
  <si>
    <t>g_overnight_cost</t>
  </si>
  <si>
    <t>g_fixed_o_m</t>
  </si>
  <si>
    <t>CCCT</t>
  </si>
  <si>
    <t>CentralTrackingPV</t>
  </si>
  <si>
    <t>DistPV_peak</t>
  </si>
  <si>
    <t>Reciprocating</t>
  </si>
  <si>
    <t>SCCT</t>
  </si>
  <si>
    <t>Wind</t>
  </si>
  <si>
    <t>g_max_age</t>
  </si>
  <si>
    <t>g_variable_o_m</t>
  </si>
  <si>
    <t>g_full_load_heat_rate</t>
  </si>
  <si>
    <t>g_unit_size</t>
  </si>
  <si>
    <t>AES_Coal_180_MW_ST</t>
  </si>
  <si>
    <t>.</t>
  </si>
  <si>
    <t>CIP_Biodiesel_113_MW_GT</t>
  </si>
  <si>
    <t>Chevron_LSFO_3.2_MW_GT_cogen</t>
  </si>
  <si>
    <t>Chevron_LSFO_3_MW_GT_cogen</t>
  </si>
  <si>
    <t>HPower_MLG_60_MW_ST</t>
  </si>
  <si>
    <t>Honolulu_LSFO_48.6_MW_ST</t>
  </si>
  <si>
    <t>Honolulu_LSFO_51.7_MW_ST</t>
  </si>
  <si>
    <t>Kahe_LSFO_128.1_MW_ST</t>
  </si>
  <si>
    <t>Kahe_LSFO_128.7_MW_ST</t>
  </si>
  <si>
    <t>Kahe_LSFO_77.9_MW_ST</t>
  </si>
  <si>
    <t>Kahe_LSFO_78.1_MW_ST</t>
  </si>
  <si>
    <t>Kahe_LSFO_82.1_MW_ST</t>
  </si>
  <si>
    <t>Kahe_LSFO_87.2_MW_ST</t>
  </si>
  <si>
    <t>Kahuku_30_MW_WT</t>
  </si>
  <si>
    <t>Kalaeloa_107_MW_CC_cogen</t>
  </si>
  <si>
    <t>Kalaeloa_5_MW_PV</t>
  </si>
  <si>
    <t>Kawailoa_69_MW_WT</t>
  </si>
  <si>
    <t>Solar_210_MW_PV</t>
  </si>
  <si>
    <t>Tesoro_LSFO_20_MW_GT_cogen</t>
  </si>
  <si>
    <t>Waiau_High-Sulfur-Diesel_51.2_MW_GT</t>
  </si>
  <si>
    <t>Waiau_LSFO_47.2_MW_ST</t>
  </si>
  <si>
    <t>Waiau_LSFO_47.7_MW_ST</t>
  </si>
  <si>
    <t>Waiau_LSFO_51.8_MW_ST</t>
  </si>
  <si>
    <t>Waiau_LSFO_51.9_MW_ST</t>
  </si>
  <si>
    <t>Waiau_LSFO_77.8_MW_ST</t>
  </si>
  <si>
    <t>Base Forecast</t>
  </si>
  <si>
    <t>Trend Forecast</t>
  </si>
  <si>
    <t>rps</t>
  </si>
  <si>
    <t>x</t>
  </si>
  <si>
    <t>rps_high_oil_and_lng_price</t>
  </si>
  <si>
    <t>x_high_oil_and_lng_price</t>
  </si>
  <si>
    <t>scenario names</t>
  </si>
  <si>
    <t>short</t>
  </si>
  <si>
    <t>long</t>
  </si>
  <si>
    <t>RPS - base</t>
  </si>
  <si>
    <t>RPS - continued renewable subsidies</t>
  </si>
  <si>
    <t>RPS - high oil price</t>
  </si>
  <si>
    <t>RPS - LNG price pegged to oil price</t>
  </si>
  <si>
    <t>RPS - low oil price</t>
  </si>
  <si>
    <t>RPS - LNG pegged to high oil price</t>
  </si>
  <si>
    <t>RPS - more demand response (40%)</t>
  </si>
  <si>
    <t>RPS - no demand response</t>
  </si>
  <si>
    <t>RPS - no pumped hydro storage</t>
  </si>
  <si>
    <t>RPS - no new wind</t>
  </si>
  <si>
    <t>RPS - no new wind or central PV</t>
  </si>
  <si>
    <t>RPS - renewable costs follow past trend</t>
  </si>
  <si>
    <t>RPS - three pumped storage projects available</t>
  </si>
  <si>
    <t>rps_re_cost_trend_more_dr</t>
  </si>
  <si>
    <t>RPS - high DR and RE cost trends continue</t>
  </si>
  <si>
    <t>No New Renewables - base</t>
  </si>
  <si>
    <t>No New Renewables - high oil price</t>
  </si>
  <si>
    <t>No New Renewables - LNG price pegged to oil price</t>
  </si>
  <si>
    <t>No New Renewables - low oil price</t>
  </si>
  <si>
    <t>No New Renewables - LNG pegged to high oil price</t>
  </si>
  <si>
    <t>cost_per_kwh_2020</t>
  </si>
  <si>
    <t>cost_per_kwh_2025</t>
  </si>
  <si>
    <t>cost_per_kwh_2030</t>
  </si>
  <si>
    <t>cost_per_kwh_2035</t>
  </si>
  <si>
    <t>renewable_share_2020</t>
  </si>
  <si>
    <t>renewable_share_2025</t>
  </si>
  <si>
    <t>renewable_share_2030</t>
  </si>
  <si>
    <t>renewable_share_2035</t>
  </si>
  <si>
    <t>2_bio</t>
  </si>
  <si>
    <t>100_bio</t>
  </si>
  <si>
    <t>10_bio</t>
  </si>
  <si>
    <t>0_dr</t>
  </si>
  <si>
    <t>10_dr</t>
  </si>
  <si>
    <t>40_dr</t>
  </si>
  <si>
    <t>20_dr</t>
  </si>
  <si>
    <t>re_cost_trend</t>
  </si>
  <si>
    <t>re_cost_trend_40_dr</t>
  </si>
  <si>
    <t>no_wind</t>
  </si>
  <si>
    <t>no_ph</t>
  </si>
  <si>
    <t>triple_ph</t>
  </si>
  <si>
    <t>no_new_renewables</t>
  </si>
  <si>
    <t>lng_oil_peg</t>
  </si>
  <si>
    <t>high_oil_and_lng_price</t>
  </si>
  <si>
    <t>fed_subsidies</t>
  </si>
  <si>
    <t>no_wind_no_central_pv_100_bio</t>
  </si>
  <si>
    <t>no_central_pv_100_bio</t>
  </si>
  <si>
    <t>no_wind_100_bio</t>
  </si>
  <si>
    <t>0% demand response</t>
  </si>
  <si>
    <t>10% demand response</t>
  </si>
  <si>
    <t>20% demand response</t>
  </si>
  <si>
    <t>40% demand response</t>
  </si>
  <si>
    <t>≤ 2% biofuel</t>
  </si>
  <si>
    <t>≤ 10% biofuel</t>
  </si>
  <si>
    <t>unlimited biofuel</t>
  </si>
  <si>
    <t>renewable costs follow past trend</t>
  </si>
  <si>
    <t>40% demand response + renewable costs follow past trend</t>
  </si>
  <si>
    <t>no new wind</t>
  </si>
  <si>
    <t>no_wind_no_central_pv</t>
  </si>
  <si>
    <t>no new wind or central PV</t>
  </si>
  <si>
    <t>no_central_pv</t>
  </si>
  <si>
    <t>no new central PV</t>
  </si>
  <si>
    <t>no pumped hydro storage</t>
  </si>
  <si>
    <t>three pumped storage projects available</t>
  </si>
  <si>
    <t>continued renewable subsidies</t>
  </si>
  <si>
    <t>high oil price</t>
  </si>
  <si>
    <t>LNG price pegged to oil price</t>
  </si>
  <si>
    <t>low oil price</t>
  </si>
  <si>
    <t>LNG pegged to high oil price</t>
  </si>
  <si>
    <t>no new renewables, demand response or pumped hydro</t>
  </si>
  <si>
    <t>Base Case</t>
  </si>
  <si>
    <t>no new wind, unlimited biofuel</t>
  </si>
  <si>
    <t>no new wind or central PV, unlimited biofuel</t>
  </si>
  <si>
    <t>no new central PV, unlimited biofuel</t>
  </si>
  <si>
    <t>≤5% biofuel (base case)</t>
  </si>
  <si>
    <t>30% demand response (base case)</t>
  </si>
  <si>
    <t>no_wind_20_bio</t>
  </si>
  <si>
    <t>no new wind, ≤20% biofuel</t>
  </si>
  <si>
    <t>no_wind_no_central_pv_20_bio</t>
  </si>
  <si>
    <t>no new wind or central PV, ≤20% biofuel</t>
  </si>
  <si>
    <t>no_central_pv_20_bio</t>
  </si>
  <si>
    <t>no new central PV, ≤20% biofuel</t>
  </si>
  <si>
    <t>Lake Wilson only (base case)</t>
  </si>
  <si>
    <t>all_resources_20_bio</t>
  </si>
  <si>
    <t>all resources, ≤20% biofuel</t>
  </si>
  <si>
    <t>reference oil price (base case)</t>
  </si>
  <si>
    <t>100% renewable by 2030 (base case)</t>
  </si>
  <si>
    <t>100% renewable by 2045 (not 2030)</t>
  </si>
  <si>
    <t>no new renewables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</si>
</sst>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&quot;$&quot;#,##0"/>
    <numFmt numFmtId="166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33" applyNumberFormat="1" applyFont="1"/>
    <xf numFmtId="0" fontId="0" fillId="0" borderId="0" xfId="0" applyBorder="1"/>
    <xf numFmtId="165" fontId="0" fillId="0" borderId="0" xfId="33" applyNumberFormat="1" applyFont="1" applyBorder="1"/>
    <xf numFmtId="164" fontId="0" fillId="0" borderId="0" xfId="33" applyNumberFormat="1" applyFont="1" applyBorder="1"/>
    <xf numFmtId="0" fontId="0" fillId="0" borderId="0" xfId="0" applyBorder="1" applyAlignment="1">
      <alignment horizontal="right"/>
    </xf>
    <xf numFmtId="0" fontId="5" fillId="0" borderId="0" xfId="0" applyFont="1" applyBorder="1"/>
    <xf numFmtId="166" fontId="0" fillId="0" borderId="0" xfId="42" applyNumberFormat="1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</cellXfs>
  <cellStyles count="157">
    <cellStyle name="Comma" xfId="42" builtinId="3"/>
    <cellStyle name="Currency" xfId="33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summary_all_scenarios.tsv!$N$2:$N$24</c:f>
              <c:strCache>
                <c:ptCount val="23"/>
                <c:pt idx="0">
                  <c:v>Base Case</c:v>
                </c:pt>
                <c:pt idx="1">
                  <c:v>≤ 2% biofuel</c:v>
                </c:pt>
                <c:pt idx="2">
                  <c:v>≤ 10% biofuel</c:v>
                </c:pt>
                <c:pt idx="3">
                  <c:v>unlimited biofuel</c:v>
                </c:pt>
                <c:pt idx="4">
                  <c:v>0% demand response</c:v>
                </c:pt>
                <c:pt idx="5">
                  <c:v>10% demand response</c:v>
                </c:pt>
                <c:pt idx="6">
                  <c:v>20% demand response</c:v>
                </c:pt>
                <c:pt idx="7">
                  <c:v>40% demand response</c:v>
                </c:pt>
                <c:pt idx="8">
                  <c:v>renewable costs follow past trend</c:v>
                </c:pt>
                <c:pt idx="9">
                  <c:v>40% demand response + renewable costs follow past trend</c:v>
                </c:pt>
                <c:pt idx="10">
                  <c:v>no pumped hydro storage</c:v>
                </c:pt>
                <c:pt idx="11">
                  <c:v>three pumped storage projects available</c:v>
                </c:pt>
                <c:pt idx="12">
                  <c:v>no new wind</c:v>
                </c:pt>
                <c:pt idx="13">
                  <c:v>no new wind, unlimited biofuel</c:v>
                </c:pt>
                <c:pt idx="14">
                  <c:v>no new wind or central PV, unlimited biofuel</c:v>
                </c:pt>
                <c:pt idx="15">
                  <c:v>no new central PV, unlimited biofuel</c:v>
                </c:pt>
                <c:pt idx="16">
                  <c:v>continued renewable subsidies</c:v>
                </c:pt>
                <c:pt idx="17">
                  <c:v>100% renewable by 2045 (not 2030)</c:v>
                </c:pt>
                <c:pt idx="18">
                  <c:v>no new renewables, demand response or pumped hydro</c:v>
                </c:pt>
                <c:pt idx="19">
                  <c:v>low oil price</c:v>
                </c:pt>
                <c:pt idx="20">
                  <c:v>high oil price</c:v>
                </c:pt>
                <c:pt idx="21">
                  <c:v>LNG price pegged to oil price</c:v>
                </c:pt>
                <c:pt idx="22">
                  <c:v>LNG pegged to high oil price</c:v>
                </c:pt>
              </c:strCache>
            </c:strRef>
          </c:cat>
          <c:val>
            <c:numRef>
              <c:f>summary_all_scenarios.tsv!$D$2:$D$24</c:f>
              <c:numCache>
                <c:formatCode>General</c:formatCode>
                <c:ptCount val="23"/>
                <c:pt idx="0">
                  <c:v>0.227525637257863</c:v>
                </c:pt>
                <c:pt idx="1">
                  <c:v>0.237699131922646</c:v>
                </c:pt>
                <c:pt idx="2">
                  <c:v>0.220819525063997</c:v>
                </c:pt>
                <c:pt idx="3">
                  <c:v>0.2120400047045</c:v>
                </c:pt>
                <c:pt idx="4">
                  <c:v>0.243150166147719</c:v>
                </c:pt>
                <c:pt idx="5">
                  <c:v>0.237105457884364</c:v>
                </c:pt>
                <c:pt idx="6">
                  <c:v>0.232013027586482</c:v>
                </c:pt>
                <c:pt idx="7">
                  <c:v>0.223188347929661</c:v>
                </c:pt>
                <c:pt idx="8">
                  <c:v>0.190246129882221</c:v>
                </c:pt>
                <c:pt idx="9">
                  <c:v>0.18626331517779</c:v>
                </c:pt>
                <c:pt idx="10">
                  <c:v>0.230807894151542</c:v>
                </c:pt>
                <c:pt idx="11">
                  <c:v>0.226750277433119</c:v>
                </c:pt>
                <c:pt idx="12">
                  <c:v>0.229010104993946</c:v>
                </c:pt>
                <c:pt idx="13">
                  <c:v>0.212571432436998</c:v>
                </c:pt>
                <c:pt idx="14">
                  <c:v>0.22646976282862</c:v>
                </c:pt>
                <c:pt idx="15">
                  <c:v>0.225529614917627</c:v>
                </c:pt>
                <c:pt idx="16">
                  <c:v>0.204664569806982</c:v>
                </c:pt>
                <c:pt idx="17">
                  <c:v>0.20701595678997</c:v>
                </c:pt>
                <c:pt idx="18">
                  <c:v>0.1977230745216</c:v>
                </c:pt>
                <c:pt idx="19">
                  <c:v>0.215533787589371</c:v>
                </c:pt>
                <c:pt idx="20">
                  <c:v>0.249993104717681</c:v>
                </c:pt>
                <c:pt idx="21">
                  <c:v>0.228016141278254</c:v>
                </c:pt>
                <c:pt idx="22">
                  <c:v>0.256136600983382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841928"/>
        <c:axId val="1763322632"/>
      </c:barChart>
      <c:catAx>
        <c:axId val="-2035841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1763322632"/>
        <c:crosses val="autoZero"/>
        <c:auto val="1"/>
        <c:lblAlgn val="ctr"/>
        <c:lblOffset val="100"/>
        <c:noMultiLvlLbl val="0"/>
      </c:catAx>
      <c:valAx>
        <c:axId val="1763322632"/>
        <c:scaling>
          <c:orientation val="minMax"/>
        </c:scaling>
        <c:delete val="0"/>
        <c:axPos val="l"/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3584192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summary_all_scenarios.tsv!$N$2:$N$24</c:f>
              <c:strCache>
                <c:ptCount val="23"/>
                <c:pt idx="0">
                  <c:v>Base Case</c:v>
                </c:pt>
                <c:pt idx="1">
                  <c:v>≤ 2% biofuel</c:v>
                </c:pt>
                <c:pt idx="2">
                  <c:v>≤ 10% biofuel</c:v>
                </c:pt>
                <c:pt idx="3">
                  <c:v>unlimited biofuel</c:v>
                </c:pt>
                <c:pt idx="4">
                  <c:v>0% demand response</c:v>
                </c:pt>
                <c:pt idx="5">
                  <c:v>10% demand response</c:v>
                </c:pt>
                <c:pt idx="6">
                  <c:v>20% demand response</c:v>
                </c:pt>
                <c:pt idx="7">
                  <c:v>40% demand response</c:v>
                </c:pt>
                <c:pt idx="8">
                  <c:v>renewable costs follow past trend</c:v>
                </c:pt>
                <c:pt idx="9">
                  <c:v>40% demand response + renewable costs follow past trend</c:v>
                </c:pt>
                <c:pt idx="10">
                  <c:v>no pumped hydro storage</c:v>
                </c:pt>
                <c:pt idx="11">
                  <c:v>three pumped storage projects available</c:v>
                </c:pt>
                <c:pt idx="12">
                  <c:v>no new wind</c:v>
                </c:pt>
                <c:pt idx="13">
                  <c:v>no new wind, unlimited biofuel</c:v>
                </c:pt>
                <c:pt idx="14">
                  <c:v>no new wind or central PV, unlimited biofuel</c:v>
                </c:pt>
                <c:pt idx="15">
                  <c:v>no new central PV, unlimited biofuel</c:v>
                </c:pt>
                <c:pt idx="16">
                  <c:v>continued renewable subsidies</c:v>
                </c:pt>
                <c:pt idx="17">
                  <c:v>100% renewable by 2045 (not 2030)</c:v>
                </c:pt>
                <c:pt idx="18">
                  <c:v>no new renewables, demand response or pumped hydro</c:v>
                </c:pt>
                <c:pt idx="19">
                  <c:v>low oil price</c:v>
                </c:pt>
                <c:pt idx="20">
                  <c:v>high oil price</c:v>
                </c:pt>
                <c:pt idx="21">
                  <c:v>LNG price pegged to oil price</c:v>
                </c:pt>
                <c:pt idx="22">
                  <c:v>LNG pegged to high oil price</c:v>
                </c:pt>
              </c:strCache>
            </c:strRef>
          </c:cat>
          <c:val>
            <c:numRef>
              <c:f>summary_all_scenarios.tsv!$D$2:$D$24</c:f>
              <c:numCache>
                <c:formatCode>General</c:formatCode>
                <c:ptCount val="23"/>
                <c:pt idx="0">
                  <c:v>0.227525637257863</c:v>
                </c:pt>
                <c:pt idx="1">
                  <c:v>0.237699131922646</c:v>
                </c:pt>
                <c:pt idx="2">
                  <c:v>0.220819525063997</c:v>
                </c:pt>
                <c:pt idx="3">
                  <c:v>0.2120400047045</c:v>
                </c:pt>
                <c:pt idx="4">
                  <c:v>0.243150166147719</c:v>
                </c:pt>
                <c:pt idx="5">
                  <c:v>0.237105457884364</c:v>
                </c:pt>
                <c:pt idx="6">
                  <c:v>0.232013027586482</c:v>
                </c:pt>
                <c:pt idx="7">
                  <c:v>0.223188347929661</c:v>
                </c:pt>
                <c:pt idx="8">
                  <c:v>0.190246129882221</c:v>
                </c:pt>
                <c:pt idx="9">
                  <c:v>0.18626331517779</c:v>
                </c:pt>
                <c:pt idx="10">
                  <c:v>0.230807894151542</c:v>
                </c:pt>
                <c:pt idx="11">
                  <c:v>0.226750277433119</c:v>
                </c:pt>
                <c:pt idx="12">
                  <c:v>0.229010104993946</c:v>
                </c:pt>
                <c:pt idx="13">
                  <c:v>0.212571432436998</c:v>
                </c:pt>
                <c:pt idx="14">
                  <c:v>0.22646976282862</c:v>
                </c:pt>
                <c:pt idx="15">
                  <c:v>0.225529614917627</c:v>
                </c:pt>
                <c:pt idx="16">
                  <c:v>0.204664569806982</c:v>
                </c:pt>
                <c:pt idx="17">
                  <c:v>0.20701595678997</c:v>
                </c:pt>
                <c:pt idx="18">
                  <c:v>0.1977230745216</c:v>
                </c:pt>
                <c:pt idx="19">
                  <c:v>0.215533787589371</c:v>
                </c:pt>
                <c:pt idx="20">
                  <c:v>0.249993104717681</c:v>
                </c:pt>
                <c:pt idx="21">
                  <c:v>0.228016141278254</c:v>
                </c:pt>
                <c:pt idx="22">
                  <c:v>0.256136600983382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943608"/>
        <c:axId val="1755882040"/>
      </c:barChart>
      <c:catAx>
        <c:axId val="1764943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1755882040"/>
        <c:crosses val="autoZero"/>
        <c:auto val="1"/>
        <c:lblAlgn val="ctr"/>
        <c:lblOffset val="100"/>
        <c:noMultiLvlLbl val="0"/>
      </c:catAx>
      <c:valAx>
        <c:axId val="1755882040"/>
        <c:scaling>
          <c:orientation val="minMax"/>
        </c:scaling>
        <c:delete val="0"/>
        <c:axPos val="l"/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6494360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summary_all_scenarios.tsv!$N$27:$N$30</c:f>
              <c:strCache>
                <c:ptCount val="4"/>
                <c:pt idx="0">
                  <c:v>≤ 2% biofuel</c:v>
                </c:pt>
                <c:pt idx="1">
                  <c:v>≤5% biofuel (base case)</c:v>
                </c:pt>
                <c:pt idx="2">
                  <c:v>≤ 10% biofuel</c:v>
                </c:pt>
                <c:pt idx="3">
                  <c:v>unlimited biofuel</c:v>
                </c:pt>
              </c:strCache>
            </c:strRef>
          </c:cat>
          <c:val>
            <c:numRef>
              <c:f>summary_all_scenarios.tsv!$D$27:$D$30</c:f>
              <c:numCache>
                <c:formatCode>General</c:formatCode>
                <c:ptCount val="4"/>
                <c:pt idx="0">
                  <c:v>0.237699131922646</c:v>
                </c:pt>
                <c:pt idx="1">
                  <c:v>0.227525637257863</c:v>
                </c:pt>
                <c:pt idx="2">
                  <c:v>0.220819525063997</c:v>
                </c:pt>
                <c:pt idx="3">
                  <c:v>0.2120400047045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714312"/>
        <c:axId val="-2029694536"/>
      </c:barChart>
      <c:catAx>
        <c:axId val="-2021714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-2029694536"/>
        <c:crosses val="autoZero"/>
        <c:auto val="1"/>
        <c:lblAlgn val="ctr"/>
        <c:lblOffset val="100"/>
        <c:noMultiLvlLbl val="0"/>
      </c:catAx>
      <c:valAx>
        <c:axId val="-2029694536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Electricity Cost ($/kWh)</a:t>
                </a:r>
              </a:p>
            </c:rich>
          </c:tx>
          <c:layout>
            <c:manualLayout>
              <c:xMode val="edge"/>
              <c:yMode val="edge"/>
              <c:x val="0.0"/>
              <c:y val="0.192144019707034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2171431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summary_all_scenarios.tsv!$N$32:$N$36</c:f>
              <c:strCache>
                <c:ptCount val="5"/>
                <c:pt idx="0">
                  <c:v>0% demand response</c:v>
                </c:pt>
                <c:pt idx="1">
                  <c:v>10% demand response</c:v>
                </c:pt>
                <c:pt idx="2">
                  <c:v>20% demand response</c:v>
                </c:pt>
                <c:pt idx="3">
                  <c:v>30% demand response (base case)</c:v>
                </c:pt>
                <c:pt idx="4">
                  <c:v>40% demand response</c:v>
                </c:pt>
              </c:strCache>
            </c:strRef>
          </c:cat>
          <c:val>
            <c:numRef>
              <c:f>summary_all_scenarios.tsv!$D$32:$D$36</c:f>
              <c:numCache>
                <c:formatCode>General</c:formatCode>
                <c:ptCount val="5"/>
                <c:pt idx="0">
                  <c:v>0.243150166147719</c:v>
                </c:pt>
                <c:pt idx="1">
                  <c:v>0.237105457884364</c:v>
                </c:pt>
                <c:pt idx="2">
                  <c:v>0.232013027586482</c:v>
                </c:pt>
                <c:pt idx="3">
                  <c:v>0.227525637257863</c:v>
                </c:pt>
                <c:pt idx="4">
                  <c:v>0.223188347929661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097224"/>
        <c:axId val="-2031994392"/>
      </c:barChart>
      <c:catAx>
        <c:axId val="1787097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-2031994392"/>
        <c:crosses val="autoZero"/>
        <c:auto val="1"/>
        <c:lblAlgn val="ctr"/>
        <c:lblOffset val="100"/>
        <c:noMultiLvlLbl val="0"/>
      </c:catAx>
      <c:valAx>
        <c:axId val="-2031994392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Electricity Cost ($/kWh)</a:t>
                </a:r>
              </a:p>
            </c:rich>
          </c:tx>
          <c:layout>
            <c:manualLayout>
              <c:xMode val="edge"/>
              <c:yMode val="edge"/>
              <c:x val="0.0"/>
              <c:y val="0.192144019707034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8709722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summary_all_scenarios.tsv!$N$38:$N$41</c:f>
              <c:strCache>
                <c:ptCount val="4"/>
                <c:pt idx="0">
                  <c:v>all resources, ≤20% biofuel</c:v>
                </c:pt>
                <c:pt idx="1">
                  <c:v>no new wind, ≤20% biofuel</c:v>
                </c:pt>
                <c:pt idx="2">
                  <c:v>no new central PV, ≤20% biofuel</c:v>
                </c:pt>
                <c:pt idx="3">
                  <c:v>no new wind or central PV, ≤20% biofuel</c:v>
                </c:pt>
              </c:strCache>
            </c:strRef>
          </c:cat>
          <c:val>
            <c:numRef>
              <c:f>summary_all_scenarios.tsv!$D$38:$D$41</c:f>
              <c:numCache>
                <c:formatCode>General</c:formatCode>
                <c:ptCount val="4"/>
                <c:pt idx="0">
                  <c:v>0.215447070436179</c:v>
                </c:pt>
                <c:pt idx="1">
                  <c:v>0.216147134290774</c:v>
                </c:pt>
                <c:pt idx="2">
                  <c:v>0.232355982494712</c:v>
                </c:pt>
                <c:pt idx="3">
                  <c:v>0.237254267872253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261352"/>
        <c:axId val="1752363816"/>
      </c:barChart>
      <c:catAx>
        <c:axId val="1762261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1752363816"/>
        <c:crosses val="autoZero"/>
        <c:auto val="1"/>
        <c:lblAlgn val="ctr"/>
        <c:lblOffset val="100"/>
        <c:noMultiLvlLbl val="0"/>
      </c:catAx>
      <c:valAx>
        <c:axId val="1752363816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Electricity Cost ($/kWh)</a:t>
                </a:r>
              </a:p>
            </c:rich>
          </c:tx>
          <c:layout>
            <c:manualLayout>
              <c:xMode val="edge"/>
              <c:yMode val="edge"/>
              <c:x val="0.0"/>
              <c:y val="0.192144019707034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6226135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summary_all_scenarios.tsv!$N$43:$N$45</c:f>
              <c:strCache>
                <c:ptCount val="3"/>
                <c:pt idx="0">
                  <c:v>no pumped hydro storage</c:v>
                </c:pt>
                <c:pt idx="1">
                  <c:v>Lake Wilson only (base case)</c:v>
                </c:pt>
                <c:pt idx="2">
                  <c:v>three pumped storage projects available</c:v>
                </c:pt>
              </c:strCache>
            </c:strRef>
          </c:cat>
          <c:val>
            <c:numRef>
              <c:f>summary_all_scenarios.tsv!$D$43:$D$45</c:f>
              <c:numCache>
                <c:formatCode>General</c:formatCode>
                <c:ptCount val="3"/>
                <c:pt idx="0">
                  <c:v>0.230807894151542</c:v>
                </c:pt>
                <c:pt idx="1">
                  <c:v>0.227525637257863</c:v>
                </c:pt>
                <c:pt idx="2">
                  <c:v>0.226750277433119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7277272"/>
        <c:axId val="1797961544"/>
      </c:barChart>
      <c:catAx>
        <c:axId val="1767277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1797961544"/>
        <c:crosses val="autoZero"/>
        <c:auto val="1"/>
        <c:lblAlgn val="ctr"/>
        <c:lblOffset val="100"/>
        <c:noMultiLvlLbl val="0"/>
      </c:catAx>
      <c:valAx>
        <c:axId val="1797961544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Electricity Cost ($/kWh)</a:t>
                </a:r>
              </a:p>
            </c:rich>
          </c:tx>
          <c:layout>
            <c:manualLayout>
              <c:xMode val="edge"/>
              <c:yMode val="edge"/>
              <c:x val="0.0"/>
              <c:y val="0.192144019707034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6727727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summary_all_scenarios.tsv!$N$47:$N$51</c:f>
              <c:strCache>
                <c:ptCount val="5"/>
                <c:pt idx="0">
                  <c:v>low oil price</c:v>
                </c:pt>
                <c:pt idx="1">
                  <c:v>reference oil price (base case)</c:v>
                </c:pt>
                <c:pt idx="2">
                  <c:v>LNG price pegged to oil price</c:v>
                </c:pt>
                <c:pt idx="3">
                  <c:v>high oil price</c:v>
                </c:pt>
                <c:pt idx="4">
                  <c:v>LNG pegged to high oil price</c:v>
                </c:pt>
              </c:strCache>
            </c:strRef>
          </c:cat>
          <c:val>
            <c:numRef>
              <c:f>summary_all_scenarios.tsv!$D$47:$D$51</c:f>
              <c:numCache>
                <c:formatCode>General</c:formatCode>
                <c:ptCount val="5"/>
                <c:pt idx="0">
                  <c:v>0.215533787589371</c:v>
                </c:pt>
                <c:pt idx="1">
                  <c:v>0.227525637257863</c:v>
                </c:pt>
                <c:pt idx="2">
                  <c:v>0.228016141278254</c:v>
                </c:pt>
                <c:pt idx="3">
                  <c:v>0.249993104717681</c:v>
                </c:pt>
                <c:pt idx="4">
                  <c:v>0.256136600983382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736280"/>
        <c:axId val="2100842536"/>
      </c:barChart>
      <c:catAx>
        <c:axId val="-2028736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2100842536"/>
        <c:crosses val="autoZero"/>
        <c:auto val="1"/>
        <c:lblAlgn val="ctr"/>
        <c:lblOffset val="100"/>
        <c:noMultiLvlLbl val="0"/>
      </c:catAx>
      <c:valAx>
        <c:axId val="2100842536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Electricity Cost ($/kWh)</a:t>
                </a:r>
              </a:p>
            </c:rich>
          </c:tx>
          <c:layout>
            <c:manualLayout>
              <c:xMode val="edge"/>
              <c:yMode val="edge"/>
              <c:x val="0.0"/>
              <c:y val="0.192144019707034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2873628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summary_all_scenarios.tsv!$N$53:$N$55</c:f>
              <c:strCache>
                <c:ptCount val="3"/>
                <c:pt idx="0">
                  <c:v>100% renewable by 2030 (base case)</c:v>
                </c:pt>
                <c:pt idx="1">
                  <c:v>100% renewable by 2045 (not 2030)</c:v>
                </c:pt>
                <c:pt idx="2">
                  <c:v>no new renewables, demand response or pumped hydro</c:v>
                </c:pt>
              </c:strCache>
            </c:strRef>
          </c:cat>
          <c:val>
            <c:numRef>
              <c:f>summary_all_scenarios.tsv!$D$53:$D$55</c:f>
              <c:numCache>
                <c:formatCode>General</c:formatCode>
                <c:ptCount val="3"/>
                <c:pt idx="0">
                  <c:v>0.227525637257863</c:v>
                </c:pt>
                <c:pt idx="1">
                  <c:v>0.20701595678997</c:v>
                </c:pt>
                <c:pt idx="2">
                  <c:v>0.1977230745216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5455368"/>
        <c:axId val="2075474024"/>
      </c:barChart>
      <c:catAx>
        <c:axId val="1765455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2075474024"/>
        <c:crosses val="autoZero"/>
        <c:auto val="1"/>
        <c:lblAlgn val="ctr"/>
        <c:lblOffset val="100"/>
        <c:noMultiLvlLbl val="0"/>
      </c:catAx>
      <c:valAx>
        <c:axId val="2075474024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Electricity Cost ($/kWh)</a:t>
                </a:r>
              </a:p>
            </c:rich>
          </c:tx>
          <c:layout>
            <c:manualLayout>
              <c:xMode val="edge"/>
              <c:yMode val="edge"/>
              <c:x val="0.0"/>
              <c:y val="0.192144019707034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6545536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8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808080"/>
              </a:solidFill>
            </c:spPr>
          </c:dPt>
          <c:cat>
            <c:strRef>
              <c:f>summary_all_scenarios.tsv!$N$57:$N$61</c:f>
              <c:strCache>
                <c:ptCount val="5"/>
                <c:pt idx="0">
                  <c:v>no new renewables</c:v>
                </c:pt>
                <c:pt idx="1">
                  <c:v>25% biofuel,_x000d_no demand response</c:v>
                </c:pt>
                <c:pt idx="2">
                  <c:v>19% biofuel,_x000d_demand response</c:v>
                </c:pt>
                <c:pt idx="3">
                  <c:v>5% biofuel,_x000d_demand response</c:v>
                </c:pt>
                <c:pt idx="4">
                  <c:v>5% biofuel,_x000d_demand response_x000d_hydrogen</c:v>
                </c:pt>
              </c:strCache>
            </c:strRef>
          </c:cat>
          <c:val>
            <c:numRef>
              <c:f>summary_all_scenarios.tsv!$H$57:$H$61</c:f>
              <c:numCache>
                <c:formatCode>General</c:formatCode>
                <c:ptCount val="5"/>
                <c:pt idx="0">
                  <c:v>0.15</c:v>
                </c:pt>
                <c:pt idx="1">
                  <c:v>0.19</c:v>
                </c:pt>
                <c:pt idx="2">
                  <c:v>0.162</c:v>
                </c:pt>
                <c:pt idx="3">
                  <c:v>0.178</c:v>
                </c:pt>
                <c:pt idx="4">
                  <c:v>0.163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140488"/>
        <c:axId val="2137728472"/>
      </c:barChart>
      <c:catAx>
        <c:axId val="1766140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2137728472"/>
        <c:crosses val="autoZero"/>
        <c:auto val="1"/>
        <c:lblAlgn val="ctr"/>
        <c:lblOffset val="100"/>
        <c:noMultiLvlLbl val="0"/>
      </c:catAx>
      <c:valAx>
        <c:axId val="2137728472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Electricity Cost ($/kWh)</a:t>
                </a:r>
              </a:p>
            </c:rich>
          </c:tx>
          <c:layout>
            <c:manualLayout>
              <c:xMode val="edge"/>
              <c:yMode val="edge"/>
              <c:x val="0.0"/>
              <c:y val="0.192144019707034"/>
            </c:manualLayout>
          </c:layout>
          <c:overlay val="0"/>
        </c:title>
        <c:numFmt formatCode="&quot;$&quot;#,##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661404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215900</xdr:colOff>
      <xdr:row>0</xdr:row>
      <xdr:rowOff>177800</xdr:rowOff>
    </xdr:from>
    <xdr:to>
      <xdr:col>28</xdr:col>
      <xdr:colOff>762000</xdr:colOff>
      <xdr:row>29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65</xdr:row>
      <xdr:rowOff>0</xdr:rowOff>
    </xdr:from>
    <xdr:to>
      <xdr:col>29</xdr:col>
      <xdr:colOff>711200</xdr:colOff>
      <xdr:row>91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609600</xdr:colOff>
      <xdr:row>25</xdr:row>
      <xdr:rowOff>177800</xdr:rowOff>
    </xdr:from>
    <xdr:to>
      <xdr:col>29</xdr:col>
      <xdr:colOff>215900</xdr:colOff>
      <xdr:row>50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52</xdr:row>
      <xdr:rowOff>0</xdr:rowOff>
    </xdr:from>
    <xdr:to>
      <xdr:col>29</xdr:col>
      <xdr:colOff>431800</xdr:colOff>
      <xdr:row>75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3</xdr:row>
      <xdr:rowOff>0</xdr:rowOff>
    </xdr:from>
    <xdr:to>
      <xdr:col>42</xdr:col>
      <xdr:colOff>431800</xdr:colOff>
      <xdr:row>26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30</xdr:row>
      <xdr:rowOff>0</xdr:rowOff>
    </xdr:from>
    <xdr:to>
      <xdr:col>42</xdr:col>
      <xdr:colOff>431800</xdr:colOff>
      <xdr:row>53</xdr:row>
      <xdr:rowOff>165100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57</xdr:row>
      <xdr:rowOff>0</xdr:rowOff>
    </xdr:from>
    <xdr:to>
      <xdr:col>43</xdr:col>
      <xdr:colOff>431800</xdr:colOff>
      <xdr:row>80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84</xdr:row>
      <xdr:rowOff>0</xdr:rowOff>
    </xdr:from>
    <xdr:to>
      <xdr:col>43</xdr:col>
      <xdr:colOff>431800</xdr:colOff>
      <xdr:row>107</xdr:row>
      <xdr:rowOff>165100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65</xdr:row>
      <xdr:rowOff>0</xdr:rowOff>
    </xdr:from>
    <xdr:to>
      <xdr:col>14</xdr:col>
      <xdr:colOff>673100</xdr:colOff>
      <xdr:row>89</xdr:row>
      <xdr:rowOff>12700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tabSelected="1" topLeftCell="A62" workbookViewId="0">
      <selection activeCell="M64" sqref="M64"/>
    </sheetView>
  </sheetViews>
  <sheetFormatPr baseColWidth="10" defaultRowHeight="15" x14ac:dyDescent="0"/>
  <cols>
    <col min="3" max="3" width="10.83203125" customWidth="1"/>
    <col min="5" max="8" width="10.83203125" customWidth="1"/>
    <col min="10" max="13" width="10.83203125" customWidth="1"/>
    <col min="14" max="14" width="29.33203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101</v>
      </c>
      <c r="F1" t="s">
        <v>102</v>
      </c>
      <c r="G1" t="s">
        <v>103</v>
      </c>
      <c r="H1" t="s">
        <v>104</v>
      </c>
      <c r="I1" t="s">
        <v>8</v>
      </c>
      <c r="J1" t="s">
        <v>105</v>
      </c>
      <c r="K1" t="s">
        <v>106</v>
      </c>
      <c r="L1" t="s">
        <v>107</v>
      </c>
      <c r="M1" t="s">
        <v>108</v>
      </c>
    </row>
    <row r="2" spans="1:15">
      <c r="A2" t="s">
        <v>27</v>
      </c>
      <c r="B2">
        <v>0.3</v>
      </c>
      <c r="C2">
        <v>21760457179.660599</v>
      </c>
      <c r="D2">
        <v>0.22752563725786301</v>
      </c>
      <c r="E2">
        <v>0.188809639271554</v>
      </c>
      <c r="F2">
        <v>0.183892973782569</v>
      </c>
      <c r="G2">
        <v>0.28057389561803397</v>
      </c>
      <c r="H2">
        <v>0.28915665539903401</v>
      </c>
      <c r="I2">
        <v>0.79132851920262204</v>
      </c>
      <c r="J2">
        <v>0.40000000000000102</v>
      </c>
      <c r="K2">
        <v>0.7</v>
      </c>
      <c r="L2">
        <v>0.999999999999995</v>
      </c>
      <c r="M2">
        <v>0.999999999999998</v>
      </c>
      <c r="N2" t="str">
        <f t="shared" ref="N2:N24" si="0">VLOOKUP(A2, $O$104:$P$138, 2, FALSE)</f>
        <v>Base Case</v>
      </c>
      <c r="O2" s="11"/>
    </row>
    <row r="3" spans="1:15">
      <c r="A3" t="s">
        <v>109</v>
      </c>
      <c r="B3">
        <v>0.3</v>
      </c>
      <c r="C3">
        <v>22733445971.994301</v>
      </c>
      <c r="D3">
        <v>0.237699131922646</v>
      </c>
      <c r="E3">
        <v>0.18870784547764299</v>
      </c>
      <c r="F3">
        <v>0.18577520690646099</v>
      </c>
      <c r="G3">
        <v>0.29936186334167297</v>
      </c>
      <c r="H3">
        <v>0.31766773425557798</v>
      </c>
      <c r="I3">
        <v>0.792888250581266</v>
      </c>
      <c r="J3">
        <v>0.40000000000000802</v>
      </c>
      <c r="K3">
        <v>0.69999999999999696</v>
      </c>
      <c r="L3">
        <v>0.999999999999995</v>
      </c>
      <c r="M3">
        <v>0.99999999999999301</v>
      </c>
      <c r="N3" t="str">
        <f t="shared" si="0"/>
        <v>≤ 2% biofuel</v>
      </c>
      <c r="O3" s="11"/>
    </row>
    <row r="4" spans="1:15">
      <c r="A4" t="s">
        <v>111</v>
      </c>
      <c r="B4">
        <v>0.3</v>
      </c>
      <c r="C4">
        <v>21119087402.630798</v>
      </c>
      <c r="D4">
        <v>0.22081952506399699</v>
      </c>
      <c r="E4">
        <v>0.18847836891162001</v>
      </c>
      <c r="F4">
        <v>0.18214649979380701</v>
      </c>
      <c r="G4">
        <v>0.26969730473247999</v>
      </c>
      <c r="H4">
        <v>0.26988403196583499</v>
      </c>
      <c r="I4">
        <v>0.78928061404830396</v>
      </c>
      <c r="J4">
        <v>0.40000000000000102</v>
      </c>
      <c r="K4">
        <v>0.7</v>
      </c>
      <c r="L4">
        <v>0.99999999999998701</v>
      </c>
      <c r="M4">
        <v>1</v>
      </c>
      <c r="N4" t="str">
        <f t="shared" si="0"/>
        <v>≤ 10% biofuel</v>
      </c>
      <c r="O4" s="11"/>
    </row>
    <row r="5" spans="1:15">
      <c r="A5" t="s">
        <v>110</v>
      </c>
      <c r="B5">
        <v>0.3</v>
      </c>
      <c r="C5">
        <v>20279417732.244301</v>
      </c>
      <c r="D5">
        <v>0.21204000470449999</v>
      </c>
      <c r="E5">
        <v>0.18875939268098099</v>
      </c>
      <c r="F5">
        <v>0.180065179082741</v>
      </c>
      <c r="G5">
        <v>0.24660154637717899</v>
      </c>
      <c r="H5">
        <v>0.25418610230516497</v>
      </c>
      <c r="I5">
        <v>0.78632248349342504</v>
      </c>
      <c r="J5">
        <v>0.40000000000012298</v>
      </c>
      <c r="K5">
        <v>0.70000000000000295</v>
      </c>
      <c r="L5">
        <v>0.999999999999998</v>
      </c>
      <c r="M5">
        <v>0.999999999999998</v>
      </c>
      <c r="N5" t="str">
        <f t="shared" si="0"/>
        <v>unlimited biofuel</v>
      </c>
      <c r="O5" s="11"/>
    </row>
    <row r="6" spans="1:15">
      <c r="A6" t="s">
        <v>112</v>
      </c>
      <c r="B6">
        <v>0</v>
      </c>
      <c r="C6">
        <v>23254780614.846699</v>
      </c>
      <c r="D6">
        <v>0.243150166147719</v>
      </c>
      <c r="E6">
        <v>0.188649600881485</v>
      </c>
      <c r="F6">
        <v>0.19516186024406099</v>
      </c>
      <c r="G6">
        <v>0.31089857550889399</v>
      </c>
      <c r="H6">
        <v>0.31886238544693202</v>
      </c>
      <c r="I6">
        <v>0.79533921057790002</v>
      </c>
      <c r="J6">
        <v>0.40000000000000602</v>
      </c>
      <c r="K6">
        <v>0.69999999999999296</v>
      </c>
      <c r="L6">
        <v>1</v>
      </c>
      <c r="M6">
        <v>0.999999999999996</v>
      </c>
      <c r="N6" t="str">
        <f t="shared" si="0"/>
        <v>0% demand response</v>
      </c>
      <c r="O6" s="11"/>
    </row>
    <row r="7" spans="1:15">
      <c r="A7" t="s">
        <v>113</v>
      </c>
      <c r="B7">
        <v>0.1</v>
      </c>
      <c r="C7">
        <v>22676667234.246799</v>
      </c>
      <c r="D7">
        <v>0.23710545788436399</v>
      </c>
      <c r="E7">
        <v>0.18866005551537701</v>
      </c>
      <c r="F7">
        <v>0.18965994133493999</v>
      </c>
      <c r="G7">
        <v>0.29985859495454498</v>
      </c>
      <c r="H7">
        <v>0.30826629401224698</v>
      </c>
      <c r="I7">
        <v>0.79397390999900597</v>
      </c>
      <c r="J7">
        <v>0.39999999999988001</v>
      </c>
      <c r="K7">
        <v>0.69999999999999496</v>
      </c>
      <c r="L7">
        <v>0.999999999999998</v>
      </c>
      <c r="M7">
        <v>0.999999999999999</v>
      </c>
      <c r="N7" t="str">
        <f t="shared" si="0"/>
        <v>10% demand response</v>
      </c>
      <c r="O7" s="11"/>
    </row>
    <row r="8" spans="1:15">
      <c r="A8" t="s">
        <v>115</v>
      </c>
      <c r="B8">
        <v>0.2</v>
      </c>
      <c r="C8">
        <v>22189629321.627399</v>
      </c>
      <c r="D8">
        <v>0.23201302758648201</v>
      </c>
      <c r="E8">
        <v>0.18881574965071399</v>
      </c>
      <c r="F8">
        <v>0.18630089884607401</v>
      </c>
      <c r="G8">
        <v>0.28980458643663098</v>
      </c>
      <c r="H8">
        <v>0.29816672203074401</v>
      </c>
      <c r="I8">
        <v>0.79271475710398798</v>
      </c>
      <c r="J8">
        <v>0.39999999999999503</v>
      </c>
      <c r="K8">
        <v>0.69999999999999796</v>
      </c>
      <c r="L8">
        <v>0.999999999999998</v>
      </c>
      <c r="M8">
        <v>0.999999999999995</v>
      </c>
      <c r="N8" t="str">
        <f t="shared" si="0"/>
        <v>20% demand response</v>
      </c>
      <c r="O8" s="11"/>
    </row>
    <row r="9" spans="1:15">
      <c r="A9" t="s">
        <v>114</v>
      </c>
      <c r="B9">
        <v>0.4</v>
      </c>
      <c r="C9">
        <v>21345640634.854301</v>
      </c>
      <c r="D9">
        <v>0.223188347929661</v>
      </c>
      <c r="E9">
        <v>0.188992259723027</v>
      </c>
      <c r="F9">
        <v>0.18123444775955899</v>
      </c>
      <c r="G9">
        <v>0.27145917514286999</v>
      </c>
      <c r="H9">
        <v>0.28086191432664898</v>
      </c>
      <c r="I9">
        <v>0.79036834397248001</v>
      </c>
      <c r="J9">
        <v>0.40000000000000802</v>
      </c>
      <c r="K9">
        <v>0.69999999999999796</v>
      </c>
      <c r="L9">
        <v>0.99999999999999201</v>
      </c>
      <c r="M9">
        <v>0.999999999999996</v>
      </c>
      <c r="N9" t="str">
        <f t="shared" si="0"/>
        <v>40% demand response</v>
      </c>
      <c r="O9" s="11"/>
    </row>
    <row r="10" spans="1:15">
      <c r="A10" t="s">
        <v>116</v>
      </c>
      <c r="B10">
        <v>0.3</v>
      </c>
      <c r="C10">
        <v>18195060621.702099</v>
      </c>
      <c r="D10">
        <v>0.190246129882221</v>
      </c>
      <c r="E10">
        <v>0.18301512740633899</v>
      </c>
      <c r="F10">
        <v>0.162869401381248</v>
      </c>
      <c r="G10">
        <v>0.20828984132779599</v>
      </c>
      <c r="H10">
        <v>0.219779667553716</v>
      </c>
      <c r="I10">
        <v>0.79187923899296997</v>
      </c>
      <c r="J10">
        <v>0.40000000000000702</v>
      </c>
      <c r="K10">
        <v>0.69999999999999896</v>
      </c>
      <c r="L10">
        <v>0.999999999999998</v>
      </c>
      <c r="M10">
        <v>0.999999999999996</v>
      </c>
      <c r="N10" t="str">
        <f t="shared" si="0"/>
        <v>renewable costs follow past trend</v>
      </c>
      <c r="O10" s="11"/>
    </row>
    <row r="11" spans="1:15">
      <c r="A11" t="s">
        <v>117</v>
      </c>
      <c r="B11">
        <v>0.4</v>
      </c>
      <c r="C11">
        <v>17814145882.2696</v>
      </c>
      <c r="D11">
        <v>0.18626331517778999</v>
      </c>
      <c r="E11">
        <v>0.182958516852154</v>
      </c>
      <c r="F11">
        <v>0.16042812214771601</v>
      </c>
      <c r="G11">
        <v>0.2003279346132</v>
      </c>
      <c r="H11">
        <v>0.21202500453856399</v>
      </c>
      <c r="I11">
        <v>0.79032949343277004</v>
      </c>
      <c r="J11">
        <v>0.40000000000001001</v>
      </c>
      <c r="K11">
        <v>0.70000000000000295</v>
      </c>
      <c r="L11">
        <v>0.999999999999997</v>
      </c>
      <c r="M11">
        <v>0.999999999999996</v>
      </c>
      <c r="N11" t="str">
        <f t="shared" si="0"/>
        <v>40% demand response + renewable costs follow past trend</v>
      </c>
      <c r="O11" s="11"/>
    </row>
    <row r="12" spans="1:15">
      <c r="A12" t="s">
        <v>119</v>
      </c>
      <c r="B12">
        <v>0.3</v>
      </c>
      <c r="C12">
        <v>22074370861.865002</v>
      </c>
      <c r="D12">
        <v>0.23080789415154199</v>
      </c>
      <c r="E12">
        <v>0.188776575113555</v>
      </c>
      <c r="F12">
        <v>0.183855883822548</v>
      </c>
      <c r="G12">
        <v>0.28859770502478699</v>
      </c>
      <c r="H12">
        <v>0.29685894854393502</v>
      </c>
      <c r="I12">
        <v>0.79213584075192001</v>
      </c>
      <c r="J12">
        <v>0.40000000000000102</v>
      </c>
      <c r="K12">
        <v>0.69999999999999196</v>
      </c>
      <c r="L12">
        <v>1</v>
      </c>
      <c r="M12">
        <v>0.999999999999998</v>
      </c>
      <c r="N12" t="str">
        <f t="shared" si="0"/>
        <v>no pumped hydro storage</v>
      </c>
      <c r="O12" s="11"/>
    </row>
    <row r="13" spans="1:15">
      <c r="A13" t="s">
        <v>120</v>
      </c>
      <c r="B13">
        <v>0.3</v>
      </c>
      <c r="C13">
        <v>21686302088.970501</v>
      </c>
      <c r="D13">
        <v>0.22675027743311901</v>
      </c>
      <c r="E13">
        <v>0.18904410595351101</v>
      </c>
      <c r="F13">
        <v>0.18389768188802899</v>
      </c>
      <c r="G13">
        <v>0.27782849085107902</v>
      </c>
      <c r="H13">
        <v>0.28802666442681502</v>
      </c>
      <c r="I13">
        <v>0.791848266548284</v>
      </c>
      <c r="J13">
        <v>0.40000000000001001</v>
      </c>
      <c r="K13">
        <v>0.69999999999999896</v>
      </c>
      <c r="L13">
        <v>0.999999999999998</v>
      </c>
      <c r="M13">
        <v>0.999999999999998</v>
      </c>
      <c r="N13" t="str">
        <f t="shared" si="0"/>
        <v>three pumped storage projects available</v>
      </c>
      <c r="O13" s="11"/>
    </row>
    <row r="14" spans="1:15">
      <c r="A14" t="s">
        <v>118</v>
      </c>
      <c r="B14">
        <v>0.3</v>
      </c>
      <c r="C14">
        <v>21902431055.637501</v>
      </c>
      <c r="D14">
        <v>0.229010104993946</v>
      </c>
      <c r="E14">
        <v>0.18921712053364101</v>
      </c>
      <c r="F14">
        <v>0.18393620072143699</v>
      </c>
      <c r="G14">
        <v>0.28064757909447902</v>
      </c>
      <c r="H14">
        <v>0.29627686503661199</v>
      </c>
      <c r="I14">
        <v>0.79219622499724096</v>
      </c>
      <c r="J14">
        <v>0.40000000000001001</v>
      </c>
      <c r="K14">
        <v>0.70000000000000095</v>
      </c>
      <c r="L14">
        <v>0.999999999999999</v>
      </c>
      <c r="M14">
        <v>0.999999999999997</v>
      </c>
      <c r="N14" t="str">
        <f t="shared" si="0"/>
        <v>no new wind</v>
      </c>
      <c r="O14" s="11"/>
    </row>
    <row r="15" spans="1:15">
      <c r="A15" t="s">
        <v>127</v>
      </c>
      <c r="B15">
        <v>0.3</v>
      </c>
      <c r="C15">
        <v>20330243259.2332</v>
      </c>
      <c r="D15">
        <v>0.212571432436998</v>
      </c>
      <c r="E15">
        <v>0.188819583482224</v>
      </c>
      <c r="F15">
        <v>0.18007881896184899</v>
      </c>
      <c r="G15">
        <v>0.24646525061555</v>
      </c>
      <c r="H15">
        <v>0.25708104221074701</v>
      </c>
      <c r="I15">
        <v>0.78624516717469894</v>
      </c>
      <c r="J15">
        <v>0.40000000000012798</v>
      </c>
      <c r="K15">
        <v>0.70000000000000195</v>
      </c>
      <c r="L15">
        <v>0.999999999999998</v>
      </c>
      <c r="M15">
        <v>1</v>
      </c>
      <c r="N15" t="str">
        <f t="shared" si="0"/>
        <v>no new wind, unlimited biofuel</v>
      </c>
      <c r="O15" s="11"/>
    </row>
    <row r="16" spans="1:15">
      <c r="A16" t="s">
        <v>125</v>
      </c>
      <c r="B16">
        <v>0.3</v>
      </c>
      <c r="C16">
        <v>21659473789.0345</v>
      </c>
      <c r="D16">
        <v>0.22646976282862</v>
      </c>
      <c r="E16">
        <v>0.18911983148728301</v>
      </c>
      <c r="F16">
        <v>0.19315837353444401</v>
      </c>
      <c r="G16">
        <v>0.27025576502410797</v>
      </c>
      <c r="H16">
        <v>0.28226291758456901</v>
      </c>
      <c r="I16">
        <v>0.78695933346829405</v>
      </c>
      <c r="J16">
        <v>0.40000000000000502</v>
      </c>
      <c r="K16">
        <v>0.70000000000000495</v>
      </c>
      <c r="L16">
        <v>1.00000000000081</v>
      </c>
      <c r="M16">
        <v>0.99999999999940803</v>
      </c>
      <c r="N16" t="str">
        <f t="shared" si="0"/>
        <v>no new wind or central PV, unlimited biofuel</v>
      </c>
      <c r="O16" s="11"/>
    </row>
    <row r="17" spans="1:15">
      <c r="A17" t="s">
        <v>126</v>
      </c>
      <c r="B17">
        <v>0.3</v>
      </c>
      <c r="C17">
        <v>21569558434.412201</v>
      </c>
      <c r="D17">
        <v>0.22552961491762699</v>
      </c>
      <c r="E17">
        <v>0.188149300750552</v>
      </c>
      <c r="F17">
        <v>0.19184200529936801</v>
      </c>
      <c r="G17">
        <v>0.27266236475667199</v>
      </c>
      <c r="H17">
        <v>0.27776269376331097</v>
      </c>
      <c r="I17">
        <v>0.78649867648904803</v>
      </c>
      <c r="J17">
        <v>0.40000000000000402</v>
      </c>
      <c r="K17">
        <v>0.69999999999329299</v>
      </c>
      <c r="L17">
        <v>1.00000000000034</v>
      </c>
      <c r="M17">
        <v>1</v>
      </c>
      <c r="N17" t="str">
        <f t="shared" si="0"/>
        <v>no new central PV, unlimited biofuel</v>
      </c>
      <c r="O17" s="11"/>
    </row>
    <row r="18" spans="1:15">
      <c r="A18" t="s">
        <v>124</v>
      </c>
      <c r="B18">
        <v>0.3</v>
      </c>
      <c r="C18">
        <v>19574034210.619701</v>
      </c>
      <c r="D18">
        <v>0.204664569806982</v>
      </c>
      <c r="E18">
        <v>0.181178456501733</v>
      </c>
      <c r="F18">
        <v>0.16831281049364499</v>
      </c>
      <c r="G18">
        <v>0.240976606915211</v>
      </c>
      <c r="H18">
        <v>0.251377868398172</v>
      </c>
      <c r="I18">
        <v>0.80395503730819595</v>
      </c>
      <c r="J18">
        <v>0.45316573401287102</v>
      </c>
      <c r="K18">
        <v>0.69999999999999896</v>
      </c>
      <c r="L18">
        <v>0.999999999999996</v>
      </c>
      <c r="M18">
        <v>0.999999999999996</v>
      </c>
      <c r="N18" t="str">
        <f t="shared" si="0"/>
        <v>continued renewable subsidies</v>
      </c>
      <c r="O18" s="11"/>
    </row>
    <row r="19" spans="1:15">
      <c r="A19">
        <v>2045</v>
      </c>
      <c r="B19">
        <v>0.3</v>
      </c>
      <c r="C19">
        <v>25838090018.4132</v>
      </c>
      <c r="D19">
        <v>0.20701595678997001</v>
      </c>
      <c r="E19">
        <v>0.18307234971244801</v>
      </c>
      <c r="F19">
        <v>0.19263576210712499</v>
      </c>
      <c r="G19">
        <v>0.20353323421140401</v>
      </c>
      <c r="H19">
        <v>0.28691326007706403</v>
      </c>
      <c r="I19">
        <v>0.68107832292805104</v>
      </c>
      <c r="J19">
        <v>0.49779904306418998</v>
      </c>
      <c r="K19">
        <v>0.44674360580581202</v>
      </c>
      <c r="L19">
        <v>0.70000000000000095</v>
      </c>
      <c r="M19">
        <v>0.999999999999997</v>
      </c>
      <c r="N19" t="str">
        <f t="shared" si="0"/>
        <v>100% renewable by 2045 (not 2030)</v>
      </c>
      <c r="O19" s="11"/>
    </row>
    <row r="20" spans="1:15">
      <c r="A20" t="s">
        <v>121</v>
      </c>
      <c r="B20">
        <v>0</v>
      </c>
      <c r="C20">
        <v>18910152492.7579</v>
      </c>
      <c r="D20">
        <v>0.19772307452160001</v>
      </c>
      <c r="E20">
        <v>0.18846822633348501</v>
      </c>
      <c r="F20">
        <v>0.18955141483068</v>
      </c>
      <c r="G20">
        <v>0.200300685302676</v>
      </c>
      <c r="H20">
        <v>0.221710897410935</v>
      </c>
      <c r="I20">
        <v>0.14743334167765201</v>
      </c>
      <c r="J20">
        <v>0.16113798413032801</v>
      </c>
      <c r="K20">
        <v>0.15462972292312799</v>
      </c>
      <c r="L20">
        <v>0.135439976207055</v>
      </c>
      <c r="M20">
        <v>0.140291460563881</v>
      </c>
      <c r="N20" t="str">
        <f t="shared" si="0"/>
        <v>no new renewables, demand response or pumped hydro</v>
      </c>
      <c r="O20" s="11"/>
    </row>
    <row r="21" spans="1:15">
      <c r="A21" t="s">
        <v>28</v>
      </c>
      <c r="B21">
        <v>0.3</v>
      </c>
      <c r="C21">
        <v>20613561672.142799</v>
      </c>
      <c r="D21">
        <v>0.215533787589371</v>
      </c>
      <c r="E21">
        <v>0.173176550993867</v>
      </c>
      <c r="F21">
        <v>0.17059344825982201</v>
      </c>
      <c r="G21">
        <v>0.27142359484091599</v>
      </c>
      <c r="H21">
        <v>0.28153954007466098</v>
      </c>
      <c r="I21">
        <v>0.79130817081185101</v>
      </c>
      <c r="J21">
        <v>0.40000000000000302</v>
      </c>
      <c r="K21">
        <v>0.69999999999999196</v>
      </c>
      <c r="L21">
        <v>0.999999999999998</v>
      </c>
      <c r="M21">
        <v>0.999999999999997</v>
      </c>
      <c r="N21" t="str">
        <f t="shared" si="0"/>
        <v>low oil price</v>
      </c>
      <c r="O21" s="11"/>
    </row>
    <row r="22" spans="1:15">
      <c r="A22" t="s">
        <v>29</v>
      </c>
      <c r="B22">
        <v>0.3</v>
      </c>
      <c r="C22">
        <v>23909236409.495998</v>
      </c>
      <c r="D22">
        <v>0.24999310471768099</v>
      </c>
      <c r="E22">
        <v>0.21157529361496</v>
      </c>
      <c r="F22">
        <v>0.21131584207804999</v>
      </c>
      <c r="G22">
        <v>0.30232657054169298</v>
      </c>
      <c r="H22">
        <v>0.30477026161266901</v>
      </c>
      <c r="I22">
        <v>0.791249445750832</v>
      </c>
      <c r="J22">
        <v>0.39999999999999902</v>
      </c>
      <c r="K22">
        <v>0.69999999999999596</v>
      </c>
      <c r="L22">
        <v>1</v>
      </c>
      <c r="M22">
        <v>0.999999999999996</v>
      </c>
      <c r="N22" t="str">
        <f t="shared" si="0"/>
        <v>high oil price</v>
      </c>
      <c r="O22" s="11"/>
    </row>
    <row r="23" spans="1:15">
      <c r="A23" t="s">
        <v>122</v>
      </c>
      <c r="B23">
        <v>0.3</v>
      </c>
      <c r="C23">
        <v>21807368779.868801</v>
      </c>
      <c r="D23">
        <v>0.22801614127825401</v>
      </c>
      <c r="E23">
        <v>0.19009522243121099</v>
      </c>
      <c r="F23">
        <v>0.183882015187251</v>
      </c>
      <c r="G23">
        <v>0.28065767316672802</v>
      </c>
      <c r="H23">
        <v>0.28957788378135502</v>
      </c>
      <c r="I23">
        <v>0.80480553166313995</v>
      </c>
      <c r="J23">
        <v>0.45971200054785499</v>
      </c>
      <c r="K23">
        <v>0.70000000000000295</v>
      </c>
      <c r="L23">
        <v>0.999999999999999</v>
      </c>
      <c r="M23">
        <v>0.999999999999996</v>
      </c>
      <c r="N23" t="str">
        <f t="shared" si="0"/>
        <v>LNG price pegged to oil price</v>
      </c>
      <c r="O23" s="11"/>
    </row>
    <row r="24" spans="1:15">
      <c r="A24" t="s">
        <v>123</v>
      </c>
      <c r="B24">
        <v>0.3</v>
      </c>
      <c r="C24">
        <v>24496797833.493599</v>
      </c>
      <c r="D24">
        <v>0.25613660098338198</v>
      </c>
      <c r="E24">
        <v>0.22388003384771801</v>
      </c>
      <c r="F24">
        <v>0.219523206292879</v>
      </c>
      <c r="G24">
        <v>0.30222745855239402</v>
      </c>
      <c r="H24">
        <v>0.30551251330946</v>
      </c>
      <c r="I24">
        <v>0.80470071927005504</v>
      </c>
      <c r="J24">
        <v>0.45973027405141398</v>
      </c>
      <c r="K24">
        <v>0.69999999999999696</v>
      </c>
      <c r="L24">
        <v>1</v>
      </c>
      <c r="M24">
        <v>0.999999999999996</v>
      </c>
      <c r="N24" t="str">
        <f t="shared" si="0"/>
        <v>LNG pegged to high oil price</v>
      </c>
      <c r="O24" s="11"/>
    </row>
    <row r="25" spans="1:15">
      <c r="O25" s="11"/>
    </row>
    <row r="26" spans="1:15">
      <c r="O26" s="11"/>
    </row>
    <row r="27" spans="1:15">
      <c r="A27" t="s">
        <v>109</v>
      </c>
      <c r="B27">
        <v>0.3</v>
      </c>
      <c r="C27">
        <v>22733445971.994301</v>
      </c>
      <c r="D27">
        <v>0.237699131922646</v>
      </c>
      <c r="E27">
        <v>0.18870784547764299</v>
      </c>
      <c r="F27">
        <v>0.18577520690646099</v>
      </c>
      <c r="G27">
        <v>0.29936186334167297</v>
      </c>
      <c r="H27">
        <v>0.31766773425557798</v>
      </c>
      <c r="I27">
        <v>0.792888250581266</v>
      </c>
      <c r="J27">
        <v>0.40000000000000802</v>
      </c>
      <c r="K27">
        <v>0.69999999999999696</v>
      </c>
      <c r="L27">
        <v>0.999999999999995</v>
      </c>
      <c r="M27">
        <v>0.99999999999999301</v>
      </c>
      <c r="N27" t="str">
        <f>VLOOKUP(A27, $O$104:$P$138, 2, FALSE)</f>
        <v>≤ 2% biofuel</v>
      </c>
      <c r="O27" s="11"/>
    </row>
    <row r="28" spans="1:15">
      <c r="A28" t="s">
        <v>27</v>
      </c>
      <c r="B28">
        <v>0.3</v>
      </c>
      <c r="C28">
        <v>21760457179.660599</v>
      </c>
      <c r="D28">
        <v>0.22752563725786301</v>
      </c>
      <c r="E28">
        <v>0.188809639271554</v>
      </c>
      <c r="F28">
        <v>0.183892973782569</v>
      </c>
      <c r="G28">
        <v>0.28057389561803397</v>
      </c>
      <c r="H28">
        <v>0.28915665539903401</v>
      </c>
      <c r="I28">
        <v>0.79132851920262204</v>
      </c>
      <c r="J28">
        <v>0.40000000000000102</v>
      </c>
      <c r="K28">
        <v>0.7</v>
      </c>
      <c r="L28">
        <v>0.999999999999995</v>
      </c>
      <c r="M28">
        <v>0.999999999999998</v>
      </c>
      <c r="N28" t="s">
        <v>154</v>
      </c>
      <c r="O28" s="11"/>
    </row>
    <row r="29" spans="1:15">
      <c r="A29" t="s">
        <v>111</v>
      </c>
      <c r="B29">
        <v>0.3</v>
      </c>
      <c r="C29">
        <v>21119087402.630798</v>
      </c>
      <c r="D29">
        <v>0.22081952506399699</v>
      </c>
      <c r="E29">
        <v>0.18847836891162001</v>
      </c>
      <c r="F29">
        <v>0.18214649979380701</v>
      </c>
      <c r="G29">
        <v>0.26969730473247999</v>
      </c>
      <c r="H29">
        <v>0.26988403196583499</v>
      </c>
      <c r="I29">
        <v>0.78928061404830396</v>
      </c>
      <c r="J29">
        <v>0.40000000000000102</v>
      </c>
      <c r="K29">
        <v>0.7</v>
      </c>
      <c r="L29">
        <v>0.99999999999998701</v>
      </c>
      <c r="M29">
        <v>1</v>
      </c>
      <c r="N29" t="str">
        <f>VLOOKUP(A29, $O$104:$P$138, 2, FALSE)</f>
        <v>≤ 10% biofuel</v>
      </c>
      <c r="O29" s="11"/>
    </row>
    <row r="30" spans="1:15">
      <c r="A30" t="s">
        <v>110</v>
      </c>
      <c r="B30">
        <v>0.3</v>
      </c>
      <c r="C30">
        <v>20279417732.244301</v>
      </c>
      <c r="D30">
        <v>0.21204000470449999</v>
      </c>
      <c r="E30">
        <v>0.18875939268098099</v>
      </c>
      <c r="F30">
        <v>0.180065179082741</v>
      </c>
      <c r="G30">
        <v>0.24660154637717899</v>
      </c>
      <c r="H30">
        <v>0.25418610230516497</v>
      </c>
      <c r="I30">
        <v>0.78632248349342504</v>
      </c>
      <c r="J30">
        <v>0.40000000000012298</v>
      </c>
      <c r="K30">
        <v>0.70000000000000295</v>
      </c>
      <c r="L30">
        <v>0.999999999999998</v>
      </c>
      <c r="M30">
        <v>0.999999999999998</v>
      </c>
      <c r="N30" t="str">
        <f>VLOOKUP(A30, $O$104:$P$138, 2, FALSE)</f>
        <v>unlimited biofuel</v>
      </c>
      <c r="O30" s="11"/>
    </row>
    <row r="31" spans="1:15">
      <c r="O31" s="11"/>
    </row>
    <row r="32" spans="1:15">
      <c r="A32" t="s">
        <v>112</v>
      </c>
      <c r="B32">
        <v>0</v>
      </c>
      <c r="C32">
        <v>23254780614.846699</v>
      </c>
      <c r="D32">
        <v>0.243150166147719</v>
      </c>
      <c r="E32">
        <v>0.188649600881485</v>
      </c>
      <c r="F32">
        <v>0.19516186024406099</v>
      </c>
      <c r="G32">
        <v>0.31089857550889399</v>
      </c>
      <c r="H32">
        <v>0.31886238544693202</v>
      </c>
      <c r="I32">
        <v>0.79533921057790002</v>
      </c>
      <c r="J32">
        <v>0.40000000000000602</v>
      </c>
      <c r="K32">
        <v>0.69999999999999296</v>
      </c>
      <c r="L32">
        <v>1</v>
      </c>
      <c r="M32">
        <v>0.999999999999996</v>
      </c>
      <c r="N32" t="str">
        <f>VLOOKUP(A32, $O$104:$P$138, 2, FALSE)</f>
        <v>0% demand response</v>
      </c>
      <c r="O32" s="11"/>
    </row>
    <row r="33" spans="1:15">
      <c r="A33" t="s">
        <v>113</v>
      </c>
      <c r="B33">
        <v>0.1</v>
      </c>
      <c r="C33">
        <v>22676667234.246799</v>
      </c>
      <c r="D33">
        <v>0.23710545788436399</v>
      </c>
      <c r="E33">
        <v>0.18866005551537701</v>
      </c>
      <c r="F33">
        <v>0.18965994133493999</v>
      </c>
      <c r="G33">
        <v>0.29985859495454498</v>
      </c>
      <c r="H33">
        <v>0.30826629401224698</v>
      </c>
      <c r="I33">
        <v>0.79397390999900597</v>
      </c>
      <c r="J33">
        <v>0.39999999999988001</v>
      </c>
      <c r="K33">
        <v>0.69999999999999496</v>
      </c>
      <c r="L33">
        <v>0.999999999999998</v>
      </c>
      <c r="M33">
        <v>0.999999999999999</v>
      </c>
      <c r="N33" t="str">
        <f>VLOOKUP(A33, $O$104:$P$138, 2, FALSE)</f>
        <v>10% demand response</v>
      </c>
      <c r="O33" s="11"/>
    </row>
    <row r="34" spans="1:15">
      <c r="A34" t="s">
        <v>115</v>
      </c>
      <c r="B34">
        <v>0.2</v>
      </c>
      <c r="C34">
        <v>22189629321.627399</v>
      </c>
      <c r="D34">
        <v>0.23201302758648201</v>
      </c>
      <c r="E34">
        <v>0.18881574965071399</v>
      </c>
      <c r="F34">
        <v>0.18630089884607401</v>
      </c>
      <c r="G34">
        <v>0.28980458643663098</v>
      </c>
      <c r="H34">
        <v>0.29816672203074401</v>
      </c>
      <c r="I34">
        <v>0.79271475710398798</v>
      </c>
      <c r="J34">
        <v>0.39999999999999503</v>
      </c>
      <c r="K34">
        <v>0.69999999999999796</v>
      </c>
      <c r="L34">
        <v>0.999999999999998</v>
      </c>
      <c r="M34">
        <v>0.999999999999995</v>
      </c>
      <c r="N34" t="str">
        <f>VLOOKUP(A34, $O$104:$P$138, 2, FALSE)</f>
        <v>20% demand response</v>
      </c>
      <c r="O34" s="11"/>
    </row>
    <row r="35" spans="1:15">
      <c r="A35" t="s">
        <v>27</v>
      </c>
      <c r="B35">
        <v>0.3</v>
      </c>
      <c r="C35">
        <v>21760457179.660599</v>
      </c>
      <c r="D35">
        <v>0.22752563725786301</v>
      </c>
      <c r="E35">
        <v>0.188809639271554</v>
      </c>
      <c r="F35">
        <v>0.183892973782569</v>
      </c>
      <c r="G35">
        <v>0.28057389561803397</v>
      </c>
      <c r="H35">
        <v>0.28915665539903401</v>
      </c>
      <c r="I35">
        <v>0.79132851920262204</v>
      </c>
      <c r="J35">
        <v>0.40000000000000102</v>
      </c>
      <c r="K35">
        <v>0.7</v>
      </c>
      <c r="L35">
        <v>0.999999999999995</v>
      </c>
      <c r="M35">
        <v>0.999999999999998</v>
      </c>
      <c r="N35" t="s">
        <v>155</v>
      </c>
      <c r="O35" s="11"/>
    </row>
    <row r="36" spans="1:15">
      <c r="A36" t="s">
        <v>114</v>
      </c>
      <c r="B36">
        <v>0.4</v>
      </c>
      <c r="C36">
        <v>21345640634.854301</v>
      </c>
      <c r="D36">
        <v>0.223188347929661</v>
      </c>
      <c r="E36">
        <v>0.188992259723027</v>
      </c>
      <c r="F36">
        <v>0.18123444775955899</v>
      </c>
      <c r="G36">
        <v>0.27145917514286999</v>
      </c>
      <c r="H36">
        <v>0.28086191432664898</v>
      </c>
      <c r="I36">
        <v>0.79036834397248001</v>
      </c>
      <c r="J36">
        <v>0.40000000000000802</v>
      </c>
      <c r="K36">
        <v>0.69999999999999796</v>
      </c>
      <c r="L36">
        <v>0.99999999999999201</v>
      </c>
      <c r="M36">
        <v>0.999999999999996</v>
      </c>
      <c r="N36" t="str">
        <f>VLOOKUP(A36, $O$104:$P$138, 2, FALSE)</f>
        <v>40% demand response</v>
      </c>
      <c r="O36" s="11"/>
    </row>
    <row r="37" spans="1:15">
      <c r="O37" s="11"/>
    </row>
    <row r="38" spans="1:15">
      <c r="A38" t="s">
        <v>163</v>
      </c>
      <c r="B38">
        <v>0.3</v>
      </c>
      <c r="C38">
        <v>20605268079.730499</v>
      </c>
      <c r="D38">
        <v>0.215447070436179</v>
      </c>
      <c r="E38">
        <v>0.188855245788351</v>
      </c>
      <c r="F38">
        <v>0.17999791962911799</v>
      </c>
      <c r="G38">
        <v>0.25638796448134599</v>
      </c>
      <c r="H38">
        <v>0.26019713830348101</v>
      </c>
      <c r="I38">
        <v>0.78835881841208899</v>
      </c>
      <c r="J38">
        <v>0.40000000000013303</v>
      </c>
      <c r="K38">
        <v>0.70000000000000095</v>
      </c>
      <c r="L38">
        <v>0.99999999999717304</v>
      </c>
      <c r="M38">
        <v>0.99999999999997902</v>
      </c>
      <c r="N38" t="str">
        <f>VLOOKUP(A38, $O$104:$P$138, 2, FALSE)</f>
        <v>all resources, ≤20% biofuel</v>
      </c>
      <c r="O38" s="11"/>
    </row>
    <row r="39" spans="1:15">
      <c r="A39" t="s">
        <v>156</v>
      </c>
      <c r="B39">
        <v>0.3</v>
      </c>
      <c r="C39">
        <v>20672221895.1973</v>
      </c>
      <c r="D39">
        <v>0.21614713429077401</v>
      </c>
      <c r="E39">
        <v>0.18884570007940599</v>
      </c>
      <c r="F39">
        <v>0.179985487323303</v>
      </c>
      <c r="G39">
        <v>0.25551715213264298</v>
      </c>
      <c r="H39">
        <v>0.265060812451757</v>
      </c>
      <c r="I39">
        <v>0.78863514140037505</v>
      </c>
      <c r="J39">
        <v>0.40000000000012897</v>
      </c>
      <c r="K39">
        <v>0.7</v>
      </c>
      <c r="L39">
        <v>0.99999999999998201</v>
      </c>
      <c r="M39">
        <v>0.999999999999999</v>
      </c>
      <c r="N39" t="str">
        <f>VLOOKUP(A39, $O$104:$P$138, 2, FALSE)</f>
        <v>no new wind, ≤20% biofuel</v>
      </c>
      <c r="O39" s="11"/>
    </row>
    <row r="40" spans="1:15">
      <c r="A40" t="s">
        <v>160</v>
      </c>
      <c r="B40">
        <v>0.3</v>
      </c>
      <c r="C40">
        <v>22222429386.204899</v>
      </c>
      <c r="D40">
        <v>0.23235598249471201</v>
      </c>
      <c r="E40">
        <v>0.18904259463755599</v>
      </c>
      <c r="F40">
        <v>0.193634982608895</v>
      </c>
      <c r="G40">
        <v>0.29012194920164502</v>
      </c>
      <c r="H40">
        <v>0.28850191456950097</v>
      </c>
      <c r="I40">
        <v>0.78693522509268798</v>
      </c>
      <c r="J40">
        <v>0.4</v>
      </c>
      <c r="K40">
        <v>0.70000000000000395</v>
      </c>
      <c r="L40">
        <v>0.99999999999999301</v>
      </c>
      <c r="M40">
        <v>1.0000000000004601</v>
      </c>
      <c r="N40" t="str">
        <f>VLOOKUP(A40, $O$104:$P$138, 2, FALSE)</f>
        <v>no new central PV, ≤20% biofuel</v>
      </c>
      <c r="O40" s="11"/>
    </row>
    <row r="41" spans="1:15">
      <c r="A41" t="s">
        <v>158</v>
      </c>
      <c r="B41">
        <v>0.3</v>
      </c>
      <c r="C41">
        <v>22690899359.507</v>
      </c>
      <c r="D41">
        <v>0.23725426787225301</v>
      </c>
      <c r="E41">
        <v>0.19112651574974701</v>
      </c>
      <c r="F41">
        <v>0.19658837001363799</v>
      </c>
      <c r="G41">
        <v>0.29520893393945602</v>
      </c>
      <c r="H41">
        <v>0.30064434728311501</v>
      </c>
      <c r="I41">
        <v>0.78857767109654098</v>
      </c>
      <c r="J41">
        <v>0.40000000000000202</v>
      </c>
      <c r="K41">
        <v>0.70000000000000695</v>
      </c>
      <c r="L41">
        <v>1</v>
      </c>
      <c r="M41">
        <v>1.00000000000001</v>
      </c>
      <c r="N41" t="str">
        <f>VLOOKUP(A41, $O$104:$P$138, 2, FALSE)</f>
        <v>no new wind or central PV, ≤20% biofuel</v>
      </c>
      <c r="O41" s="11"/>
    </row>
    <row r="42" spans="1:15">
      <c r="O42" s="11"/>
    </row>
    <row r="43" spans="1:15">
      <c r="A43" t="s">
        <v>119</v>
      </c>
      <c r="B43">
        <v>0.3</v>
      </c>
      <c r="C43">
        <v>22074370861.865002</v>
      </c>
      <c r="D43">
        <v>0.23080789415154199</v>
      </c>
      <c r="E43">
        <v>0.188776575113555</v>
      </c>
      <c r="F43">
        <v>0.183855883822548</v>
      </c>
      <c r="G43">
        <v>0.28859770502478699</v>
      </c>
      <c r="H43">
        <v>0.29685894854393502</v>
      </c>
      <c r="I43">
        <v>0.79213584075192001</v>
      </c>
      <c r="J43">
        <v>0.40000000000000102</v>
      </c>
      <c r="K43">
        <v>0.69999999999999196</v>
      </c>
      <c r="L43">
        <v>1</v>
      </c>
      <c r="M43">
        <v>0.999999999999998</v>
      </c>
      <c r="N43" t="str">
        <f>VLOOKUP(A43, $O$104:$P$138, 2, FALSE)</f>
        <v>no pumped hydro storage</v>
      </c>
      <c r="O43" s="11"/>
    </row>
    <row r="44" spans="1:15">
      <c r="A44" t="s">
        <v>27</v>
      </c>
      <c r="B44">
        <v>0.3</v>
      </c>
      <c r="C44">
        <v>21760457179.660599</v>
      </c>
      <c r="D44">
        <v>0.22752563725786301</v>
      </c>
      <c r="E44">
        <v>0.188809639271554</v>
      </c>
      <c r="F44">
        <v>0.183892973782569</v>
      </c>
      <c r="G44">
        <v>0.28057389561803397</v>
      </c>
      <c r="H44">
        <v>0.28915665539903401</v>
      </c>
      <c r="I44">
        <v>0.79132851920262204</v>
      </c>
      <c r="J44">
        <v>0.40000000000000102</v>
      </c>
      <c r="K44">
        <v>0.7</v>
      </c>
      <c r="L44">
        <v>0.999999999999995</v>
      </c>
      <c r="M44">
        <v>0.999999999999998</v>
      </c>
      <c r="N44" t="s">
        <v>162</v>
      </c>
      <c r="O44" s="11"/>
    </row>
    <row r="45" spans="1:15">
      <c r="A45" t="s">
        <v>120</v>
      </c>
      <c r="B45">
        <v>0.3</v>
      </c>
      <c r="C45">
        <v>21686302088.970501</v>
      </c>
      <c r="D45">
        <v>0.22675027743311901</v>
      </c>
      <c r="E45">
        <v>0.18904410595351101</v>
      </c>
      <c r="F45">
        <v>0.18389768188802899</v>
      </c>
      <c r="G45">
        <v>0.27782849085107902</v>
      </c>
      <c r="H45">
        <v>0.28802666442681502</v>
      </c>
      <c r="I45">
        <v>0.791848266548284</v>
      </c>
      <c r="J45">
        <v>0.40000000000001001</v>
      </c>
      <c r="K45">
        <v>0.69999999999999896</v>
      </c>
      <c r="L45">
        <v>0.999999999999998</v>
      </c>
      <c r="M45">
        <v>0.999999999999998</v>
      </c>
      <c r="N45" t="str">
        <f>VLOOKUP(A45, $O$104:$P$138, 2, FALSE)</f>
        <v>three pumped storage projects available</v>
      </c>
      <c r="O45" s="11"/>
    </row>
    <row r="46" spans="1:15">
      <c r="O46" s="11"/>
    </row>
    <row r="47" spans="1:15">
      <c r="A47" t="s">
        <v>28</v>
      </c>
      <c r="B47">
        <v>0.3</v>
      </c>
      <c r="C47">
        <v>20613561672.142799</v>
      </c>
      <c r="D47">
        <v>0.215533787589371</v>
      </c>
      <c r="E47">
        <v>0.173176550993867</v>
      </c>
      <c r="F47">
        <v>0.17059344825982201</v>
      </c>
      <c r="G47">
        <v>0.27142359484091599</v>
      </c>
      <c r="H47">
        <v>0.28153954007466098</v>
      </c>
      <c r="I47">
        <v>0.79130817081185101</v>
      </c>
      <c r="J47">
        <v>0.40000000000000302</v>
      </c>
      <c r="K47">
        <v>0.69999999999999196</v>
      </c>
      <c r="L47">
        <v>0.999999999999998</v>
      </c>
      <c r="M47">
        <v>0.999999999999997</v>
      </c>
      <c r="N47" t="str">
        <f>VLOOKUP(A47, $O$104:$P$138, 2, FALSE)</f>
        <v>low oil price</v>
      </c>
      <c r="O47" s="11"/>
    </row>
    <row r="48" spans="1:15">
      <c r="A48" t="s">
        <v>27</v>
      </c>
      <c r="B48">
        <v>0.3</v>
      </c>
      <c r="C48">
        <v>21760457179.660599</v>
      </c>
      <c r="D48">
        <v>0.22752563725786301</v>
      </c>
      <c r="E48">
        <v>0.188809639271554</v>
      </c>
      <c r="F48">
        <v>0.183892973782569</v>
      </c>
      <c r="G48">
        <v>0.28057389561803397</v>
      </c>
      <c r="H48">
        <v>0.28915665539903401</v>
      </c>
      <c r="I48">
        <v>0.79132851920262204</v>
      </c>
      <c r="J48">
        <v>0.40000000000000102</v>
      </c>
      <c r="K48">
        <v>0.7</v>
      </c>
      <c r="L48">
        <v>0.999999999999995</v>
      </c>
      <c r="M48">
        <v>0.999999999999998</v>
      </c>
      <c r="N48" t="s">
        <v>165</v>
      </c>
      <c r="O48" s="11"/>
    </row>
    <row r="49" spans="1:15">
      <c r="A49" t="s">
        <v>122</v>
      </c>
      <c r="B49">
        <v>0.3</v>
      </c>
      <c r="C49">
        <v>21807368779.868801</v>
      </c>
      <c r="D49">
        <v>0.22801614127825401</v>
      </c>
      <c r="E49">
        <v>0.19009522243121099</v>
      </c>
      <c r="F49">
        <v>0.183882015187251</v>
      </c>
      <c r="G49">
        <v>0.28065767316672802</v>
      </c>
      <c r="H49">
        <v>0.28957788378135502</v>
      </c>
      <c r="I49">
        <v>0.80480553166313995</v>
      </c>
      <c r="J49">
        <v>0.45971200054785499</v>
      </c>
      <c r="K49">
        <v>0.70000000000000295</v>
      </c>
      <c r="L49">
        <v>0.999999999999999</v>
      </c>
      <c r="M49">
        <v>0.999999999999996</v>
      </c>
      <c r="N49" t="str">
        <f>VLOOKUP(A49, $O$104:$P$138, 2, FALSE)</f>
        <v>LNG price pegged to oil price</v>
      </c>
      <c r="O49" s="11"/>
    </row>
    <row r="50" spans="1:15">
      <c r="A50" t="s">
        <v>29</v>
      </c>
      <c r="B50">
        <v>0.3</v>
      </c>
      <c r="C50">
        <v>23909236409.495998</v>
      </c>
      <c r="D50">
        <v>0.24999310471768099</v>
      </c>
      <c r="E50">
        <v>0.21157529361496</v>
      </c>
      <c r="F50">
        <v>0.21131584207804999</v>
      </c>
      <c r="G50">
        <v>0.30232657054169298</v>
      </c>
      <c r="H50">
        <v>0.30477026161266901</v>
      </c>
      <c r="I50">
        <v>0.791249445750832</v>
      </c>
      <c r="J50">
        <v>0.39999999999999902</v>
      </c>
      <c r="K50">
        <v>0.69999999999999596</v>
      </c>
      <c r="L50">
        <v>1</v>
      </c>
      <c r="M50">
        <v>0.999999999999996</v>
      </c>
      <c r="N50" t="str">
        <f>VLOOKUP(A50, $O$104:$P$138, 2, FALSE)</f>
        <v>high oil price</v>
      </c>
      <c r="O50" s="11"/>
    </row>
    <row r="51" spans="1:15">
      <c r="A51" t="s">
        <v>123</v>
      </c>
      <c r="B51">
        <v>0.3</v>
      </c>
      <c r="C51">
        <v>24496797833.493599</v>
      </c>
      <c r="D51">
        <v>0.25613660098338198</v>
      </c>
      <c r="E51">
        <v>0.22388003384771801</v>
      </c>
      <c r="F51">
        <v>0.219523206292879</v>
      </c>
      <c r="G51">
        <v>0.30222745855239402</v>
      </c>
      <c r="H51">
        <v>0.30551251330946</v>
      </c>
      <c r="I51">
        <v>0.80470071927005504</v>
      </c>
      <c r="J51">
        <v>0.45973027405141398</v>
      </c>
      <c r="K51">
        <v>0.69999999999999696</v>
      </c>
      <c r="L51">
        <v>1</v>
      </c>
      <c r="M51">
        <v>0.999999999999996</v>
      </c>
      <c r="N51" t="str">
        <f>VLOOKUP(A51, $O$104:$P$138, 2, FALSE)</f>
        <v>LNG pegged to high oil price</v>
      </c>
      <c r="O51" s="11"/>
    </row>
    <row r="52" spans="1:15">
      <c r="O52" s="11"/>
    </row>
    <row r="53" spans="1:15">
      <c r="A53" t="s">
        <v>27</v>
      </c>
      <c r="B53">
        <v>0.3</v>
      </c>
      <c r="C53">
        <v>21760457179.660599</v>
      </c>
      <c r="D53">
        <v>0.22752563725786301</v>
      </c>
      <c r="E53">
        <v>0.188809639271554</v>
      </c>
      <c r="F53">
        <v>0.183892973782569</v>
      </c>
      <c r="G53">
        <v>0.28057389561803397</v>
      </c>
      <c r="H53">
        <v>0.28915665539903401</v>
      </c>
      <c r="I53">
        <v>0.79132851920262204</v>
      </c>
      <c r="J53">
        <v>0.40000000000000102</v>
      </c>
      <c r="K53">
        <v>0.7</v>
      </c>
      <c r="L53">
        <v>0.999999999999995</v>
      </c>
      <c r="M53">
        <v>0.999999999999998</v>
      </c>
      <c r="N53" t="s">
        <v>166</v>
      </c>
      <c r="O53" s="11"/>
    </row>
    <row r="54" spans="1:15">
      <c r="A54">
        <v>2045</v>
      </c>
      <c r="B54">
        <v>0.3</v>
      </c>
      <c r="C54">
        <v>25838090018.4132</v>
      </c>
      <c r="D54">
        <v>0.20701595678997001</v>
      </c>
      <c r="E54">
        <v>0.18307234971244801</v>
      </c>
      <c r="F54">
        <v>0.19263576210712499</v>
      </c>
      <c r="G54">
        <v>0.20353323421140401</v>
      </c>
      <c r="H54">
        <v>0.28691326007706403</v>
      </c>
      <c r="I54">
        <v>0.68107832292805104</v>
      </c>
      <c r="J54">
        <v>0.49779904306418998</v>
      </c>
      <c r="K54">
        <v>0.44674360580581202</v>
      </c>
      <c r="L54">
        <v>0.70000000000000095</v>
      </c>
      <c r="M54">
        <v>0.999999999999997</v>
      </c>
      <c r="N54" t="str">
        <f>VLOOKUP(A54, $O$104:$P$138, 2, FALSE)</f>
        <v>100% renewable by 2045 (not 2030)</v>
      </c>
      <c r="O54" s="11"/>
    </row>
    <row r="55" spans="1:15">
      <c r="A55" t="s">
        <v>121</v>
      </c>
      <c r="B55">
        <v>0</v>
      </c>
      <c r="C55">
        <v>18910152492.7579</v>
      </c>
      <c r="D55">
        <v>0.19772307452160001</v>
      </c>
      <c r="E55">
        <v>0.18846822633348501</v>
      </c>
      <c r="F55">
        <v>0.18955141483068</v>
      </c>
      <c r="G55">
        <v>0.200300685302676</v>
      </c>
      <c r="H55">
        <v>0.221710897410935</v>
      </c>
      <c r="I55">
        <v>0.14743334167765201</v>
      </c>
      <c r="J55">
        <v>0.16113798413032801</v>
      </c>
      <c r="K55">
        <v>0.15462972292312799</v>
      </c>
      <c r="L55">
        <v>0.135439976207055</v>
      </c>
      <c r="M55">
        <v>0.140291460563881</v>
      </c>
      <c r="N55" t="str">
        <f>VLOOKUP(A55, $O$104:$P$138, 2, FALSE)</f>
        <v>no new renewables, demand response or pumped hydro</v>
      </c>
      <c r="O55" s="11"/>
    </row>
    <row r="56" spans="1:15">
      <c r="O56" s="11"/>
    </row>
    <row r="57" spans="1:15">
      <c r="H57">
        <v>0.15</v>
      </c>
      <c r="N57" t="s">
        <v>168</v>
      </c>
      <c r="O57" s="11"/>
    </row>
    <row r="58" spans="1:15">
      <c r="H58">
        <v>0.19</v>
      </c>
      <c r="N58" t="str">
        <f>"25% biofuel,"&amp;CHAR(13)&amp;"no demand response"</f>
        <v>25% biofuel,_x000D_no demand response</v>
      </c>
      <c r="O58" s="11"/>
    </row>
    <row r="59" spans="1:15">
      <c r="H59">
        <v>0.16200000000000001</v>
      </c>
      <c r="N59" t="str">
        <f>"19% biofuel,"&amp;CHAR(13)&amp;"demand response"</f>
        <v>19% biofuel,_x000D_demand response</v>
      </c>
      <c r="O59" s="11"/>
    </row>
    <row r="60" spans="1:15">
      <c r="H60">
        <v>0.17799999999999999</v>
      </c>
      <c r="N60" t="str">
        <f>"5% biofuel,"&amp;CHAR(13)&amp;"demand response"</f>
        <v>5% biofuel,_x000D_demand response</v>
      </c>
      <c r="O60" s="11"/>
    </row>
    <row r="61" spans="1:15" ht="30">
      <c r="H61">
        <v>0.16300000000000001</v>
      </c>
      <c r="N61" s="12" t="str">
        <f>"5% biofuel,
demand response
hydrogen"</f>
        <v>5% biofuel,_x000D_demand response_x000D_hydrogen</v>
      </c>
      <c r="O61" s="11"/>
    </row>
    <row r="62" spans="1:15">
      <c r="O62" s="11"/>
    </row>
    <row r="63" spans="1:15">
      <c r="O63" s="11"/>
    </row>
    <row r="64" spans="1:15">
      <c r="O64" s="11"/>
    </row>
    <row r="65" spans="1:15">
      <c r="O65" s="11"/>
    </row>
    <row r="66" spans="1:15">
      <c r="O66" s="11"/>
    </row>
    <row r="67" spans="1:15">
      <c r="O67" s="11"/>
    </row>
    <row r="70" spans="1:15">
      <c r="A70" t="s">
        <v>27</v>
      </c>
      <c r="D70" t="e">
        <f>#REF!</f>
        <v>#REF!</v>
      </c>
      <c r="I70" t="e">
        <f>#REF!</f>
        <v>#REF!</v>
      </c>
    </row>
    <row r="71" spans="1:15">
      <c r="D71">
        <f t="shared" ref="D71:I71" si="1">D4</f>
        <v>0.22081952506399699</v>
      </c>
      <c r="E71">
        <f t="shared" si="1"/>
        <v>0.18847836891162001</v>
      </c>
      <c r="F71">
        <f t="shared" si="1"/>
        <v>0.18214649979380701</v>
      </c>
      <c r="G71">
        <f t="shared" si="1"/>
        <v>0.26969730473247999</v>
      </c>
      <c r="H71">
        <f t="shared" si="1"/>
        <v>0.26988403196583499</v>
      </c>
      <c r="I71">
        <f t="shared" si="1"/>
        <v>0.78928061404830396</v>
      </c>
    </row>
    <row r="72" spans="1:15">
      <c r="A72" t="s">
        <v>28</v>
      </c>
      <c r="D72" t="e">
        <f>#REF!</f>
        <v>#REF!</v>
      </c>
    </row>
    <row r="73" spans="1:15">
      <c r="D73">
        <f>D5</f>
        <v>0.21204000470449999</v>
      </c>
    </row>
    <row r="74" spans="1:15">
      <c r="A74" t="s">
        <v>29</v>
      </c>
      <c r="D74" t="e">
        <f>#REF!</f>
        <v>#REF!</v>
      </c>
    </row>
    <row r="75" spans="1:15">
      <c r="D75">
        <f>D6</f>
        <v>0.243150166147719</v>
      </c>
    </row>
    <row r="78" spans="1:15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10</v>
      </c>
      <c r="L78" t="s">
        <v>11</v>
      </c>
      <c r="M78" t="s">
        <v>12</v>
      </c>
    </row>
    <row r="79" spans="1:15">
      <c r="A79" t="s">
        <v>30</v>
      </c>
      <c r="B79">
        <v>0.2</v>
      </c>
      <c r="C79">
        <v>17964788960.800499</v>
      </c>
      <c r="D79">
        <v>0.14393470928384</v>
      </c>
      <c r="E79">
        <v>0.14283378356604501</v>
      </c>
      <c r="F79">
        <v>0.13728933333614499</v>
      </c>
      <c r="G79">
        <v>0.129432096429973</v>
      </c>
      <c r="H79">
        <v>0.17656221884846399</v>
      </c>
      <c r="I79">
        <v>0.669206814673175</v>
      </c>
      <c r="J79">
        <v>0.46850257013436902</v>
      </c>
      <c r="K79">
        <v>0.50915282079487301</v>
      </c>
      <c r="L79">
        <v>0.69999999999999896</v>
      </c>
      <c r="M79">
        <v>0.99999999999999301</v>
      </c>
    </row>
    <row r="80" spans="1:15">
      <c r="A80" t="s">
        <v>13</v>
      </c>
      <c r="B80">
        <v>0.2</v>
      </c>
      <c r="C80">
        <v>16682432671.4046</v>
      </c>
      <c r="D80">
        <v>0.13366041215097399</v>
      </c>
      <c r="E80">
        <v>0.135822185851419</v>
      </c>
      <c r="F80">
        <v>0.124599693573788</v>
      </c>
      <c r="G80">
        <v>0.116083459587167</v>
      </c>
      <c r="H80">
        <v>0.167369355520046</v>
      </c>
      <c r="I80">
        <v>0.62479792457234895</v>
      </c>
      <c r="J80">
        <v>0.40392547193352601</v>
      </c>
      <c r="K80">
        <v>0.39999999999999902</v>
      </c>
      <c r="L80">
        <v>0.69999999999999596</v>
      </c>
      <c r="M80">
        <v>0.99999999999999301</v>
      </c>
    </row>
    <row r="81" spans="1:13">
      <c r="A81" t="s">
        <v>14</v>
      </c>
      <c r="B81">
        <v>0.2</v>
      </c>
      <c r="C81">
        <v>19541509044.3559</v>
      </c>
      <c r="D81">
        <v>0.156567462573831</v>
      </c>
      <c r="E81">
        <v>0.158229322665628</v>
      </c>
      <c r="F81">
        <v>0.15305521618318799</v>
      </c>
      <c r="G81">
        <v>0.13794621539156299</v>
      </c>
      <c r="H81">
        <v>0.18352398724750599</v>
      </c>
      <c r="I81">
        <v>0.66823529034652296</v>
      </c>
      <c r="J81">
        <v>0.480987599546083</v>
      </c>
      <c r="K81">
        <v>0.467580249598747</v>
      </c>
      <c r="L81">
        <v>0.72460939392843804</v>
      </c>
      <c r="M81">
        <v>0.99999999999999101</v>
      </c>
    </row>
    <row r="82" spans="1:13">
      <c r="A82" t="s">
        <v>15</v>
      </c>
      <c r="B82">
        <v>0.2</v>
      </c>
      <c r="C82">
        <v>17972694136.415199</v>
      </c>
      <c r="D82">
        <v>0.143998045911753</v>
      </c>
      <c r="E82">
        <v>0.14361185618477501</v>
      </c>
      <c r="F82">
        <v>0.13771384539761</v>
      </c>
      <c r="G82">
        <v>0.12913555770749099</v>
      </c>
      <c r="H82">
        <v>0.17496868677121999</v>
      </c>
      <c r="I82">
        <v>0.670510634534349</v>
      </c>
      <c r="J82">
        <v>0.45946366049982101</v>
      </c>
      <c r="K82">
        <v>0.525183989587372</v>
      </c>
      <c r="L82">
        <v>0.70000000000000295</v>
      </c>
      <c r="M82">
        <v>0.99999999999999301</v>
      </c>
    </row>
    <row r="83" spans="1:13">
      <c r="A83" t="s">
        <v>76</v>
      </c>
      <c r="B83">
        <v>0.2</v>
      </c>
      <c r="C83">
        <v>20076184423.532001</v>
      </c>
      <c r="D83">
        <v>0.16085130612083101</v>
      </c>
      <c r="E83">
        <v>0.161879801687767</v>
      </c>
      <c r="F83">
        <v>0.15873926513803599</v>
      </c>
      <c r="G83">
        <v>0.14453335014462901</v>
      </c>
      <c r="H83">
        <v>0.18378883920262401</v>
      </c>
      <c r="I83">
        <v>0.74086920994326599</v>
      </c>
      <c r="J83">
        <v>0.55546735909051603</v>
      </c>
      <c r="K83">
        <v>0.61617117698886203</v>
      </c>
      <c r="L83">
        <v>0.78920436923311699</v>
      </c>
      <c r="M83">
        <v>0.99999999999999001</v>
      </c>
    </row>
    <row r="84" spans="1:13">
      <c r="A84" t="s">
        <v>31</v>
      </c>
      <c r="B84">
        <v>0</v>
      </c>
      <c r="C84">
        <v>18819285288.116299</v>
      </c>
      <c r="D84">
        <v>0.15078097286782499</v>
      </c>
      <c r="E84">
        <v>0.15360216910603799</v>
      </c>
      <c r="F84">
        <v>0.14558126870563401</v>
      </c>
      <c r="G84">
        <v>0.146252782573837</v>
      </c>
      <c r="H84">
        <v>0.15936042371569101</v>
      </c>
      <c r="I84">
        <v>0.17463809450649601</v>
      </c>
      <c r="J84">
        <v>0.17310536660025</v>
      </c>
      <c r="K84">
        <v>0.16739165178222101</v>
      </c>
      <c r="L84">
        <v>0.17817082130230799</v>
      </c>
      <c r="M84">
        <v>0.17997933914616299</v>
      </c>
    </row>
    <row r="85" spans="1:13">
      <c r="A85" t="s">
        <v>17</v>
      </c>
      <c r="B85">
        <v>0</v>
      </c>
      <c r="C85">
        <v>17523318366.677799</v>
      </c>
      <c r="D85">
        <v>0.14039762672968001</v>
      </c>
      <c r="E85">
        <v>0.14268330689658201</v>
      </c>
      <c r="F85">
        <v>0.13970734256964801</v>
      </c>
      <c r="G85">
        <v>0.13559924767005899</v>
      </c>
      <c r="H85">
        <v>0.14299938868972201</v>
      </c>
      <c r="I85">
        <v>0.17461514747500201</v>
      </c>
      <c r="J85">
        <v>0.17310536660025</v>
      </c>
      <c r="K85">
        <v>0.16739165178222101</v>
      </c>
      <c r="L85">
        <v>0.178182106204821</v>
      </c>
      <c r="M85">
        <v>0.17987152137744999</v>
      </c>
    </row>
    <row r="86" spans="1:13">
      <c r="A86" t="s">
        <v>18</v>
      </c>
      <c r="B86">
        <v>0</v>
      </c>
      <c r="C86">
        <v>20802665664.140598</v>
      </c>
      <c r="D86">
        <v>0.16667190698596401</v>
      </c>
      <c r="E86">
        <v>0.16384907743292099</v>
      </c>
      <c r="F86">
        <v>0.16453046311379699</v>
      </c>
      <c r="G86">
        <v>0.16462126950106401</v>
      </c>
      <c r="H86">
        <v>0.179006821776555</v>
      </c>
      <c r="I86">
        <v>0.174603513120939</v>
      </c>
      <c r="J86">
        <v>0.17310536660025</v>
      </c>
      <c r="K86">
        <v>0.16739165178222401</v>
      </c>
      <c r="L86">
        <v>0.178030411759831</v>
      </c>
      <c r="M86">
        <v>0.17997933914616501</v>
      </c>
    </row>
    <row r="87" spans="1:13">
      <c r="A87" t="s">
        <v>19</v>
      </c>
      <c r="B87">
        <v>0</v>
      </c>
      <c r="C87">
        <v>21150365261.609001</v>
      </c>
      <c r="D87">
        <v>0.169457692034089</v>
      </c>
      <c r="E87">
        <v>0.159057185132569</v>
      </c>
      <c r="F87">
        <v>0.16267259274261001</v>
      </c>
      <c r="G87">
        <v>0.174846631139391</v>
      </c>
      <c r="H87">
        <v>0.19590475436567401</v>
      </c>
      <c r="I87">
        <v>0.17453458589717899</v>
      </c>
      <c r="J87">
        <v>0.17310536660025</v>
      </c>
      <c r="K87">
        <v>0.16739165178222001</v>
      </c>
      <c r="L87">
        <v>0.177896705533233</v>
      </c>
      <c r="M87">
        <v>0.17982853323943401</v>
      </c>
    </row>
    <row r="88" spans="1:13">
      <c r="A88" t="s">
        <v>77</v>
      </c>
      <c r="B88">
        <v>0</v>
      </c>
      <c r="C88">
        <v>26127536417.877201</v>
      </c>
      <c r="D88">
        <v>0.20933501455630499</v>
      </c>
      <c r="E88">
        <v>0.18428655198748201</v>
      </c>
      <c r="F88">
        <v>0.200733206537519</v>
      </c>
      <c r="G88">
        <v>0.22400728659190799</v>
      </c>
      <c r="H88">
        <v>0.25793635465063097</v>
      </c>
      <c r="I88">
        <v>0.17450594067748701</v>
      </c>
      <c r="J88">
        <v>0.17310536660025</v>
      </c>
      <c r="K88">
        <v>0.16739165178222501</v>
      </c>
      <c r="L88">
        <v>0.17788148267012599</v>
      </c>
      <c r="M88">
        <v>0.17972425178870999</v>
      </c>
    </row>
    <row r="89" spans="1:13">
      <c r="A89" t="s">
        <v>16</v>
      </c>
      <c r="B89">
        <v>0.2</v>
      </c>
      <c r="C89">
        <v>15578779222.566799</v>
      </c>
      <c r="D89">
        <v>0.124817890334815</v>
      </c>
      <c r="E89">
        <v>0.13786200896252501</v>
      </c>
      <c r="F89">
        <v>0.120446778061918</v>
      </c>
      <c r="G89">
        <v>0.108674432695494</v>
      </c>
      <c r="H89">
        <v>0.125476415625416</v>
      </c>
      <c r="I89">
        <v>0.67150937365378804</v>
      </c>
      <c r="J89">
        <v>0.416572070096137</v>
      </c>
      <c r="K89">
        <v>0.55781193286837905</v>
      </c>
      <c r="L89">
        <v>0.70000000000000295</v>
      </c>
      <c r="M89">
        <v>1</v>
      </c>
    </row>
    <row r="90" spans="1:13">
      <c r="A90" t="s">
        <v>20</v>
      </c>
      <c r="B90">
        <v>0.2</v>
      </c>
      <c r="C90">
        <v>18248536749.804699</v>
      </c>
      <c r="D90">
        <v>0.14620810952301799</v>
      </c>
      <c r="E90">
        <v>0.14568000755800301</v>
      </c>
      <c r="F90">
        <v>0.137789960394675</v>
      </c>
      <c r="G90">
        <v>0.13162739705383</v>
      </c>
      <c r="H90">
        <v>0.180652177705213</v>
      </c>
      <c r="I90">
        <v>0.668131437117643</v>
      </c>
      <c r="J90">
        <v>0.444325393226075</v>
      </c>
      <c r="K90">
        <v>0.52592897523901505</v>
      </c>
      <c r="L90">
        <v>0.7</v>
      </c>
      <c r="M90">
        <v>0.999999999999994</v>
      </c>
    </row>
    <row r="91" spans="1:13">
      <c r="A91" t="s">
        <v>21</v>
      </c>
      <c r="B91">
        <v>0.2</v>
      </c>
      <c r="C91">
        <v>19621379775.0135</v>
      </c>
      <c r="D91">
        <v>0.15720739051412499</v>
      </c>
      <c r="E91">
        <v>0.15449478861436</v>
      </c>
      <c r="F91">
        <v>0.14371501988088201</v>
      </c>
      <c r="G91">
        <v>0.14514310951468001</v>
      </c>
      <c r="H91">
        <v>0.20142784323129301</v>
      </c>
      <c r="I91">
        <v>0.59982320546432899</v>
      </c>
      <c r="J91">
        <v>0.30000000000000099</v>
      </c>
      <c r="K91">
        <v>0.39999999999999503</v>
      </c>
      <c r="L91">
        <v>0.70000000000000395</v>
      </c>
      <c r="M91">
        <v>0.999999999999996</v>
      </c>
    </row>
    <row r="92" spans="1:13">
      <c r="A92" t="s">
        <v>22</v>
      </c>
      <c r="B92">
        <v>0.2</v>
      </c>
      <c r="C92">
        <v>18170893157.566002</v>
      </c>
      <c r="D92">
        <v>0.14558602551741001</v>
      </c>
      <c r="E92">
        <v>0.143306155175527</v>
      </c>
      <c r="F92">
        <v>0.13935193971812099</v>
      </c>
      <c r="G92">
        <v>0.131307504820601</v>
      </c>
      <c r="H92">
        <v>0.17976481933736499</v>
      </c>
      <c r="I92">
        <v>0.669239573356884</v>
      </c>
      <c r="J92">
        <v>0.46991303143212299</v>
      </c>
      <c r="K92">
        <v>0.50734787544997095</v>
      </c>
      <c r="L92">
        <v>0.7</v>
      </c>
      <c r="M92">
        <v>0.99999999999999301</v>
      </c>
    </row>
    <row r="93" spans="1:13">
      <c r="A93" t="s">
        <v>23</v>
      </c>
      <c r="B93">
        <v>0.2</v>
      </c>
      <c r="C93">
        <v>17927298005.5028</v>
      </c>
      <c r="D93">
        <v>0.14363433003845499</v>
      </c>
      <c r="E93">
        <v>0.14230465046075999</v>
      </c>
      <c r="F93">
        <v>0.137789613695327</v>
      </c>
      <c r="G93">
        <v>0.129825081683033</v>
      </c>
      <c r="H93">
        <v>0.174504372212269</v>
      </c>
      <c r="I93">
        <v>0.66747817321013503</v>
      </c>
      <c r="J93">
        <v>0.46564434242286401</v>
      </c>
      <c r="K93">
        <v>0.50335681917765596</v>
      </c>
      <c r="L93">
        <v>0.69999999999999896</v>
      </c>
      <c r="M93">
        <v>0.999999999999994</v>
      </c>
    </row>
    <row r="94" spans="1:13">
      <c r="A94" t="s">
        <v>24</v>
      </c>
      <c r="B94">
        <v>0.2</v>
      </c>
      <c r="C94">
        <v>16472268449.8578</v>
      </c>
      <c r="D94">
        <v>0.131976566813508</v>
      </c>
      <c r="E94">
        <v>0.135223007310009</v>
      </c>
      <c r="F94">
        <v>0.12606363058738401</v>
      </c>
      <c r="G94">
        <v>0.11705949306472201</v>
      </c>
      <c r="H94">
        <v>0.15460397664846301</v>
      </c>
      <c r="I94">
        <v>0.69225031787262903</v>
      </c>
      <c r="J94">
        <v>0.50382787775865701</v>
      </c>
      <c r="K94">
        <v>0.56371636605994202</v>
      </c>
      <c r="L94">
        <v>0.70000000000000695</v>
      </c>
      <c r="M94">
        <v>0.99999999999999101</v>
      </c>
    </row>
    <row r="95" spans="1:13">
      <c r="A95" t="s">
        <v>25</v>
      </c>
      <c r="B95">
        <v>0</v>
      </c>
      <c r="C95">
        <v>18958123254.5924</v>
      </c>
      <c r="D95">
        <v>0.15189334899347401</v>
      </c>
      <c r="E95">
        <v>0.147460125755808</v>
      </c>
      <c r="F95">
        <v>0.14461885965903401</v>
      </c>
      <c r="G95">
        <v>0.13915317093023899</v>
      </c>
      <c r="H95">
        <v>0.190382481767812</v>
      </c>
      <c r="I95">
        <v>0.62999712411377995</v>
      </c>
      <c r="J95">
        <v>0.41478635491129801</v>
      </c>
      <c r="K95">
        <v>0.40000000000000302</v>
      </c>
      <c r="L95">
        <v>0.70000000000000095</v>
      </c>
      <c r="M95">
        <v>0.99999999999999301</v>
      </c>
    </row>
    <row r="96" spans="1:13">
      <c r="A96" t="s">
        <v>26</v>
      </c>
      <c r="B96">
        <v>0.4</v>
      </c>
      <c r="C96">
        <v>17242103179.678902</v>
      </c>
      <c r="D96">
        <v>0.13814451781338799</v>
      </c>
      <c r="E96">
        <v>0.14129802304117201</v>
      </c>
      <c r="F96">
        <v>0.13167874071500801</v>
      </c>
      <c r="G96">
        <v>0.121118576581247</v>
      </c>
      <c r="H96">
        <v>0.164685817751933</v>
      </c>
      <c r="I96">
        <v>0.68361509455409097</v>
      </c>
      <c r="J96">
        <v>0.49859246445678201</v>
      </c>
      <c r="K96">
        <v>0.54034265678544402</v>
      </c>
      <c r="L96">
        <v>0.70000000000000195</v>
      </c>
      <c r="M96">
        <v>0.99999999999999301</v>
      </c>
    </row>
    <row r="97" spans="1:16">
      <c r="A97" t="s">
        <v>94</v>
      </c>
      <c r="B97">
        <v>0.4</v>
      </c>
      <c r="C97">
        <v>14698211227.773899</v>
      </c>
      <c r="D97">
        <v>0.117762739360777</v>
      </c>
      <c r="E97">
        <v>0.13564290260831099</v>
      </c>
      <c r="F97">
        <v>0.113279510550332</v>
      </c>
      <c r="G97">
        <v>9.79273428969447E-2</v>
      </c>
      <c r="H97">
        <v>0.113120303201576</v>
      </c>
      <c r="I97">
        <v>0.700720891003486</v>
      </c>
      <c r="J97">
        <v>0.42768470683745902</v>
      </c>
      <c r="K97">
        <v>0.59261462841386803</v>
      </c>
      <c r="L97">
        <v>0.78159261353305198</v>
      </c>
      <c r="M97">
        <v>0.999999999999999</v>
      </c>
    </row>
    <row r="98" spans="1:16">
      <c r="J98">
        <v>0.40392547193352601</v>
      </c>
      <c r="K98">
        <v>0.39999999999999902</v>
      </c>
      <c r="L98">
        <v>0.69999999999999596</v>
      </c>
      <c r="M98">
        <v>0.99999999999999301</v>
      </c>
    </row>
    <row r="99" spans="1:16">
      <c r="J99">
        <v>0.480987599546083</v>
      </c>
      <c r="K99">
        <v>0.467580249598747</v>
      </c>
      <c r="L99">
        <v>0.72460939392843804</v>
      </c>
      <c r="M99">
        <v>0.99999999999999101</v>
      </c>
    </row>
    <row r="100" spans="1:16">
      <c r="A100" t="s">
        <v>78</v>
      </c>
      <c r="J100">
        <v>0.45946366049982101</v>
      </c>
      <c r="K100">
        <v>0.525183989587372</v>
      </c>
      <c r="L100">
        <v>0.70000000000000295</v>
      </c>
      <c r="M100">
        <v>0.99999999999999301</v>
      </c>
    </row>
    <row r="101" spans="1:16">
      <c r="A101" t="s">
        <v>79</v>
      </c>
      <c r="B101" t="s">
        <v>80</v>
      </c>
      <c r="J101">
        <v>0.55546735909051603</v>
      </c>
      <c r="K101">
        <v>0.61617117698886203</v>
      </c>
      <c r="L101">
        <v>0.78920436923311699</v>
      </c>
      <c r="M101">
        <v>0.99999999999999001</v>
      </c>
      <c r="O101" s="11"/>
    </row>
    <row r="102" spans="1:16">
      <c r="A102" t="s">
        <v>74</v>
      </c>
      <c r="B102" t="s">
        <v>81</v>
      </c>
      <c r="J102">
        <v>0.17310536660025</v>
      </c>
      <c r="K102">
        <v>0.16739165178222101</v>
      </c>
      <c r="L102">
        <v>0.17817082130230799</v>
      </c>
      <c r="M102">
        <v>0.17997933914616299</v>
      </c>
      <c r="O102" s="11" t="s">
        <v>78</v>
      </c>
      <c r="P102" s="11"/>
    </row>
    <row r="103" spans="1:16">
      <c r="A103" t="s">
        <v>30</v>
      </c>
      <c r="B103" t="s">
        <v>81</v>
      </c>
      <c r="J103">
        <v>0.17310536660025</v>
      </c>
      <c r="K103">
        <v>0.16739165178222101</v>
      </c>
      <c r="L103">
        <v>0.178182106204821</v>
      </c>
      <c r="M103">
        <v>0.17987152137744999</v>
      </c>
      <c r="O103" s="11" t="s">
        <v>79</v>
      </c>
      <c r="P103" s="11" t="s">
        <v>80</v>
      </c>
    </row>
    <row r="104" spans="1:16">
      <c r="A104" t="s">
        <v>24</v>
      </c>
      <c r="B104" t="s">
        <v>82</v>
      </c>
      <c r="J104">
        <v>0.17310536660025</v>
      </c>
      <c r="K104">
        <v>0.16739165178222401</v>
      </c>
      <c r="L104">
        <v>0.178030411759831</v>
      </c>
      <c r="M104">
        <v>0.17997933914616501</v>
      </c>
      <c r="O104" s="11" t="s">
        <v>27</v>
      </c>
      <c r="P104" s="11" t="s">
        <v>150</v>
      </c>
    </row>
    <row r="105" spans="1:16">
      <c r="A105" t="s">
        <v>14</v>
      </c>
      <c r="B105" t="s">
        <v>83</v>
      </c>
      <c r="J105">
        <v>0.17310536660025</v>
      </c>
      <c r="K105">
        <v>0.16739165178222001</v>
      </c>
      <c r="L105">
        <v>0.177896705533233</v>
      </c>
      <c r="M105">
        <v>0.17982853323943401</v>
      </c>
      <c r="O105" s="11" t="s">
        <v>112</v>
      </c>
      <c r="P105" s="11" t="s">
        <v>128</v>
      </c>
    </row>
    <row r="106" spans="1:16">
      <c r="A106" t="s">
        <v>15</v>
      </c>
      <c r="B106" t="s">
        <v>84</v>
      </c>
      <c r="J106">
        <v>0.17310536660025</v>
      </c>
      <c r="K106">
        <v>0.16739165178222501</v>
      </c>
      <c r="L106">
        <v>0.17788148267012599</v>
      </c>
      <c r="M106">
        <v>0.17972425178870999</v>
      </c>
      <c r="O106" s="11" t="s">
        <v>113</v>
      </c>
      <c r="P106" s="11" t="s">
        <v>129</v>
      </c>
    </row>
    <row r="107" spans="1:16">
      <c r="A107" t="s">
        <v>13</v>
      </c>
      <c r="B107" t="s">
        <v>85</v>
      </c>
      <c r="J107">
        <v>0.416572070096137</v>
      </c>
      <c r="K107">
        <v>0.55781193286837905</v>
      </c>
      <c r="L107">
        <v>0.70000000000000295</v>
      </c>
      <c r="M107">
        <v>1</v>
      </c>
      <c r="O107" s="11" t="s">
        <v>115</v>
      </c>
      <c r="P107" s="11" t="s">
        <v>130</v>
      </c>
    </row>
    <row r="108" spans="1:16">
      <c r="A108" t="s">
        <v>76</v>
      </c>
      <c r="B108" t="s">
        <v>86</v>
      </c>
      <c r="J108">
        <v>0.444325393226075</v>
      </c>
      <c r="K108">
        <v>0.52592897523901505</v>
      </c>
      <c r="L108">
        <v>0.7</v>
      </c>
      <c r="M108">
        <v>0.999999999999994</v>
      </c>
      <c r="O108" s="11" t="s">
        <v>114</v>
      </c>
      <c r="P108" s="11" t="s">
        <v>131</v>
      </c>
    </row>
    <row r="109" spans="1:16">
      <c r="A109" t="s">
        <v>26</v>
      </c>
      <c r="B109" t="s">
        <v>87</v>
      </c>
      <c r="J109">
        <v>0.30000000000000099</v>
      </c>
      <c r="K109">
        <v>0.39999999999999503</v>
      </c>
      <c r="L109">
        <v>0.70000000000000395</v>
      </c>
      <c r="M109">
        <v>0.999999999999996</v>
      </c>
      <c r="O109" s="11" t="s">
        <v>109</v>
      </c>
      <c r="P109" s="11" t="s">
        <v>132</v>
      </c>
    </row>
    <row r="110" spans="1:16">
      <c r="A110" t="s">
        <v>25</v>
      </c>
      <c r="B110" t="s">
        <v>88</v>
      </c>
      <c r="J110">
        <v>0.46991303143212299</v>
      </c>
      <c r="K110">
        <v>0.50734787544997095</v>
      </c>
      <c r="L110">
        <v>0.7</v>
      </c>
      <c r="M110">
        <v>0.99999999999999301</v>
      </c>
      <c r="O110" s="11" t="s">
        <v>111</v>
      </c>
      <c r="P110" s="11" t="s">
        <v>133</v>
      </c>
    </row>
    <row r="111" spans="1:16">
      <c r="A111" t="s">
        <v>22</v>
      </c>
      <c r="B111" t="s">
        <v>89</v>
      </c>
      <c r="J111">
        <v>0.46564434242286401</v>
      </c>
      <c r="K111">
        <v>0.50335681917765596</v>
      </c>
      <c r="L111">
        <v>0.69999999999999896</v>
      </c>
      <c r="M111">
        <v>0.999999999999994</v>
      </c>
      <c r="O111" s="11" t="s">
        <v>110</v>
      </c>
      <c r="P111" s="11" t="s">
        <v>134</v>
      </c>
    </row>
    <row r="112" spans="1:16">
      <c r="A112" t="s">
        <v>20</v>
      </c>
      <c r="B112" t="s">
        <v>90</v>
      </c>
      <c r="J112">
        <v>0.50382787775865701</v>
      </c>
      <c r="K112">
        <v>0.56371636605994202</v>
      </c>
      <c r="L112">
        <v>0.70000000000000695</v>
      </c>
      <c r="M112">
        <v>0.99999999999999101</v>
      </c>
      <c r="O112" s="11">
        <v>2045</v>
      </c>
      <c r="P112" s="11" t="s">
        <v>167</v>
      </c>
    </row>
    <row r="113" spans="1:16">
      <c r="A113" t="s">
        <v>21</v>
      </c>
      <c r="B113" t="s">
        <v>91</v>
      </c>
      <c r="J113">
        <v>0.41478635491129801</v>
      </c>
      <c r="K113">
        <v>0.40000000000000302</v>
      </c>
      <c r="L113">
        <v>0.70000000000000095</v>
      </c>
      <c r="M113">
        <v>0.99999999999999301</v>
      </c>
      <c r="O113" s="11" t="s">
        <v>116</v>
      </c>
      <c r="P113" s="11" t="s">
        <v>135</v>
      </c>
    </row>
    <row r="114" spans="1:16">
      <c r="A114" t="s">
        <v>16</v>
      </c>
      <c r="B114" t="s">
        <v>92</v>
      </c>
      <c r="J114">
        <v>0.49859246445678201</v>
      </c>
      <c r="K114">
        <v>0.54034265678544402</v>
      </c>
      <c r="L114">
        <v>0.70000000000000195</v>
      </c>
      <c r="M114">
        <v>0.99999999999999301</v>
      </c>
      <c r="O114" s="11" t="s">
        <v>117</v>
      </c>
      <c r="P114" s="11" t="s">
        <v>136</v>
      </c>
    </row>
    <row r="115" spans="1:16">
      <c r="A115" t="s">
        <v>23</v>
      </c>
      <c r="B115" t="s">
        <v>93</v>
      </c>
      <c r="O115" s="11" t="s">
        <v>118</v>
      </c>
      <c r="P115" s="11" t="s">
        <v>137</v>
      </c>
    </row>
    <row r="116" spans="1:16">
      <c r="A116" t="s">
        <v>94</v>
      </c>
      <c r="B116" t="s">
        <v>95</v>
      </c>
      <c r="O116" s="11" t="s">
        <v>138</v>
      </c>
      <c r="P116" s="11" t="s">
        <v>139</v>
      </c>
    </row>
    <row r="117" spans="1:16">
      <c r="A117" t="s">
        <v>75</v>
      </c>
      <c r="B117" t="s">
        <v>96</v>
      </c>
      <c r="O117" s="11" t="s">
        <v>140</v>
      </c>
      <c r="P117" s="11" t="s">
        <v>141</v>
      </c>
    </row>
    <row r="118" spans="1:16">
      <c r="A118" t="s">
        <v>31</v>
      </c>
      <c r="B118" t="s">
        <v>96</v>
      </c>
      <c r="O118" t="s">
        <v>163</v>
      </c>
      <c r="P118" t="s">
        <v>164</v>
      </c>
    </row>
    <row r="119" spans="1:16">
      <c r="A119" t="s">
        <v>18</v>
      </c>
      <c r="B119" t="s">
        <v>97</v>
      </c>
      <c r="O119" t="s">
        <v>156</v>
      </c>
      <c r="P119" t="s">
        <v>157</v>
      </c>
    </row>
    <row r="120" spans="1:16">
      <c r="A120" t="s">
        <v>19</v>
      </c>
      <c r="B120" t="s">
        <v>98</v>
      </c>
      <c r="O120" t="s">
        <v>158</v>
      </c>
      <c r="P120" t="s">
        <v>159</v>
      </c>
    </row>
    <row r="121" spans="1:16">
      <c r="A121" t="s">
        <v>17</v>
      </c>
      <c r="B121" t="s">
        <v>99</v>
      </c>
      <c r="O121" t="s">
        <v>160</v>
      </c>
      <c r="P121" t="s">
        <v>161</v>
      </c>
    </row>
    <row r="122" spans="1:16">
      <c r="A122" t="s">
        <v>77</v>
      </c>
      <c r="B122" t="s">
        <v>100</v>
      </c>
      <c r="O122" s="11" t="s">
        <v>127</v>
      </c>
      <c r="P122" s="11" t="s">
        <v>151</v>
      </c>
    </row>
    <row r="123" spans="1:16">
      <c r="O123" s="11" t="s">
        <v>125</v>
      </c>
      <c r="P123" s="11" t="s">
        <v>152</v>
      </c>
    </row>
    <row r="124" spans="1:16">
      <c r="O124" s="11" t="s">
        <v>126</v>
      </c>
      <c r="P124" s="11" t="s">
        <v>153</v>
      </c>
    </row>
    <row r="125" spans="1:16">
      <c r="O125" s="11" t="s">
        <v>119</v>
      </c>
      <c r="P125" s="11" t="s">
        <v>142</v>
      </c>
    </row>
    <row r="126" spans="1:16">
      <c r="O126" s="11" t="s">
        <v>120</v>
      </c>
      <c r="P126" s="11" t="s">
        <v>143</v>
      </c>
    </row>
    <row r="127" spans="1:16">
      <c r="O127" s="11" t="s">
        <v>124</v>
      </c>
      <c r="P127" s="11" t="s">
        <v>144</v>
      </c>
    </row>
    <row r="128" spans="1:16">
      <c r="O128" s="11" t="s">
        <v>29</v>
      </c>
      <c r="P128" s="11" t="s">
        <v>145</v>
      </c>
    </row>
    <row r="129" spans="15:16">
      <c r="O129" s="11" t="s">
        <v>122</v>
      </c>
      <c r="P129" s="11" t="s">
        <v>146</v>
      </c>
    </row>
    <row r="130" spans="15:16">
      <c r="O130" s="11" t="s">
        <v>28</v>
      </c>
      <c r="P130" s="11" t="s">
        <v>147</v>
      </c>
    </row>
    <row r="131" spans="15:16">
      <c r="O131" s="11" t="s">
        <v>123</v>
      </c>
      <c r="P131" s="11" t="s">
        <v>148</v>
      </c>
    </row>
    <row r="132" spans="15:16">
      <c r="O132" s="11" t="s">
        <v>123</v>
      </c>
      <c r="P132" s="11" t="s">
        <v>148</v>
      </c>
    </row>
    <row r="133" spans="15:16">
      <c r="O133" s="11" t="s">
        <v>121</v>
      </c>
      <c r="P133" s="11" t="s">
        <v>149</v>
      </c>
    </row>
    <row r="134" spans="15:16">
      <c r="O134" s="11" t="s">
        <v>31</v>
      </c>
      <c r="P134" s="11" t="s">
        <v>96</v>
      </c>
    </row>
    <row r="135" spans="15:16">
      <c r="O135" s="11" t="s">
        <v>18</v>
      </c>
      <c r="P135" s="11" t="s">
        <v>97</v>
      </c>
    </row>
    <row r="136" spans="15:16">
      <c r="O136" s="11" t="s">
        <v>19</v>
      </c>
      <c r="P136" s="11" t="s">
        <v>98</v>
      </c>
    </row>
    <row r="137" spans="15:16">
      <c r="O137" s="11" t="s">
        <v>17</v>
      </c>
      <c r="P137" s="11" t="s">
        <v>99</v>
      </c>
    </row>
    <row r="138" spans="15:16">
      <c r="O138" s="11" t="s">
        <v>77</v>
      </c>
      <c r="P138" s="11" t="s">
        <v>100</v>
      </c>
    </row>
  </sheetData>
  <sortState ref="A2:N18">
    <sortCondition ref="N2:N18"/>
    <sortCondition ref="I2:I1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A37" sqref="A37:E62"/>
    </sheetView>
  </sheetViews>
  <sheetFormatPr baseColWidth="10" defaultRowHeight="15" x14ac:dyDescent="0"/>
  <cols>
    <col min="1" max="1" width="30.5" customWidth="1"/>
    <col min="3" max="3" width="11.5" bestFit="1" customWidth="1"/>
    <col min="6" max="6" width="10.83203125" customWidth="1"/>
  </cols>
  <sheetData>
    <row r="1" spans="1:11">
      <c r="A1" s="9" t="s">
        <v>72</v>
      </c>
      <c r="B1" s="5"/>
      <c r="C1" s="5"/>
      <c r="D1" s="5"/>
      <c r="E1" s="5"/>
    </row>
    <row r="2" spans="1:11">
      <c r="A2" s="5" t="s">
        <v>32</v>
      </c>
      <c r="B2" s="5" t="s">
        <v>34</v>
      </c>
      <c r="C2" s="5" t="s">
        <v>35</v>
      </c>
      <c r="D2" t="s">
        <v>42</v>
      </c>
      <c r="E2" t="s">
        <v>43</v>
      </c>
      <c r="F2" t="s">
        <v>44</v>
      </c>
    </row>
    <row r="3" spans="1:11">
      <c r="A3" s="5" t="s">
        <v>37</v>
      </c>
      <c r="B3" s="6">
        <v>3472</v>
      </c>
      <c r="C3" s="7">
        <v>34.430000305200004</v>
      </c>
      <c r="D3">
        <v>25</v>
      </c>
      <c r="E3" s="1">
        <v>0</v>
      </c>
      <c r="F3" s="2" t="s">
        <v>47</v>
      </c>
    </row>
    <row r="4" spans="1:11">
      <c r="A4" s="5" t="s">
        <v>38</v>
      </c>
      <c r="B4" s="6">
        <v>4000</v>
      </c>
      <c r="C4" s="7">
        <v>0</v>
      </c>
      <c r="D4">
        <v>25</v>
      </c>
      <c r="E4" s="1">
        <v>0</v>
      </c>
      <c r="F4" s="2" t="s">
        <v>47</v>
      </c>
    </row>
    <row r="5" spans="1:11">
      <c r="A5" s="5" t="s">
        <v>41</v>
      </c>
      <c r="B5" s="6">
        <v>3510</v>
      </c>
      <c r="C5" s="7">
        <v>79.519996643100015</v>
      </c>
      <c r="D5">
        <v>20</v>
      </c>
      <c r="E5" s="1">
        <v>0</v>
      </c>
      <c r="F5" s="2" t="s">
        <v>47</v>
      </c>
    </row>
    <row r="6" spans="1:11">
      <c r="A6" s="5" t="s">
        <v>39</v>
      </c>
      <c r="B6" s="6">
        <v>2702</v>
      </c>
      <c r="C6" s="7">
        <v>10.140000343300001</v>
      </c>
      <c r="D6">
        <v>30</v>
      </c>
      <c r="E6" s="1">
        <v>11.739999987199999</v>
      </c>
      <c r="F6" s="2">
        <v>8443</v>
      </c>
    </row>
    <row r="7" spans="1:11">
      <c r="A7" s="5" t="s">
        <v>40</v>
      </c>
      <c r="B7" s="6">
        <v>2800</v>
      </c>
      <c r="C7" s="7">
        <v>22.014999389600003</v>
      </c>
      <c r="D7">
        <v>30</v>
      </c>
      <c r="E7" s="1">
        <v>12.219999916900001</v>
      </c>
      <c r="F7" s="2">
        <v>10112</v>
      </c>
    </row>
    <row r="8" spans="1:11">
      <c r="A8" s="5" t="s">
        <v>36</v>
      </c>
      <c r="B8" s="6">
        <v>3510</v>
      </c>
      <c r="C8" s="7">
        <v>63.775001525900002</v>
      </c>
      <c r="D8">
        <v>30</v>
      </c>
      <c r="E8" s="1">
        <v>10.394999757400001</v>
      </c>
      <c r="F8" s="2">
        <v>7643</v>
      </c>
    </row>
    <row r="9" spans="1:11">
      <c r="A9" s="5"/>
      <c r="B9" s="8"/>
      <c r="C9" s="5"/>
      <c r="D9" s="5"/>
      <c r="E9" s="5"/>
    </row>
    <row r="10" spans="1:11">
      <c r="A10" s="9" t="s">
        <v>73</v>
      </c>
      <c r="B10" s="5" t="s">
        <v>34</v>
      </c>
      <c r="C10" s="5"/>
      <c r="D10" s="5"/>
      <c r="E10" s="5"/>
    </row>
    <row r="11" spans="1:11">
      <c r="A11" s="5" t="s">
        <v>32</v>
      </c>
      <c r="B11" s="5">
        <v>2021</v>
      </c>
      <c r="C11" s="5">
        <v>2029</v>
      </c>
      <c r="D11" s="5">
        <v>2037</v>
      </c>
      <c r="E11" s="5">
        <v>2045</v>
      </c>
    </row>
    <row r="12" spans="1:11">
      <c r="A12" s="5" t="s">
        <v>37</v>
      </c>
      <c r="B12" s="6">
        <v>2334.72002845</v>
      </c>
      <c r="C12" s="6">
        <v>1375.4398374300001</v>
      </c>
      <c r="D12" s="6">
        <v>810.30475745800004</v>
      </c>
      <c r="E12" s="6">
        <v>477.37006162800003</v>
      </c>
      <c r="H12" s="4"/>
      <c r="I12" s="4"/>
      <c r="J12" s="4"/>
      <c r="K12" s="4"/>
    </row>
    <row r="13" spans="1:11">
      <c r="A13" s="5" t="s">
        <v>38</v>
      </c>
      <c r="B13" s="6">
        <v>2689.7696180299999</v>
      </c>
      <c r="C13" s="6">
        <v>1584.6081076400001</v>
      </c>
      <c r="D13" s="6">
        <v>933.53082656499998</v>
      </c>
      <c r="E13" s="6">
        <v>549.96550878799997</v>
      </c>
      <c r="H13" s="4"/>
      <c r="I13" s="4"/>
      <c r="J13" s="4"/>
      <c r="K13" s="4"/>
    </row>
    <row r="14" spans="1:11">
      <c r="A14" s="5" t="s">
        <v>41</v>
      </c>
      <c r="B14" s="6">
        <v>3748.1248604500001</v>
      </c>
      <c r="C14" s="6">
        <v>4090.9417407599999</v>
      </c>
      <c r="D14" s="6">
        <v>4465.1138767799994</v>
      </c>
      <c r="E14" s="6">
        <v>4873.5091321299997</v>
      </c>
      <c r="H14" s="4"/>
      <c r="I14" s="4"/>
      <c r="J14" s="4"/>
      <c r="K14" s="4"/>
    </row>
    <row r="15" spans="1:11">
      <c r="C15" s="4"/>
      <c r="I15" s="4"/>
    </row>
    <row r="16" spans="1:11">
      <c r="C16" s="4"/>
      <c r="I16" s="4"/>
    </row>
    <row r="17" spans="1:9">
      <c r="A17" t="s">
        <v>73</v>
      </c>
      <c r="B17" s="3"/>
      <c r="C17" t="s">
        <v>34</v>
      </c>
      <c r="I17" s="4"/>
    </row>
    <row r="18" spans="1:9">
      <c r="A18" t="s">
        <v>32</v>
      </c>
      <c r="B18" t="s">
        <v>33</v>
      </c>
      <c r="I18" s="4"/>
    </row>
    <row r="19" spans="1:9">
      <c r="A19" t="s">
        <v>37</v>
      </c>
      <c r="B19">
        <v>2021</v>
      </c>
      <c r="C19" s="4">
        <v>2334.72002845</v>
      </c>
      <c r="I19" s="4"/>
    </row>
    <row r="20" spans="1:9">
      <c r="B20">
        <v>2029</v>
      </c>
      <c r="C20" s="4">
        <v>1375.4398374300001</v>
      </c>
      <c r="I20" s="4"/>
    </row>
    <row r="21" spans="1:9">
      <c r="B21">
        <v>2037</v>
      </c>
      <c r="C21" s="4">
        <v>810.30475745800004</v>
      </c>
      <c r="I21" s="4"/>
    </row>
    <row r="22" spans="1:9">
      <c r="B22">
        <v>2045</v>
      </c>
      <c r="C22" s="4">
        <v>477.37006162800003</v>
      </c>
      <c r="I22" s="4"/>
    </row>
    <row r="23" spans="1:9">
      <c r="A23" t="s">
        <v>38</v>
      </c>
      <c r="B23">
        <v>2021</v>
      </c>
      <c r="C23" s="4">
        <v>2689.7696180299999</v>
      </c>
      <c r="I23" s="4"/>
    </row>
    <row r="24" spans="1:9">
      <c r="B24">
        <v>2029</v>
      </c>
      <c r="C24" s="4">
        <v>1584.6081076400001</v>
      </c>
    </row>
    <row r="25" spans="1:9">
      <c r="B25">
        <v>2037</v>
      </c>
      <c r="C25" s="4">
        <v>933.53082656499998</v>
      </c>
    </row>
    <row r="26" spans="1:9">
      <c r="B26">
        <v>2045</v>
      </c>
      <c r="C26" s="4">
        <v>549.96550878799997</v>
      </c>
    </row>
    <row r="27" spans="1:9">
      <c r="A27" t="s">
        <v>41</v>
      </c>
      <c r="B27">
        <v>2021</v>
      </c>
      <c r="C27" s="4">
        <v>3748.1248604500001</v>
      </c>
    </row>
    <row r="28" spans="1:9">
      <c r="B28">
        <v>2029</v>
      </c>
      <c r="C28" s="4">
        <v>4090.9417407599999</v>
      </c>
    </row>
    <row r="29" spans="1:9">
      <c r="B29">
        <v>2037</v>
      </c>
      <c r="C29" s="4">
        <v>4465.1138767799994</v>
      </c>
    </row>
    <row r="30" spans="1:9">
      <c r="B30">
        <v>2045</v>
      </c>
      <c r="C30" s="4">
        <v>4873.5091321299997</v>
      </c>
    </row>
    <row r="37" spans="1:5">
      <c r="A37" t="s">
        <v>32</v>
      </c>
      <c r="B37" t="s">
        <v>42</v>
      </c>
      <c r="C37" t="s">
        <v>43</v>
      </c>
      <c r="D37" t="s">
        <v>44</v>
      </c>
      <c r="E37" t="s">
        <v>45</v>
      </c>
    </row>
    <row r="38" spans="1:5">
      <c r="A38" t="s">
        <v>60</v>
      </c>
      <c r="B38">
        <v>49</v>
      </c>
      <c r="C38" s="1">
        <v>0</v>
      </c>
      <c r="D38" s="10" t="s">
        <v>47</v>
      </c>
      <c r="E38" s="3">
        <v>30</v>
      </c>
    </row>
    <row r="39" spans="1:5">
      <c r="A39" t="s">
        <v>63</v>
      </c>
      <c r="B39">
        <v>48</v>
      </c>
      <c r="C39" s="1">
        <v>0</v>
      </c>
      <c r="D39" s="10" t="s">
        <v>47</v>
      </c>
      <c r="E39" s="3">
        <v>69</v>
      </c>
    </row>
    <row r="40" spans="1:5">
      <c r="A40" t="s">
        <v>62</v>
      </c>
      <c r="B40">
        <v>48</v>
      </c>
      <c r="C40" s="1">
        <v>0</v>
      </c>
      <c r="D40" s="10" t="s">
        <v>47</v>
      </c>
      <c r="E40" s="3">
        <v>5</v>
      </c>
    </row>
    <row r="41" spans="1:5">
      <c r="A41" t="s">
        <v>64</v>
      </c>
      <c r="B41">
        <v>47</v>
      </c>
      <c r="C41" s="1">
        <v>0</v>
      </c>
      <c r="D41" s="10" t="s">
        <v>47</v>
      </c>
      <c r="E41" s="3">
        <v>210</v>
      </c>
    </row>
    <row r="42" spans="1:5">
      <c r="A42" t="s">
        <v>51</v>
      </c>
      <c r="B42">
        <v>71</v>
      </c>
      <c r="C42" s="1">
        <v>6.1425000000000001</v>
      </c>
      <c r="D42" s="10" t="s">
        <v>47</v>
      </c>
      <c r="E42" s="3">
        <v>60</v>
      </c>
    </row>
    <row r="43" spans="1:5">
      <c r="A43" t="s">
        <v>46</v>
      </c>
      <c r="B43">
        <v>68</v>
      </c>
      <c r="C43" s="1">
        <v>4.47</v>
      </c>
      <c r="D43" s="10">
        <v>10106.9046473</v>
      </c>
      <c r="E43" s="3">
        <v>180</v>
      </c>
    </row>
    <row r="44" spans="1:5">
      <c r="A44" t="s">
        <v>48</v>
      </c>
      <c r="B44">
        <v>51</v>
      </c>
      <c r="C44" s="1">
        <v>4.9349999999999996</v>
      </c>
      <c r="D44" s="10">
        <v>18626.659880599997</v>
      </c>
      <c r="E44" s="3">
        <v>113</v>
      </c>
    </row>
    <row r="45" spans="1:5">
      <c r="A45" t="s">
        <v>52</v>
      </c>
      <c r="B45">
        <v>60</v>
      </c>
      <c r="C45" s="1">
        <v>8.19</v>
      </c>
      <c r="D45" s="10">
        <v>14190.674714299999</v>
      </c>
      <c r="E45" s="3">
        <v>48.6</v>
      </c>
    </row>
    <row r="46" spans="1:5">
      <c r="A46" t="s">
        <v>53</v>
      </c>
      <c r="B46">
        <v>57</v>
      </c>
      <c r="C46" s="1">
        <v>8.19</v>
      </c>
      <c r="D46" s="10">
        <v>14190.674714299999</v>
      </c>
      <c r="E46" s="3">
        <v>51.7</v>
      </c>
    </row>
    <row r="47" spans="1:5">
      <c r="A47" t="s">
        <v>54</v>
      </c>
      <c r="B47">
        <v>48</v>
      </c>
      <c r="C47" s="1">
        <v>8.19</v>
      </c>
      <c r="D47" s="10">
        <v>10237.736404699999</v>
      </c>
      <c r="E47" s="3">
        <v>128.1</v>
      </c>
    </row>
    <row r="48" spans="1:5">
      <c r="A48" t="s">
        <v>55</v>
      </c>
      <c r="B48">
        <v>41</v>
      </c>
      <c r="C48" s="1">
        <v>8.19</v>
      </c>
      <c r="D48" s="10">
        <v>10237.736404699999</v>
      </c>
      <c r="E48" s="3">
        <v>128.69999999999999</v>
      </c>
    </row>
    <row r="49" spans="1:5">
      <c r="A49" t="s">
        <v>56</v>
      </c>
      <c r="B49">
        <v>60</v>
      </c>
      <c r="C49" s="1">
        <v>8.19</v>
      </c>
      <c r="D49" s="10">
        <v>10237.736404699999</v>
      </c>
      <c r="E49" s="3">
        <v>77.900000000000006</v>
      </c>
    </row>
    <row r="50" spans="1:5">
      <c r="A50" t="s">
        <v>57</v>
      </c>
      <c r="B50">
        <v>59</v>
      </c>
      <c r="C50" s="1">
        <v>8.19</v>
      </c>
      <c r="D50" s="10">
        <v>10237.736404699999</v>
      </c>
      <c r="E50" s="3">
        <v>78.099999999999994</v>
      </c>
    </row>
    <row r="51" spans="1:5">
      <c r="A51" t="s">
        <v>58</v>
      </c>
      <c r="B51">
        <v>54</v>
      </c>
      <c r="C51" s="1">
        <v>8.19</v>
      </c>
      <c r="D51" s="10">
        <v>10237.736404699999</v>
      </c>
      <c r="E51" s="3">
        <v>82.1</v>
      </c>
    </row>
    <row r="52" spans="1:5">
      <c r="A52" t="s">
        <v>59</v>
      </c>
      <c r="B52">
        <v>52</v>
      </c>
      <c r="C52" s="1">
        <v>8.19</v>
      </c>
      <c r="D52" s="10">
        <v>10237.736404699999</v>
      </c>
      <c r="E52" s="3">
        <v>87.2</v>
      </c>
    </row>
    <row r="53" spans="1:5">
      <c r="A53" t="s">
        <v>66</v>
      </c>
      <c r="B53">
        <v>87</v>
      </c>
      <c r="C53" s="1">
        <v>4.9349999999999996</v>
      </c>
      <c r="D53" s="10">
        <v>19048.8633949</v>
      </c>
      <c r="E53" s="3">
        <v>51.2</v>
      </c>
    </row>
    <row r="54" spans="1:5">
      <c r="A54" t="s">
        <v>67</v>
      </c>
      <c r="B54">
        <v>70</v>
      </c>
      <c r="C54" s="1">
        <v>8.19</v>
      </c>
      <c r="D54" s="10">
        <v>10055.2906363</v>
      </c>
      <c r="E54" s="3">
        <v>47.2</v>
      </c>
    </row>
    <row r="55" spans="1:5">
      <c r="A55" t="s">
        <v>68</v>
      </c>
      <c r="B55">
        <v>67</v>
      </c>
      <c r="C55" s="1">
        <v>8.19</v>
      </c>
      <c r="D55" s="10">
        <v>10055.2906363</v>
      </c>
      <c r="E55" s="3">
        <v>47.7</v>
      </c>
    </row>
    <row r="56" spans="1:5">
      <c r="A56" t="s">
        <v>69</v>
      </c>
      <c r="B56">
        <v>67</v>
      </c>
      <c r="C56" s="1">
        <v>8.19</v>
      </c>
      <c r="D56" s="10">
        <v>10055.2906363</v>
      </c>
      <c r="E56" s="3">
        <v>51.8</v>
      </c>
    </row>
    <row r="57" spans="1:5">
      <c r="A57" t="s">
        <v>70</v>
      </c>
      <c r="B57">
        <v>69</v>
      </c>
      <c r="C57" s="1">
        <v>8.19</v>
      </c>
      <c r="D57" s="10">
        <v>10055.2906363</v>
      </c>
      <c r="E57" s="3">
        <v>51.9</v>
      </c>
    </row>
    <row r="58" spans="1:5">
      <c r="A58" t="s">
        <v>71</v>
      </c>
      <c r="B58">
        <v>62</v>
      </c>
      <c r="C58" s="1">
        <v>8.19</v>
      </c>
      <c r="D58" s="10">
        <v>10055.2906363</v>
      </c>
      <c r="E58" s="3">
        <v>77.8</v>
      </c>
    </row>
    <row r="59" spans="1:5">
      <c r="A59" t="s">
        <v>49</v>
      </c>
      <c r="B59">
        <v>49</v>
      </c>
      <c r="C59" s="1">
        <v>4.9349999999999996</v>
      </c>
      <c r="D59" s="10">
        <v>5623.4900437200004</v>
      </c>
      <c r="E59" s="3">
        <v>3.2</v>
      </c>
    </row>
    <row r="60" spans="1:5">
      <c r="A60" t="s">
        <v>50</v>
      </c>
      <c r="B60">
        <v>70</v>
      </c>
      <c r="C60" s="1">
        <v>4.9349999999999996</v>
      </c>
      <c r="D60" s="10">
        <v>5623.4720660200001</v>
      </c>
      <c r="E60" s="3">
        <v>3</v>
      </c>
    </row>
    <row r="61" spans="1:5">
      <c r="A61" t="s">
        <v>61</v>
      </c>
      <c r="B61">
        <v>69</v>
      </c>
      <c r="C61" s="1">
        <v>6.1425000000000001</v>
      </c>
      <c r="D61" s="10">
        <v>4453.1909242199999</v>
      </c>
      <c r="E61" s="3">
        <v>107</v>
      </c>
    </row>
    <row r="62" spans="1:5">
      <c r="A62" t="s">
        <v>65</v>
      </c>
      <c r="B62">
        <v>78</v>
      </c>
      <c r="C62" s="1">
        <v>4.9349999999999996</v>
      </c>
      <c r="D62" s="10">
        <v>4345.6761020899994</v>
      </c>
      <c r="E62" s="3">
        <v>20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summary_all_scenarios.tsv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2015-09-28T01:27:49Z</dcterms:created>
  <dcterms:modified xsi:type="dcterms:W3CDTF">2016-01-27T18:30:40Z</dcterms:modified>
</cp:coreProperties>
</file>