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NE\Desktop\BIA 650\"/>
    </mc:Choice>
  </mc:AlternateContent>
  <xr:revisionPtr revIDLastSave="0" documentId="13_ncr:1_{F9806112-105A-4D4D-9F7B-ED7AD0777D6F}" xr6:coauthVersionLast="44" xr6:coauthVersionMax="45" xr10:uidLastSave="{00000000-0000-0000-0000-000000000000}"/>
  <bookViews>
    <workbookView xWindow="-120" yWindow="-120" windowWidth="20730" windowHeight="11160" xr2:uid="{840B82BA-9CA7-FB45-8BFD-00A29631FF50}"/>
  </bookViews>
  <sheets>
    <sheet name="Model" sheetId="1" r:id="rId1"/>
    <sheet name="Sheet1_STS" sheetId="2" state="veryHidden" r:id="rId2"/>
    <sheet name="Perc Inc Vs Amount Processed" sheetId="4" r:id="rId3"/>
    <sheet name="Perc Inc Vs Total Cost" sheetId="5" r:id="rId4"/>
  </sheets>
  <definedNames>
    <definedName name="ChartData" localSheetId="2">'Perc Inc Vs Amount Processed'!$K$5:$K$14</definedName>
    <definedName name="ChartData" localSheetId="3">'Perc Inc Vs Total Cost'!$K$5:$K$15</definedName>
    <definedName name="Cost_per_Factory">Model!$D$6:$D$8</definedName>
    <definedName name="Cost_Per_Ton">Model!$B$6:$B$8</definedName>
    <definedName name="InputValues" localSheetId="2">'Perc Inc Vs Amount Processed'!$A$5:$A$14</definedName>
    <definedName name="InputValues" localSheetId="3">'Perc Inc Vs Total Cost'!$A$5:$A$15</definedName>
    <definedName name="No_of_Tonnes">Model!$C$6:$C$8</definedName>
    <definedName name="OutputAddresses" localSheetId="2">'Perc Inc Vs Amount Processed'!$B$4:$D$4</definedName>
    <definedName name="OutputAddresses" localSheetId="3">'Perc Inc Vs Total Cost'!$B$4</definedName>
    <definedName name="OutputValues" localSheetId="2">'Perc Inc Vs Amount Processed'!$B$5:$D$14</definedName>
    <definedName name="OutputValues" localSheetId="3">'Perc Inc Vs Total Cost'!$B$5:$B$15</definedName>
    <definedName name="Perc_Increase">Model!$M$7</definedName>
    <definedName name="solver_adj" localSheetId="0" hidden="1">Model!$C$6:$C$8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Model!$I$9</definedName>
    <definedName name="solver_lhs2" localSheetId="0" hidden="1">Model!$J$9</definedName>
    <definedName name="solver_lhs3" localSheetId="0" hidden="1">Model!$C$6:$C$8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Model!$D$9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4</definedName>
    <definedName name="solver_rhs1" localSheetId="0" hidden="1">Model!$I$12</definedName>
    <definedName name="solver_rhs2" localSheetId="0" hidden="1">Model!$J$12</definedName>
    <definedName name="solver_rhs3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Total_Cost">Model!$D$9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" i="5" l="1"/>
  <c r="K15" i="5"/>
  <c r="K14" i="5"/>
  <c r="K13" i="5"/>
  <c r="K12" i="5"/>
  <c r="K11" i="5"/>
  <c r="K10" i="5"/>
  <c r="K9" i="5"/>
  <c r="K8" i="5"/>
  <c r="K7" i="5"/>
  <c r="K6" i="5"/>
  <c r="K5" i="5"/>
  <c r="J4" i="5"/>
  <c r="K1" i="4"/>
  <c r="J4" i="4"/>
  <c r="K11" i="4" s="1"/>
  <c r="K8" i="4" l="1"/>
  <c r="K12" i="4"/>
  <c r="K5" i="4"/>
  <c r="K9" i="4"/>
  <c r="K13" i="4"/>
  <c r="K6" i="4"/>
  <c r="K10" i="4"/>
  <c r="K14" i="4"/>
  <c r="K7" i="4"/>
  <c r="J12" i="1"/>
  <c r="I12" i="1"/>
  <c r="J7" i="1"/>
  <c r="J8" i="1"/>
  <c r="J6" i="1"/>
  <c r="I7" i="1"/>
  <c r="I8" i="1"/>
  <c r="I6" i="1"/>
  <c r="D7" i="1"/>
  <c r="D8" i="1"/>
  <c r="D6" i="1"/>
  <c r="D9" i="1" l="1"/>
  <c r="I9" i="1"/>
  <c r="J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Swithin</author>
  </authors>
  <commentList>
    <comment ref="B5" authorId="0" shapeId="0" xr:uid="{50C68380-B93F-4B7A-8E0F-DE3CC597343F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CE4B10DD-A704-431C-9F90-C5A00EFC5C0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5B3A7DF6-678E-4B97-ABAB-B13FD4B930B4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AEE86D2F-F787-47EC-A51B-22BE1DA753E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57249CA1-A085-4B5E-AB64-0D5F3516D9FE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96849B19-A2F4-4C1D-9804-F302A0BF4F6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2059275E-6C69-4F5A-92E1-98FDDDE68DC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DC8A2158-A139-44C3-BF90-42618A9BB5ED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5F9856E2-A3E6-4C86-BCF1-1B157D0AA0A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AC723DDC-44A8-4EBE-B4F4-655A1570F2F2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Swithin</author>
  </authors>
  <commentList>
    <comment ref="B5" authorId="0" shapeId="0" xr:uid="{604D5890-1BA2-4163-BDF1-C8364B3B270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6" authorId="0" shapeId="0" xr:uid="{5FDCD1D8-35F8-4B93-A14D-E45A973A3749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7" authorId="0" shapeId="0" xr:uid="{470C6E83-08BB-4770-871F-64B57F0B1B0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8" authorId="0" shapeId="0" xr:uid="{51045B5F-4B42-47EF-9876-F19447D6EF35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9" authorId="0" shapeId="0" xr:uid="{536CBB81-BFD0-4B04-9173-33279DE4222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F90D0025-7B92-41E8-AD85-13853650D5D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1" authorId="0" shapeId="0" xr:uid="{6E163F80-2D48-4317-A9D5-FA81627499AA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2" authorId="0" shapeId="0" xr:uid="{5C96796C-D48C-433A-8FBD-25FB40F0F5B7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3" authorId="0" shapeId="0" xr:uid="{7DB086EF-C83C-480E-B60A-EAA922CC17D1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4" authorId="0" shapeId="0" xr:uid="{5BAE80FA-5388-4E00-A915-A8848F0B7E56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5" authorId="0" shapeId="0" xr:uid="{2752686B-B00F-4485-B3D8-B05F6DB6D18C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</commentList>
</comments>
</file>

<file path=xl/sharedStrings.xml><?xml version="1.0" encoding="utf-8"?>
<sst xmlns="http://schemas.openxmlformats.org/spreadsheetml/2006/main" count="35" uniqueCount="27">
  <si>
    <t>Cost of Processing Waste</t>
  </si>
  <si>
    <t>Factory_1</t>
  </si>
  <si>
    <t>Cost Per Ton</t>
  </si>
  <si>
    <t>Factory_2</t>
  </si>
  <si>
    <t>Factory_3</t>
  </si>
  <si>
    <t>P1</t>
  </si>
  <si>
    <t>P2</t>
  </si>
  <si>
    <t>&gt;=</t>
  </si>
  <si>
    <t>Total amount of Pollutants to be reduced</t>
  </si>
  <si>
    <t>Total amount of Pollutants  reduced</t>
  </si>
  <si>
    <t>No of Tonnes</t>
  </si>
  <si>
    <t>Cost per Factory</t>
  </si>
  <si>
    <t>Total Cost</t>
  </si>
  <si>
    <t>Amount of Pollutants Reduced per Ton</t>
  </si>
  <si>
    <t>Amount of Pollutants Reduced per factory</t>
  </si>
  <si>
    <t>Total amount of Pollutants to be reduced inc</t>
  </si>
  <si>
    <t>Perc Increase</t>
  </si>
  <si>
    <t>$M$7</t>
  </si>
  <si>
    <t>Percentage Increase</t>
  </si>
  <si>
    <t>Oneway analysis for Solver model in Sheet1 worksheet</t>
  </si>
  <si>
    <t>Percentage Increase (cell $M$7) values along side, output cell(s) along top</t>
  </si>
  <si>
    <t>No_of_Tonnes_1</t>
  </si>
  <si>
    <t>No_of_Tonnes_2</t>
  </si>
  <si>
    <t>No_of_Tonnes_3</t>
  </si>
  <si>
    <t>Total_Cost</t>
  </si>
  <si>
    <t>Data for chart</t>
  </si>
  <si>
    <t>$D$9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</si>
</sst>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4" borderId="0" xfId="3"/>
    <xf numFmtId="0" fontId="1" fillId="3" borderId="0" xfId="2"/>
    <xf numFmtId="0" fontId="2" fillId="2" borderId="0" xfId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textRotation="90"/>
    </xf>
    <xf numFmtId="0" fontId="0" fillId="5" borderId="0" xfId="0" applyFill="1" applyAlignment="1">
      <alignment horizontal="right" textRotation="90"/>
    </xf>
    <xf numFmtId="0" fontId="5" fillId="0" borderId="0" xfId="0" applyFon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</cellXfs>
  <cellStyles count="4">
    <cellStyle name="60% - Accent1" xfId="2" builtinId="32"/>
    <cellStyle name="Accent3" xfId="3" builtinId="3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'Perc Inc Vs Amount Processed'!$K$1</c:f>
          <c:strCache>
            <c:ptCount val="1"/>
            <c:pt idx="0">
              <c:v>Sensitivity of No_of_Tonnes_3 to Percentage Increase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'Perc Inc Vs Amount Processed'!$A$5:$A$14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'Perc Inc Vs Amount Processed'!$K$5:$K$14</c:f>
              <c:numCache>
                <c:formatCode>General</c:formatCode>
                <c:ptCount val="10"/>
                <c:pt idx="0">
                  <c:v>82</c:v>
                </c:pt>
                <c:pt idx="1">
                  <c:v>90</c:v>
                </c:pt>
                <c:pt idx="2">
                  <c:v>97</c:v>
                </c:pt>
                <c:pt idx="3">
                  <c:v>105</c:v>
                </c:pt>
                <c:pt idx="4">
                  <c:v>112</c:v>
                </c:pt>
                <c:pt idx="5">
                  <c:v>120</c:v>
                </c:pt>
                <c:pt idx="6">
                  <c:v>127</c:v>
                </c:pt>
                <c:pt idx="7">
                  <c:v>135</c:v>
                </c:pt>
                <c:pt idx="8">
                  <c:v>142</c:v>
                </c:pt>
                <c:pt idx="9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6E-4AD5-BAA7-851A39F86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301048"/>
        <c:axId val="576298752"/>
      </c:lineChart>
      <c:catAx>
        <c:axId val="5763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Increase ($M$7)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6298752"/>
        <c:crosses val="autoZero"/>
        <c:auto val="1"/>
        <c:lblAlgn val="ctr"/>
        <c:lblOffset val="100"/>
        <c:noMultiLvlLbl val="0"/>
      </c:catAx>
      <c:valAx>
        <c:axId val="5762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6301048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'Perc Inc Vs Total Cost'!$K$1</c:f>
          <c:strCache>
            <c:ptCount val="1"/>
            <c:pt idx="0">
              <c:v>Sensitivity of Total_Cost to Percentage Increase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'Perc Inc Vs Total Cost'!$A$5:$A$15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'Perc Inc Vs Total Cost'!$K$5:$K$15</c:f>
              <c:numCache>
                <c:formatCode>General</c:formatCode>
                <c:ptCount val="11"/>
                <c:pt idx="0">
                  <c:v>150000</c:v>
                </c:pt>
                <c:pt idx="1">
                  <c:v>165000</c:v>
                </c:pt>
                <c:pt idx="2">
                  <c:v>180000</c:v>
                </c:pt>
                <c:pt idx="3">
                  <c:v>195000</c:v>
                </c:pt>
                <c:pt idx="4">
                  <c:v>210000</c:v>
                </c:pt>
                <c:pt idx="5">
                  <c:v>225000</c:v>
                </c:pt>
                <c:pt idx="6">
                  <c:v>240000</c:v>
                </c:pt>
                <c:pt idx="7">
                  <c:v>255000</c:v>
                </c:pt>
                <c:pt idx="8">
                  <c:v>270000</c:v>
                </c:pt>
                <c:pt idx="9">
                  <c:v>285000</c:v>
                </c:pt>
                <c:pt idx="10">
                  <c:v>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37-4882-84C5-BBCE80583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768584"/>
        <c:axId val="578768912"/>
      </c:lineChart>
      <c:catAx>
        <c:axId val="578768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 Increase ($M$7)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8768912"/>
        <c:crosses val="autoZero"/>
        <c:auto val="1"/>
        <c:lblAlgn val="ctr"/>
        <c:lblOffset val="100"/>
        <c:noMultiLvlLbl val="0"/>
      </c:catAx>
      <c:valAx>
        <c:axId val="57876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8768584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14</xdr:row>
      <xdr:rowOff>47625</xdr:rowOff>
    </xdr:from>
    <xdr:to>
      <xdr:col>7</xdr:col>
      <xdr:colOff>104775</xdr:colOff>
      <xdr:row>28</xdr:row>
      <xdr:rowOff>104775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0EADE66B-E925-461B-9842-536790A7F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533400</xdr:colOff>
      <xdr:row>2</xdr:row>
      <xdr:rowOff>171450</xdr:rowOff>
    </xdr:from>
    <xdr:to>
      <xdr:col>15</xdr:col>
      <xdr:colOff>228600</xdr:colOff>
      <xdr:row>3</xdr:row>
      <xdr:rowOff>733425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404FF6-1A8E-4740-9C2C-B19FEB32C5A5}"/>
            </a:ext>
          </a:extLst>
        </xdr:cNvPr>
        <xdr:cNvSpPr txBox="1"/>
      </xdr:nvSpPr>
      <xdr:spPr>
        <a:xfrm>
          <a:off x="8077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180975</xdr:colOff>
      <xdr:row>3</xdr:row>
      <xdr:rowOff>142875</xdr:rowOff>
    </xdr:from>
    <xdr:to>
      <xdr:col>9</xdr:col>
      <xdr:colOff>257175</xdr:colOff>
      <xdr:row>15</xdr:row>
      <xdr:rowOff>66675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378AA84F-B5B2-4E91-B60D-B67935D40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533400</xdr:colOff>
      <xdr:row>2</xdr:row>
      <xdr:rowOff>171450</xdr:rowOff>
    </xdr:from>
    <xdr:to>
      <xdr:col>15</xdr:col>
      <xdr:colOff>228600</xdr:colOff>
      <xdr:row>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774A35-7256-41D7-8950-BC74B5C6CA1A}"/>
            </a:ext>
          </a:extLst>
        </xdr:cNvPr>
        <xdr:cNvSpPr txBox="1"/>
      </xdr:nvSpPr>
      <xdr:spPr>
        <a:xfrm>
          <a:off x="8077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81FB-32B2-5549-833E-E644F826C170}">
  <dimension ref="A4:M12"/>
  <sheetViews>
    <sheetView tabSelected="1" workbookViewId="0">
      <selection activeCell="D9" sqref="D9"/>
    </sheetView>
  </sheetViews>
  <sheetFormatPr defaultColWidth="11" defaultRowHeight="15.75" x14ac:dyDescent="0.25"/>
  <cols>
    <col min="3" max="3" width="12" customWidth="1"/>
    <col min="4" max="4" width="17.125" customWidth="1"/>
    <col min="7" max="7" width="14" customWidth="1"/>
    <col min="8" max="8" width="12.75" customWidth="1"/>
    <col min="11" max="11" width="13.875" customWidth="1"/>
    <col min="12" max="12" width="12.5" customWidth="1"/>
  </cols>
  <sheetData>
    <row r="4" spans="1:13" x14ac:dyDescent="0.25">
      <c r="A4" s="1" t="s">
        <v>0</v>
      </c>
      <c r="E4" t="s">
        <v>13</v>
      </c>
      <c r="I4" t="s">
        <v>14</v>
      </c>
    </row>
    <row r="5" spans="1:13" x14ac:dyDescent="0.25">
      <c r="B5" t="s">
        <v>2</v>
      </c>
      <c r="C5" t="s">
        <v>10</v>
      </c>
      <c r="D5" t="s">
        <v>11</v>
      </c>
      <c r="E5" t="s">
        <v>5</v>
      </c>
      <c r="F5" t="s">
        <v>6</v>
      </c>
      <c r="I5" t="s">
        <v>5</v>
      </c>
      <c r="J5" t="s">
        <v>6</v>
      </c>
    </row>
    <row r="6" spans="1:13" x14ac:dyDescent="0.25">
      <c r="A6" t="s">
        <v>1</v>
      </c>
      <c r="B6" s="3">
        <v>1500</v>
      </c>
      <c r="C6" s="4">
        <v>0</v>
      </c>
      <c r="D6">
        <f>B6*C6</f>
        <v>0</v>
      </c>
      <c r="E6" s="3">
        <v>0.1</v>
      </c>
      <c r="F6" s="3">
        <v>0.45</v>
      </c>
      <c r="I6">
        <f>C6*E6</f>
        <v>0</v>
      </c>
      <c r="J6">
        <f>C6*F6</f>
        <v>0</v>
      </c>
    </row>
    <row r="7" spans="1:13" x14ac:dyDescent="0.25">
      <c r="A7" t="s">
        <v>3</v>
      </c>
      <c r="B7" s="3">
        <v>1000</v>
      </c>
      <c r="C7" s="4">
        <v>0</v>
      </c>
      <c r="D7">
        <f t="shared" ref="D7:D8" si="0">B7*C7</f>
        <v>0</v>
      </c>
      <c r="E7" s="3">
        <v>0.2</v>
      </c>
      <c r="F7" s="3">
        <v>0.25</v>
      </c>
      <c r="I7">
        <f t="shared" ref="I7:I8" si="1">C7*E7</f>
        <v>0</v>
      </c>
      <c r="J7">
        <f t="shared" ref="J7:J8" si="2">C7*F7</f>
        <v>0</v>
      </c>
      <c r="L7" t="s">
        <v>16</v>
      </c>
      <c r="M7">
        <v>35</v>
      </c>
    </row>
    <row r="8" spans="1:13" x14ac:dyDescent="0.25">
      <c r="A8" t="s">
        <v>4</v>
      </c>
      <c r="B8" s="3">
        <v>2000</v>
      </c>
      <c r="C8" s="4">
        <v>102</v>
      </c>
      <c r="D8">
        <f t="shared" si="0"/>
        <v>204000</v>
      </c>
      <c r="E8" s="3">
        <v>0.4</v>
      </c>
      <c r="F8" s="3">
        <v>0.3</v>
      </c>
      <c r="I8">
        <f t="shared" si="1"/>
        <v>40.800000000000004</v>
      </c>
      <c r="J8">
        <f t="shared" si="2"/>
        <v>30.599999999999998</v>
      </c>
    </row>
    <row r="9" spans="1:13" x14ac:dyDescent="0.25">
      <c r="C9" t="s">
        <v>12</v>
      </c>
      <c r="D9" s="2">
        <f>D6+D7+D8</f>
        <v>204000</v>
      </c>
      <c r="F9" t="s">
        <v>9</v>
      </c>
      <c r="I9">
        <f>I6+I7+I8</f>
        <v>40.800000000000004</v>
      </c>
      <c r="J9">
        <f>J6+J7+J8</f>
        <v>30.599999999999998</v>
      </c>
    </row>
    <row r="10" spans="1:13" x14ac:dyDescent="0.25">
      <c r="I10" t="s">
        <v>7</v>
      </c>
      <c r="J10" t="s">
        <v>7</v>
      </c>
    </row>
    <row r="11" spans="1:13" x14ac:dyDescent="0.25">
      <c r="F11" t="s">
        <v>8</v>
      </c>
      <c r="I11">
        <v>30</v>
      </c>
      <c r="J11">
        <v>40</v>
      </c>
    </row>
    <row r="12" spans="1:13" x14ac:dyDescent="0.25">
      <c r="F12" t="s">
        <v>15</v>
      </c>
      <c r="I12">
        <f>I11*(1+(M7/100))</f>
        <v>40.5</v>
      </c>
      <c r="J12">
        <f>J11*(1+(M7/100))</f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01B3-D791-4589-B3B2-5EAC8B50DF1A}">
  <dimension ref="A1:B15"/>
  <sheetViews>
    <sheetView workbookViewId="0"/>
  </sheetViews>
  <sheetFormatPr defaultRowHeight="15.75" x14ac:dyDescent="0.25"/>
  <sheetData>
    <row r="1" spans="1:2" x14ac:dyDescent="0.25">
      <c r="A1">
        <v>1</v>
      </c>
    </row>
    <row r="2" spans="1:2" x14ac:dyDescent="0.25">
      <c r="A2" t="s">
        <v>17</v>
      </c>
    </row>
    <row r="3" spans="1:2" x14ac:dyDescent="0.25">
      <c r="A3">
        <v>1</v>
      </c>
    </row>
    <row r="4" spans="1:2" x14ac:dyDescent="0.25">
      <c r="A4">
        <v>0</v>
      </c>
    </row>
    <row r="5" spans="1:2" x14ac:dyDescent="0.25">
      <c r="A5">
        <v>100</v>
      </c>
    </row>
    <row r="6" spans="1:2" x14ac:dyDescent="0.25">
      <c r="A6">
        <v>10</v>
      </c>
    </row>
    <row r="8" spans="1:2" x14ac:dyDescent="0.25">
      <c r="A8" s="5"/>
      <c r="B8" s="5"/>
    </row>
    <row r="9" spans="1:2" x14ac:dyDescent="0.25">
      <c r="A9" t="s">
        <v>26</v>
      </c>
    </row>
    <row r="10" spans="1:2" x14ac:dyDescent="0.25">
      <c r="A10" t="s">
        <v>18</v>
      </c>
    </row>
    <row r="15" spans="1:2" x14ac:dyDescent="0.25">
      <c r="B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A44A-996A-4C4A-82AF-B71F4B46AE77}">
  <dimension ref="A1:K14"/>
  <sheetViews>
    <sheetView workbookViewId="0">
      <selection activeCell="K4" sqref="K4"/>
    </sheetView>
  </sheetViews>
  <sheetFormatPr defaultRowHeight="15.75" x14ac:dyDescent="0.25"/>
  <sheetData>
    <row r="1" spans="1:11" x14ac:dyDescent="0.25">
      <c r="A1" s="1" t="s">
        <v>19</v>
      </c>
      <c r="K1" s="9" t="str">
        <f>CONCATENATE("Sensitivity of ",$K$4," to ","Percentage Increase")</f>
        <v>Sensitivity of No_of_Tonnes_3 to Percentage Increase</v>
      </c>
    </row>
    <row r="3" spans="1:11" x14ac:dyDescent="0.25">
      <c r="A3" t="s">
        <v>20</v>
      </c>
      <c r="K3" t="s">
        <v>25</v>
      </c>
    </row>
    <row r="4" spans="1:11" ht="88.5" x14ac:dyDescent="0.25">
      <c r="B4" s="7" t="s">
        <v>21</v>
      </c>
      <c r="C4" s="7" t="s">
        <v>22</v>
      </c>
      <c r="D4" s="7" t="s">
        <v>23</v>
      </c>
      <c r="J4" s="9">
        <f>MATCH($K$4,OutputAddresses,0)</f>
        <v>3</v>
      </c>
      <c r="K4" s="8" t="s">
        <v>23</v>
      </c>
    </row>
    <row r="5" spans="1:11" x14ac:dyDescent="0.25">
      <c r="A5" s="6">
        <v>10</v>
      </c>
      <c r="B5" s="10">
        <v>0</v>
      </c>
      <c r="C5" s="11">
        <v>1</v>
      </c>
      <c r="D5" s="12">
        <v>82</v>
      </c>
      <c r="K5">
        <f>INDEX(OutputValues,1,$J$4)</f>
        <v>82</v>
      </c>
    </row>
    <row r="6" spans="1:11" x14ac:dyDescent="0.25">
      <c r="A6" s="6">
        <v>20</v>
      </c>
      <c r="B6" s="13">
        <v>0</v>
      </c>
      <c r="C6" s="14">
        <v>0</v>
      </c>
      <c r="D6" s="15">
        <v>90</v>
      </c>
      <c r="K6">
        <f>INDEX(OutputValues,2,$J$4)</f>
        <v>90</v>
      </c>
    </row>
    <row r="7" spans="1:11" x14ac:dyDescent="0.25">
      <c r="A7" s="6">
        <v>30</v>
      </c>
      <c r="B7" s="13">
        <v>0</v>
      </c>
      <c r="C7" s="14">
        <v>1</v>
      </c>
      <c r="D7" s="15">
        <v>97</v>
      </c>
      <c r="K7">
        <f>INDEX(OutputValues,3,$J$4)</f>
        <v>97</v>
      </c>
    </row>
    <row r="8" spans="1:11" x14ac:dyDescent="0.25">
      <c r="A8" s="6">
        <v>40</v>
      </c>
      <c r="B8" s="13">
        <v>0</v>
      </c>
      <c r="C8" s="14">
        <v>0</v>
      </c>
      <c r="D8" s="15">
        <v>105</v>
      </c>
      <c r="K8">
        <f>INDEX(OutputValues,4,$J$4)</f>
        <v>105</v>
      </c>
    </row>
    <row r="9" spans="1:11" x14ac:dyDescent="0.25">
      <c r="A9" s="6">
        <v>50</v>
      </c>
      <c r="B9" s="13">
        <v>0</v>
      </c>
      <c r="C9" s="14">
        <v>1</v>
      </c>
      <c r="D9" s="15">
        <v>112</v>
      </c>
      <c r="K9">
        <f>INDEX(OutputValues,5,$J$4)</f>
        <v>112</v>
      </c>
    </row>
    <row r="10" spans="1:11" x14ac:dyDescent="0.25">
      <c r="A10" s="6">
        <v>60</v>
      </c>
      <c r="B10" s="13">
        <v>0</v>
      </c>
      <c r="C10" s="14">
        <v>0</v>
      </c>
      <c r="D10" s="15">
        <v>120</v>
      </c>
      <c r="K10">
        <f>INDEX(OutputValues,6,$J$4)</f>
        <v>120</v>
      </c>
    </row>
    <row r="11" spans="1:11" x14ac:dyDescent="0.25">
      <c r="A11" s="6">
        <v>70</v>
      </c>
      <c r="B11" s="13">
        <v>0</v>
      </c>
      <c r="C11" s="14">
        <v>1</v>
      </c>
      <c r="D11" s="15">
        <v>127</v>
      </c>
      <c r="K11">
        <f>INDEX(OutputValues,7,$J$4)</f>
        <v>127</v>
      </c>
    </row>
    <row r="12" spans="1:11" x14ac:dyDescent="0.25">
      <c r="A12" s="6">
        <v>80</v>
      </c>
      <c r="B12" s="13">
        <v>0</v>
      </c>
      <c r="C12" s="14">
        <v>0</v>
      </c>
      <c r="D12" s="15">
        <v>135</v>
      </c>
      <c r="K12">
        <f>INDEX(OutputValues,8,$J$4)</f>
        <v>135</v>
      </c>
    </row>
    <row r="13" spans="1:11" x14ac:dyDescent="0.25">
      <c r="A13" s="6">
        <v>90</v>
      </c>
      <c r="B13" s="13">
        <v>0</v>
      </c>
      <c r="C13" s="14">
        <v>1</v>
      </c>
      <c r="D13" s="15">
        <v>142</v>
      </c>
      <c r="K13">
        <f>INDEX(OutputValues,9,$J$4)</f>
        <v>142</v>
      </c>
    </row>
    <row r="14" spans="1:11" x14ac:dyDescent="0.25">
      <c r="A14" s="6">
        <v>100</v>
      </c>
      <c r="B14" s="16">
        <v>0</v>
      </c>
      <c r="C14" s="17">
        <v>0</v>
      </c>
      <c r="D14" s="18">
        <v>150</v>
      </c>
      <c r="K14">
        <f>INDEX(OutputValues,10,$J$4)</f>
        <v>150</v>
      </c>
    </row>
  </sheetData>
  <dataValidations count="1">
    <dataValidation type="list" allowBlank="1" showInputMessage="1" showErrorMessage="1" sqref="K4" xr:uid="{34AA4556-13F6-4DD0-AA88-9262C23F159E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F3FE-3A8A-4955-BF69-3804CD78B973}">
  <dimension ref="A1:K15"/>
  <sheetViews>
    <sheetView workbookViewId="0"/>
  </sheetViews>
  <sheetFormatPr defaultRowHeight="15.75" x14ac:dyDescent="0.25"/>
  <sheetData>
    <row r="1" spans="1:11" x14ac:dyDescent="0.25">
      <c r="A1" s="1" t="s">
        <v>19</v>
      </c>
      <c r="K1" s="9" t="str">
        <f>CONCATENATE("Sensitivity of ",$K$4," to ","Percentage Increase")</f>
        <v>Sensitivity of Total_Cost to Percentage Increase</v>
      </c>
    </row>
    <row r="3" spans="1:11" x14ac:dyDescent="0.25">
      <c r="A3" t="s">
        <v>20</v>
      </c>
      <c r="K3" t="s">
        <v>25</v>
      </c>
    </row>
    <row r="4" spans="1:11" ht="57.75" x14ac:dyDescent="0.25">
      <c r="B4" s="7" t="s">
        <v>24</v>
      </c>
      <c r="J4" s="9">
        <f>MATCH($K$4,OutputAddresses,0)</f>
        <v>1</v>
      </c>
      <c r="K4" s="8" t="s">
        <v>24</v>
      </c>
    </row>
    <row r="5" spans="1:11" x14ac:dyDescent="0.25">
      <c r="A5" s="6">
        <v>0</v>
      </c>
      <c r="B5" s="19">
        <v>150000</v>
      </c>
      <c r="K5">
        <f>INDEX(OutputValues,1,$J$4)</f>
        <v>150000</v>
      </c>
    </row>
    <row r="6" spans="1:11" x14ac:dyDescent="0.25">
      <c r="A6" s="6">
        <v>10</v>
      </c>
      <c r="B6" s="20">
        <v>165000</v>
      </c>
      <c r="K6">
        <f>INDEX(OutputValues,2,$J$4)</f>
        <v>165000</v>
      </c>
    </row>
    <row r="7" spans="1:11" x14ac:dyDescent="0.25">
      <c r="A7" s="6">
        <v>20</v>
      </c>
      <c r="B7" s="20">
        <v>180000</v>
      </c>
      <c r="K7">
        <f>INDEX(OutputValues,3,$J$4)</f>
        <v>180000</v>
      </c>
    </row>
    <row r="8" spans="1:11" x14ac:dyDescent="0.25">
      <c r="A8" s="6">
        <v>30</v>
      </c>
      <c r="B8" s="20">
        <v>195000</v>
      </c>
      <c r="K8">
        <f>INDEX(OutputValues,4,$J$4)</f>
        <v>195000</v>
      </c>
    </row>
    <row r="9" spans="1:11" x14ac:dyDescent="0.25">
      <c r="A9" s="6">
        <v>40</v>
      </c>
      <c r="B9" s="20">
        <v>210000</v>
      </c>
      <c r="K9">
        <f>INDEX(OutputValues,5,$J$4)</f>
        <v>210000</v>
      </c>
    </row>
    <row r="10" spans="1:11" x14ac:dyDescent="0.25">
      <c r="A10" s="6">
        <v>50</v>
      </c>
      <c r="B10" s="20">
        <v>225000</v>
      </c>
      <c r="K10">
        <f>INDEX(OutputValues,6,$J$4)</f>
        <v>225000</v>
      </c>
    </row>
    <row r="11" spans="1:11" x14ac:dyDescent="0.25">
      <c r="A11" s="6">
        <v>60</v>
      </c>
      <c r="B11" s="20">
        <v>240000</v>
      </c>
      <c r="K11">
        <f>INDEX(OutputValues,7,$J$4)</f>
        <v>240000</v>
      </c>
    </row>
    <row r="12" spans="1:11" x14ac:dyDescent="0.25">
      <c r="A12" s="6">
        <v>70</v>
      </c>
      <c r="B12" s="20">
        <v>255000</v>
      </c>
      <c r="K12">
        <f>INDEX(OutputValues,8,$J$4)</f>
        <v>255000</v>
      </c>
    </row>
    <row r="13" spans="1:11" x14ac:dyDescent="0.25">
      <c r="A13" s="6">
        <v>80</v>
      </c>
      <c r="B13" s="20">
        <v>270000</v>
      </c>
      <c r="K13">
        <f>INDEX(OutputValues,9,$J$4)</f>
        <v>270000</v>
      </c>
    </row>
    <row r="14" spans="1:11" x14ac:dyDescent="0.25">
      <c r="A14" s="6">
        <v>90</v>
      </c>
      <c r="B14" s="20">
        <v>285000</v>
      </c>
      <c r="K14">
        <f>INDEX(OutputValues,10,$J$4)</f>
        <v>285000</v>
      </c>
    </row>
    <row r="15" spans="1:11" x14ac:dyDescent="0.25">
      <c r="A15" s="6">
        <v>100</v>
      </c>
      <c r="B15" s="21">
        <v>300000</v>
      </c>
      <c r="K15">
        <f>INDEX(OutputValues,11,$J$4)</f>
        <v>300000</v>
      </c>
    </row>
  </sheetData>
  <dataValidations count="1">
    <dataValidation type="list" allowBlank="1" showInputMessage="1" showErrorMessage="1" sqref="K4" xr:uid="{6C373B3D-E526-4FB0-AB34-FC15A230DDDB}">
      <formula1>OutputAddresses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Model</vt:lpstr>
      <vt:lpstr>Perc Inc Vs Amount Processed</vt:lpstr>
      <vt:lpstr>Perc Inc Vs Total Cost</vt:lpstr>
      <vt:lpstr>'Perc Inc Vs Amount Processed'!ChartData</vt:lpstr>
      <vt:lpstr>'Perc Inc Vs Total Cost'!ChartData</vt:lpstr>
      <vt:lpstr>Cost_per_Factory</vt:lpstr>
      <vt:lpstr>Cost_Per_Ton</vt:lpstr>
      <vt:lpstr>'Perc Inc Vs Amount Processed'!InputValues</vt:lpstr>
      <vt:lpstr>'Perc Inc Vs Total Cost'!InputValues</vt:lpstr>
      <vt:lpstr>No_of_Tonnes</vt:lpstr>
      <vt:lpstr>'Perc Inc Vs Amount Processed'!OutputAddresses</vt:lpstr>
      <vt:lpstr>'Perc Inc Vs Total Cost'!OutputAddresses</vt:lpstr>
      <vt:lpstr>'Perc Inc Vs Amount Processed'!OutputValues</vt:lpstr>
      <vt:lpstr>'Perc Inc Vs Total Cost'!OutputValues</vt:lpstr>
      <vt:lpstr>Perc_Increase</vt:lpstr>
      <vt:lpstr>Total_Cost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Swithin</cp:lastModifiedBy>
  <dcterms:created xsi:type="dcterms:W3CDTF">2019-10-02T01:29:31Z</dcterms:created>
  <dcterms:modified xsi:type="dcterms:W3CDTF">2019-10-02T18:04:34Z</dcterms:modified>
</cp:coreProperties>
</file>