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Chris\Dropbox\My Books\PMS 5e\Example Files\Chapter 05\Finished Examples\"/>
    </mc:Choice>
  </mc:AlternateContent>
  <bookViews>
    <workbookView xWindow="-90" yWindow="-480" windowWidth="28920" windowHeight="16035"/>
  </bookViews>
  <sheets>
    <sheet name="Model" sheetId="2" r:id="rId1"/>
    <sheet name="Model_STS" sheetId="6" state="veryHidden" r:id="rId2"/>
    <sheet name="STS_1" sheetId="10" r:id="rId3"/>
  </sheets>
  <definedNames>
    <definedName name="Arc_Capacity">Model!$F$8:$F$33</definedName>
    <definedName name="Arcs_at_capacity">Model!$B$39</definedName>
    <definedName name="ChartData" localSheetId="2">STS_1!$K$5:$K$11</definedName>
    <definedName name="Customer_demand">Model!$K$20:$K$21</definedName>
    <definedName name="Customer_net_inflow">Model!$I$20:$I$21</definedName>
    <definedName name="Destination">Model!$B$8:$B$33</definedName>
    <definedName name="Flow">Model!$D$8:$D$33</definedName>
    <definedName name="InputValues" localSheetId="2">STS_1!$A$5:$A$11</definedName>
    <definedName name="Origin">Model!$A$8:$A$33</definedName>
    <definedName name="OutputAddresses" localSheetId="0">#REF!</definedName>
    <definedName name="OutputAddresses" localSheetId="2">STS_1!$B$4:$C$4</definedName>
    <definedName name="OutputValues" localSheetId="2">STS_1!$B$5:$C$11</definedName>
    <definedName name="Plant_capacity">Model!$K$9:$K$11</definedName>
    <definedName name="Plant_net_outflow">Model!$I$9:$I$11</definedName>
    <definedName name="_xlnm.Print_Area" localSheetId="0">Model!$A$1:$K$36</definedName>
    <definedName name="solver_adj" localSheetId="0" hidden="1">Model!$D$8:$D$33</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100</definedName>
    <definedName name="solver_lhs1" localSheetId="0" hidden="1">Model!$I$20:$I$21</definedName>
    <definedName name="solver_lhs2" localSheetId="0" hidden="1">Model!$D$8:$D$33</definedName>
    <definedName name="solver_lhs3" localSheetId="0" hidden="1">Model!$I$9:$I$11</definedName>
    <definedName name="solver_lhs4" localSheetId="0" hidden="1">Model!$I$15:$I$16</definedName>
    <definedName name="solver_lin" localSheetId="0" hidden="1">1</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4</definedName>
    <definedName name="solver_nwt" localSheetId="0" hidden="1">1</definedName>
    <definedName name="solver_opt" localSheetId="0" hidden="1">Model!$B$36</definedName>
    <definedName name="solver_pre" localSheetId="0" hidden="1">0.000001</definedName>
    <definedName name="solver_rbv" localSheetId="0" hidden="1">1</definedName>
    <definedName name="solver_rel1" localSheetId="0" hidden="1">3</definedName>
    <definedName name="solver_rel2" localSheetId="0" hidden="1">1</definedName>
    <definedName name="solver_rel3" localSheetId="0" hidden="1">1</definedName>
    <definedName name="solver_rel4" localSheetId="0" hidden="1">2</definedName>
    <definedName name="solver_rhs1" localSheetId="0" hidden="1">Customer_demand</definedName>
    <definedName name="solver_rhs2" localSheetId="0" hidden="1">Arc_Capacity</definedName>
    <definedName name="solver_rhs3" localSheetId="0" hidden="1">Plant_capacity</definedName>
    <definedName name="solver_rhs4" localSheetId="0" hidden="1">0</definedName>
    <definedName name="solver_rlx" localSheetId="0" hidden="1">1</definedName>
    <definedName name="solver_rsd" localSheetId="0" hidden="1">0</definedName>
    <definedName name="solver_scl" localSheetId="0" hidden="1">2</definedName>
    <definedName name="solver_sho" localSheetId="0" hidden="1">2</definedName>
    <definedName name="solver_ssz" localSheetId="0" hidden="1">100</definedName>
    <definedName name="solver_tim" localSheetId="0" hidden="1">100</definedName>
    <definedName name="solver_tol" localSheetId="0" hidden="1">0.05</definedName>
    <definedName name="solver_typ" localSheetId="0" hidden="1">2</definedName>
    <definedName name="solver_val" localSheetId="0" hidden="1">0</definedName>
    <definedName name="solver_ver" localSheetId="0" hidden="1">3</definedName>
    <definedName name="Total_cost">Model!$B$36</definedName>
    <definedName name="Unit_Cost">Model!$C$8:$C$33</definedName>
    <definedName name="Warehouse_net_outflow">Model!$I$15:$I$16</definedName>
  </definedNames>
  <calcPr calcId="152511" calcMode="autoNoTable"/>
</workbook>
</file>

<file path=xl/calcChain.xml><?xml version="1.0" encoding="utf-8"?>
<calcChain xmlns="http://schemas.openxmlformats.org/spreadsheetml/2006/main">
  <c r="K1" i="10" l="1"/>
  <c r="K11" i="10"/>
  <c r="K10" i="10"/>
  <c r="K9" i="10"/>
  <c r="K8" i="10"/>
  <c r="K7" i="10"/>
  <c r="K6" i="10"/>
  <c r="K5" i="10"/>
  <c r="J4" i="10"/>
  <c r="B39" i="2" l="1"/>
  <c r="B36" i="2"/>
  <c r="I21" i="2"/>
  <c r="I20" i="2"/>
  <c r="I16" i="2"/>
  <c r="I15" i="2"/>
  <c r="I10" i="2"/>
  <c r="I11" i="2"/>
  <c r="I9" i="2"/>
  <c r="F8" i="2"/>
  <c r="F9" i="2"/>
  <c r="F10" i="2"/>
  <c r="F11" i="2"/>
  <c r="F12" i="2"/>
  <c r="F13" i="2"/>
  <c r="F14" i="2"/>
  <c r="F15" i="2"/>
  <c r="F16" i="2"/>
  <c r="F17" i="2"/>
  <c r="F18" i="2"/>
  <c r="F19" i="2"/>
  <c r="F20" i="2"/>
  <c r="F21" i="2"/>
  <c r="F22" i="2"/>
  <c r="F23" i="2"/>
  <c r="F24" i="2"/>
  <c r="F25" i="2"/>
  <c r="F26" i="2"/>
  <c r="F27" i="2"/>
  <c r="F28" i="2"/>
  <c r="F29" i="2"/>
  <c r="F30" i="2"/>
  <c r="F31" i="2"/>
  <c r="F32" i="2"/>
  <c r="F33" i="2"/>
</calcChain>
</file>

<file path=xl/comments1.xml><?xml version="1.0" encoding="utf-8"?>
<comments xmlns="http://schemas.openxmlformats.org/spreadsheetml/2006/main">
  <authors>
    <author>Chris</author>
  </authors>
  <commentList>
    <comment ref="B5" authorId="0" shapeId="0">
      <text>
        <r>
          <rPr>
            <sz val="9"/>
            <color indexed="81"/>
            <rFont val="Tahoma"/>
            <family val="2"/>
          </rPr>
          <t>Solver found a solution. All constraints and optimality conditions are satisfied.</t>
        </r>
      </text>
    </comment>
    <comment ref="B6" authorId="0" shapeId="0">
      <text>
        <r>
          <rPr>
            <sz val="9"/>
            <color indexed="81"/>
            <rFont val="Tahoma"/>
            <family val="2"/>
          </rPr>
          <t>Solver found a solution. All constraints and optimality conditions are satisfied.</t>
        </r>
      </text>
    </comment>
    <comment ref="B7" authorId="0" shapeId="0">
      <text>
        <r>
          <rPr>
            <sz val="9"/>
            <color indexed="81"/>
            <rFont val="Tahoma"/>
            <family val="2"/>
          </rPr>
          <t>Solver found a solution. All constraints and optimality conditions are satisfied.</t>
        </r>
      </text>
    </comment>
    <comment ref="B8" authorId="0" shapeId="0">
      <text>
        <r>
          <rPr>
            <sz val="9"/>
            <color indexed="81"/>
            <rFont val="Tahoma"/>
            <family val="2"/>
          </rPr>
          <t>Solver found a solution. All constraints and optimality conditions are satisfied.</t>
        </r>
      </text>
    </comment>
    <comment ref="B9" authorId="0" shapeId="0">
      <text>
        <r>
          <rPr>
            <sz val="9"/>
            <color indexed="81"/>
            <rFont val="Tahoma"/>
            <family val="2"/>
          </rPr>
          <t>Solver found a solution. All constraints and optimality conditions are satisfied.</t>
        </r>
      </text>
    </comment>
    <comment ref="B10" authorId="0" shapeId="0">
      <text>
        <r>
          <rPr>
            <sz val="9"/>
            <color indexed="81"/>
            <rFont val="Tahoma"/>
            <family val="2"/>
          </rPr>
          <t>Solver found a solution. All constraints and optimality conditions are satisfied.</t>
        </r>
      </text>
    </comment>
    <comment ref="B11" authorId="0" shapeId="0">
      <text>
        <r>
          <rPr>
            <sz val="9"/>
            <color indexed="81"/>
            <rFont val="Tahoma"/>
            <family val="2"/>
          </rPr>
          <t>Solver found a solution. All constraints and optimality conditions are satisfied.</t>
        </r>
      </text>
    </comment>
  </commentList>
</comments>
</file>

<file path=xl/sharedStrings.xml><?xml version="1.0" encoding="utf-8"?>
<sst xmlns="http://schemas.openxmlformats.org/spreadsheetml/2006/main" count="91" uniqueCount="53">
  <si>
    <t>RedBrand shipping model</t>
  </si>
  <si>
    <t>Inputs</t>
  </si>
  <si>
    <t>Common arc capacity</t>
  </si>
  <si>
    <t>Network structure, flows, and arc capacity constraints</t>
  </si>
  <si>
    <t>Node balance constraints</t>
  </si>
  <si>
    <t>Origin</t>
  </si>
  <si>
    <t>Destination</t>
  </si>
  <si>
    <t>Unit Cost</t>
  </si>
  <si>
    <t>Flow</t>
  </si>
  <si>
    <t>Arc Capacity</t>
  </si>
  <si>
    <t>Plant constraints</t>
  </si>
  <si>
    <t>Node</t>
  </si>
  <si>
    <t>Plant net outflow</t>
  </si>
  <si>
    <t>Plant capacity</t>
  </si>
  <si>
    <t>Warehouse constraints</t>
  </si>
  <si>
    <t>Warehouse net outflow</t>
  </si>
  <si>
    <t>Required</t>
  </si>
  <si>
    <t>Customer constraints</t>
  </si>
  <si>
    <t>Customer net inflow</t>
  </si>
  <si>
    <t>Customer demand</t>
  </si>
  <si>
    <t>Objective to minimize</t>
  </si>
  <si>
    <t>Total cost</t>
  </si>
  <si>
    <t>&lt;=</t>
  </si>
  <si>
    <t>=</t>
  </si>
  <si>
    <t>&gt;=</t>
  </si>
  <si>
    <t>Range names used</t>
  </si>
  <si>
    <t>Arc_Capacity</t>
  </si>
  <si>
    <t>=Model!$F$8:$F$33</t>
  </si>
  <si>
    <t>Customer_demand</t>
  </si>
  <si>
    <t>=Model!$K$20:$K$21</t>
  </si>
  <si>
    <t>Customer_net_inflow</t>
  </si>
  <si>
    <t>=Model!$I$20:$I$21</t>
  </si>
  <si>
    <t>=Model!$B$8:$B$33</t>
  </si>
  <si>
    <t>=Model!$D$8:$D$33</t>
  </si>
  <si>
    <t>=Model!$A$8:$A$33</t>
  </si>
  <si>
    <t>Plant_capacity</t>
  </si>
  <si>
    <t>=Model!$K$9:$K$11</t>
  </si>
  <si>
    <t>Plant_net_outflow</t>
  </si>
  <si>
    <t>=Model!$I$9:$I$11</t>
  </si>
  <si>
    <t>Total_cost</t>
  </si>
  <si>
    <t>=Model!$B$36</t>
  </si>
  <si>
    <t>Warehouse_net_outflow</t>
  </si>
  <si>
    <t>=Model!$I$15:$I$16</t>
  </si>
  <si>
    <t>Unit_Cost</t>
  </si>
  <si>
    <t>=Model!$C$8:$C$33</t>
  </si>
  <si>
    <t>Additional output variable (for sensitivity analysis)</t>
  </si>
  <si>
    <t>Arcs at capacity</t>
  </si>
  <si>
    <t>$B$4</t>
  </si>
  <si>
    <t>$B$36,$B$39</t>
  </si>
  <si>
    <t>Data for chart</t>
  </si>
  <si>
    <t>Oneway analysis for Solver model in Model worksheet</t>
  </si>
  <si>
    <t>Common arc capacity (cell $B$4) values along side, output cell(s) along top</t>
  </si>
  <si>
    <t>Arcs_at_capacity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</si>
</sst>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quot;$&quot;#,##0"/>
  </numFmts>
  <fonts count="9" x14ac:knownFonts="1">
    <font>
      <sz val="11"/>
      <color theme="1"/>
      <name val="Calibri"/>
      <family val="2"/>
      <scheme val="minor"/>
    </font>
    <font>
      <sz val="10"/>
      <name val="Arial"/>
      <family val="2"/>
    </font>
    <font>
      <u/>
      <sz val="7.5"/>
      <color indexed="12"/>
      <name val="Arial"/>
      <family val="2"/>
    </font>
    <font>
      <b/>
      <sz val="11"/>
      <name val="Calibri"/>
      <family val="2"/>
      <scheme val="minor"/>
    </font>
    <font>
      <sz val="11"/>
      <name val="Calibri"/>
      <family val="2"/>
      <scheme val="minor"/>
    </font>
    <font>
      <u/>
      <sz val="11"/>
      <color indexed="12"/>
      <name val="Calibri"/>
      <family val="2"/>
      <scheme val="minor"/>
    </font>
    <font>
      <b/>
      <sz val="11"/>
      <color theme="1"/>
      <name val="Calibri"/>
      <family val="2"/>
      <scheme val="minor"/>
    </font>
    <font>
      <sz val="11"/>
      <color rgb="FFFFFFFF"/>
      <name val="Calibri"/>
      <family val="2"/>
      <scheme val="minor"/>
    </font>
    <font>
      <sz val="9"/>
      <color indexed="81"/>
      <name val="Tahoma"/>
      <family val="2"/>
    </font>
  </fonts>
  <fills count="6">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tint="-0.249977111117893"/>
        <bgColor indexed="64"/>
      </patternFill>
    </fill>
    <fill>
      <patternFill patternType="solid">
        <fgColor theme="9" tint="0.59999389629810485"/>
        <bgColor indexed="64"/>
      </patternFill>
    </fill>
  </fills>
  <borders count="7">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0" fontId="1" fillId="0" borderId="0"/>
    <xf numFmtId="0" fontId="2" fillId="0" borderId="0" applyNumberFormat="0" applyFill="0" applyBorder="0" applyAlignment="0" applyProtection="0">
      <alignment vertical="top"/>
      <protection locked="0"/>
    </xf>
  </cellStyleXfs>
  <cellXfs count="28">
    <xf numFmtId="0" fontId="0" fillId="0" borderId="0" xfId="0"/>
    <xf numFmtId="0" fontId="3" fillId="0" borderId="0" xfId="1" applyFont="1"/>
    <xf numFmtId="0" fontId="4" fillId="0" borderId="0" xfId="1" applyFont="1"/>
    <xf numFmtId="0" fontId="5" fillId="0" borderId="0" xfId="2" applyFont="1" applyAlignment="1" applyProtection="1"/>
    <xf numFmtId="0" fontId="3" fillId="0" borderId="0" xfId="1" applyFont="1" applyBorder="1"/>
    <xf numFmtId="0" fontId="4" fillId="0" borderId="0" xfId="1" applyNumberFormat="1" applyFont="1"/>
    <xf numFmtId="0" fontId="4" fillId="0" borderId="0" xfId="1" applyFont="1" applyAlignment="1">
      <alignment horizontal="right"/>
    </xf>
    <xf numFmtId="0" fontId="4" fillId="0" borderId="0" xfId="1" applyFont="1" applyBorder="1"/>
    <xf numFmtId="0" fontId="4" fillId="0" borderId="0" xfId="1" applyNumberFormat="1" applyFont="1" applyBorder="1"/>
    <xf numFmtId="0" fontId="4" fillId="0" borderId="0" xfId="1" applyFont="1" applyBorder="1" applyAlignment="1">
      <alignment horizontal="right"/>
    </xf>
    <xf numFmtId="0" fontId="4" fillId="0" borderId="0" xfId="1" applyFont="1" applyBorder="1" applyAlignment="1">
      <alignment horizontal="center"/>
    </xf>
    <xf numFmtId="0" fontId="4" fillId="0" borderId="0" xfId="1" applyNumberFormat="1" applyFont="1" applyBorder="1" applyAlignment="1">
      <alignment horizontal="right"/>
    </xf>
    <xf numFmtId="0" fontId="4" fillId="0" borderId="0" xfId="1" applyNumberFormat="1" applyFont="1" applyBorder="1" applyAlignment="1">
      <alignment horizontal="center"/>
    </xf>
    <xf numFmtId="0" fontId="4" fillId="2" borderId="0" xfId="1" applyFont="1" applyFill="1" applyBorder="1"/>
    <xf numFmtId="1" fontId="4" fillId="3" borderId="0" xfId="1" applyNumberFormat="1" applyFont="1" applyFill="1" applyBorder="1"/>
    <xf numFmtId="164" fontId="4" fillId="4" borderId="0" xfId="1" applyNumberFormat="1" applyFont="1" applyFill="1" applyBorder="1"/>
    <xf numFmtId="49" fontId="0" fillId="0" borderId="0" xfId="0" applyNumberFormat="1"/>
    <xf numFmtId="164" fontId="0" fillId="0" borderId="1" xfId="0" applyNumberFormat="1" applyBorder="1"/>
    <xf numFmtId="0" fontId="0" fillId="0" borderId="2" xfId="0" applyNumberFormat="1" applyBorder="1"/>
    <xf numFmtId="164" fontId="0" fillId="0" borderId="3" xfId="0" applyNumberFormat="1" applyBorder="1"/>
    <xf numFmtId="0" fontId="0" fillId="0" borderId="4" xfId="0" applyNumberFormat="1" applyBorder="1"/>
    <xf numFmtId="164" fontId="0" fillId="0" borderId="5" xfId="0" applyNumberFormat="1" applyBorder="1"/>
    <xf numFmtId="0" fontId="0" fillId="0" borderId="6" xfId="0" applyNumberFormat="1" applyBorder="1"/>
    <xf numFmtId="0" fontId="6" fillId="0" borderId="0" xfId="0" applyFont="1"/>
    <xf numFmtId="0" fontId="0" fillId="0" borderId="0" xfId="0" applyNumberFormat="1"/>
    <xf numFmtId="0" fontId="7" fillId="0" borderId="0" xfId="0" applyFont="1"/>
    <xf numFmtId="0" fontId="0" fillId="0" borderId="0" xfId="0" applyAlignment="1">
      <alignment horizontal="right" textRotation="90"/>
    </xf>
    <xf numFmtId="0" fontId="0" fillId="5" borderId="0" xfId="0" applyFill="1" applyAlignment="1">
      <alignment horizontal="right" textRotation="90"/>
    </xf>
  </cellXfs>
  <cellStyles count="3">
    <cellStyle name="Hyperlink" xfId="2" builtinId="8"/>
    <cellStyle name="Normal" xfId="0" builtinId="0" customBuiltin="1"/>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STS_1!$K$1</c:f>
          <c:strCache>
            <c:ptCount val="1"/>
            <c:pt idx="0">
              <c:v>Sensitivity of Total_cost to Common arc capacity</c:v>
            </c:pt>
          </c:strCache>
        </c:strRef>
      </c:tx>
      <c:layout/>
      <c:overlay val="0"/>
      <c:txPr>
        <a:bodyPr/>
        <a:lstStyle/>
        <a:p>
          <a:pPr>
            <a:defRPr sz="1200"/>
          </a:pPr>
          <a:endParaRPr lang="en-US"/>
        </a:p>
      </c:txPr>
    </c:title>
    <c:autoTitleDeleted val="0"/>
    <c:plotArea>
      <c:layout/>
      <c:lineChart>
        <c:grouping val="standard"/>
        <c:varyColors val="0"/>
        <c:ser>
          <c:idx val="0"/>
          <c:order val="0"/>
          <c:cat>
            <c:numRef>
              <c:f>STS_1!$A$5:$A$11</c:f>
              <c:numCache>
                <c:formatCode>General</c:formatCode>
                <c:ptCount val="7"/>
                <c:pt idx="0">
                  <c:v>150</c:v>
                </c:pt>
                <c:pt idx="1">
                  <c:v>175</c:v>
                </c:pt>
                <c:pt idx="2">
                  <c:v>200</c:v>
                </c:pt>
                <c:pt idx="3">
                  <c:v>225</c:v>
                </c:pt>
                <c:pt idx="4">
                  <c:v>250</c:v>
                </c:pt>
                <c:pt idx="5">
                  <c:v>275</c:v>
                </c:pt>
                <c:pt idx="6">
                  <c:v>300</c:v>
                </c:pt>
              </c:numCache>
            </c:numRef>
          </c:cat>
          <c:val>
            <c:numRef>
              <c:f>STS_1!$K$5:$K$11</c:f>
              <c:numCache>
                <c:formatCode>General</c:formatCode>
                <c:ptCount val="7"/>
                <c:pt idx="0">
                  <c:v>4120</c:v>
                </c:pt>
                <c:pt idx="1">
                  <c:v>3642.5</c:v>
                </c:pt>
                <c:pt idx="2">
                  <c:v>3260</c:v>
                </c:pt>
                <c:pt idx="3">
                  <c:v>2997.5</c:v>
                </c:pt>
                <c:pt idx="4">
                  <c:v>2735</c:v>
                </c:pt>
                <c:pt idx="5">
                  <c:v>2472.5</c:v>
                </c:pt>
                <c:pt idx="6">
                  <c:v>2320</c:v>
                </c:pt>
              </c:numCache>
            </c:numRef>
          </c:val>
          <c:smooth val="0"/>
        </c:ser>
        <c:dLbls>
          <c:showLegendKey val="0"/>
          <c:showVal val="0"/>
          <c:showCatName val="0"/>
          <c:showSerName val="0"/>
          <c:showPercent val="0"/>
          <c:showBubbleSize val="0"/>
        </c:dLbls>
        <c:marker val="1"/>
        <c:smooth val="0"/>
        <c:axId val="758722304"/>
        <c:axId val="758721520"/>
      </c:lineChart>
      <c:catAx>
        <c:axId val="758722304"/>
        <c:scaling>
          <c:orientation val="minMax"/>
        </c:scaling>
        <c:delete val="0"/>
        <c:axPos val="b"/>
        <c:title>
          <c:tx>
            <c:rich>
              <a:bodyPr/>
              <a:lstStyle/>
              <a:p>
                <a:pPr>
                  <a:defRPr/>
                </a:pPr>
                <a:r>
                  <a:rPr lang="en-US"/>
                  <a:t>Common arc capacity ($B$4)</a:t>
                </a:r>
              </a:p>
            </c:rich>
          </c:tx>
          <c:layout/>
          <c:overlay val="0"/>
        </c:title>
        <c:numFmt formatCode="General" sourceLinked="1"/>
        <c:majorTickMark val="out"/>
        <c:minorTickMark val="none"/>
        <c:tickLblPos val="nextTo"/>
        <c:crossAx val="758721520"/>
        <c:crosses val="autoZero"/>
        <c:auto val="1"/>
        <c:lblAlgn val="ctr"/>
        <c:lblOffset val="100"/>
        <c:noMultiLvlLbl val="0"/>
      </c:catAx>
      <c:valAx>
        <c:axId val="758721520"/>
        <c:scaling>
          <c:orientation val="minMax"/>
        </c:scaling>
        <c:delete val="0"/>
        <c:axPos val="l"/>
        <c:majorGridlines/>
        <c:numFmt formatCode="General" sourceLinked="1"/>
        <c:majorTickMark val="out"/>
        <c:minorTickMark val="none"/>
        <c:tickLblPos val="nextTo"/>
        <c:crossAx val="758722304"/>
        <c:crosses val="autoZero"/>
        <c:crossBetween val="between"/>
      </c:valAx>
    </c:plotArea>
    <c:plotVisOnly val="1"/>
    <c:dispBlanksAs val="gap"/>
    <c:showDLblsOverMax val="0"/>
  </c:chart>
  <c:spPr>
    <a:ln w="15875" cap="flat" cmpd="sng" algn="ctr">
      <a:solidFill>
        <a:schemeClr val="accent1">
          <a:lumMod val="100000"/>
        </a:schemeClr>
      </a:solidFill>
      <a:prstDash val="solid"/>
      <a:round/>
      <a:headEnd type="none" w="med" len="med"/>
      <a:tailEnd type="none" w="med" len="med"/>
    </a:ln>
  </c:spPr>
  <c:printSettings>
    <c:headerFooter/>
    <c:pageMargins b="0.75" l="0.7" r="0.7" t="0.75" header="0.3" footer="0.3"/>
    <c:pageSetup/>
  </c:printSettings>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561975</xdr:colOff>
      <xdr:row>34</xdr:row>
      <xdr:rowOff>142875</xdr:rowOff>
    </xdr:from>
    <xdr:to>
      <xdr:col>6</xdr:col>
      <xdr:colOff>733425</xdr:colOff>
      <xdr:row>43</xdr:row>
      <xdr:rowOff>95250</xdr:rowOff>
    </xdr:to>
    <xdr:sp macro="" textlink="">
      <xdr:nvSpPr>
        <xdr:cNvPr id="3" name="TextBox 2"/>
        <xdr:cNvSpPr txBox="1"/>
      </xdr:nvSpPr>
      <xdr:spPr>
        <a:xfrm>
          <a:off x="3124200" y="6619875"/>
          <a:ext cx="2952750" cy="1666875"/>
        </a:xfrm>
        <a:prstGeom prst="roundRect">
          <a:avLst/>
        </a:prstGeom>
        <a:solidFill>
          <a:schemeClr val="bg1">
            <a:shade val="80000"/>
          </a:schemeClr>
        </a:solidFill>
        <a:ln w="9525" cmpd="sng">
          <a:noFill/>
        </a:ln>
        <a:effectLst>
          <a:outerShdw blurRad="50800" dist="38100" dir="8100000" algn="tr">
            <a:prstClr val="black">
              <a:alpha val="40000"/>
            </a:prstClr>
          </a:outerShdw>
        </a:effectLst>
        <a:extLst>
          <a:ext uri="{91240B29-F687-4F45-9708-019B960494DF}">
            <a14:hiddenLine xmlns:a14="http://schemas.microsoft.com/office/drawing/2010/main" w="9525" cmpd="sng">
              <a:solidFill>
                <a:schemeClr val="lt1">
                  <a:shade val="50000"/>
                </a:schemeClr>
              </a:solidFill>
            </a14:hiddenLine>
          </a:ext>
        </a:ex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Because of computer roundoff,</a:t>
          </a:r>
          <a:r>
            <a:rPr lang="en-US" sz="1100" baseline="0"/>
            <a:t> it is possible that an arc at capacity might not be </a:t>
          </a:r>
          <a:r>
            <a:rPr lang="en-US" sz="1100" i="1" baseline="0"/>
            <a:t>exactly </a:t>
          </a:r>
          <a:r>
            <a:rPr lang="en-US" sz="1100" i="0" baseline="0"/>
            <a:t>at capacity. Its flow might be something like 199.99999. Therefore, to be safe, the formula in cell B39 could be changed to something like =COUNTIF(Flow,"&gt;"&amp;B4-0.00001). This checks for flows that are essentially at capacity except for roundoff.</a:t>
          </a:r>
          <a:endParaRPr lang="en-US" sz="1100"/>
        </a:p>
      </xdr:txBody>
    </xdr:sp>
    <xdr:clientData/>
  </xdr:twoCellAnchor>
  <xdr:twoCellAnchor>
    <xdr:from>
      <xdr:col>7</xdr:col>
      <xdr:colOff>371475</xdr:colOff>
      <xdr:row>34</xdr:row>
      <xdr:rowOff>123824</xdr:rowOff>
    </xdr:from>
    <xdr:to>
      <xdr:col>11</xdr:col>
      <xdr:colOff>428625</xdr:colOff>
      <xdr:row>50</xdr:row>
      <xdr:rowOff>38099</xdr:rowOff>
    </xdr:to>
    <xdr:sp macro="" textlink="">
      <xdr:nvSpPr>
        <xdr:cNvPr id="4" name="TextBox 3"/>
        <xdr:cNvSpPr txBox="1"/>
      </xdr:nvSpPr>
      <xdr:spPr>
        <a:xfrm>
          <a:off x="6515100" y="6600824"/>
          <a:ext cx="4972050" cy="296227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wrap="square" rtlCol="0" anchor="t"/>
        <a:lstStyle/>
        <a:p>
          <a:r>
            <a:rPr lang="en-US" sz="1100"/>
            <a:t>This </a:t>
          </a:r>
          <a:r>
            <a:rPr lang="en-US" sz="1100" baseline="0"/>
            <a:t>network model is much more general than the basic transportation model. Here are differences: (1) goods can flow into or out of </a:t>
          </a:r>
          <a:r>
            <a:rPr lang="en-US" sz="1100" i="1" baseline="0"/>
            <a:t>any </a:t>
          </a:r>
          <a:r>
            <a:rPr lang="en-US" sz="1100" i="0" baseline="0"/>
            <a:t>of the nodes; (2) some nodes are net suppliers (although arcs can flow into them), others are net demanders (although arcs can lead out of them), and the rest are "transshipment" nodes, where no goods originate or end up; (3) many potential arcs can be missing, so that we include only the allowable arcs in the list in columns A-D; and (4) arcs can (but don't have to) have arc capacities. Actually, some or all arcs can have nonzero </a:t>
          </a:r>
          <a:r>
            <a:rPr lang="en-US" sz="1100" i="1" baseline="0"/>
            <a:t>lower </a:t>
          </a:r>
          <a:r>
            <a:rPr lang="en-US" sz="1100" i="0" baseline="0"/>
            <a:t>bounds, and this doesn't make the model any more difficult to model or solve. As with the basic transportation and assignment models, if the capacities and demands are integers and there are no side constraints, the optimal solution is guaranteed to have integers for the changing cells -- without imposing integer constraints. This is extremely important. Logistics models  in the real world are typically huge, and they would be much more difficult to solve, maybe even impossible, if we had to impose integer constraints.</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0</xdr:colOff>
      <xdr:row>12</xdr:row>
      <xdr:rowOff>0</xdr:rowOff>
    </xdr:from>
    <xdr:to>
      <xdr:col>18</xdr:col>
      <xdr:colOff>0</xdr:colOff>
      <xdr:row>27</xdr:row>
      <xdr:rowOff>0</xdr:rowOff>
    </xdr:to>
    <xdr:graphicFrame macro="">
      <xdr:nvGraphicFramePr>
        <xdr:cNvPr id="2" name="STS_1_Chart"/>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12</xdr:col>
      <xdr:colOff>0</xdr:colOff>
      <xdr:row>3</xdr:row>
      <xdr:rowOff>0</xdr:rowOff>
    </xdr:from>
    <xdr:to>
      <xdr:col>16</xdr:col>
      <xdr:colOff>0</xdr:colOff>
      <xdr:row>3</xdr:row>
      <xdr:rowOff>762000</xdr:rowOff>
    </xdr:to>
    <xdr:sp macro="" textlink="">
      <xdr:nvSpPr>
        <xdr:cNvPr id="3" name="TextBox 2"/>
        <xdr:cNvSpPr txBox="1"/>
      </xdr:nvSpPr>
      <xdr:spPr>
        <a:xfrm>
          <a:off x="7315200" y="571500"/>
          <a:ext cx="2438400" cy="762000"/>
        </a:xfrm>
        <a:prstGeom prst="rect">
          <a:avLst/>
        </a:prstGeom>
        <a:solidFill>
          <a:schemeClr val="lt1"/>
        </a:solidFill>
        <a:ln w="15875" cap="flat" cmpd="sng" algn="ctr">
          <a:solidFill>
            <a:schemeClr val="accent1">
              <a:lumMod val="100000"/>
            </a:schemeClr>
          </a:solidFill>
          <a:prstDash val="solid"/>
          <a:round/>
          <a:headEnd type="none" w="med" len="med"/>
          <a:tailEnd type="none" w="med" len="med"/>
        </a:ln>
      </xdr:spPr>
      <xdr:style>
        <a:lnRef idx="0">
          <a:scrgbClr r="0" g="0" b="0"/>
        </a:lnRef>
        <a:fillRef idx="0">
          <a:scrgbClr r="0" g="0" b="0"/>
        </a:fillRef>
        <a:effectRef idx="0">
          <a:scrgbClr r="0" g="0" b="0"/>
        </a:effectRef>
        <a:fontRef idx="minor">
          <a:schemeClr val="dk1"/>
        </a:fontRef>
      </xdr:style>
      <xdr:txBody>
        <a:bodyPr vertOverflow="clip" horzOverflow="clip" vert="horz" rtlCol="0" anchor="t"/>
        <a:lstStyle/>
        <a:p>
          <a:r>
            <a:rPr lang="en-US" sz="1100"/>
            <a:t>When you select an output from the dropdown list in cell $K$4, the chart will adapt to that output.</a:t>
          </a:r>
        </a:p>
      </xdr:txBody>
    </xdr:sp>
    <xdr:clientData/>
  </xdr:twoCellAnchor>
  <xdr:twoCellAnchor>
    <xdr:from>
      <xdr:col>1</xdr:col>
      <xdr:colOff>0</xdr:colOff>
      <xdr:row>12</xdr:row>
      <xdr:rowOff>0</xdr:rowOff>
    </xdr:from>
    <xdr:to>
      <xdr:col>5</xdr:col>
      <xdr:colOff>95250</xdr:colOff>
      <xdr:row>17</xdr:row>
      <xdr:rowOff>123825</xdr:rowOff>
    </xdr:to>
    <xdr:sp macro="" textlink="">
      <xdr:nvSpPr>
        <xdr:cNvPr id="4" name="TextBox 3"/>
        <xdr:cNvSpPr txBox="1"/>
      </xdr:nvSpPr>
      <xdr:spPr>
        <a:xfrm>
          <a:off x="609600" y="3143250"/>
          <a:ext cx="2533650" cy="1076325"/>
        </a:xfrm>
        <a:prstGeom prst="roundRect">
          <a:avLst/>
        </a:prstGeom>
        <a:solidFill>
          <a:schemeClr val="bg1">
            <a:shade val="80000"/>
          </a:schemeClr>
        </a:solidFill>
        <a:ln w="9525" cmpd="sng">
          <a:solidFill>
            <a:schemeClr val="lt1">
              <a:shade val="50000"/>
            </a:schemeClr>
          </a:solidFill>
        </a:ln>
        <a:effectLst>
          <a:outerShdw blurRad="50800" dist="38100" dir="8100000" algn="tr">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a:t>It is pretty clear that as the common arc capacity increases, the optimal total cost decreases, as shown in the chart. The</a:t>
          </a:r>
          <a:r>
            <a:rPr lang="en-US" sz="1100" baseline="0"/>
            <a:t> number of flows equal to the arc capacity also decreases.</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N39"/>
  <sheetViews>
    <sheetView tabSelected="1" zoomScaleNormal="100" workbookViewId="0"/>
  </sheetViews>
  <sheetFormatPr defaultRowHeight="15" x14ac:dyDescent="0.25"/>
  <cols>
    <col min="1" max="1" width="22.28515625" style="2" customWidth="1"/>
    <col min="2" max="2" width="16.140625" style="2" customWidth="1"/>
    <col min="3" max="3" width="12" style="2" customWidth="1"/>
    <col min="4" max="4" width="8.7109375" style="2" customWidth="1"/>
    <col min="5" max="5" width="9.42578125" style="2" customWidth="1"/>
    <col min="6" max="6" width="11.5703125" style="2" customWidth="1"/>
    <col min="7" max="7" width="12" style="2" bestFit="1" customWidth="1"/>
    <col min="8" max="8" width="24.42578125" style="2" customWidth="1"/>
    <col min="9" max="9" width="22.42578125" style="2" bestFit="1" customWidth="1"/>
    <col min="10" max="10" width="10.5703125" style="2" bestFit="1" customWidth="1"/>
    <col min="11" max="11" width="16.28515625" style="2" bestFit="1" customWidth="1"/>
    <col min="12" max="12" width="9" style="2" customWidth="1"/>
    <col min="13" max="13" width="21.140625" style="2" bestFit="1" customWidth="1"/>
    <col min="14" max="256" width="9.140625" style="2"/>
    <col min="257" max="257" width="20.140625" style="2" customWidth="1"/>
    <col min="258" max="258" width="16.140625" style="2" customWidth="1"/>
    <col min="259" max="259" width="12" style="2" customWidth="1"/>
    <col min="260" max="260" width="8.7109375" style="2" customWidth="1"/>
    <col min="261" max="261" width="9.42578125" style="2" customWidth="1"/>
    <col min="262" max="262" width="11.5703125" style="2" customWidth="1"/>
    <col min="263" max="263" width="12" style="2" bestFit="1" customWidth="1"/>
    <col min="264" max="264" width="12.28515625" style="2" customWidth="1"/>
    <col min="265" max="265" width="20.140625" style="2" bestFit="1" customWidth="1"/>
    <col min="266" max="266" width="10.5703125" style="2" bestFit="1" customWidth="1"/>
    <col min="267" max="267" width="16.28515625" style="2" bestFit="1" customWidth="1"/>
    <col min="268" max="268" width="9" style="2" customWidth="1"/>
    <col min="269" max="269" width="21.140625" style="2" bestFit="1" customWidth="1"/>
    <col min="270" max="512" width="9.140625" style="2"/>
    <col min="513" max="513" width="20.140625" style="2" customWidth="1"/>
    <col min="514" max="514" width="16.140625" style="2" customWidth="1"/>
    <col min="515" max="515" width="12" style="2" customWidth="1"/>
    <col min="516" max="516" width="8.7109375" style="2" customWidth="1"/>
    <col min="517" max="517" width="9.42578125" style="2" customWidth="1"/>
    <col min="518" max="518" width="11.5703125" style="2" customWidth="1"/>
    <col min="519" max="519" width="12" style="2" bestFit="1" customWidth="1"/>
    <col min="520" max="520" width="12.28515625" style="2" customWidth="1"/>
    <col min="521" max="521" width="20.140625" style="2" bestFit="1" customWidth="1"/>
    <col min="522" max="522" width="10.5703125" style="2" bestFit="1" customWidth="1"/>
    <col min="523" max="523" width="16.28515625" style="2" bestFit="1" customWidth="1"/>
    <col min="524" max="524" width="9" style="2" customWidth="1"/>
    <col min="525" max="525" width="21.140625" style="2" bestFit="1" customWidth="1"/>
    <col min="526" max="768" width="9.140625" style="2"/>
    <col min="769" max="769" width="20.140625" style="2" customWidth="1"/>
    <col min="770" max="770" width="16.140625" style="2" customWidth="1"/>
    <col min="771" max="771" width="12" style="2" customWidth="1"/>
    <col min="772" max="772" width="8.7109375" style="2" customWidth="1"/>
    <col min="773" max="773" width="9.42578125" style="2" customWidth="1"/>
    <col min="774" max="774" width="11.5703125" style="2" customWidth="1"/>
    <col min="775" max="775" width="12" style="2" bestFit="1" customWidth="1"/>
    <col min="776" max="776" width="12.28515625" style="2" customWidth="1"/>
    <col min="777" max="777" width="20.140625" style="2" bestFit="1" customWidth="1"/>
    <col min="778" max="778" width="10.5703125" style="2" bestFit="1" customWidth="1"/>
    <col min="779" max="779" width="16.28515625" style="2" bestFit="1" customWidth="1"/>
    <col min="780" max="780" width="9" style="2" customWidth="1"/>
    <col min="781" max="781" width="21.140625" style="2" bestFit="1" customWidth="1"/>
    <col min="782" max="1024" width="9.140625" style="2"/>
    <col min="1025" max="1025" width="20.140625" style="2" customWidth="1"/>
    <col min="1026" max="1026" width="16.140625" style="2" customWidth="1"/>
    <col min="1027" max="1027" width="12" style="2" customWidth="1"/>
    <col min="1028" max="1028" width="8.7109375" style="2" customWidth="1"/>
    <col min="1029" max="1029" width="9.42578125" style="2" customWidth="1"/>
    <col min="1030" max="1030" width="11.5703125" style="2" customWidth="1"/>
    <col min="1031" max="1031" width="12" style="2" bestFit="1" customWidth="1"/>
    <col min="1032" max="1032" width="12.28515625" style="2" customWidth="1"/>
    <col min="1033" max="1033" width="20.140625" style="2" bestFit="1" customWidth="1"/>
    <col min="1034" max="1034" width="10.5703125" style="2" bestFit="1" customWidth="1"/>
    <col min="1035" max="1035" width="16.28515625" style="2" bestFit="1" customWidth="1"/>
    <col min="1036" max="1036" width="9" style="2" customWidth="1"/>
    <col min="1037" max="1037" width="21.140625" style="2" bestFit="1" customWidth="1"/>
    <col min="1038" max="1280" width="9.140625" style="2"/>
    <col min="1281" max="1281" width="20.140625" style="2" customWidth="1"/>
    <col min="1282" max="1282" width="16.140625" style="2" customWidth="1"/>
    <col min="1283" max="1283" width="12" style="2" customWidth="1"/>
    <col min="1284" max="1284" width="8.7109375" style="2" customWidth="1"/>
    <col min="1285" max="1285" width="9.42578125" style="2" customWidth="1"/>
    <col min="1286" max="1286" width="11.5703125" style="2" customWidth="1"/>
    <col min="1287" max="1287" width="12" style="2" bestFit="1" customWidth="1"/>
    <col min="1288" max="1288" width="12.28515625" style="2" customWidth="1"/>
    <col min="1289" max="1289" width="20.140625" style="2" bestFit="1" customWidth="1"/>
    <col min="1290" max="1290" width="10.5703125" style="2" bestFit="1" customWidth="1"/>
    <col min="1291" max="1291" width="16.28515625" style="2" bestFit="1" customWidth="1"/>
    <col min="1292" max="1292" width="9" style="2" customWidth="1"/>
    <col min="1293" max="1293" width="21.140625" style="2" bestFit="1" customWidth="1"/>
    <col min="1294" max="1536" width="9.140625" style="2"/>
    <col min="1537" max="1537" width="20.140625" style="2" customWidth="1"/>
    <col min="1538" max="1538" width="16.140625" style="2" customWidth="1"/>
    <col min="1539" max="1539" width="12" style="2" customWidth="1"/>
    <col min="1540" max="1540" width="8.7109375" style="2" customWidth="1"/>
    <col min="1541" max="1541" width="9.42578125" style="2" customWidth="1"/>
    <col min="1542" max="1542" width="11.5703125" style="2" customWidth="1"/>
    <col min="1543" max="1543" width="12" style="2" bestFit="1" customWidth="1"/>
    <col min="1544" max="1544" width="12.28515625" style="2" customWidth="1"/>
    <col min="1545" max="1545" width="20.140625" style="2" bestFit="1" customWidth="1"/>
    <col min="1546" max="1546" width="10.5703125" style="2" bestFit="1" customWidth="1"/>
    <col min="1547" max="1547" width="16.28515625" style="2" bestFit="1" customWidth="1"/>
    <col min="1548" max="1548" width="9" style="2" customWidth="1"/>
    <col min="1549" max="1549" width="21.140625" style="2" bestFit="1" customWidth="1"/>
    <col min="1550" max="1792" width="9.140625" style="2"/>
    <col min="1793" max="1793" width="20.140625" style="2" customWidth="1"/>
    <col min="1794" max="1794" width="16.140625" style="2" customWidth="1"/>
    <col min="1795" max="1795" width="12" style="2" customWidth="1"/>
    <col min="1796" max="1796" width="8.7109375" style="2" customWidth="1"/>
    <col min="1797" max="1797" width="9.42578125" style="2" customWidth="1"/>
    <col min="1798" max="1798" width="11.5703125" style="2" customWidth="1"/>
    <col min="1799" max="1799" width="12" style="2" bestFit="1" customWidth="1"/>
    <col min="1800" max="1800" width="12.28515625" style="2" customWidth="1"/>
    <col min="1801" max="1801" width="20.140625" style="2" bestFit="1" customWidth="1"/>
    <col min="1802" max="1802" width="10.5703125" style="2" bestFit="1" customWidth="1"/>
    <col min="1803" max="1803" width="16.28515625" style="2" bestFit="1" customWidth="1"/>
    <col min="1804" max="1804" width="9" style="2" customWidth="1"/>
    <col min="1805" max="1805" width="21.140625" style="2" bestFit="1" customWidth="1"/>
    <col min="1806" max="2048" width="9.140625" style="2"/>
    <col min="2049" max="2049" width="20.140625" style="2" customWidth="1"/>
    <col min="2050" max="2050" width="16.140625" style="2" customWidth="1"/>
    <col min="2051" max="2051" width="12" style="2" customWidth="1"/>
    <col min="2052" max="2052" width="8.7109375" style="2" customWidth="1"/>
    <col min="2053" max="2053" width="9.42578125" style="2" customWidth="1"/>
    <col min="2054" max="2054" width="11.5703125" style="2" customWidth="1"/>
    <col min="2055" max="2055" width="12" style="2" bestFit="1" customWidth="1"/>
    <col min="2056" max="2056" width="12.28515625" style="2" customWidth="1"/>
    <col min="2057" max="2057" width="20.140625" style="2" bestFit="1" customWidth="1"/>
    <col min="2058" max="2058" width="10.5703125" style="2" bestFit="1" customWidth="1"/>
    <col min="2059" max="2059" width="16.28515625" style="2" bestFit="1" customWidth="1"/>
    <col min="2060" max="2060" width="9" style="2" customWidth="1"/>
    <col min="2061" max="2061" width="21.140625" style="2" bestFit="1" customWidth="1"/>
    <col min="2062" max="2304" width="9.140625" style="2"/>
    <col min="2305" max="2305" width="20.140625" style="2" customWidth="1"/>
    <col min="2306" max="2306" width="16.140625" style="2" customWidth="1"/>
    <col min="2307" max="2307" width="12" style="2" customWidth="1"/>
    <col min="2308" max="2308" width="8.7109375" style="2" customWidth="1"/>
    <col min="2309" max="2309" width="9.42578125" style="2" customWidth="1"/>
    <col min="2310" max="2310" width="11.5703125" style="2" customWidth="1"/>
    <col min="2311" max="2311" width="12" style="2" bestFit="1" customWidth="1"/>
    <col min="2312" max="2312" width="12.28515625" style="2" customWidth="1"/>
    <col min="2313" max="2313" width="20.140625" style="2" bestFit="1" customWidth="1"/>
    <col min="2314" max="2314" width="10.5703125" style="2" bestFit="1" customWidth="1"/>
    <col min="2315" max="2315" width="16.28515625" style="2" bestFit="1" customWidth="1"/>
    <col min="2316" max="2316" width="9" style="2" customWidth="1"/>
    <col min="2317" max="2317" width="21.140625" style="2" bestFit="1" customWidth="1"/>
    <col min="2318" max="2560" width="9.140625" style="2"/>
    <col min="2561" max="2561" width="20.140625" style="2" customWidth="1"/>
    <col min="2562" max="2562" width="16.140625" style="2" customWidth="1"/>
    <col min="2563" max="2563" width="12" style="2" customWidth="1"/>
    <col min="2564" max="2564" width="8.7109375" style="2" customWidth="1"/>
    <col min="2565" max="2565" width="9.42578125" style="2" customWidth="1"/>
    <col min="2566" max="2566" width="11.5703125" style="2" customWidth="1"/>
    <col min="2567" max="2567" width="12" style="2" bestFit="1" customWidth="1"/>
    <col min="2568" max="2568" width="12.28515625" style="2" customWidth="1"/>
    <col min="2569" max="2569" width="20.140625" style="2" bestFit="1" customWidth="1"/>
    <col min="2570" max="2570" width="10.5703125" style="2" bestFit="1" customWidth="1"/>
    <col min="2571" max="2571" width="16.28515625" style="2" bestFit="1" customWidth="1"/>
    <col min="2572" max="2572" width="9" style="2" customWidth="1"/>
    <col min="2573" max="2573" width="21.140625" style="2" bestFit="1" customWidth="1"/>
    <col min="2574" max="2816" width="9.140625" style="2"/>
    <col min="2817" max="2817" width="20.140625" style="2" customWidth="1"/>
    <col min="2818" max="2818" width="16.140625" style="2" customWidth="1"/>
    <col min="2819" max="2819" width="12" style="2" customWidth="1"/>
    <col min="2820" max="2820" width="8.7109375" style="2" customWidth="1"/>
    <col min="2821" max="2821" width="9.42578125" style="2" customWidth="1"/>
    <col min="2822" max="2822" width="11.5703125" style="2" customWidth="1"/>
    <col min="2823" max="2823" width="12" style="2" bestFit="1" customWidth="1"/>
    <col min="2824" max="2824" width="12.28515625" style="2" customWidth="1"/>
    <col min="2825" max="2825" width="20.140625" style="2" bestFit="1" customWidth="1"/>
    <col min="2826" max="2826" width="10.5703125" style="2" bestFit="1" customWidth="1"/>
    <col min="2827" max="2827" width="16.28515625" style="2" bestFit="1" customWidth="1"/>
    <col min="2828" max="2828" width="9" style="2" customWidth="1"/>
    <col min="2829" max="2829" width="21.140625" style="2" bestFit="1" customWidth="1"/>
    <col min="2830" max="3072" width="9.140625" style="2"/>
    <col min="3073" max="3073" width="20.140625" style="2" customWidth="1"/>
    <col min="3074" max="3074" width="16.140625" style="2" customWidth="1"/>
    <col min="3075" max="3075" width="12" style="2" customWidth="1"/>
    <col min="3076" max="3076" width="8.7109375" style="2" customWidth="1"/>
    <col min="3077" max="3077" width="9.42578125" style="2" customWidth="1"/>
    <col min="3078" max="3078" width="11.5703125" style="2" customWidth="1"/>
    <col min="3079" max="3079" width="12" style="2" bestFit="1" customWidth="1"/>
    <col min="3080" max="3080" width="12.28515625" style="2" customWidth="1"/>
    <col min="3081" max="3081" width="20.140625" style="2" bestFit="1" customWidth="1"/>
    <col min="3082" max="3082" width="10.5703125" style="2" bestFit="1" customWidth="1"/>
    <col min="3083" max="3083" width="16.28515625" style="2" bestFit="1" customWidth="1"/>
    <col min="3084" max="3084" width="9" style="2" customWidth="1"/>
    <col min="3085" max="3085" width="21.140625" style="2" bestFit="1" customWidth="1"/>
    <col min="3086" max="3328" width="9.140625" style="2"/>
    <col min="3329" max="3329" width="20.140625" style="2" customWidth="1"/>
    <col min="3330" max="3330" width="16.140625" style="2" customWidth="1"/>
    <col min="3331" max="3331" width="12" style="2" customWidth="1"/>
    <col min="3332" max="3332" width="8.7109375" style="2" customWidth="1"/>
    <col min="3333" max="3333" width="9.42578125" style="2" customWidth="1"/>
    <col min="3334" max="3334" width="11.5703125" style="2" customWidth="1"/>
    <col min="3335" max="3335" width="12" style="2" bestFit="1" customWidth="1"/>
    <col min="3336" max="3336" width="12.28515625" style="2" customWidth="1"/>
    <col min="3337" max="3337" width="20.140625" style="2" bestFit="1" customWidth="1"/>
    <col min="3338" max="3338" width="10.5703125" style="2" bestFit="1" customWidth="1"/>
    <col min="3339" max="3339" width="16.28515625" style="2" bestFit="1" customWidth="1"/>
    <col min="3340" max="3340" width="9" style="2" customWidth="1"/>
    <col min="3341" max="3341" width="21.140625" style="2" bestFit="1" customWidth="1"/>
    <col min="3342" max="3584" width="9.140625" style="2"/>
    <col min="3585" max="3585" width="20.140625" style="2" customWidth="1"/>
    <col min="3586" max="3586" width="16.140625" style="2" customWidth="1"/>
    <col min="3587" max="3587" width="12" style="2" customWidth="1"/>
    <col min="3588" max="3588" width="8.7109375" style="2" customWidth="1"/>
    <col min="3589" max="3589" width="9.42578125" style="2" customWidth="1"/>
    <col min="3590" max="3590" width="11.5703125" style="2" customWidth="1"/>
    <col min="3591" max="3591" width="12" style="2" bestFit="1" customWidth="1"/>
    <col min="3592" max="3592" width="12.28515625" style="2" customWidth="1"/>
    <col min="3593" max="3593" width="20.140625" style="2" bestFit="1" customWidth="1"/>
    <col min="3594" max="3594" width="10.5703125" style="2" bestFit="1" customWidth="1"/>
    <col min="3595" max="3595" width="16.28515625" style="2" bestFit="1" customWidth="1"/>
    <col min="3596" max="3596" width="9" style="2" customWidth="1"/>
    <col min="3597" max="3597" width="21.140625" style="2" bestFit="1" customWidth="1"/>
    <col min="3598" max="3840" width="9.140625" style="2"/>
    <col min="3841" max="3841" width="20.140625" style="2" customWidth="1"/>
    <col min="3842" max="3842" width="16.140625" style="2" customWidth="1"/>
    <col min="3843" max="3843" width="12" style="2" customWidth="1"/>
    <col min="3844" max="3844" width="8.7109375" style="2" customWidth="1"/>
    <col min="3845" max="3845" width="9.42578125" style="2" customWidth="1"/>
    <col min="3846" max="3846" width="11.5703125" style="2" customWidth="1"/>
    <col min="3847" max="3847" width="12" style="2" bestFit="1" customWidth="1"/>
    <col min="3848" max="3848" width="12.28515625" style="2" customWidth="1"/>
    <col min="3849" max="3849" width="20.140625" style="2" bestFit="1" customWidth="1"/>
    <col min="3850" max="3850" width="10.5703125" style="2" bestFit="1" customWidth="1"/>
    <col min="3851" max="3851" width="16.28515625" style="2" bestFit="1" customWidth="1"/>
    <col min="3852" max="3852" width="9" style="2" customWidth="1"/>
    <col min="3853" max="3853" width="21.140625" style="2" bestFit="1" customWidth="1"/>
    <col min="3854" max="4096" width="9.140625" style="2"/>
    <col min="4097" max="4097" width="20.140625" style="2" customWidth="1"/>
    <col min="4098" max="4098" width="16.140625" style="2" customWidth="1"/>
    <col min="4099" max="4099" width="12" style="2" customWidth="1"/>
    <col min="4100" max="4100" width="8.7109375" style="2" customWidth="1"/>
    <col min="4101" max="4101" width="9.42578125" style="2" customWidth="1"/>
    <col min="4102" max="4102" width="11.5703125" style="2" customWidth="1"/>
    <col min="4103" max="4103" width="12" style="2" bestFit="1" customWidth="1"/>
    <col min="4104" max="4104" width="12.28515625" style="2" customWidth="1"/>
    <col min="4105" max="4105" width="20.140625" style="2" bestFit="1" customWidth="1"/>
    <col min="4106" max="4106" width="10.5703125" style="2" bestFit="1" customWidth="1"/>
    <col min="4107" max="4107" width="16.28515625" style="2" bestFit="1" customWidth="1"/>
    <col min="4108" max="4108" width="9" style="2" customWidth="1"/>
    <col min="4109" max="4109" width="21.140625" style="2" bestFit="1" customWidth="1"/>
    <col min="4110" max="4352" width="9.140625" style="2"/>
    <col min="4353" max="4353" width="20.140625" style="2" customWidth="1"/>
    <col min="4354" max="4354" width="16.140625" style="2" customWidth="1"/>
    <col min="4355" max="4355" width="12" style="2" customWidth="1"/>
    <col min="4356" max="4356" width="8.7109375" style="2" customWidth="1"/>
    <col min="4357" max="4357" width="9.42578125" style="2" customWidth="1"/>
    <col min="4358" max="4358" width="11.5703125" style="2" customWidth="1"/>
    <col min="4359" max="4359" width="12" style="2" bestFit="1" customWidth="1"/>
    <col min="4360" max="4360" width="12.28515625" style="2" customWidth="1"/>
    <col min="4361" max="4361" width="20.140625" style="2" bestFit="1" customWidth="1"/>
    <col min="4362" max="4362" width="10.5703125" style="2" bestFit="1" customWidth="1"/>
    <col min="4363" max="4363" width="16.28515625" style="2" bestFit="1" customWidth="1"/>
    <col min="4364" max="4364" width="9" style="2" customWidth="1"/>
    <col min="4365" max="4365" width="21.140625" style="2" bestFit="1" customWidth="1"/>
    <col min="4366" max="4608" width="9.140625" style="2"/>
    <col min="4609" max="4609" width="20.140625" style="2" customWidth="1"/>
    <col min="4610" max="4610" width="16.140625" style="2" customWidth="1"/>
    <col min="4611" max="4611" width="12" style="2" customWidth="1"/>
    <col min="4612" max="4612" width="8.7109375" style="2" customWidth="1"/>
    <col min="4613" max="4613" width="9.42578125" style="2" customWidth="1"/>
    <col min="4614" max="4614" width="11.5703125" style="2" customWidth="1"/>
    <col min="4615" max="4615" width="12" style="2" bestFit="1" customWidth="1"/>
    <col min="4616" max="4616" width="12.28515625" style="2" customWidth="1"/>
    <col min="4617" max="4617" width="20.140625" style="2" bestFit="1" customWidth="1"/>
    <col min="4618" max="4618" width="10.5703125" style="2" bestFit="1" customWidth="1"/>
    <col min="4619" max="4619" width="16.28515625" style="2" bestFit="1" customWidth="1"/>
    <col min="4620" max="4620" width="9" style="2" customWidth="1"/>
    <col min="4621" max="4621" width="21.140625" style="2" bestFit="1" customWidth="1"/>
    <col min="4622" max="4864" width="9.140625" style="2"/>
    <col min="4865" max="4865" width="20.140625" style="2" customWidth="1"/>
    <col min="4866" max="4866" width="16.140625" style="2" customWidth="1"/>
    <col min="4867" max="4867" width="12" style="2" customWidth="1"/>
    <col min="4868" max="4868" width="8.7109375" style="2" customWidth="1"/>
    <col min="4869" max="4869" width="9.42578125" style="2" customWidth="1"/>
    <col min="4870" max="4870" width="11.5703125" style="2" customWidth="1"/>
    <col min="4871" max="4871" width="12" style="2" bestFit="1" customWidth="1"/>
    <col min="4872" max="4872" width="12.28515625" style="2" customWidth="1"/>
    <col min="4873" max="4873" width="20.140625" style="2" bestFit="1" customWidth="1"/>
    <col min="4874" max="4874" width="10.5703125" style="2" bestFit="1" customWidth="1"/>
    <col min="4875" max="4875" width="16.28515625" style="2" bestFit="1" customWidth="1"/>
    <col min="4876" max="4876" width="9" style="2" customWidth="1"/>
    <col min="4877" max="4877" width="21.140625" style="2" bestFit="1" customWidth="1"/>
    <col min="4878" max="5120" width="9.140625" style="2"/>
    <col min="5121" max="5121" width="20.140625" style="2" customWidth="1"/>
    <col min="5122" max="5122" width="16.140625" style="2" customWidth="1"/>
    <col min="5123" max="5123" width="12" style="2" customWidth="1"/>
    <col min="5124" max="5124" width="8.7109375" style="2" customWidth="1"/>
    <col min="5125" max="5125" width="9.42578125" style="2" customWidth="1"/>
    <col min="5126" max="5126" width="11.5703125" style="2" customWidth="1"/>
    <col min="5127" max="5127" width="12" style="2" bestFit="1" customWidth="1"/>
    <col min="5128" max="5128" width="12.28515625" style="2" customWidth="1"/>
    <col min="5129" max="5129" width="20.140625" style="2" bestFit="1" customWidth="1"/>
    <col min="5130" max="5130" width="10.5703125" style="2" bestFit="1" customWidth="1"/>
    <col min="5131" max="5131" width="16.28515625" style="2" bestFit="1" customWidth="1"/>
    <col min="5132" max="5132" width="9" style="2" customWidth="1"/>
    <col min="5133" max="5133" width="21.140625" style="2" bestFit="1" customWidth="1"/>
    <col min="5134" max="5376" width="9.140625" style="2"/>
    <col min="5377" max="5377" width="20.140625" style="2" customWidth="1"/>
    <col min="5378" max="5378" width="16.140625" style="2" customWidth="1"/>
    <col min="5379" max="5379" width="12" style="2" customWidth="1"/>
    <col min="5380" max="5380" width="8.7109375" style="2" customWidth="1"/>
    <col min="5381" max="5381" width="9.42578125" style="2" customWidth="1"/>
    <col min="5382" max="5382" width="11.5703125" style="2" customWidth="1"/>
    <col min="5383" max="5383" width="12" style="2" bestFit="1" customWidth="1"/>
    <col min="5384" max="5384" width="12.28515625" style="2" customWidth="1"/>
    <col min="5385" max="5385" width="20.140625" style="2" bestFit="1" customWidth="1"/>
    <col min="5386" max="5386" width="10.5703125" style="2" bestFit="1" customWidth="1"/>
    <col min="5387" max="5387" width="16.28515625" style="2" bestFit="1" customWidth="1"/>
    <col min="5388" max="5388" width="9" style="2" customWidth="1"/>
    <col min="5389" max="5389" width="21.140625" style="2" bestFit="1" customWidth="1"/>
    <col min="5390" max="5632" width="9.140625" style="2"/>
    <col min="5633" max="5633" width="20.140625" style="2" customWidth="1"/>
    <col min="5634" max="5634" width="16.140625" style="2" customWidth="1"/>
    <col min="5635" max="5635" width="12" style="2" customWidth="1"/>
    <col min="5636" max="5636" width="8.7109375" style="2" customWidth="1"/>
    <col min="5637" max="5637" width="9.42578125" style="2" customWidth="1"/>
    <col min="5638" max="5638" width="11.5703125" style="2" customWidth="1"/>
    <col min="5639" max="5639" width="12" style="2" bestFit="1" customWidth="1"/>
    <col min="5640" max="5640" width="12.28515625" style="2" customWidth="1"/>
    <col min="5641" max="5641" width="20.140625" style="2" bestFit="1" customWidth="1"/>
    <col min="5642" max="5642" width="10.5703125" style="2" bestFit="1" customWidth="1"/>
    <col min="5643" max="5643" width="16.28515625" style="2" bestFit="1" customWidth="1"/>
    <col min="5644" max="5644" width="9" style="2" customWidth="1"/>
    <col min="5645" max="5645" width="21.140625" style="2" bestFit="1" customWidth="1"/>
    <col min="5646" max="5888" width="9.140625" style="2"/>
    <col min="5889" max="5889" width="20.140625" style="2" customWidth="1"/>
    <col min="5890" max="5890" width="16.140625" style="2" customWidth="1"/>
    <col min="5891" max="5891" width="12" style="2" customWidth="1"/>
    <col min="5892" max="5892" width="8.7109375" style="2" customWidth="1"/>
    <col min="5893" max="5893" width="9.42578125" style="2" customWidth="1"/>
    <col min="5894" max="5894" width="11.5703125" style="2" customWidth="1"/>
    <col min="5895" max="5895" width="12" style="2" bestFit="1" customWidth="1"/>
    <col min="5896" max="5896" width="12.28515625" style="2" customWidth="1"/>
    <col min="5897" max="5897" width="20.140625" style="2" bestFit="1" customWidth="1"/>
    <col min="5898" max="5898" width="10.5703125" style="2" bestFit="1" customWidth="1"/>
    <col min="5899" max="5899" width="16.28515625" style="2" bestFit="1" customWidth="1"/>
    <col min="5900" max="5900" width="9" style="2" customWidth="1"/>
    <col min="5901" max="5901" width="21.140625" style="2" bestFit="1" customWidth="1"/>
    <col min="5902" max="6144" width="9.140625" style="2"/>
    <col min="6145" max="6145" width="20.140625" style="2" customWidth="1"/>
    <col min="6146" max="6146" width="16.140625" style="2" customWidth="1"/>
    <col min="6147" max="6147" width="12" style="2" customWidth="1"/>
    <col min="6148" max="6148" width="8.7109375" style="2" customWidth="1"/>
    <col min="6149" max="6149" width="9.42578125" style="2" customWidth="1"/>
    <col min="6150" max="6150" width="11.5703125" style="2" customWidth="1"/>
    <col min="6151" max="6151" width="12" style="2" bestFit="1" customWidth="1"/>
    <col min="6152" max="6152" width="12.28515625" style="2" customWidth="1"/>
    <col min="6153" max="6153" width="20.140625" style="2" bestFit="1" customWidth="1"/>
    <col min="6154" max="6154" width="10.5703125" style="2" bestFit="1" customWidth="1"/>
    <col min="6155" max="6155" width="16.28515625" style="2" bestFit="1" customWidth="1"/>
    <col min="6156" max="6156" width="9" style="2" customWidth="1"/>
    <col min="6157" max="6157" width="21.140625" style="2" bestFit="1" customWidth="1"/>
    <col min="6158" max="6400" width="9.140625" style="2"/>
    <col min="6401" max="6401" width="20.140625" style="2" customWidth="1"/>
    <col min="6402" max="6402" width="16.140625" style="2" customWidth="1"/>
    <col min="6403" max="6403" width="12" style="2" customWidth="1"/>
    <col min="6404" max="6404" width="8.7109375" style="2" customWidth="1"/>
    <col min="6405" max="6405" width="9.42578125" style="2" customWidth="1"/>
    <col min="6406" max="6406" width="11.5703125" style="2" customWidth="1"/>
    <col min="6407" max="6407" width="12" style="2" bestFit="1" customWidth="1"/>
    <col min="6408" max="6408" width="12.28515625" style="2" customWidth="1"/>
    <col min="6409" max="6409" width="20.140625" style="2" bestFit="1" customWidth="1"/>
    <col min="6410" max="6410" width="10.5703125" style="2" bestFit="1" customWidth="1"/>
    <col min="6411" max="6411" width="16.28515625" style="2" bestFit="1" customWidth="1"/>
    <col min="6412" max="6412" width="9" style="2" customWidth="1"/>
    <col min="6413" max="6413" width="21.140625" style="2" bestFit="1" customWidth="1"/>
    <col min="6414" max="6656" width="9.140625" style="2"/>
    <col min="6657" max="6657" width="20.140625" style="2" customWidth="1"/>
    <col min="6658" max="6658" width="16.140625" style="2" customWidth="1"/>
    <col min="6659" max="6659" width="12" style="2" customWidth="1"/>
    <col min="6660" max="6660" width="8.7109375" style="2" customWidth="1"/>
    <col min="6661" max="6661" width="9.42578125" style="2" customWidth="1"/>
    <col min="6662" max="6662" width="11.5703125" style="2" customWidth="1"/>
    <col min="6663" max="6663" width="12" style="2" bestFit="1" customWidth="1"/>
    <col min="6664" max="6664" width="12.28515625" style="2" customWidth="1"/>
    <col min="6665" max="6665" width="20.140625" style="2" bestFit="1" customWidth="1"/>
    <col min="6666" max="6666" width="10.5703125" style="2" bestFit="1" customWidth="1"/>
    <col min="6667" max="6667" width="16.28515625" style="2" bestFit="1" customWidth="1"/>
    <col min="6668" max="6668" width="9" style="2" customWidth="1"/>
    <col min="6669" max="6669" width="21.140625" style="2" bestFit="1" customWidth="1"/>
    <col min="6670" max="6912" width="9.140625" style="2"/>
    <col min="6913" max="6913" width="20.140625" style="2" customWidth="1"/>
    <col min="6914" max="6914" width="16.140625" style="2" customWidth="1"/>
    <col min="6915" max="6915" width="12" style="2" customWidth="1"/>
    <col min="6916" max="6916" width="8.7109375" style="2" customWidth="1"/>
    <col min="6917" max="6917" width="9.42578125" style="2" customWidth="1"/>
    <col min="6918" max="6918" width="11.5703125" style="2" customWidth="1"/>
    <col min="6919" max="6919" width="12" style="2" bestFit="1" customWidth="1"/>
    <col min="6920" max="6920" width="12.28515625" style="2" customWidth="1"/>
    <col min="6921" max="6921" width="20.140625" style="2" bestFit="1" customWidth="1"/>
    <col min="6922" max="6922" width="10.5703125" style="2" bestFit="1" customWidth="1"/>
    <col min="6923" max="6923" width="16.28515625" style="2" bestFit="1" customWidth="1"/>
    <col min="6924" max="6924" width="9" style="2" customWidth="1"/>
    <col min="6925" max="6925" width="21.140625" style="2" bestFit="1" customWidth="1"/>
    <col min="6926" max="7168" width="9.140625" style="2"/>
    <col min="7169" max="7169" width="20.140625" style="2" customWidth="1"/>
    <col min="7170" max="7170" width="16.140625" style="2" customWidth="1"/>
    <col min="7171" max="7171" width="12" style="2" customWidth="1"/>
    <col min="7172" max="7172" width="8.7109375" style="2" customWidth="1"/>
    <col min="7173" max="7173" width="9.42578125" style="2" customWidth="1"/>
    <col min="7174" max="7174" width="11.5703125" style="2" customWidth="1"/>
    <col min="7175" max="7175" width="12" style="2" bestFit="1" customWidth="1"/>
    <col min="7176" max="7176" width="12.28515625" style="2" customWidth="1"/>
    <col min="7177" max="7177" width="20.140625" style="2" bestFit="1" customWidth="1"/>
    <col min="7178" max="7178" width="10.5703125" style="2" bestFit="1" customWidth="1"/>
    <col min="7179" max="7179" width="16.28515625" style="2" bestFit="1" customWidth="1"/>
    <col min="7180" max="7180" width="9" style="2" customWidth="1"/>
    <col min="7181" max="7181" width="21.140625" style="2" bestFit="1" customWidth="1"/>
    <col min="7182" max="7424" width="9.140625" style="2"/>
    <col min="7425" max="7425" width="20.140625" style="2" customWidth="1"/>
    <col min="7426" max="7426" width="16.140625" style="2" customWidth="1"/>
    <col min="7427" max="7427" width="12" style="2" customWidth="1"/>
    <col min="7428" max="7428" width="8.7109375" style="2" customWidth="1"/>
    <col min="7429" max="7429" width="9.42578125" style="2" customWidth="1"/>
    <col min="7430" max="7430" width="11.5703125" style="2" customWidth="1"/>
    <col min="7431" max="7431" width="12" style="2" bestFit="1" customWidth="1"/>
    <col min="7432" max="7432" width="12.28515625" style="2" customWidth="1"/>
    <col min="7433" max="7433" width="20.140625" style="2" bestFit="1" customWidth="1"/>
    <col min="7434" max="7434" width="10.5703125" style="2" bestFit="1" customWidth="1"/>
    <col min="7435" max="7435" width="16.28515625" style="2" bestFit="1" customWidth="1"/>
    <col min="7436" max="7436" width="9" style="2" customWidth="1"/>
    <col min="7437" max="7437" width="21.140625" style="2" bestFit="1" customWidth="1"/>
    <col min="7438" max="7680" width="9.140625" style="2"/>
    <col min="7681" max="7681" width="20.140625" style="2" customWidth="1"/>
    <col min="7682" max="7682" width="16.140625" style="2" customWidth="1"/>
    <col min="7683" max="7683" width="12" style="2" customWidth="1"/>
    <col min="7684" max="7684" width="8.7109375" style="2" customWidth="1"/>
    <col min="7685" max="7685" width="9.42578125" style="2" customWidth="1"/>
    <col min="7686" max="7686" width="11.5703125" style="2" customWidth="1"/>
    <col min="7687" max="7687" width="12" style="2" bestFit="1" customWidth="1"/>
    <col min="7688" max="7688" width="12.28515625" style="2" customWidth="1"/>
    <col min="7689" max="7689" width="20.140625" style="2" bestFit="1" customWidth="1"/>
    <col min="7690" max="7690" width="10.5703125" style="2" bestFit="1" customWidth="1"/>
    <col min="7691" max="7691" width="16.28515625" style="2" bestFit="1" customWidth="1"/>
    <col min="7692" max="7692" width="9" style="2" customWidth="1"/>
    <col min="7693" max="7693" width="21.140625" style="2" bestFit="1" customWidth="1"/>
    <col min="7694" max="7936" width="9.140625" style="2"/>
    <col min="7937" max="7937" width="20.140625" style="2" customWidth="1"/>
    <col min="7938" max="7938" width="16.140625" style="2" customWidth="1"/>
    <col min="7939" max="7939" width="12" style="2" customWidth="1"/>
    <col min="7940" max="7940" width="8.7109375" style="2" customWidth="1"/>
    <col min="7941" max="7941" width="9.42578125" style="2" customWidth="1"/>
    <col min="7942" max="7942" width="11.5703125" style="2" customWidth="1"/>
    <col min="7943" max="7943" width="12" style="2" bestFit="1" customWidth="1"/>
    <col min="7944" max="7944" width="12.28515625" style="2" customWidth="1"/>
    <col min="7945" max="7945" width="20.140625" style="2" bestFit="1" customWidth="1"/>
    <col min="7946" max="7946" width="10.5703125" style="2" bestFit="1" customWidth="1"/>
    <col min="7947" max="7947" width="16.28515625" style="2" bestFit="1" customWidth="1"/>
    <col min="7948" max="7948" width="9" style="2" customWidth="1"/>
    <col min="7949" max="7949" width="21.140625" style="2" bestFit="1" customWidth="1"/>
    <col min="7950" max="8192" width="9.140625" style="2"/>
    <col min="8193" max="8193" width="20.140625" style="2" customWidth="1"/>
    <col min="8194" max="8194" width="16.140625" style="2" customWidth="1"/>
    <col min="8195" max="8195" width="12" style="2" customWidth="1"/>
    <col min="8196" max="8196" width="8.7109375" style="2" customWidth="1"/>
    <col min="8197" max="8197" width="9.42578125" style="2" customWidth="1"/>
    <col min="8198" max="8198" width="11.5703125" style="2" customWidth="1"/>
    <col min="8199" max="8199" width="12" style="2" bestFit="1" customWidth="1"/>
    <col min="8200" max="8200" width="12.28515625" style="2" customWidth="1"/>
    <col min="8201" max="8201" width="20.140625" style="2" bestFit="1" customWidth="1"/>
    <col min="8202" max="8202" width="10.5703125" style="2" bestFit="1" customWidth="1"/>
    <col min="8203" max="8203" width="16.28515625" style="2" bestFit="1" customWidth="1"/>
    <col min="8204" max="8204" width="9" style="2" customWidth="1"/>
    <col min="8205" max="8205" width="21.140625" style="2" bestFit="1" customWidth="1"/>
    <col min="8206" max="8448" width="9.140625" style="2"/>
    <col min="8449" max="8449" width="20.140625" style="2" customWidth="1"/>
    <col min="8450" max="8450" width="16.140625" style="2" customWidth="1"/>
    <col min="8451" max="8451" width="12" style="2" customWidth="1"/>
    <col min="8452" max="8452" width="8.7109375" style="2" customWidth="1"/>
    <col min="8453" max="8453" width="9.42578125" style="2" customWidth="1"/>
    <col min="8454" max="8454" width="11.5703125" style="2" customWidth="1"/>
    <col min="8455" max="8455" width="12" style="2" bestFit="1" customWidth="1"/>
    <col min="8456" max="8456" width="12.28515625" style="2" customWidth="1"/>
    <col min="8457" max="8457" width="20.140625" style="2" bestFit="1" customWidth="1"/>
    <col min="8458" max="8458" width="10.5703125" style="2" bestFit="1" customWidth="1"/>
    <col min="8459" max="8459" width="16.28515625" style="2" bestFit="1" customWidth="1"/>
    <col min="8460" max="8460" width="9" style="2" customWidth="1"/>
    <col min="8461" max="8461" width="21.140625" style="2" bestFit="1" customWidth="1"/>
    <col min="8462" max="8704" width="9.140625" style="2"/>
    <col min="8705" max="8705" width="20.140625" style="2" customWidth="1"/>
    <col min="8706" max="8706" width="16.140625" style="2" customWidth="1"/>
    <col min="8707" max="8707" width="12" style="2" customWidth="1"/>
    <col min="8708" max="8708" width="8.7109375" style="2" customWidth="1"/>
    <col min="8709" max="8709" width="9.42578125" style="2" customWidth="1"/>
    <col min="8710" max="8710" width="11.5703125" style="2" customWidth="1"/>
    <col min="8711" max="8711" width="12" style="2" bestFit="1" customWidth="1"/>
    <col min="8712" max="8712" width="12.28515625" style="2" customWidth="1"/>
    <col min="8713" max="8713" width="20.140625" style="2" bestFit="1" customWidth="1"/>
    <col min="8714" max="8714" width="10.5703125" style="2" bestFit="1" customWidth="1"/>
    <col min="8715" max="8715" width="16.28515625" style="2" bestFit="1" customWidth="1"/>
    <col min="8716" max="8716" width="9" style="2" customWidth="1"/>
    <col min="8717" max="8717" width="21.140625" style="2" bestFit="1" customWidth="1"/>
    <col min="8718" max="8960" width="9.140625" style="2"/>
    <col min="8961" max="8961" width="20.140625" style="2" customWidth="1"/>
    <col min="8962" max="8962" width="16.140625" style="2" customWidth="1"/>
    <col min="8963" max="8963" width="12" style="2" customWidth="1"/>
    <col min="8964" max="8964" width="8.7109375" style="2" customWidth="1"/>
    <col min="8965" max="8965" width="9.42578125" style="2" customWidth="1"/>
    <col min="8966" max="8966" width="11.5703125" style="2" customWidth="1"/>
    <col min="8967" max="8967" width="12" style="2" bestFit="1" customWidth="1"/>
    <col min="8968" max="8968" width="12.28515625" style="2" customWidth="1"/>
    <col min="8969" max="8969" width="20.140625" style="2" bestFit="1" customWidth="1"/>
    <col min="8970" max="8970" width="10.5703125" style="2" bestFit="1" customWidth="1"/>
    <col min="8971" max="8971" width="16.28515625" style="2" bestFit="1" customWidth="1"/>
    <col min="8972" max="8972" width="9" style="2" customWidth="1"/>
    <col min="8973" max="8973" width="21.140625" style="2" bestFit="1" customWidth="1"/>
    <col min="8974" max="9216" width="9.140625" style="2"/>
    <col min="9217" max="9217" width="20.140625" style="2" customWidth="1"/>
    <col min="9218" max="9218" width="16.140625" style="2" customWidth="1"/>
    <col min="9219" max="9219" width="12" style="2" customWidth="1"/>
    <col min="9220" max="9220" width="8.7109375" style="2" customWidth="1"/>
    <col min="9221" max="9221" width="9.42578125" style="2" customWidth="1"/>
    <col min="9222" max="9222" width="11.5703125" style="2" customWidth="1"/>
    <col min="9223" max="9223" width="12" style="2" bestFit="1" customWidth="1"/>
    <col min="9224" max="9224" width="12.28515625" style="2" customWidth="1"/>
    <col min="9225" max="9225" width="20.140625" style="2" bestFit="1" customWidth="1"/>
    <col min="9226" max="9226" width="10.5703125" style="2" bestFit="1" customWidth="1"/>
    <col min="9227" max="9227" width="16.28515625" style="2" bestFit="1" customWidth="1"/>
    <col min="9228" max="9228" width="9" style="2" customWidth="1"/>
    <col min="9229" max="9229" width="21.140625" style="2" bestFit="1" customWidth="1"/>
    <col min="9230" max="9472" width="9.140625" style="2"/>
    <col min="9473" max="9473" width="20.140625" style="2" customWidth="1"/>
    <col min="9474" max="9474" width="16.140625" style="2" customWidth="1"/>
    <col min="9475" max="9475" width="12" style="2" customWidth="1"/>
    <col min="9476" max="9476" width="8.7109375" style="2" customWidth="1"/>
    <col min="9477" max="9477" width="9.42578125" style="2" customWidth="1"/>
    <col min="9478" max="9478" width="11.5703125" style="2" customWidth="1"/>
    <col min="9479" max="9479" width="12" style="2" bestFit="1" customWidth="1"/>
    <col min="9480" max="9480" width="12.28515625" style="2" customWidth="1"/>
    <col min="9481" max="9481" width="20.140625" style="2" bestFit="1" customWidth="1"/>
    <col min="9482" max="9482" width="10.5703125" style="2" bestFit="1" customWidth="1"/>
    <col min="9483" max="9483" width="16.28515625" style="2" bestFit="1" customWidth="1"/>
    <col min="9484" max="9484" width="9" style="2" customWidth="1"/>
    <col min="9485" max="9485" width="21.140625" style="2" bestFit="1" customWidth="1"/>
    <col min="9486" max="9728" width="9.140625" style="2"/>
    <col min="9729" max="9729" width="20.140625" style="2" customWidth="1"/>
    <col min="9730" max="9730" width="16.140625" style="2" customWidth="1"/>
    <col min="9731" max="9731" width="12" style="2" customWidth="1"/>
    <col min="9732" max="9732" width="8.7109375" style="2" customWidth="1"/>
    <col min="9733" max="9733" width="9.42578125" style="2" customWidth="1"/>
    <col min="9734" max="9734" width="11.5703125" style="2" customWidth="1"/>
    <col min="9735" max="9735" width="12" style="2" bestFit="1" customWidth="1"/>
    <col min="9736" max="9736" width="12.28515625" style="2" customWidth="1"/>
    <col min="9737" max="9737" width="20.140625" style="2" bestFit="1" customWidth="1"/>
    <col min="9738" max="9738" width="10.5703125" style="2" bestFit="1" customWidth="1"/>
    <col min="9739" max="9739" width="16.28515625" style="2" bestFit="1" customWidth="1"/>
    <col min="9740" max="9740" width="9" style="2" customWidth="1"/>
    <col min="9741" max="9741" width="21.140625" style="2" bestFit="1" customWidth="1"/>
    <col min="9742" max="9984" width="9.140625" style="2"/>
    <col min="9985" max="9985" width="20.140625" style="2" customWidth="1"/>
    <col min="9986" max="9986" width="16.140625" style="2" customWidth="1"/>
    <col min="9987" max="9987" width="12" style="2" customWidth="1"/>
    <col min="9988" max="9988" width="8.7109375" style="2" customWidth="1"/>
    <col min="9989" max="9989" width="9.42578125" style="2" customWidth="1"/>
    <col min="9990" max="9990" width="11.5703125" style="2" customWidth="1"/>
    <col min="9991" max="9991" width="12" style="2" bestFit="1" customWidth="1"/>
    <col min="9992" max="9992" width="12.28515625" style="2" customWidth="1"/>
    <col min="9993" max="9993" width="20.140625" style="2" bestFit="1" customWidth="1"/>
    <col min="9994" max="9994" width="10.5703125" style="2" bestFit="1" customWidth="1"/>
    <col min="9995" max="9995" width="16.28515625" style="2" bestFit="1" customWidth="1"/>
    <col min="9996" max="9996" width="9" style="2" customWidth="1"/>
    <col min="9997" max="9997" width="21.140625" style="2" bestFit="1" customWidth="1"/>
    <col min="9998" max="10240" width="9.140625" style="2"/>
    <col min="10241" max="10241" width="20.140625" style="2" customWidth="1"/>
    <col min="10242" max="10242" width="16.140625" style="2" customWidth="1"/>
    <col min="10243" max="10243" width="12" style="2" customWidth="1"/>
    <col min="10244" max="10244" width="8.7109375" style="2" customWidth="1"/>
    <col min="10245" max="10245" width="9.42578125" style="2" customWidth="1"/>
    <col min="10246" max="10246" width="11.5703125" style="2" customWidth="1"/>
    <col min="10247" max="10247" width="12" style="2" bestFit="1" customWidth="1"/>
    <col min="10248" max="10248" width="12.28515625" style="2" customWidth="1"/>
    <col min="10249" max="10249" width="20.140625" style="2" bestFit="1" customWidth="1"/>
    <col min="10250" max="10250" width="10.5703125" style="2" bestFit="1" customWidth="1"/>
    <col min="10251" max="10251" width="16.28515625" style="2" bestFit="1" customWidth="1"/>
    <col min="10252" max="10252" width="9" style="2" customWidth="1"/>
    <col min="10253" max="10253" width="21.140625" style="2" bestFit="1" customWidth="1"/>
    <col min="10254" max="10496" width="9.140625" style="2"/>
    <col min="10497" max="10497" width="20.140625" style="2" customWidth="1"/>
    <col min="10498" max="10498" width="16.140625" style="2" customWidth="1"/>
    <col min="10499" max="10499" width="12" style="2" customWidth="1"/>
    <col min="10500" max="10500" width="8.7109375" style="2" customWidth="1"/>
    <col min="10501" max="10501" width="9.42578125" style="2" customWidth="1"/>
    <col min="10502" max="10502" width="11.5703125" style="2" customWidth="1"/>
    <col min="10503" max="10503" width="12" style="2" bestFit="1" customWidth="1"/>
    <col min="10504" max="10504" width="12.28515625" style="2" customWidth="1"/>
    <col min="10505" max="10505" width="20.140625" style="2" bestFit="1" customWidth="1"/>
    <col min="10506" max="10506" width="10.5703125" style="2" bestFit="1" customWidth="1"/>
    <col min="10507" max="10507" width="16.28515625" style="2" bestFit="1" customWidth="1"/>
    <col min="10508" max="10508" width="9" style="2" customWidth="1"/>
    <col min="10509" max="10509" width="21.140625" style="2" bestFit="1" customWidth="1"/>
    <col min="10510" max="10752" width="9.140625" style="2"/>
    <col min="10753" max="10753" width="20.140625" style="2" customWidth="1"/>
    <col min="10754" max="10754" width="16.140625" style="2" customWidth="1"/>
    <col min="10755" max="10755" width="12" style="2" customWidth="1"/>
    <col min="10756" max="10756" width="8.7109375" style="2" customWidth="1"/>
    <col min="10757" max="10757" width="9.42578125" style="2" customWidth="1"/>
    <col min="10758" max="10758" width="11.5703125" style="2" customWidth="1"/>
    <col min="10759" max="10759" width="12" style="2" bestFit="1" customWidth="1"/>
    <col min="10760" max="10760" width="12.28515625" style="2" customWidth="1"/>
    <col min="10761" max="10761" width="20.140625" style="2" bestFit="1" customWidth="1"/>
    <col min="10762" max="10762" width="10.5703125" style="2" bestFit="1" customWidth="1"/>
    <col min="10763" max="10763" width="16.28515625" style="2" bestFit="1" customWidth="1"/>
    <col min="10764" max="10764" width="9" style="2" customWidth="1"/>
    <col min="10765" max="10765" width="21.140625" style="2" bestFit="1" customWidth="1"/>
    <col min="10766" max="11008" width="9.140625" style="2"/>
    <col min="11009" max="11009" width="20.140625" style="2" customWidth="1"/>
    <col min="11010" max="11010" width="16.140625" style="2" customWidth="1"/>
    <col min="11011" max="11011" width="12" style="2" customWidth="1"/>
    <col min="11012" max="11012" width="8.7109375" style="2" customWidth="1"/>
    <col min="11013" max="11013" width="9.42578125" style="2" customWidth="1"/>
    <col min="11014" max="11014" width="11.5703125" style="2" customWidth="1"/>
    <col min="11015" max="11015" width="12" style="2" bestFit="1" customWidth="1"/>
    <col min="11016" max="11016" width="12.28515625" style="2" customWidth="1"/>
    <col min="11017" max="11017" width="20.140625" style="2" bestFit="1" customWidth="1"/>
    <col min="11018" max="11018" width="10.5703125" style="2" bestFit="1" customWidth="1"/>
    <col min="11019" max="11019" width="16.28515625" style="2" bestFit="1" customWidth="1"/>
    <col min="11020" max="11020" width="9" style="2" customWidth="1"/>
    <col min="11021" max="11021" width="21.140625" style="2" bestFit="1" customWidth="1"/>
    <col min="11022" max="11264" width="9.140625" style="2"/>
    <col min="11265" max="11265" width="20.140625" style="2" customWidth="1"/>
    <col min="11266" max="11266" width="16.140625" style="2" customWidth="1"/>
    <col min="11267" max="11267" width="12" style="2" customWidth="1"/>
    <col min="11268" max="11268" width="8.7109375" style="2" customWidth="1"/>
    <col min="11269" max="11269" width="9.42578125" style="2" customWidth="1"/>
    <col min="11270" max="11270" width="11.5703125" style="2" customWidth="1"/>
    <col min="11271" max="11271" width="12" style="2" bestFit="1" customWidth="1"/>
    <col min="11272" max="11272" width="12.28515625" style="2" customWidth="1"/>
    <col min="11273" max="11273" width="20.140625" style="2" bestFit="1" customWidth="1"/>
    <col min="11274" max="11274" width="10.5703125" style="2" bestFit="1" customWidth="1"/>
    <col min="11275" max="11275" width="16.28515625" style="2" bestFit="1" customWidth="1"/>
    <col min="11276" max="11276" width="9" style="2" customWidth="1"/>
    <col min="11277" max="11277" width="21.140625" style="2" bestFit="1" customWidth="1"/>
    <col min="11278" max="11520" width="9.140625" style="2"/>
    <col min="11521" max="11521" width="20.140625" style="2" customWidth="1"/>
    <col min="11522" max="11522" width="16.140625" style="2" customWidth="1"/>
    <col min="11523" max="11523" width="12" style="2" customWidth="1"/>
    <col min="11524" max="11524" width="8.7109375" style="2" customWidth="1"/>
    <col min="11525" max="11525" width="9.42578125" style="2" customWidth="1"/>
    <col min="11526" max="11526" width="11.5703125" style="2" customWidth="1"/>
    <col min="11527" max="11527" width="12" style="2" bestFit="1" customWidth="1"/>
    <col min="11528" max="11528" width="12.28515625" style="2" customWidth="1"/>
    <col min="11529" max="11529" width="20.140625" style="2" bestFit="1" customWidth="1"/>
    <col min="11530" max="11530" width="10.5703125" style="2" bestFit="1" customWidth="1"/>
    <col min="11531" max="11531" width="16.28515625" style="2" bestFit="1" customWidth="1"/>
    <col min="11532" max="11532" width="9" style="2" customWidth="1"/>
    <col min="11533" max="11533" width="21.140625" style="2" bestFit="1" customWidth="1"/>
    <col min="11534" max="11776" width="9.140625" style="2"/>
    <col min="11777" max="11777" width="20.140625" style="2" customWidth="1"/>
    <col min="11778" max="11778" width="16.140625" style="2" customWidth="1"/>
    <col min="11779" max="11779" width="12" style="2" customWidth="1"/>
    <col min="11780" max="11780" width="8.7109375" style="2" customWidth="1"/>
    <col min="11781" max="11781" width="9.42578125" style="2" customWidth="1"/>
    <col min="11782" max="11782" width="11.5703125" style="2" customWidth="1"/>
    <col min="11783" max="11783" width="12" style="2" bestFit="1" customWidth="1"/>
    <col min="11784" max="11784" width="12.28515625" style="2" customWidth="1"/>
    <col min="11785" max="11785" width="20.140625" style="2" bestFit="1" customWidth="1"/>
    <col min="11786" max="11786" width="10.5703125" style="2" bestFit="1" customWidth="1"/>
    <col min="11787" max="11787" width="16.28515625" style="2" bestFit="1" customWidth="1"/>
    <col min="11788" max="11788" width="9" style="2" customWidth="1"/>
    <col min="11789" max="11789" width="21.140625" style="2" bestFit="1" customWidth="1"/>
    <col min="11790" max="12032" width="9.140625" style="2"/>
    <col min="12033" max="12033" width="20.140625" style="2" customWidth="1"/>
    <col min="12034" max="12034" width="16.140625" style="2" customWidth="1"/>
    <col min="12035" max="12035" width="12" style="2" customWidth="1"/>
    <col min="12036" max="12036" width="8.7109375" style="2" customWidth="1"/>
    <col min="12037" max="12037" width="9.42578125" style="2" customWidth="1"/>
    <col min="12038" max="12038" width="11.5703125" style="2" customWidth="1"/>
    <col min="12039" max="12039" width="12" style="2" bestFit="1" customWidth="1"/>
    <col min="12040" max="12040" width="12.28515625" style="2" customWidth="1"/>
    <col min="12041" max="12041" width="20.140625" style="2" bestFit="1" customWidth="1"/>
    <col min="12042" max="12042" width="10.5703125" style="2" bestFit="1" customWidth="1"/>
    <col min="12043" max="12043" width="16.28515625" style="2" bestFit="1" customWidth="1"/>
    <col min="12044" max="12044" width="9" style="2" customWidth="1"/>
    <col min="12045" max="12045" width="21.140625" style="2" bestFit="1" customWidth="1"/>
    <col min="12046" max="12288" width="9.140625" style="2"/>
    <col min="12289" max="12289" width="20.140625" style="2" customWidth="1"/>
    <col min="12290" max="12290" width="16.140625" style="2" customWidth="1"/>
    <col min="12291" max="12291" width="12" style="2" customWidth="1"/>
    <col min="12292" max="12292" width="8.7109375" style="2" customWidth="1"/>
    <col min="12293" max="12293" width="9.42578125" style="2" customWidth="1"/>
    <col min="12294" max="12294" width="11.5703125" style="2" customWidth="1"/>
    <col min="12295" max="12295" width="12" style="2" bestFit="1" customWidth="1"/>
    <col min="12296" max="12296" width="12.28515625" style="2" customWidth="1"/>
    <col min="12297" max="12297" width="20.140625" style="2" bestFit="1" customWidth="1"/>
    <col min="12298" max="12298" width="10.5703125" style="2" bestFit="1" customWidth="1"/>
    <col min="12299" max="12299" width="16.28515625" style="2" bestFit="1" customWidth="1"/>
    <col min="12300" max="12300" width="9" style="2" customWidth="1"/>
    <col min="12301" max="12301" width="21.140625" style="2" bestFit="1" customWidth="1"/>
    <col min="12302" max="12544" width="9.140625" style="2"/>
    <col min="12545" max="12545" width="20.140625" style="2" customWidth="1"/>
    <col min="12546" max="12546" width="16.140625" style="2" customWidth="1"/>
    <col min="12547" max="12547" width="12" style="2" customWidth="1"/>
    <col min="12548" max="12548" width="8.7109375" style="2" customWidth="1"/>
    <col min="12549" max="12549" width="9.42578125" style="2" customWidth="1"/>
    <col min="12550" max="12550" width="11.5703125" style="2" customWidth="1"/>
    <col min="12551" max="12551" width="12" style="2" bestFit="1" customWidth="1"/>
    <col min="12552" max="12552" width="12.28515625" style="2" customWidth="1"/>
    <col min="12553" max="12553" width="20.140625" style="2" bestFit="1" customWidth="1"/>
    <col min="12554" max="12554" width="10.5703125" style="2" bestFit="1" customWidth="1"/>
    <col min="12555" max="12555" width="16.28515625" style="2" bestFit="1" customWidth="1"/>
    <col min="12556" max="12556" width="9" style="2" customWidth="1"/>
    <col min="12557" max="12557" width="21.140625" style="2" bestFit="1" customWidth="1"/>
    <col min="12558" max="12800" width="9.140625" style="2"/>
    <col min="12801" max="12801" width="20.140625" style="2" customWidth="1"/>
    <col min="12802" max="12802" width="16.140625" style="2" customWidth="1"/>
    <col min="12803" max="12803" width="12" style="2" customWidth="1"/>
    <col min="12804" max="12804" width="8.7109375" style="2" customWidth="1"/>
    <col min="12805" max="12805" width="9.42578125" style="2" customWidth="1"/>
    <col min="12806" max="12806" width="11.5703125" style="2" customWidth="1"/>
    <col min="12807" max="12807" width="12" style="2" bestFit="1" customWidth="1"/>
    <col min="12808" max="12808" width="12.28515625" style="2" customWidth="1"/>
    <col min="12809" max="12809" width="20.140625" style="2" bestFit="1" customWidth="1"/>
    <col min="12810" max="12810" width="10.5703125" style="2" bestFit="1" customWidth="1"/>
    <col min="12811" max="12811" width="16.28515625" style="2" bestFit="1" customWidth="1"/>
    <col min="12812" max="12812" width="9" style="2" customWidth="1"/>
    <col min="12813" max="12813" width="21.140625" style="2" bestFit="1" customWidth="1"/>
    <col min="12814" max="13056" width="9.140625" style="2"/>
    <col min="13057" max="13057" width="20.140625" style="2" customWidth="1"/>
    <col min="13058" max="13058" width="16.140625" style="2" customWidth="1"/>
    <col min="13059" max="13059" width="12" style="2" customWidth="1"/>
    <col min="13060" max="13060" width="8.7109375" style="2" customWidth="1"/>
    <col min="13061" max="13061" width="9.42578125" style="2" customWidth="1"/>
    <col min="13062" max="13062" width="11.5703125" style="2" customWidth="1"/>
    <col min="13063" max="13063" width="12" style="2" bestFit="1" customWidth="1"/>
    <col min="13064" max="13064" width="12.28515625" style="2" customWidth="1"/>
    <col min="13065" max="13065" width="20.140625" style="2" bestFit="1" customWidth="1"/>
    <col min="13066" max="13066" width="10.5703125" style="2" bestFit="1" customWidth="1"/>
    <col min="13067" max="13067" width="16.28515625" style="2" bestFit="1" customWidth="1"/>
    <col min="13068" max="13068" width="9" style="2" customWidth="1"/>
    <col min="13069" max="13069" width="21.140625" style="2" bestFit="1" customWidth="1"/>
    <col min="13070" max="13312" width="9.140625" style="2"/>
    <col min="13313" max="13313" width="20.140625" style="2" customWidth="1"/>
    <col min="13314" max="13314" width="16.140625" style="2" customWidth="1"/>
    <col min="13315" max="13315" width="12" style="2" customWidth="1"/>
    <col min="13316" max="13316" width="8.7109375" style="2" customWidth="1"/>
    <col min="13317" max="13317" width="9.42578125" style="2" customWidth="1"/>
    <col min="13318" max="13318" width="11.5703125" style="2" customWidth="1"/>
    <col min="13319" max="13319" width="12" style="2" bestFit="1" customWidth="1"/>
    <col min="13320" max="13320" width="12.28515625" style="2" customWidth="1"/>
    <col min="13321" max="13321" width="20.140625" style="2" bestFit="1" customWidth="1"/>
    <col min="13322" max="13322" width="10.5703125" style="2" bestFit="1" customWidth="1"/>
    <col min="13323" max="13323" width="16.28515625" style="2" bestFit="1" customWidth="1"/>
    <col min="13324" max="13324" width="9" style="2" customWidth="1"/>
    <col min="13325" max="13325" width="21.140625" style="2" bestFit="1" customWidth="1"/>
    <col min="13326" max="13568" width="9.140625" style="2"/>
    <col min="13569" max="13569" width="20.140625" style="2" customWidth="1"/>
    <col min="13570" max="13570" width="16.140625" style="2" customWidth="1"/>
    <col min="13571" max="13571" width="12" style="2" customWidth="1"/>
    <col min="13572" max="13572" width="8.7109375" style="2" customWidth="1"/>
    <col min="13573" max="13573" width="9.42578125" style="2" customWidth="1"/>
    <col min="13574" max="13574" width="11.5703125" style="2" customWidth="1"/>
    <col min="13575" max="13575" width="12" style="2" bestFit="1" customWidth="1"/>
    <col min="13576" max="13576" width="12.28515625" style="2" customWidth="1"/>
    <col min="13577" max="13577" width="20.140625" style="2" bestFit="1" customWidth="1"/>
    <col min="13578" max="13578" width="10.5703125" style="2" bestFit="1" customWidth="1"/>
    <col min="13579" max="13579" width="16.28515625" style="2" bestFit="1" customWidth="1"/>
    <col min="13580" max="13580" width="9" style="2" customWidth="1"/>
    <col min="13581" max="13581" width="21.140625" style="2" bestFit="1" customWidth="1"/>
    <col min="13582" max="13824" width="9.140625" style="2"/>
    <col min="13825" max="13825" width="20.140625" style="2" customWidth="1"/>
    <col min="13826" max="13826" width="16.140625" style="2" customWidth="1"/>
    <col min="13827" max="13827" width="12" style="2" customWidth="1"/>
    <col min="13828" max="13828" width="8.7109375" style="2" customWidth="1"/>
    <col min="13829" max="13829" width="9.42578125" style="2" customWidth="1"/>
    <col min="13830" max="13830" width="11.5703125" style="2" customWidth="1"/>
    <col min="13831" max="13831" width="12" style="2" bestFit="1" customWidth="1"/>
    <col min="13832" max="13832" width="12.28515625" style="2" customWidth="1"/>
    <col min="13833" max="13833" width="20.140625" style="2" bestFit="1" customWidth="1"/>
    <col min="13834" max="13834" width="10.5703125" style="2" bestFit="1" customWidth="1"/>
    <col min="13835" max="13835" width="16.28515625" style="2" bestFit="1" customWidth="1"/>
    <col min="13836" max="13836" width="9" style="2" customWidth="1"/>
    <col min="13837" max="13837" width="21.140625" style="2" bestFit="1" customWidth="1"/>
    <col min="13838" max="14080" width="9.140625" style="2"/>
    <col min="14081" max="14081" width="20.140625" style="2" customWidth="1"/>
    <col min="14082" max="14082" width="16.140625" style="2" customWidth="1"/>
    <col min="14083" max="14083" width="12" style="2" customWidth="1"/>
    <col min="14084" max="14084" width="8.7109375" style="2" customWidth="1"/>
    <col min="14085" max="14085" width="9.42578125" style="2" customWidth="1"/>
    <col min="14086" max="14086" width="11.5703125" style="2" customWidth="1"/>
    <col min="14087" max="14087" width="12" style="2" bestFit="1" customWidth="1"/>
    <col min="14088" max="14088" width="12.28515625" style="2" customWidth="1"/>
    <col min="14089" max="14089" width="20.140625" style="2" bestFit="1" customWidth="1"/>
    <col min="14090" max="14090" width="10.5703125" style="2" bestFit="1" customWidth="1"/>
    <col min="14091" max="14091" width="16.28515625" style="2" bestFit="1" customWidth="1"/>
    <col min="14092" max="14092" width="9" style="2" customWidth="1"/>
    <col min="14093" max="14093" width="21.140625" style="2" bestFit="1" customWidth="1"/>
    <col min="14094" max="14336" width="9.140625" style="2"/>
    <col min="14337" max="14337" width="20.140625" style="2" customWidth="1"/>
    <col min="14338" max="14338" width="16.140625" style="2" customWidth="1"/>
    <col min="14339" max="14339" width="12" style="2" customWidth="1"/>
    <col min="14340" max="14340" width="8.7109375" style="2" customWidth="1"/>
    <col min="14341" max="14341" width="9.42578125" style="2" customWidth="1"/>
    <col min="14342" max="14342" width="11.5703125" style="2" customWidth="1"/>
    <col min="14343" max="14343" width="12" style="2" bestFit="1" customWidth="1"/>
    <col min="14344" max="14344" width="12.28515625" style="2" customWidth="1"/>
    <col min="14345" max="14345" width="20.140625" style="2" bestFit="1" customWidth="1"/>
    <col min="14346" max="14346" width="10.5703125" style="2" bestFit="1" customWidth="1"/>
    <col min="14347" max="14347" width="16.28515625" style="2" bestFit="1" customWidth="1"/>
    <col min="14348" max="14348" width="9" style="2" customWidth="1"/>
    <col min="14349" max="14349" width="21.140625" style="2" bestFit="1" customWidth="1"/>
    <col min="14350" max="14592" width="9.140625" style="2"/>
    <col min="14593" max="14593" width="20.140625" style="2" customWidth="1"/>
    <col min="14594" max="14594" width="16.140625" style="2" customWidth="1"/>
    <col min="14595" max="14595" width="12" style="2" customWidth="1"/>
    <col min="14596" max="14596" width="8.7109375" style="2" customWidth="1"/>
    <col min="14597" max="14597" width="9.42578125" style="2" customWidth="1"/>
    <col min="14598" max="14598" width="11.5703125" style="2" customWidth="1"/>
    <col min="14599" max="14599" width="12" style="2" bestFit="1" customWidth="1"/>
    <col min="14600" max="14600" width="12.28515625" style="2" customWidth="1"/>
    <col min="14601" max="14601" width="20.140625" style="2" bestFit="1" customWidth="1"/>
    <col min="14602" max="14602" width="10.5703125" style="2" bestFit="1" customWidth="1"/>
    <col min="14603" max="14603" width="16.28515625" style="2" bestFit="1" customWidth="1"/>
    <col min="14604" max="14604" width="9" style="2" customWidth="1"/>
    <col min="14605" max="14605" width="21.140625" style="2" bestFit="1" customWidth="1"/>
    <col min="14606" max="14848" width="9.140625" style="2"/>
    <col min="14849" max="14849" width="20.140625" style="2" customWidth="1"/>
    <col min="14850" max="14850" width="16.140625" style="2" customWidth="1"/>
    <col min="14851" max="14851" width="12" style="2" customWidth="1"/>
    <col min="14852" max="14852" width="8.7109375" style="2" customWidth="1"/>
    <col min="14853" max="14853" width="9.42578125" style="2" customWidth="1"/>
    <col min="14854" max="14854" width="11.5703125" style="2" customWidth="1"/>
    <col min="14855" max="14855" width="12" style="2" bestFit="1" customWidth="1"/>
    <col min="14856" max="14856" width="12.28515625" style="2" customWidth="1"/>
    <col min="14857" max="14857" width="20.140625" style="2" bestFit="1" customWidth="1"/>
    <col min="14858" max="14858" width="10.5703125" style="2" bestFit="1" customWidth="1"/>
    <col min="14859" max="14859" width="16.28515625" style="2" bestFit="1" customWidth="1"/>
    <col min="14860" max="14860" width="9" style="2" customWidth="1"/>
    <col min="14861" max="14861" width="21.140625" style="2" bestFit="1" customWidth="1"/>
    <col min="14862" max="15104" width="9.140625" style="2"/>
    <col min="15105" max="15105" width="20.140625" style="2" customWidth="1"/>
    <col min="15106" max="15106" width="16.140625" style="2" customWidth="1"/>
    <col min="15107" max="15107" width="12" style="2" customWidth="1"/>
    <col min="15108" max="15108" width="8.7109375" style="2" customWidth="1"/>
    <col min="15109" max="15109" width="9.42578125" style="2" customWidth="1"/>
    <col min="15110" max="15110" width="11.5703125" style="2" customWidth="1"/>
    <col min="15111" max="15111" width="12" style="2" bestFit="1" customWidth="1"/>
    <col min="15112" max="15112" width="12.28515625" style="2" customWidth="1"/>
    <col min="15113" max="15113" width="20.140625" style="2" bestFit="1" customWidth="1"/>
    <col min="15114" max="15114" width="10.5703125" style="2" bestFit="1" customWidth="1"/>
    <col min="15115" max="15115" width="16.28515625" style="2" bestFit="1" customWidth="1"/>
    <col min="15116" max="15116" width="9" style="2" customWidth="1"/>
    <col min="15117" max="15117" width="21.140625" style="2" bestFit="1" customWidth="1"/>
    <col min="15118" max="15360" width="9.140625" style="2"/>
    <col min="15361" max="15361" width="20.140625" style="2" customWidth="1"/>
    <col min="15362" max="15362" width="16.140625" style="2" customWidth="1"/>
    <col min="15363" max="15363" width="12" style="2" customWidth="1"/>
    <col min="15364" max="15364" width="8.7109375" style="2" customWidth="1"/>
    <col min="15365" max="15365" width="9.42578125" style="2" customWidth="1"/>
    <col min="15366" max="15366" width="11.5703125" style="2" customWidth="1"/>
    <col min="15367" max="15367" width="12" style="2" bestFit="1" customWidth="1"/>
    <col min="15368" max="15368" width="12.28515625" style="2" customWidth="1"/>
    <col min="15369" max="15369" width="20.140625" style="2" bestFit="1" customWidth="1"/>
    <col min="15370" max="15370" width="10.5703125" style="2" bestFit="1" customWidth="1"/>
    <col min="15371" max="15371" width="16.28515625" style="2" bestFit="1" customWidth="1"/>
    <col min="15372" max="15372" width="9" style="2" customWidth="1"/>
    <col min="15373" max="15373" width="21.140625" style="2" bestFit="1" customWidth="1"/>
    <col min="15374" max="15616" width="9.140625" style="2"/>
    <col min="15617" max="15617" width="20.140625" style="2" customWidth="1"/>
    <col min="15618" max="15618" width="16.140625" style="2" customWidth="1"/>
    <col min="15619" max="15619" width="12" style="2" customWidth="1"/>
    <col min="15620" max="15620" width="8.7109375" style="2" customWidth="1"/>
    <col min="15621" max="15621" width="9.42578125" style="2" customWidth="1"/>
    <col min="15622" max="15622" width="11.5703125" style="2" customWidth="1"/>
    <col min="15623" max="15623" width="12" style="2" bestFit="1" customWidth="1"/>
    <col min="15624" max="15624" width="12.28515625" style="2" customWidth="1"/>
    <col min="15625" max="15625" width="20.140625" style="2" bestFit="1" customWidth="1"/>
    <col min="15626" max="15626" width="10.5703125" style="2" bestFit="1" customWidth="1"/>
    <col min="15627" max="15627" width="16.28515625" style="2" bestFit="1" customWidth="1"/>
    <col min="15628" max="15628" width="9" style="2" customWidth="1"/>
    <col min="15629" max="15629" width="21.140625" style="2" bestFit="1" customWidth="1"/>
    <col min="15630" max="15872" width="9.140625" style="2"/>
    <col min="15873" max="15873" width="20.140625" style="2" customWidth="1"/>
    <col min="15874" max="15874" width="16.140625" style="2" customWidth="1"/>
    <col min="15875" max="15875" width="12" style="2" customWidth="1"/>
    <col min="15876" max="15876" width="8.7109375" style="2" customWidth="1"/>
    <col min="15877" max="15877" width="9.42578125" style="2" customWidth="1"/>
    <col min="15878" max="15878" width="11.5703125" style="2" customWidth="1"/>
    <col min="15879" max="15879" width="12" style="2" bestFit="1" customWidth="1"/>
    <col min="15880" max="15880" width="12.28515625" style="2" customWidth="1"/>
    <col min="15881" max="15881" width="20.140625" style="2" bestFit="1" customWidth="1"/>
    <col min="15882" max="15882" width="10.5703125" style="2" bestFit="1" customWidth="1"/>
    <col min="15883" max="15883" width="16.28515625" style="2" bestFit="1" customWidth="1"/>
    <col min="15884" max="15884" width="9" style="2" customWidth="1"/>
    <col min="15885" max="15885" width="21.140625" style="2" bestFit="1" customWidth="1"/>
    <col min="15886" max="16128" width="9.140625" style="2"/>
    <col min="16129" max="16129" width="20.140625" style="2" customWidth="1"/>
    <col min="16130" max="16130" width="16.140625" style="2" customWidth="1"/>
    <col min="16131" max="16131" width="12" style="2" customWidth="1"/>
    <col min="16132" max="16132" width="8.7109375" style="2" customWidth="1"/>
    <col min="16133" max="16133" width="9.42578125" style="2" customWidth="1"/>
    <col min="16134" max="16134" width="11.5703125" style="2" customWidth="1"/>
    <col min="16135" max="16135" width="12" style="2" bestFit="1" customWidth="1"/>
    <col min="16136" max="16136" width="12.28515625" style="2" customWidth="1"/>
    <col min="16137" max="16137" width="20.140625" style="2" bestFit="1" customWidth="1"/>
    <col min="16138" max="16138" width="10.5703125" style="2" bestFit="1" customWidth="1"/>
    <col min="16139" max="16139" width="16.28515625" style="2" bestFit="1" customWidth="1"/>
    <col min="16140" max="16140" width="9" style="2" customWidth="1"/>
    <col min="16141" max="16141" width="21.140625" style="2" bestFit="1" customWidth="1"/>
    <col min="16142" max="16384" width="9.140625" style="2"/>
  </cols>
  <sheetData>
    <row r="1" spans="1:14" x14ac:dyDescent="0.25">
      <c r="A1" s="1" t="s">
        <v>0</v>
      </c>
      <c r="J1" s="3"/>
    </row>
    <row r="2" spans="1:14" x14ac:dyDescent="0.25">
      <c r="J2" s="3"/>
    </row>
    <row r="3" spans="1:14" x14ac:dyDescent="0.25">
      <c r="A3" s="1" t="s">
        <v>1</v>
      </c>
      <c r="M3" s="1"/>
    </row>
    <row r="4" spans="1:14" x14ac:dyDescent="0.25">
      <c r="A4" s="2" t="s">
        <v>2</v>
      </c>
      <c r="B4" s="13">
        <v>200</v>
      </c>
      <c r="C4" s="7"/>
      <c r="D4" s="7"/>
      <c r="E4" s="7"/>
      <c r="F4" s="7"/>
      <c r="G4" s="7"/>
      <c r="H4" s="7"/>
      <c r="I4" s="7"/>
      <c r="J4" s="7"/>
      <c r="K4" s="4"/>
      <c r="M4" s="5"/>
      <c r="N4" s="5"/>
    </row>
    <row r="5" spans="1:14" x14ac:dyDescent="0.25">
      <c r="B5" s="7"/>
      <c r="C5" s="7"/>
      <c r="D5" s="7"/>
      <c r="E5" s="7"/>
      <c r="F5" s="7"/>
      <c r="G5" s="7"/>
      <c r="H5" s="7"/>
      <c r="I5" s="7"/>
      <c r="J5" s="7"/>
      <c r="K5" s="4"/>
      <c r="M5" s="5"/>
      <c r="N5" s="5"/>
    </row>
    <row r="6" spans="1:14" x14ac:dyDescent="0.25">
      <c r="A6" s="1" t="s">
        <v>3</v>
      </c>
      <c r="B6" s="7"/>
      <c r="C6" s="7"/>
      <c r="D6" s="7"/>
      <c r="E6" s="7"/>
      <c r="F6" s="7"/>
      <c r="G6" s="7"/>
      <c r="H6" s="4" t="s">
        <v>4</v>
      </c>
      <c r="I6" s="8"/>
      <c r="J6" s="8"/>
      <c r="K6" s="7"/>
      <c r="L6" s="5"/>
      <c r="M6" s="5"/>
      <c r="N6" s="5"/>
    </row>
    <row r="7" spans="1:14" x14ac:dyDescent="0.25">
      <c r="A7" s="6" t="s">
        <v>5</v>
      </c>
      <c r="B7" s="9" t="s">
        <v>6</v>
      </c>
      <c r="C7" s="9" t="s">
        <v>7</v>
      </c>
      <c r="D7" s="9" t="s">
        <v>8</v>
      </c>
      <c r="E7" s="7"/>
      <c r="F7" s="9" t="s">
        <v>9</v>
      </c>
      <c r="G7" s="7"/>
      <c r="H7" s="7" t="s">
        <v>10</v>
      </c>
      <c r="I7" s="7"/>
      <c r="J7" s="7"/>
      <c r="K7" s="7"/>
      <c r="L7" s="5"/>
      <c r="M7" s="5"/>
      <c r="N7" s="5"/>
    </row>
    <row r="8" spans="1:14" x14ac:dyDescent="0.25">
      <c r="A8" s="2">
        <v>1</v>
      </c>
      <c r="B8" s="7">
        <v>2</v>
      </c>
      <c r="C8" s="13">
        <v>5</v>
      </c>
      <c r="D8" s="14">
        <v>0</v>
      </c>
      <c r="E8" s="10" t="s">
        <v>22</v>
      </c>
      <c r="F8" s="7">
        <f t="shared" ref="F8:F33" si="0">$B$4</f>
        <v>200</v>
      </c>
      <c r="G8" s="7"/>
      <c r="H8" s="9" t="s">
        <v>11</v>
      </c>
      <c r="I8" s="11" t="s">
        <v>12</v>
      </c>
      <c r="J8" s="11"/>
      <c r="K8" s="9" t="s">
        <v>13</v>
      </c>
      <c r="L8" s="5"/>
      <c r="M8" s="5"/>
      <c r="N8" s="5"/>
    </row>
    <row r="9" spans="1:14" x14ac:dyDescent="0.25">
      <c r="A9" s="2">
        <v>1</v>
      </c>
      <c r="B9" s="7">
        <v>3</v>
      </c>
      <c r="C9" s="13">
        <v>3</v>
      </c>
      <c r="D9" s="14">
        <v>180</v>
      </c>
      <c r="E9" s="10" t="s">
        <v>22</v>
      </c>
      <c r="F9" s="7">
        <f t="shared" si="0"/>
        <v>200</v>
      </c>
      <c r="G9" s="7"/>
      <c r="H9" s="7">
        <v>1</v>
      </c>
      <c r="I9" s="8">
        <f>SUMIF(Origin,H9,Flow)-SUMIF(Destination,H9,Flow)</f>
        <v>180</v>
      </c>
      <c r="J9" s="12" t="s">
        <v>22</v>
      </c>
      <c r="K9" s="13">
        <v>200</v>
      </c>
      <c r="L9" s="5"/>
      <c r="M9" s="5"/>
      <c r="N9" s="5"/>
    </row>
    <row r="10" spans="1:14" x14ac:dyDescent="0.25">
      <c r="A10" s="2">
        <v>1</v>
      </c>
      <c r="B10" s="7">
        <v>4</v>
      </c>
      <c r="C10" s="13">
        <v>5</v>
      </c>
      <c r="D10" s="14">
        <v>0</v>
      </c>
      <c r="E10" s="10" t="s">
        <v>22</v>
      </c>
      <c r="F10" s="7">
        <f t="shared" si="0"/>
        <v>200</v>
      </c>
      <c r="G10" s="7"/>
      <c r="H10" s="7">
        <v>2</v>
      </c>
      <c r="I10" s="8">
        <f>SUMIF(Origin,H10,Flow)-SUMIF(Destination,H10,Flow)</f>
        <v>300</v>
      </c>
      <c r="J10" s="10" t="s">
        <v>22</v>
      </c>
      <c r="K10" s="13">
        <v>300</v>
      </c>
      <c r="L10" s="5"/>
      <c r="M10" s="5"/>
      <c r="N10" s="5"/>
    </row>
    <row r="11" spans="1:14" x14ac:dyDescent="0.25">
      <c r="A11" s="2">
        <v>1</v>
      </c>
      <c r="B11" s="7">
        <v>5</v>
      </c>
      <c r="C11" s="13">
        <v>5</v>
      </c>
      <c r="D11" s="14">
        <v>0</v>
      </c>
      <c r="E11" s="10" t="s">
        <v>22</v>
      </c>
      <c r="F11" s="7">
        <f t="shared" si="0"/>
        <v>200</v>
      </c>
      <c r="G11" s="7"/>
      <c r="H11" s="7">
        <v>3</v>
      </c>
      <c r="I11" s="8">
        <f>SUMIF(Origin,H11,Flow)-SUMIF(Destination,H11,Flow)</f>
        <v>100</v>
      </c>
      <c r="J11" s="10" t="s">
        <v>22</v>
      </c>
      <c r="K11" s="13">
        <v>100</v>
      </c>
      <c r="L11" s="5"/>
      <c r="M11" s="5"/>
      <c r="N11" s="5"/>
    </row>
    <row r="12" spans="1:14" x14ac:dyDescent="0.25">
      <c r="A12" s="2">
        <v>1</v>
      </c>
      <c r="B12" s="7">
        <v>6</v>
      </c>
      <c r="C12" s="13">
        <v>20</v>
      </c>
      <c r="D12" s="14">
        <v>0</v>
      </c>
      <c r="E12" s="10" t="s">
        <v>22</v>
      </c>
      <c r="F12" s="7">
        <f t="shared" si="0"/>
        <v>200</v>
      </c>
      <c r="G12" s="7"/>
      <c r="H12" s="7"/>
      <c r="I12" s="7"/>
      <c r="J12" s="7"/>
      <c r="K12" s="7"/>
      <c r="M12" s="5"/>
      <c r="N12" s="5"/>
    </row>
    <row r="13" spans="1:14" x14ac:dyDescent="0.25">
      <c r="A13" s="2">
        <v>1</v>
      </c>
      <c r="B13" s="7">
        <v>7</v>
      </c>
      <c r="C13" s="13">
        <v>20</v>
      </c>
      <c r="D13" s="14">
        <v>0</v>
      </c>
      <c r="E13" s="10" t="s">
        <v>22</v>
      </c>
      <c r="F13" s="7">
        <f t="shared" si="0"/>
        <v>200</v>
      </c>
      <c r="G13" s="7"/>
      <c r="H13" s="7" t="s">
        <v>14</v>
      </c>
      <c r="I13" s="7"/>
      <c r="J13" s="7"/>
      <c r="K13" s="7"/>
      <c r="M13" s="5"/>
      <c r="N13" s="5"/>
    </row>
    <row r="14" spans="1:14" x14ac:dyDescent="0.25">
      <c r="A14" s="2">
        <v>2</v>
      </c>
      <c r="B14" s="7">
        <v>1</v>
      </c>
      <c r="C14" s="13">
        <v>9</v>
      </c>
      <c r="D14" s="14">
        <v>0</v>
      </c>
      <c r="E14" s="10" t="s">
        <v>22</v>
      </c>
      <c r="F14" s="7">
        <f t="shared" si="0"/>
        <v>200</v>
      </c>
      <c r="G14" s="7"/>
      <c r="H14" s="9" t="s">
        <v>11</v>
      </c>
      <c r="I14" s="9" t="s">
        <v>15</v>
      </c>
      <c r="J14" s="9"/>
      <c r="K14" s="9" t="s">
        <v>16</v>
      </c>
      <c r="M14" s="5"/>
      <c r="N14" s="5"/>
    </row>
    <row r="15" spans="1:14" x14ac:dyDescent="0.25">
      <c r="A15" s="2">
        <v>2</v>
      </c>
      <c r="B15" s="7">
        <v>3</v>
      </c>
      <c r="C15" s="13">
        <v>9</v>
      </c>
      <c r="D15" s="14">
        <v>0</v>
      </c>
      <c r="E15" s="10" t="s">
        <v>22</v>
      </c>
      <c r="F15" s="7">
        <f t="shared" si="0"/>
        <v>200</v>
      </c>
      <c r="G15" s="7"/>
      <c r="H15" s="7">
        <v>4</v>
      </c>
      <c r="I15" s="8">
        <f>SUMIF(Origin,H15,Flow)-SUMIF(Destination,H15,Flow)</f>
        <v>0</v>
      </c>
      <c r="J15" s="10" t="s">
        <v>23</v>
      </c>
      <c r="K15" s="7">
        <v>0</v>
      </c>
    </row>
    <row r="16" spans="1:14" x14ac:dyDescent="0.25">
      <c r="A16" s="2">
        <v>2</v>
      </c>
      <c r="B16" s="7">
        <v>4</v>
      </c>
      <c r="C16" s="13">
        <v>1</v>
      </c>
      <c r="D16" s="14">
        <v>120</v>
      </c>
      <c r="E16" s="10" t="s">
        <v>22</v>
      </c>
      <c r="F16" s="7">
        <f t="shared" si="0"/>
        <v>200</v>
      </c>
      <c r="G16" s="7"/>
      <c r="H16" s="7">
        <v>5</v>
      </c>
      <c r="I16" s="8">
        <f>SUMIF(Origin,H16,Flow)-SUMIF(Destination,H16,Flow)</f>
        <v>0</v>
      </c>
      <c r="J16" s="10" t="s">
        <v>23</v>
      </c>
      <c r="K16" s="7">
        <v>0</v>
      </c>
    </row>
    <row r="17" spans="1:11" x14ac:dyDescent="0.25">
      <c r="A17" s="2">
        <v>2</v>
      </c>
      <c r="B17" s="7">
        <v>5</v>
      </c>
      <c r="C17" s="13">
        <v>1</v>
      </c>
      <c r="D17" s="14">
        <v>0</v>
      </c>
      <c r="E17" s="10" t="s">
        <v>22</v>
      </c>
      <c r="F17" s="7">
        <f t="shared" si="0"/>
        <v>200</v>
      </c>
      <c r="G17" s="7"/>
      <c r="H17" s="7"/>
      <c r="I17" s="7"/>
      <c r="J17" s="7"/>
      <c r="K17" s="7"/>
    </row>
    <row r="18" spans="1:11" x14ac:dyDescent="0.25">
      <c r="A18" s="2">
        <v>2</v>
      </c>
      <c r="B18" s="7">
        <v>6</v>
      </c>
      <c r="C18" s="13">
        <v>8</v>
      </c>
      <c r="D18" s="14">
        <v>180</v>
      </c>
      <c r="E18" s="10" t="s">
        <v>22</v>
      </c>
      <c r="F18" s="7">
        <f t="shared" si="0"/>
        <v>200</v>
      </c>
      <c r="G18" s="7"/>
      <c r="H18" s="7" t="s">
        <v>17</v>
      </c>
      <c r="I18" s="7"/>
      <c r="J18" s="7"/>
      <c r="K18" s="7"/>
    </row>
    <row r="19" spans="1:11" x14ac:dyDescent="0.25">
      <c r="A19" s="2">
        <v>2</v>
      </c>
      <c r="B19" s="7">
        <v>7</v>
      </c>
      <c r="C19" s="13">
        <v>15</v>
      </c>
      <c r="D19" s="14">
        <v>0</v>
      </c>
      <c r="E19" s="10" t="s">
        <v>22</v>
      </c>
      <c r="F19" s="7">
        <f t="shared" si="0"/>
        <v>200</v>
      </c>
      <c r="G19" s="7"/>
      <c r="H19" s="9" t="s">
        <v>11</v>
      </c>
      <c r="I19" s="9" t="s">
        <v>18</v>
      </c>
      <c r="J19" s="9"/>
      <c r="K19" s="9" t="s">
        <v>19</v>
      </c>
    </row>
    <row r="20" spans="1:11" x14ac:dyDescent="0.25">
      <c r="A20" s="2">
        <v>3</v>
      </c>
      <c r="B20" s="7">
        <v>1</v>
      </c>
      <c r="C20" s="13">
        <v>0.4</v>
      </c>
      <c r="D20" s="14">
        <v>0</v>
      </c>
      <c r="E20" s="10" t="s">
        <v>22</v>
      </c>
      <c r="F20" s="7">
        <f t="shared" si="0"/>
        <v>200</v>
      </c>
      <c r="G20" s="7"/>
      <c r="H20" s="7">
        <v>6</v>
      </c>
      <c r="I20" s="8">
        <f>SUMIF(Destination,H20,Flow)-SUMIF(Origin,H20,Flow)</f>
        <v>400</v>
      </c>
      <c r="J20" s="10" t="s">
        <v>24</v>
      </c>
      <c r="K20" s="13">
        <v>400</v>
      </c>
    </row>
    <row r="21" spans="1:11" x14ac:dyDescent="0.25">
      <c r="A21" s="2">
        <v>3</v>
      </c>
      <c r="B21" s="7">
        <v>2</v>
      </c>
      <c r="C21" s="13">
        <v>8</v>
      </c>
      <c r="D21" s="14">
        <v>0</v>
      </c>
      <c r="E21" s="10" t="s">
        <v>22</v>
      </c>
      <c r="F21" s="7">
        <f t="shared" si="0"/>
        <v>200</v>
      </c>
      <c r="G21" s="7"/>
      <c r="H21" s="7">
        <v>7</v>
      </c>
      <c r="I21" s="8">
        <f>SUMIF(Destination,H21,Flow)-SUMIF(Origin,H21,Flow)</f>
        <v>180</v>
      </c>
      <c r="J21" s="10" t="s">
        <v>24</v>
      </c>
      <c r="K21" s="13">
        <v>180</v>
      </c>
    </row>
    <row r="22" spans="1:11" x14ac:dyDescent="0.25">
      <c r="A22" s="2">
        <v>3</v>
      </c>
      <c r="B22" s="7">
        <v>4</v>
      </c>
      <c r="C22" s="13">
        <v>1</v>
      </c>
      <c r="D22" s="14">
        <v>80</v>
      </c>
      <c r="E22" s="10" t="s">
        <v>22</v>
      </c>
      <c r="F22" s="7">
        <f t="shared" si="0"/>
        <v>200</v>
      </c>
      <c r="G22" s="7"/>
      <c r="H22" s="7"/>
      <c r="I22" s="7"/>
      <c r="J22" s="7"/>
      <c r="K22" s="7"/>
    </row>
    <row r="23" spans="1:11" x14ac:dyDescent="0.25">
      <c r="A23" s="2">
        <v>3</v>
      </c>
      <c r="B23" s="7">
        <v>5</v>
      </c>
      <c r="C23" s="13">
        <v>0.5</v>
      </c>
      <c r="D23" s="14">
        <v>200</v>
      </c>
      <c r="E23" s="10" t="s">
        <v>22</v>
      </c>
      <c r="F23" s="7">
        <f t="shared" si="0"/>
        <v>200</v>
      </c>
      <c r="G23" s="7"/>
      <c r="H23" s="4" t="s">
        <v>25</v>
      </c>
      <c r="I23" s="7"/>
      <c r="J23" s="7"/>
      <c r="K23" s="7"/>
    </row>
    <row r="24" spans="1:11" x14ac:dyDescent="0.25">
      <c r="A24" s="2">
        <v>3</v>
      </c>
      <c r="B24" s="7">
        <v>6</v>
      </c>
      <c r="C24" s="13">
        <v>10</v>
      </c>
      <c r="D24" s="14">
        <v>0</v>
      </c>
      <c r="E24" s="10" t="s">
        <v>22</v>
      </c>
      <c r="F24" s="7">
        <f t="shared" si="0"/>
        <v>200</v>
      </c>
      <c r="G24" s="7"/>
      <c r="H24" s="8" t="s">
        <v>26</v>
      </c>
      <c r="I24" s="8" t="s">
        <v>27</v>
      </c>
      <c r="J24" s="7"/>
      <c r="K24" s="7"/>
    </row>
    <row r="25" spans="1:11" x14ac:dyDescent="0.25">
      <c r="A25" s="2">
        <v>3</v>
      </c>
      <c r="B25" s="7">
        <v>7</v>
      </c>
      <c r="C25" s="13">
        <v>12</v>
      </c>
      <c r="D25" s="14">
        <v>0</v>
      </c>
      <c r="E25" s="10" t="s">
        <v>22</v>
      </c>
      <c r="F25" s="7">
        <f t="shared" si="0"/>
        <v>200</v>
      </c>
      <c r="G25" s="7"/>
      <c r="H25" s="8" t="s">
        <v>28</v>
      </c>
      <c r="I25" s="8" t="s">
        <v>29</v>
      </c>
      <c r="J25" s="7"/>
      <c r="K25" s="7"/>
    </row>
    <row r="26" spans="1:11" x14ac:dyDescent="0.25">
      <c r="A26" s="2">
        <v>4</v>
      </c>
      <c r="B26" s="7">
        <v>5</v>
      </c>
      <c r="C26" s="13">
        <v>1.2</v>
      </c>
      <c r="D26" s="14">
        <v>0</v>
      </c>
      <c r="E26" s="10" t="s">
        <v>22</v>
      </c>
      <c r="F26" s="7">
        <f t="shared" si="0"/>
        <v>200</v>
      </c>
      <c r="G26" s="7"/>
      <c r="H26" s="8" t="s">
        <v>30</v>
      </c>
      <c r="I26" s="8" t="s">
        <v>31</v>
      </c>
      <c r="J26" s="7"/>
      <c r="K26" s="7"/>
    </row>
    <row r="27" spans="1:11" x14ac:dyDescent="0.25">
      <c r="A27" s="2">
        <v>4</v>
      </c>
      <c r="B27" s="7">
        <v>6</v>
      </c>
      <c r="C27" s="13">
        <v>2</v>
      </c>
      <c r="D27" s="14">
        <v>200</v>
      </c>
      <c r="E27" s="10" t="s">
        <v>22</v>
      </c>
      <c r="F27" s="7">
        <f t="shared" si="0"/>
        <v>200</v>
      </c>
      <c r="G27" s="7"/>
      <c r="H27" s="8" t="s">
        <v>6</v>
      </c>
      <c r="I27" s="8" t="s">
        <v>32</v>
      </c>
      <c r="J27" s="7"/>
      <c r="K27" s="7"/>
    </row>
    <row r="28" spans="1:11" x14ac:dyDescent="0.25">
      <c r="A28" s="2">
        <v>4</v>
      </c>
      <c r="B28" s="7">
        <v>7</v>
      </c>
      <c r="C28" s="13">
        <v>12</v>
      </c>
      <c r="D28" s="14">
        <v>0</v>
      </c>
      <c r="E28" s="10" t="s">
        <v>22</v>
      </c>
      <c r="F28" s="7">
        <f t="shared" si="0"/>
        <v>200</v>
      </c>
      <c r="G28" s="7"/>
      <c r="H28" s="8" t="s">
        <v>8</v>
      </c>
      <c r="I28" s="8" t="s">
        <v>33</v>
      </c>
      <c r="J28" s="7"/>
      <c r="K28" s="7"/>
    </row>
    <row r="29" spans="1:11" x14ac:dyDescent="0.25">
      <c r="A29" s="2">
        <v>5</v>
      </c>
      <c r="B29" s="7">
        <v>4</v>
      </c>
      <c r="C29" s="13">
        <v>0.8</v>
      </c>
      <c r="D29" s="14">
        <v>0</v>
      </c>
      <c r="E29" s="10" t="s">
        <v>22</v>
      </c>
      <c r="F29" s="7">
        <f t="shared" si="0"/>
        <v>200</v>
      </c>
      <c r="G29" s="7"/>
      <c r="H29" s="8" t="s">
        <v>5</v>
      </c>
      <c r="I29" s="8" t="s">
        <v>34</v>
      </c>
      <c r="J29" s="7"/>
      <c r="K29" s="7"/>
    </row>
    <row r="30" spans="1:11" x14ac:dyDescent="0.25">
      <c r="A30" s="2">
        <v>5</v>
      </c>
      <c r="B30" s="7">
        <v>6</v>
      </c>
      <c r="C30" s="13">
        <v>2</v>
      </c>
      <c r="D30" s="14">
        <v>200</v>
      </c>
      <c r="E30" s="10" t="s">
        <v>22</v>
      </c>
      <c r="F30" s="7">
        <f t="shared" si="0"/>
        <v>200</v>
      </c>
      <c r="G30" s="7"/>
      <c r="H30" s="8" t="s">
        <v>35</v>
      </c>
      <c r="I30" s="8" t="s">
        <v>36</v>
      </c>
      <c r="J30" s="7"/>
      <c r="K30" s="7"/>
    </row>
    <row r="31" spans="1:11" x14ac:dyDescent="0.25">
      <c r="A31" s="2">
        <v>5</v>
      </c>
      <c r="B31" s="7">
        <v>7</v>
      </c>
      <c r="C31" s="13">
        <v>12</v>
      </c>
      <c r="D31" s="14">
        <v>0</v>
      </c>
      <c r="E31" s="10" t="s">
        <v>22</v>
      </c>
      <c r="F31" s="7">
        <f t="shared" si="0"/>
        <v>200</v>
      </c>
      <c r="G31" s="7"/>
      <c r="H31" s="8" t="s">
        <v>37</v>
      </c>
      <c r="I31" s="8" t="s">
        <v>38</v>
      </c>
      <c r="J31" s="7"/>
      <c r="K31" s="7"/>
    </row>
    <row r="32" spans="1:11" x14ac:dyDescent="0.25">
      <c r="A32" s="2">
        <v>6</v>
      </c>
      <c r="B32" s="7">
        <v>7</v>
      </c>
      <c r="C32" s="13">
        <v>1</v>
      </c>
      <c r="D32" s="14">
        <v>180</v>
      </c>
      <c r="E32" s="10" t="s">
        <v>22</v>
      </c>
      <c r="F32" s="7">
        <f t="shared" si="0"/>
        <v>200</v>
      </c>
      <c r="G32" s="7"/>
      <c r="H32" s="8" t="s">
        <v>39</v>
      </c>
      <c r="I32" s="8" t="s">
        <v>40</v>
      </c>
      <c r="J32" s="7"/>
      <c r="K32" s="7"/>
    </row>
    <row r="33" spans="1:11" x14ac:dyDescent="0.25">
      <c r="A33" s="2">
        <v>7</v>
      </c>
      <c r="B33" s="7">
        <v>6</v>
      </c>
      <c r="C33" s="13">
        <v>7</v>
      </c>
      <c r="D33" s="14">
        <v>0</v>
      </c>
      <c r="E33" s="10" t="s">
        <v>22</v>
      </c>
      <c r="F33" s="7">
        <f t="shared" si="0"/>
        <v>200</v>
      </c>
      <c r="G33" s="7"/>
      <c r="H33" s="8" t="s">
        <v>43</v>
      </c>
      <c r="I33" s="8" t="s">
        <v>44</v>
      </c>
      <c r="J33" s="7"/>
      <c r="K33" s="7"/>
    </row>
    <row r="34" spans="1:11" x14ac:dyDescent="0.25">
      <c r="B34" s="7"/>
      <c r="C34" s="7"/>
      <c r="D34" s="7"/>
      <c r="E34" s="7"/>
      <c r="F34" s="7"/>
      <c r="G34" s="7"/>
      <c r="H34" s="8" t="s">
        <v>41</v>
      </c>
      <c r="I34" s="8" t="s">
        <v>42</v>
      </c>
      <c r="J34" s="7"/>
      <c r="K34" s="7"/>
    </row>
    <row r="35" spans="1:11" x14ac:dyDescent="0.25">
      <c r="A35" s="1" t="s">
        <v>20</v>
      </c>
      <c r="B35" s="7"/>
      <c r="C35" s="7"/>
      <c r="D35" s="7"/>
      <c r="E35" s="7"/>
      <c r="F35" s="7"/>
      <c r="G35" s="7"/>
      <c r="J35" s="7"/>
      <c r="K35" s="7"/>
    </row>
    <row r="36" spans="1:11" x14ac:dyDescent="0.25">
      <c r="A36" s="2" t="s">
        <v>21</v>
      </c>
      <c r="B36" s="15">
        <f>SUMPRODUCT(Unit_Cost,Flow)</f>
        <v>3260</v>
      </c>
      <c r="C36" s="7"/>
      <c r="D36" s="7"/>
      <c r="E36" s="7"/>
      <c r="F36" s="7"/>
      <c r="G36" s="7"/>
      <c r="H36" s="7"/>
      <c r="I36" s="7"/>
      <c r="J36" s="7"/>
      <c r="K36" s="7"/>
    </row>
    <row r="38" spans="1:11" x14ac:dyDescent="0.25">
      <c r="A38" s="1" t="s">
        <v>45</v>
      </c>
    </row>
    <row r="39" spans="1:11" x14ac:dyDescent="0.25">
      <c r="A39" s="2" t="s">
        <v>46</v>
      </c>
      <c r="B39" s="2">
        <f>COUNTIF(Flow,B4)</f>
        <v>3</v>
      </c>
    </row>
  </sheetData>
  <printOptions headings="1" gridLines="1" gridLinesSet="0"/>
  <pageMargins left="0.75" right="0.75" top="1" bottom="1" header="0.5" footer="0.5"/>
  <pageSetup scale="71" orientation="landscape" horizontalDpi="300"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B15"/>
  <sheetViews>
    <sheetView workbookViewId="0"/>
  </sheetViews>
  <sheetFormatPr defaultRowHeight="15" x14ac:dyDescent="0.25"/>
  <sheetData>
    <row r="1" spans="1:2" x14ac:dyDescent="0.25">
      <c r="A1">
        <v>1</v>
      </c>
    </row>
    <row r="2" spans="1:2" x14ac:dyDescent="0.25">
      <c r="A2" t="s">
        <v>47</v>
      </c>
    </row>
    <row r="3" spans="1:2" x14ac:dyDescent="0.25">
      <c r="A3">
        <v>1</v>
      </c>
    </row>
    <row r="4" spans="1:2" x14ac:dyDescent="0.25">
      <c r="A4">
        <v>150</v>
      </c>
    </row>
    <row r="5" spans="1:2" x14ac:dyDescent="0.25">
      <c r="A5">
        <v>300</v>
      </c>
    </row>
    <row r="6" spans="1:2" x14ac:dyDescent="0.25">
      <c r="A6">
        <v>25</v>
      </c>
    </row>
    <row r="8" spans="1:2" x14ac:dyDescent="0.25">
      <c r="A8" s="16"/>
      <c r="B8" s="16"/>
    </row>
    <row r="9" spans="1:2" x14ac:dyDescent="0.25">
      <c r="A9" t="s">
        <v>48</v>
      </c>
    </row>
    <row r="10" spans="1:2" x14ac:dyDescent="0.25">
      <c r="A10" t="s">
        <v>2</v>
      </c>
    </row>
    <row r="15" spans="1:2" x14ac:dyDescent="0.25">
      <c r="B15" s="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
  <sheetViews>
    <sheetView workbookViewId="0"/>
  </sheetViews>
  <sheetFormatPr defaultRowHeight="15" x14ac:dyDescent="0.25"/>
  <sheetData>
    <row r="1" spans="1:11" x14ac:dyDescent="0.25">
      <c r="A1" s="23" t="s">
        <v>50</v>
      </c>
      <c r="K1" s="25" t="str">
        <f>CONCATENATE("Sensitivity of ",$K$4," to ","Common arc capacity")</f>
        <v>Sensitivity of Total_cost to Common arc capacity</v>
      </c>
    </row>
    <row r="3" spans="1:11" x14ac:dyDescent="0.25">
      <c r="A3" t="s">
        <v>51</v>
      </c>
      <c r="K3" t="s">
        <v>49</v>
      </c>
    </row>
    <row r="4" spans="1:11" ht="82.5" x14ac:dyDescent="0.25">
      <c r="B4" s="26" t="s">
        <v>39</v>
      </c>
      <c r="C4" s="26" t="s">
        <v>52</v>
      </c>
      <c r="J4" s="25">
        <f>MATCH($K$4,OutputAddresses,0)</f>
        <v>1</v>
      </c>
      <c r="K4" s="27" t="s">
        <v>39</v>
      </c>
    </row>
    <row r="5" spans="1:11" x14ac:dyDescent="0.25">
      <c r="A5" s="24">
        <v>150</v>
      </c>
      <c r="B5" s="17">
        <v>4120</v>
      </c>
      <c r="C5" s="18">
        <v>5</v>
      </c>
      <c r="K5">
        <f>INDEX(OutputValues,1,$J$4)</f>
        <v>4120</v>
      </c>
    </row>
    <row r="6" spans="1:11" x14ac:dyDescent="0.25">
      <c r="A6" s="24">
        <v>175</v>
      </c>
      <c r="B6" s="19">
        <v>3642.5</v>
      </c>
      <c r="C6" s="20">
        <v>6</v>
      </c>
      <c r="K6">
        <f>INDEX(OutputValues,2,$J$4)</f>
        <v>3642.5</v>
      </c>
    </row>
    <row r="7" spans="1:11" x14ac:dyDescent="0.25">
      <c r="A7" s="24">
        <v>200</v>
      </c>
      <c r="B7" s="19">
        <v>3260</v>
      </c>
      <c r="C7" s="20">
        <v>3</v>
      </c>
      <c r="K7">
        <f>INDEX(OutputValues,3,$J$4)</f>
        <v>3260</v>
      </c>
    </row>
    <row r="8" spans="1:11" x14ac:dyDescent="0.25">
      <c r="A8" s="24">
        <v>225</v>
      </c>
      <c r="B8" s="19">
        <v>2997.5</v>
      </c>
      <c r="C8" s="20">
        <v>3</v>
      </c>
      <c r="K8">
        <f>INDEX(OutputValues,4,$J$4)</f>
        <v>2997.5</v>
      </c>
    </row>
    <row r="9" spans="1:11" x14ac:dyDescent="0.25">
      <c r="A9" s="24">
        <v>250</v>
      </c>
      <c r="B9" s="19">
        <v>2735</v>
      </c>
      <c r="C9" s="20">
        <v>3</v>
      </c>
      <c r="K9">
        <f>INDEX(OutputValues,5,$J$4)</f>
        <v>2735</v>
      </c>
    </row>
    <row r="10" spans="1:11" x14ac:dyDescent="0.25">
      <c r="A10" s="24">
        <v>275</v>
      </c>
      <c r="B10" s="19">
        <v>2472.5</v>
      </c>
      <c r="C10" s="20">
        <v>3</v>
      </c>
      <c r="K10">
        <f>INDEX(OutputValues,6,$J$4)</f>
        <v>2472.5</v>
      </c>
    </row>
    <row r="11" spans="1:11" x14ac:dyDescent="0.25">
      <c r="A11" s="24">
        <v>300</v>
      </c>
      <c r="B11" s="21">
        <v>2320</v>
      </c>
      <c r="C11" s="22">
        <v>2</v>
      </c>
      <c r="K11">
        <f>INDEX(OutputValues,7,$J$4)</f>
        <v>2320</v>
      </c>
    </row>
  </sheetData>
  <dataValidations count="1">
    <dataValidation type="list" allowBlank="1" showInputMessage="1" showErrorMessage="1" sqref="K4">
      <formula1>OutputAddresses</formula1>
    </dataValidation>
  </dataValidation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Model</vt:lpstr>
      <vt:lpstr>STS_1</vt:lpstr>
      <vt:lpstr>Arc_Capacity</vt:lpstr>
      <vt:lpstr>Arcs_at_capacity</vt:lpstr>
      <vt:lpstr>STS_1!ChartData</vt:lpstr>
      <vt:lpstr>Customer_demand</vt:lpstr>
      <vt:lpstr>Customer_net_inflow</vt:lpstr>
      <vt:lpstr>Destination</vt:lpstr>
      <vt:lpstr>Flow</vt:lpstr>
      <vt:lpstr>STS_1!InputValues</vt:lpstr>
      <vt:lpstr>Origin</vt:lpstr>
      <vt:lpstr>STS_1!OutputAddresses</vt:lpstr>
      <vt:lpstr>STS_1!OutputValues</vt:lpstr>
      <vt:lpstr>Plant_capacity</vt:lpstr>
      <vt:lpstr>Plant_net_outflow</vt:lpstr>
      <vt:lpstr>Model!Print_Area</vt:lpstr>
      <vt:lpstr>Total_cost</vt:lpstr>
      <vt:lpstr>Unit_Cost</vt:lpstr>
      <vt:lpstr>Warehouse_net_outflow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Albright</dc:creator>
  <cp:lastModifiedBy>Chris</cp:lastModifiedBy>
  <cp:lastPrinted>2009-12-01T02:15:51Z</cp:lastPrinted>
  <dcterms:created xsi:type="dcterms:W3CDTF">2007-05-15T18:16:04Z</dcterms:created>
  <dcterms:modified xsi:type="dcterms:W3CDTF">2014-01-03T19:41:35Z</dcterms:modified>
</cp:coreProperties>
</file>