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PMS 5e\Example Files\Chapter 06\Finished Examples\"/>
    </mc:Choice>
  </mc:AlternateContent>
  <bookViews>
    <workbookView xWindow="405" yWindow="90" windowWidth="8415" windowHeight="4965"/>
  </bookViews>
  <sheets>
    <sheet name="Model" sheetId="1" r:id="rId1"/>
    <sheet name="Model_STS" sheetId="2" state="veryHidden" r:id="rId2"/>
    <sheet name="STS_1" sheetId="6" r:id="rId3"/>
    <sheet name="STS_2" sheetId="5" r:id="rId4"/>
  </sheets>
  <definedNames>
    <definedName name="Budget">Model!$D$14</definedName>
    <definedName name="ChartData" localSheetId="2">STS_1!$M$5:$M$15</definedName>
    <definedName name="ChartData" localSheetId="3">STS_2!$L$5:$L$15</definedName>
    <definedName name="Decisions">Model!$B$10:$H$10</definedName>
    <definedName name="InputValues" localSheetId="2">STS_1!$A$5:$A$15</definedName>
    <definedName name="InputValues" localSheetId="3">STS_2!$A$5:$A$15</definedName>
    <definedName name="OutputAddresses" localSheetId="2">STS_1!$B$4:$J$4</definedName>
    <definedName name="OutputAddresses" localSheetId="3">STS_2!$B$4:$J$4</definedName>
    <definedName name="OutputValues" localSheetId="2">STS_1!$B$5:$J$15</definedName>
    <definedName name="OutputValues" localSheetId="3">STS_2!$B$5:$J$15</definedName>
    <definedName name="solver_adj" localSheetId="0" hidden="1">Model!$B$10:$H$10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Model!$B$10:$H$10</definedName>
    <definedName name="solver_lhs2" localSheetId="0" hidden="1">Model!$B$14</definedName>
    <definedName name="solver_lhs3" localSheetId="0" hidden="1">Model!$B$10:$H$10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1</definedName>
    <definedName name="solver_rel3" localSheetId="0" hidden="1">5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Budget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cost">Model!$B$14</definedName>
    <definedName name="Total_NPV">Model!$B$17</definedName>
  </definedNames>
  <calcPr calcId="152511" calcMode="autoNoTable"/>
</workbook>
</file>

<file path=xl/calcChain.xml><?xml version="1.0" encoding="utf-8"?>
<calcChain xmlns="http://schemas.openxmlformats.org/spreadsheetml/2006/main">
  <c r="K6" i="6" l="1"/>
  <c r="K7" i="6"/>
  <c r="K8" i="6"/>
  <c r="K9" i="6"/>
  <c r="K10" i="6"/>
  <c r="K11" i="6"/>
  <c r="K12" i="6"/>
  <c r="K13" i="6"/>
  <c r="K14" i="6"/>
  <c r="K15" i="6"/>
  <c r="M1" i="6"/>
  <c r="L4" i="6"/>
  <c r="M8" i="6" s="1"/>
  <c r="L1" i="5"/>
  <c r="K4" i="5"/>
  <c r="L14" i="5" s="1"/>
  <c r="M10" i="6" l="1"/>
  <c r="M11" i="6"/>
  <c r="M12" i="6"/>
  <c r="M9" i="6"/>
  <c r="M5" i="6"/>
  <c r="M13" i="6"/>
  <c r="M6" i="6"/>
  <c r="M14" i="6"/>
  <c r="M7" i="6"/>
  <c r="M15" i="6"/>
  <c r="L15" i="5"/>
  <c r="L9" i="5"/>
  <c r="L10" i="5"/>
  <c r="L11" i="5"/>
  <c r="L12" i="5"/>
  <c r="L7" i="5"/>
  <c r="L8" i="5"/>
  <c r="L5" i="5"/>
  <c r="L13" i="5"/>
  <c r="L6" i="5"/>
  <c r="B17" i="1"/>
  <c r="B14" i="1"/>
  <c r="B7" i="1" l="1"/>
  <c r="C7" i="1"/>
  <c r="D7" i="1"/>
  <c r="E7" i="1"/>
  <c r="F7" i="1"/>
  <c r="G7" i="1"/>
  <c r="H7" i="1"/>
</calcChain>
</file>

<file path=xl/comments1.xml><?xml version="1.0" encoding="utf-8"?>
<comments xmlns="http://schemas.openxmlformats.org/spreadsheetml/2006/main">
  <authors>
    <author>Chris Albright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Chris Albright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sharedStrings.xml><?xml version="1.0" encoding="utf-8"?>
<sst xmlns="http://schemas.openxmlformats.org/spreadsheetml/2006/main" count="53" uniqueCount="35">
  <si>
    <t>Investment</t>
  </si>
  <si>
    <t>Budget</t>
  </si>
  <si>
    <t>Total NPV</t>
  </si>
  <si>
    <t>Budget constraint</t>
  </si>
  <si>
    <t>Decisions: whether to invest</t>
  </si>
  <si>
    <t>Objective to maximize</t>
  </si>
  <si>
    <t>Capital budgeting model</t>
  </si>
  <si>
    <t>1 if yes, 0 if no</t>
  </si>
  <si>
    <t>ROI</t>
  </si>
  <si>
    <t>Cost</t>
  </si>
  <si>
    <t>NPV</t>
  </si>
  <si>
    <t>Total cost</t>
  </si>
  <si>
    <t>Input data on potential investments ($ millions)</t>
  </si>
  <si>
    <t>Range names used</t>
  </si>
  <si>
    <t>=Model!$D$14</t>
  </si>
  <si>
    <t>Decisions</t>
  </si>
  <si>
    <t>=Model!$B$10:$H$10</t>
  </si>
  <si>
    <t>Total_cost</t>
  </si>
  <si>
    <t>=Model!$B$14</t>
  </si>
  <si>
    <t>Total_NPV</t>
  </si>
  <si>
    <t>=Model!$B$17</t>
  </si>
  <si>
    <t>$D$14</t>
  </si>
  <si>
    <t>$B$10:$H$10,$B$14,$B$17</t>
  </si>
  <si>
    <t>Oneway analysis for Solver model in Model worksheet</t>
  </si>
  <si>
    <t>Budget (cell $D$14) values along side, output cell(s) along top</t>
  </si>
  <si>
    <t>Decisions_1</t>
  </si>
  <si>
    <t>Decisions_2</t>
  </si>
  <si>
    <t>Decisions_3</t>
  </si>
  <si>
    <t>Decisions_4</t>
  </si>
  <si>
    <t>Decisions_5</t>
  </si>
  <si>
    <t>Decisions_6</t>
  </si>
  <si>
    <t>Decisions_7</t>
  </si>
  <si>
    <t>Data for chart</t>
  </si>
  <si>
    <t>Increase in NPV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</si>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</sst>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4" formatCode="&quot;$&quot;#,##0;\-&quot;$&quot;#,##0"/>
    <numFmt numFmtId="165" formatCode="0.0%"/>
    <numFmt numFmtId="166" formatCode="&quot;$&quot;#,##0.0"/>
    <numFmt numFmtId="167" formatCode="&quot;$&quot;#,##0.0;\-&quot;$&quot;#,##0.0"/>
  </numFmts>
  <fonts count="8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NumberFormat="1" applyFont="1" applyFill="1"/>
    <xf numFmtId="0" fontId="3" fillId="0" borderId="0" xfId="0" applyFont="1" applyFill="1" applyBorder="1"/>
    <xf numFmtId="6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6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165" fontId="3" fillId="0" borderId="0" xfId="1" applyNumberFormat="1" applyFont="1" applyFill="1"/>
    <xf numFmtId="167" fontId="3" fillId="0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3" borderId="0" xfId="0" applyFont="1" applyFill="1" applyBorder="1"/>
    <xf numFmtId="167" fontId="3" fillId="4" borderId="0" xfId="0" applyNumberFormat="1" applyFont="1" applyFill="1" applyBorder="1" applyAlignment="1">
      <alignment horizontal="right"/>
    </xf>
    <xf numFmtId="49" fontId="0" fillId="0" borderId="0" xfId="0" applyNumberFormat="1"/>
    <xf numFmtId="0" fontId="5" fillId="0" borderId="0" xfId="0" applyFont="1"/>
    <xf numFmtId="164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6" fillId="0" borderId="0" xfId="0" applyFont="1"/>
    <xf numFmtId="0" fontId="0" fillId="0" borderId="1" xfId="0" applyNumberFormat="1" applyBorder="1"/>
    <xf numFmtId="0" fontId="0" fillId="0" borderId="2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4" borderId="5" xfId="0" applyNumberFormat="1" applyFill="1" applyBorder="1"/>
    <xf numFmtId="167" fontId="0" fillId="0" borderId="0" xfId="0" applyNumberFormat="1"/>
  </cellXfs>
  <cellStyles count="2">
    <cellStyle name="Normal" xfId="0" builtinId="0" customBuiltin="1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STS_1!$M$1</c:f>
          <c:strCache>
            <c:ptCount val="1"/>
            <c:pt idx="0">
              <c:v>Sensitivity of Total_NPV to Budget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"$"#,##0;\-"$"#,##0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STS_1!$M$5:$M$15</c:f>
              <c:numCache>
                <c:formatCode>General</c:formatCode>
                <c:ptCount val="11"/>
                <c:pt idx="0">
                  <c:v>16.7</c:v>
                </c:pt>
                <c:pt idx="1">
                  <c:v>17.899999999999999</c:v>
                </c:pt>
                <c:pt idx="2">
                  <c:v>19.100000000000001</c:v>
                </c:pt>
                <c:pt idx="3">
                  <c:v>20.2</c:v>
                </c:pt>
                <c:pt idx="4">
                  <c:v>21.4</c:v>
                </c:pt>
                <c:pt idx="5">
                  <c:v>22.3</c:v>
                </c:pt>
                <c:pt idx="6">
                  <c:v>23.5</c:v>
                </c:pt>
                <c:pt idx="7">
                  <c:v>24.7</c:v>
                </c:pt>
                <c:pt idx="8">
                  <c:v>25.6</c:v>
                </c:pt>
                <c:pt idx="9">
                  <c:v>26.8</c:v>
                </c:pt>
                <c:pt idx="10">
                  <c:v>27.9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291864"/>
        <c:axId val="627295000"/>
      </c:lineChart>
      <c:catAx>
        <c:axId val="62729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($D$14)</a:t>
                </a:r>
              </a:p>
            </c:rich>
          </c:tx>
          <c:layout/>
          <c:overlay val="0"/>
        </c:title>
        <c:numFmt formatCode="&quot;$&quot;#,##0;\-&quot;$&quot;#,##0" sourceLinked="1"/>
        <c:majorTickMark val="out"/>
        <c:minorTickMark val="none"/>
        <c:tickLblPos val="nextTo"/>
        <c:crossAx val="627295000"/>
        <c:crosses val="autoZero"/>
        <c:auto val="1"/>
        <c:lblAlgn val="ctr"/>
        <c:lblOffset val="100"/>
        <c:noMultiLvlLbl val="0"/>
      </c:catAx>
      <c:valAx>
        <c:axId val="62729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291864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STS_2!$L$1</c:f>
          <c:strCache>
            <c:ptCount val="1"/>
            <c:pt idx="0">
              <c:v>Sensitivity of Total_NPV to Budget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STS_2!$A$5:$A$15</c:f>
              <c:numCache>
                <c:formatCode>"$"#,##0;\-"$"#,##0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STS_2!$L$5:$L$15</c:f>
              <c:numCache>
                <c:formatCode>General</c:formatCode>
                <c:ptCount val="11"/>
                <c:pt idx="0">
                  <c:v>16.7</c:v>
                </c:pt>
                <c:pt idx="1">
                  <c:v>17.899999999999999</c:v>
                </c:pt>
                <c:pt idx="2">
                  <c:v>18.5</c:v>
                </c:pt>
                <c:pt idx="3">
                  <c:v>20.2</c:v>
                </c:pt>
                <c:pt idx="4">
                  <c:v>21.4</c:v>
                </c:pt>
                <c:pt idx="5">
                  <c:v>21.8</c:v>
                </c:pt>
                <c:pt idx="6">
                  <c:v>23.5</c:v>
                </c:pt>
                <c:pt idx="7">
                  <c:v>24.1</c:v>
                </c:pt>
                <c:pt idx="8">
                  <c:v>25.6</c:v>
                </c:pt>
                <c:pt idx="9">
                  <c:v>26.2</c:v>
                </c:pt>
                <c:pt idx="10">
                  <c:v>27.9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10656"/>
        <c:axId val="655294088"/>
      </c:lineChart>
      <c:catAx>
        <c:axId val="6463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 ($D$14)</a:t>
                </a:r>
              </a:p>
            </c:rich>
          </c:tx>
          <c:layout/>
          <c:overlay val="0"/>
        </c:title>
        <c:numFmt formatCode="&quot;$&quot;#,##0;\-&quot;$&quot;#,##0" sourceLinked="1"/>
        <c:majorTickMark val="out"/>
        <c:minorTickMark val="none"/>
        <c:tickLblPos val="nextTo"/>
        <c:crossAx val="655294088"/>
        <c:crosses val="autoZero"/>
        <c:auto val="1"/>
        <c:lblAlgn val="ctr"/>
        <c:lblOffset val="100"/>
        <c:noMultiLvlLbl val="0"/>
      </c:catAx>
      <c:valAx>
        <c:axId val="65529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631065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19050</xdr:colOff>
      <xdr:row>16</xdr:row>
      <xdr:rowOff>9525</xdr:rowOff>
    </xdr:from>
    <xdr:to>
      <xdr:col>20</xdr:col>
      <xdr:colOff>19050</xdr:colOff>
      <xdr:row>31</xdr:row>
      <xdr:rowOff>9525</xdr:rowOff>
    </xdr:to>
    <xdr:graphicFrame macro="">
      <xdr:nvGraphicFramePr>
        <xdr:cNvPr id="2" name="STS_4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19050</xdr:colOff>
      <xdr:row>3</xdr:row>
      <xdr:rowOff>19050</xdr:rowOff>
    </xdr:from>
    <xdr:to>
      <xdr:col>18</xdr:col>
      <xdr:colOff>19050</xdr:colOff>
      <xdr:row>3</xdr:row>
      <xdr:rowOff>781050</xdr:rowOff>
    </xdr:to>
    <xdr:sp macro="" textlink="">
      <xdr:nvSpPr>
        <xdr:cNvPr id="3" name="TextBox 2"/>
        <xdr:cNvSpPr txBox="1"/>
      </xdr:nvSpPr>
      <xdr:spPr>
        <a:xfrm>
          <a:off x="8553450" y="59055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16</xdr:row>
      <xdr:rowOff>0</xdr:rowOff>
    </xdr:from>
    <xdr:to>
      <xdr:col>19</xdr:col>
      <xdr:colOff>0</xdr:colOff>
      <xdr:row>31</xdr:row>
      <xdr:rowOff>0</xdr:rowOff>
    </xdr:to>
    <xdr:graphicFrame macro="">
      <xdr:nvGraphicFramePr>
        <xdr:cNvPr id="2" name="STS_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3" name="TextBox 2"/>
        <xdr:cNvSpPr txBox="1"/>
      </xdr:nvSpPr>
      <xdr:spPr>
        <a:xfrm>
          <a:off x="79248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$L$4, the chart will adapt to that output.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285750</xdr:colOff>
      <xdr:row>22</xdr:row>
      <xdr:rowOff>104775</xdr:rowOff>
    </xdr:to>
    <xdr:sp macro="" textlink="">
      <xdr:nvSpPr>
        <xdr:cNvPr id="4" name="TextBox 3"/>
        <xdr:cNvSpPr txBox="1"/>
      </xdr:nvSpPr>
      <xdr:spPr>
        <a:xfrm>
          <a:off x="1828800" y="3619500"/>
          <a:ext cx="2724150" cy="124777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is with Solver's Integer</a:t>
          </a:r>
          <a:r>
            <a:rPr lang="en-US" sz="1100" baseline="0"/>
            <a:t> Optimality setting at 5 (5%). The four gray cells are </a:t>
          </a:r>
          <a:r>
            <a:rPr lang="en-US" sz="1100" i="1" baseline="0"/>
            <a:t>smaller </a:t>
          </a:r>
          <a:r>
            <a:rPr lang="en-US" sz="1100" i="0" baseline="0"/>
            <a:t>than those on the previous sheet because the corresponding solutions are not quite optimal.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8"/>
  <sheetViews>
    <sheetView tabSelected="1" workbookViewId="0"/>
  </sheetViews>
  <sheetFormatPr defaultRowHeight="15" x14ac:dyDescent="0.25"/>
  <cols>
    <col min="1" max="1" width="16.5703125" style="2" customWidth="1"/>
    <col min="2" max="2" width="11.140625" style="2" customWidth="1"/>
    <col min="3" max="3" width="10" style="2" customWidth="1"/>
    <col min="4" max="4" width="10.140625" style="2" customWidth="1"/>
    <col min="5" max="8" width="10" style="2" customWidth="1"/>
    <col min="9" max="9" width="11.5703125" style="2" customWidth="1"/>
    <col min="10" max="10" width="10.28515625" style="2" customWidth="1"/>
    <col min="11" max="11" width="9" style="2" customWidth="1"/>
    <col min="12" max="12" width="11.7109375" style="2" customWidth="1"/>
    <col min="13" max="16384" width="9.140625" style="2"/>
  </cols>
  <sheetData>
    <row r="1" spans="1:11" x14ac:dyDescent="0.25">
      <c r="A1" s="1" t="s">
        <v>6</v>
      </c>
      <c r="J1" s="1" t="s">
        <v>13</v>
      </c>
    </row>
    <row r="2" spans="1:11" x14ac:dyDescent="0.25">
      <c r="J2" s="3" t="s">
        <v>1</v>
      </c>
      <c r="K2" s="2" t="s">
        <v>14</v>
      </c>
    </row>
    <row r="3" spans="1:11" x14ac:dyDescent="0.25">
      <c r="A3" s="1" t="s">
        <v>12</v>
      </c>
      <c r="J3" s="3" t="s">
        <v>15</v>
      </c>
      <c r="K3" s="2" t="s">
        <v>16</v>
      </c>
    </row>
    <row r="4" spans="1:11" x14ac:dyDescent="0.25">
      <c r="A4" s="2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J4" s="3" t="s">
        <v>17</v>
      </c>
      <c r="K4" s="2" t="s">
        <v>18</v>
      </c>
    </row>
    <row r="5" spans="1:11" x14ac:dyDescent="0.25">
      <c r="A5" s="2" t="s">
        <v>9</v>
      </c>
      <c r="B5" s="13">
        <v>5</v>
      </c>
      <c r="C5" s="13">
        <v>2.4</v>
      </c>
      <c r="D5" s="13">
        <v>3.5</v>
      </c>
      <c r="E5" s="13">
        <v>5.9</v>
      </c>
      <c r="F5" s="13">
        <v>6.9</v>
      </c>
      <c r="G5" s="13">
        <v>4.5</v>
      </c>
      <c r="H5" s="13">
        <v>3</v>
      </c>
      <c r="J5" s="3" t="s">
        <v>19</v>
      </c>
      <c r="K5" s="2" t="s">
        <v>20</v>
      </c>
    </row>
    <row r="6" spans="1:11" x14ac:dyDescent="0.25">
      <c r="A6" s="2" t="s">
        <v>10</v>
      </c>
      <c r="B6" s="13">
        <v>5.6000000000000005</v>
      </c>
      <c r="C6" s="13">
        <v>2.7</v>
      </c>
      <c r="D6" s="13">
        <v>3.9</v>
      </c>
      <c r="E6" s="13">
        <v>6.8</v>
      </c>
      <c r="F6" s="13">
        <v>7.7</v>
      </c>
      <c r="G6" s="13">
        <v>5.1000000000000005</v>
      </c>
      <c r="H6" s="13">
        <v>3.3000000000000003</v>
      </c>
    </row>
    <row r="7" spans="1:11" x14ac:dyDescent="0.25">
      <c r="A7" s="2" t="s">
        <v>8</v>
      </c>
      <c r="B7" s="11">
        <f t="shared" ref="B7:H7" si="0">B6/B5-1</f>
        <v>0.12000000000000011</v>
      </c>
      <c r="C7" s="11">
        <f t="shared" si="0"/>
        <v>0.12500000000000022</v>
      </c>
      <c r="D7" s="11">
        <f t="shared" si="0"/>
        <v>0.11428571428571432</v>
      </c>
      <c r="E7" s="11">
        <f t="shared" si="0"/>
        <v>0.15254237288135575</v>
      </c>
      <c r="F7" s="11">
        <f t="shared" si="0"/>
        <v>0.11594202898550732</v>
      </c>
      <c r="G7" s="11">
        <f t="shared" si="0"/>
        <v>0.13333333333333353</v>
      </c>
      <c r="H7" s="11">
        <f t="shared" si="0"/>
        <v>0.10000000000000009</v>
      </c>
    </row>
    <row r="8" spans="1:11" x14ac:dyDescent="0.25">
      <c r="B8" s="11"/>
      <c r="C8" s="11"/>
      <c r="D8" s="11"/>
      <c r="E8" s="11"/>
      <c r="F8" s="11"/>
      <c r="G8" s="11"/>
      <c r="H8" s="11"/>
    </row>
    <row r="9" spans="1:11" x14ac:dyDescent="0.25">
      <c r="A9" s="1" t="s">
        <v>4</v>
      </c>
      <c r="B9" s="4"/>
      <c r="C9" s="4"/>
      <c r="D9" s="4"/>
      <c r="E9" s="4"/>
      <c r="F9" s="4"/>
      <c r="G9" s="4"/>
      <c r="H9" s="4"/>
    </row>
    <row r="10" spans="1:11" x14ac:dyDescent="0.25">
      <c r="A10" s="2" t="s">
        <v>7</v>
      </c>
      <c r="B10" s="15">
        <v>0</v>
      </c>
      <c r="C10" s="15">
        <v>0</v>
      </c>
      <c r="D10" s="15">
        <v>1</v>
      </c>
      <c r="E10" s="15">
        <v>0</v>
      </c>
      <c r="F10" s="15">
        <v>1</v>
      </c>
      <c r="G10" s="15">
        <v>1</v>
      </c>
      <c r="H10" s="15">
        <v>0</v>
      </c>
    </row>
    <row r="11" spans="1:11" x14ac:dyDescent="0.25">
      <c r="B11" s="5"/>
      <c r="C11" s="5"/>
      <c r="D11" s="5"/>
      <c r="E11" s="5"/>
      <c r="F11" s="5"/>
      <c r="G11" s="5"/>
      <c r="H11" s="5"/>
      <c r="I11" s="6"/>
    </row>
    <row r="12" spans="1:11" x14ac:dyDescent="0.25">
      <c r="A12" s="1" t="s">
        <v>3</v>
      </c>
      <c r="B12" s="5"/>
      <c r="C12" s="5"/>
      <c r="D12" s="5"/>
      <c r="E12" s="5"/>
      <c r="F12" s="5"/>
      <c r="G12" s="5"/>
      <c r="H12" s="5"/>
      <c r="I12" s="6"/>
    </row>
    <row r="13" spans="1:11" x14ac:dyDescent="0.25">
      <c r="B13" s="7" t="s">
        <v>11</v>
      </c>
      <c r="C13" s="7"/>
      <c r="D13" s="7" t="s">
        <v>1</v>
      </c>
      <c r="E13" s="7"/>
      <c r="F13" s="4"/>
      <c r="G13" s="4"/>
      <c r="H13" s="5"/>
      <c r="I13" s="6"/>
    </row>
    <row r="14" spans="1:11" x14ac:dyDescent="0.25">
      <c r="B14" s="12">
        <f>SUMPRODUCT(B5:H5,Decisions)</f>
        <v>14.9</v>
      </c>
      <c r="C14" s="9" t="s">
        <v>34</v>
      </c>
      <c r="D14" s="14">
        <v>15</v>
      </c>
      <c r="E14" s="8"/>
      <c r="F14" s="4"/>
      <c r="G14" s="4"/>
      <c r="H14" s="4"/>
    </row>
    <row r="15" spans="1:11" x14ac:dyDescent="0.25">
      <c r="B15" s="4"/>
      <c r="C15" s="4"/>
      <c r="D15" s="4"/>
      <c r="E15" s="4"/>
      <c r="F15" s="4"/>
      <c r="G15" s="4"/>
      <c r="H15" s="4"/>
    </row>
    <row r="16" spans="1:11" x14ac:dyDescent="0.25">
      <c r="A16" s="1" t="s">
        <v>5</v>
      </c>
      <c r="B16" s="4"/>
      <c r="C16" s="4"/>
      <c r="D16" s="4"/>
      <c r="E16" s="4"/>
      <c r="F16" s="4"/>
      <c r="G16" s="4"/>
      <c r="H16" s="4"/>
    </row>
    <row r="17" spans="1:9" x14ac:dyDescent="0.25">
      <c r="A17" s="10" t="s">
        <v>2</v>
      </c>
      <c r="B17" s="16">
        <f>SUMPRODUCT(B6:H6,Decisions)</f>
        <v>16.7</v>
      </c>
      <c r="C17" s="8"/>
      <c r="D17" s="8"/>
      <c r="E17" s="8"/>
      <c r="F17" s="4"/>
      <c r="G17" s="4"/>
      <c r="H17" s="4"/>
    </row>
    <row r="18" spans="1:9" x14ac:dyDescent="0.25">
      <c r="B18" s="4"/>
      <c r="C18" s="4"/>
      <c r="D18" s="4"/>
      <c r="E18" s="4"/>
      <c r="F18" s="4"/>
      <c r="G18" s="4"/>
      <c r="H18" s="4"/>
      <c r="I18" s="3"/>
    </row>
  </sheetData>
  <phoneticPr fontId="1" type="noConversion"/>
  <printOptions horizontalCentered="1" verticalCentered="1" headings="1" gridLines="1" gridLinesSet="0"/>
  <pageMargins left="0.75" right="0.75" top="1" bottom="1" header="0.5" footer="0.5"/>
  <pageSetup scale="5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21</v>
      </c>
    </row>
    <row r="3" spans="1:2" x14ac:dyDescent="0.25">
      <c r="A3">
        <v>1</v>
      </c>
    </row>
    <row r="4" spans="1:2" x14ac:dyDescent="0.25">
      <c r="A4">
        <v>15</v>
      </c>
    </row>
    <row r="5" spans="1:2" x14ac:dyDescent="0.25">
      <c r="A5">
        <v>25</v>
      </c>
    </row>
    <row r="6" spans="1:2" x14ac:dyDescent="0.25">
      <c r="A6">
        <v>1</v>
      </c>
    </row>
    <row r="8" spans="1:2" x14ac:dyDescent="0.25">
      <c r="A8" s="17"/>
      <c r="B8" s="17"/>
    </row>
    <row r="9" spans="1:2" x14ac:dyDescent="0.25">
      <c r="A9" t="s">
        <v>22</v>
      </c>
    </row>
    <row r="10" spans="1:2" x14ac:dyDescent="0.25">
      <c r="A10" t="s">
        <v>1</v>
      </c>
    </row>
    <row r="15" spans="1:2" x14ac:dyDescent="0.25">
      <c r="B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15"/>
  <sheetViews>
    <sheetView workbookViewId="0"/>
  </sheetViews>
  <sheetFormatPr defaultRowHeight="15" x14ac:dyDescent="0.25"/>
  <sheetData>
    <row r="1" spans="1:13" x14ac:dyDescent="0.25">
      <c r="A1" s="18" t="s">
        <v>23</v>
      </c>
      <c r="M1" s="22" t="str">
        <f>CONCATENATE("Sensitivity of ",$M$4," to ","Budget")</f>
        <v>Sensitivity of Total_NPV to Budget</v>
      </c>
    </row>
    <row r="3" spans="1:13" x14ac:dyDescent="0.25">
      <c r="A3" t="s">
        <v>24</v>
      </c>
      <c r="M3" t="s">
        <v>32</v>
      </c>
    </row>
    <row r="4" spans="1:13" ht="78.75" x14ac:dyDescent="0.25">
      <c r="B4" s="20" t="s">
        <v>25</v>
      </c>
      <c r="C4" s="20" t="s">
        <v>26</v>
      </c>
      <c r="D4" s="20" t="s">
        <v>27</v>
      </c>
      <c r="E4" s="20" t="s">
        <v>28</v>
      </c>
      <c r="F4" s="20" t="s">
        <v>29</v>
      </c>
      <c r="G4" s="20" t="s">
        <v>30</v>
      </c>
      <c r="H4" s="20" t="s">
        <v>31</v>
      </c>
      <c r="I4" s="20" t="s">
        <v>17</v>
      </c>
      <c r="J4" s="20" t="s">
        <v>19</v>
      </c>
      <c r="K4" s="20" t="s">
        <v>33</v>
      </c>
      <c r="L4" s="22">
        <f>MATCH($M$4,OutputAddresses,0)</f>
        <v>9</v>
      </c>
      <c r="M4" s="21" t="s">
        <v>19</v>
      </c>
    </row>
    <row r="5" spans="1:13" x14ac:dyDescent="0.25">
      <c r="A5" s="19">
        <v>15</v>
      </c>
      <c r="B5" s="23">
        <v>0</v>
      </c>
      <c r="C5" s="24">
        <v>0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25">
        <v>14.9</v>
      </c>
      <c r="J5" s="26">
        <v>16.7</v>
      </c>
      <c r="K5" s="29"/>
      <c r="M5">
        <f>INDEX(OutputValues,1,$L$4)</f>
        <v>16.7</v>
      </c>
    </row>
    <row r="6" spans="1:13" x14ac:dyDescent="0.25">
      <c r="A6" s="19">
        <v>16</v>
      </c>
      <c r="B6" s="27">
        <v>1</v>
      </c>
      <c r="C6" s="28">
        <v>0</v>
      </c>
      <c r="D6" s="28">
        <v>1</v>
      </c>
      <c r="E6" s="28">
        <v>0</v>
      </c>
      <c r="F6" s="28">
        <v>0</v>
      </c>
      <c r="G6" s="28">
        <v>1</v>
      </c>
      <c r="H6" s="28">
        <v>1</v>
      </c>
      <c r="I6" s="29">
        <v>16</v>
      </c>
      <c r="J6" s="30">
        <v>17.899999999999999</v>
      </c>
      <c r="K6" s="29">
        <f t="shared" ref="K6:K15" si="0">J6-J5</f>
        <v>1.1999999999999993</v>
      </c>
      <c r="M6">
        <f>INDEX(OutputValues,2,$L$4)</f>
        <v>17.899999999999999</v>
      </c>
    </row>
    <row r="7" spans="1:13" x14ac:dyDescent="0.25">
      <c r="A7" s="19">
        <v>17</v>
      </c>
      <c r="B7" s="27">
        <v>0</v>
      </c>
      <c r="C7" s="28">
        <v>0</v>
      </c>
      <c r="D7" s="28">
        <v>1</v>
      </c>
      <c r="E7" s="28">
        <v>1</v>
      </c>
      <c r="F7" s="28">
        <v>0</v>
      </c>
      <c r="G7" s="28">
        <v>1</v>
      </c>
      <c r="H7" s="28">
        <v>1</v>
      </c>
      <c r="I7" s="29">
        <v>16.899999999999999</v>
      </c>
      <c r="J7" s="30">
        <v>19.100000000000001</v>
      </c>
      <c r="K7" s="29">
        <f t="shared" si="0"/>
        <v>1.2000000000000028</v>
      </c>
      <c r="M7">
        <f>INDEX(OutputValues,3,$L$4)</f>
        <v>19.100000000000001</v>
      </c>
    </row>
    <row r="8" spans="1:13" x14ac:dyDescent="0.25">
      <c r="A8" s="19">
        <v>18</v>
      </c>
      <c r="B8" s="27">
        <v>1</v>
      </c>
      <c r="C8" s="28">
        <v>1</v>
      </c>
      <c r="D8" s="28">
        <v>0</v>
      </c>
      <c r="E8" s="28">
        <v>1</v>
      </c>
      <c r="F8" s="28">
        <v>0</v>
      </c>
      <c r="G8" s="28">
        <v>1</v>
      </c>
      <c r="H8" s="28">
        <v>0</v>
      </c>
      <c r="I8" s="29">
        <v>17.8</v>
      </c>
      <c r="J8" s="30">
        <v>20.2</v>
      </c>
      <c r="K8" s="29">
        <f t="shared" si="0"/>
        <v>1.0999999999999979</v>
      </c>
      <c r="M8">
        <f>INDEX(OutputValues,4,$L$4)</f>
        <v>20.2</v>
      </c>
    </row>
    <row r="9" spans="1:13" x14ac:dyDescent="0.25">
      <c r="A9" s="19">
        <v>19</v>
      </c>
      <c r="B9" s="27">
        <v>1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0</v>
      </c>
      <c r="I9" s="29">
        <v>18.899999999999999</v>
      </c>
      <c r="J9" s="30">
        <v>21.4</v>
      </c>
      <c r="K9" s="29">
        <f t="shared" si="0"/>
        <v>1.1999999999999993</v>
      </c>
      <c r="M9">
        <f>INDEX(OutputValues,5,$L$4)</f>
        <v>21.4</v>
      </c>
    </row>
    <row r="10" spans="1:13" x14ac:dyDescent="0.25">
      <c r="A10" s="19">
        <v>20</v>
      </c>
      <c r="B10" s="27">
        <v>1</v>
      </c>
      <c r="C10" s="28">
        <v>1</v>
      </c>
      <c r="D10" s="28">
        <v>1</v>
      </c>
      <c r="E10" s="28">
        <v>1</v>
      </c>
      <c r="F10" s="28">
        <v>0</v>
      </c>
      <c r="G10" s="28">
        <v>0</v>
      </c>
      <c r="H10" s="28">
        <v>1</v>
      </c>
      <c r="I10" s="29">
        <v>19.8</v>
      </c>
      <c r="J10" s="30">
        <v>22.3</v>
      </c>
      <c r="K10" s="29">
        <f t="shared" si="0"/>
        <v>0.90000000000000213</v>
      </c>
      <c r="M10">
        <f>INDEX(OutputValues,6,$L$4)</f>
        <v>22.3</v>
      </c>
    </row>
    <row r="11" spans="1:13" x14ac:dyDescent="0.25">
      <c r="A11" s="19">
        <v>21</v>
      </c>
      <c r="B11" s="27">
        <v>1</v>
      </c>
      <c r="C11" s="28">
        <v>1</v>
      </c>
      <c r="D11" s="28">
        <v>0</v>
      </c>
      <c r="E11" s="28">
        <v>1</v>
      </c>
      <c r="F11" s="28">
        <v>0</v>
      </c>
      <c r="G11" s="28">
        <v>1</v>
      </c>
      <c r="H11" s="28">
        <v>1</v>
      </c>
      <c r="I11" s="29">
        <v>20.8</v>
      </c>
      <c r="J11" s="30">
        <v>23.5</v>
      </c>
      <c r="K11" s="29">
        <f t="shared" si="0"/>
        <v>1.1999999999999993</v>
      </c>
      <c r="M11">
        <f>INDEX(OutputValues,7,$L$4)</f>
        <v>23.5</v>
      </c>
    </row>
    <row r="12" spans="1:13" x14ac:dyDescent="0.25">
      <c r="A12" s="19">
        <v>22</v>
      </c>
      <c r="B12" s="27">
        <v>1</v>
      </c>
      <c r="C12" s="28">
        <v>0</v>
      </c>
      <c r="D12" s="28">
        <v>1</v>
      </c>
      <c r="E12" s="28">
        <v>1</v>
      </c>
      <c r="F12" s="28">
        <v>0</v>
      </c>
      <c r="G12" s="28">
        <v>1</v>
      </c>
      <c r="H12" s="28">
        <v>1</v>
      </c>
      <c r="I12" s="29">
        <v>21.9</v>
      </c>
      <c r="J12" s="30">
        <v>24.7</v>
      </c>
      <c r="K12" s="29">
        <f t="shared" si="0"/>
        <v>1.1999999999999993</v>
      </c>
      <c r="M12">
        <f>INDEX(OutputValues,8,$L$4)</f>
        <v>24.7</v>
      </c>
    </row>
    <row r="13" spans="1:13" x14ac:dyDescent="0.25">
      <c r="A13" s="19">
        <v>23</v>
      </c>
      <c r="B13" s="27">
        <v>1</v>
      </c>
      <c r="C13" s="28">
        <v>0</v>
      </c>
      <c r="D13" s="28">
        <v>1</v>
      </c>
      <c r="E13" s="28">
        <v>0</v>
      </c>
      <c r="F13" s="28">
        <v>1</v>
      </c>
      <c r="G13" s="28">
        <v>1</v>
      </c>
      <c r="H13" s="28">
        <v>1</v>
      </c>
      <c r="I13" s="29">
        <v>22.9</v>
      </c>
      <c r="J13" s="30">
        <v>25.6</v>
      </c>
      <c r="K13" s="29">
        <f t="shared" si="0"/>
        <v>0.90000000000000213</v>
      </c>
      <c r="M13">
        <f>INDEX(OutputValues,9,$L$4)</f>
        <v>25.6</v>
      </c>
    </row>
    <row r="14" spans="1:13" x14ac:dyDescent="0.25">
      <c r="A14" s="19">
        <v>24</v>
      </c>
      <c r="B14" s="27">
        <v>0</v>
      </c>
      <c r="C14" s="28">
        <v>0</v>
      </c>
      <c r="D14" s="28">
        <v>1</v>
      </c>
      <c r="E14" s="28">
        <v>1</v>
      </c>
      <c r="F14" s="28">
        <v>1</v>
      </c>
      <c r="G14" s="28">
        <v>1</v>
      </c>
      <c r="H14" s="28">
        <v>1</v>
      </c>
      <c r="I14" s="29">
        <v>23.8</v>
      </c>
      <c r="J14" s="30">
        <v>26.8</v>
      </c>
      <c r="K14" s="29">
        <f t="shared" si="0"/>
        <v>1.1999999999999993</v>
      </c>
      <c r="M14">
        <f>INDEX(OutputValues,10,$L$4)</f>
        <v>26.8</v>
      </c>
    </row>
    <row r="15" spans="1:13" x14ac:dyDescent="0.25">
      <c r="A15" s="19">
        <v>25</v>
      </c>
      <c r="B15" s="31">
        <v>1</v>
      </c>
      <c r="C15" s="32">
        <v>1</v>
      </c>
      <c r="D15" s="32">
        <v>0</v>
      </c>
      <c r="E15" s="32">
        <v>1</v>
      </c>
      <c r="F15" s="32">
        <v>1</v>
      </c>
      <c r="G15" s="32">
        <v>1</v>
      </c>
      <c r="H15" s="32">
        <v>0</v>
      </c>
      <c r="I15" s="33">
        <v>24.7</v>
      </c>
      <c r="J15" s="34">
        <v>27.9</v>
      </c>
      <c r="K15" s="29">
        <f t="shared" si="0"/>
        <v>1.0999999999999979</v>
      </c>
      <c r="M15">
        <f>INDEX(OutputValues,11,$L$4)</f>
        <v>27.9</v>
      </c>
    </row>
  </sheetData>
  <dataValidations count="1">
    <dataValidation type="list" allowBlank="1" showInputMessage="1" showErrorMessage="1" sqref="M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L27"/>
  <sheetViews>
    <sheetView workbookViewId="0"/>
  </sheetViews>
  <sheetFormatPr defaultRowHeight="15" x14ac:dyDescent="0.25"/>
  <sheetData>
    <row r="1" spans="1:12" x14ac:dyDescent="0.25">
      <c r="A1" s="18" t="s">
        <v>23</v>
      </c>
      <c r="L1" s="22" t="str">
        <f>CONCATENATE("Sensitivity of ",$L$4," to ","Budget")</f>
        <v>Sensitivity of Total_NPV to Budget</v>
      </c>
    </row>
    <row r="3" spans="1:12" x14ac:dyDescent="0.25">
      <c r="A3" t="s">
        <v>24</v>
      </c>
      <c r="L3" t="s">
        <v>32</v>
      </c>
    </row>
    <row r="4" spans="1:12" ht="60" x14ac:dyDescent="0.25">
      <c r="B4" s="20" t="s">
        <v>25</v>
      </c>
      <c r="C4" s="20" t="s">
        <v>26</v>
      </c>
      <c r="D4" s="20" t="s">
        <v>27</v>
      </c>
      <c r="E4" s="20" t="s">
        <v>28</v>
      </c>
      <c r="F4" s="20" t="s">
        <v>29</v>
      </c>
      <c r="G4" s="20" t="s">
        <v>30</v>
      </c>
      <c r="H4" s="20" t="s">
        <v>31</v>
      </c>
      <c r="I4" s="20" t="s">
        <v>17</v>
      </c>
      <c r="J4" s="20" t="s">
        <v>19</v>
      </c>
      <c r="K4" s="22">
        <f>MATCH($L$4,OutputAddresses,0)</f>
        <v>9</v>
      </c>
      <c r="L4" s="21" t="s">
        <v>19</v>
      </c>
    </row>
    <row r="5" spans="1:12" x14ac:dyDescent="0.25">
      <c r="A5" s="19">
        <v>15</v>
      </c>
      <c r="B5" s="23">
        <v>0</v>
      </c>
      <c r="C5" s="24">
        <v>0</v>
      </c>
      <c r="D5" s="24">
        <v>1</v>
      </c>
      <c r="E5" s="24">
        <v>0</v>
      </c>
      <c r="F5" s="24">
        <v>1</v>
      </c>
      <c r="G5" s="24">
        <v>1</v>
      </c>
      <c r="H5" s="24">
        <v>0</v>
      </c>
      <c r="I5" s="25">
        <v>14.9</v>
      </c>
      <c r="J5" s="26">
        <v>16.7</v>
      </c>
      <c r="L5">
        <f>INDEX(OutputValues,1,$K$4)</f>
        <v>16.7</v>
      </c>
    </row>
    <row r="6" spans="1:12" x14ac:dyDescent="0.25">
      <c r="A6" s="19">
        <v>16</v>
      </c>
      <c r="B6" s="27">
        <v>0</v>
      </c>
      <c r="C6" s="28">
        <v>1</v>
      </c>
      <c r="D6" s="28">
        <v>0</v>
      </c>
      <c r="E6" s="28">
        <v>1</v>
      </c>
      <c r="F6" s="28">
        <v>0</v>
      </c>
      <c r="G6" s="28">
        <v>1</v>
      </c>
      <c r="H6" s="28">
        <v>1</v>
      </c>
      <c r="I6" s="29">
        <v>15.8</v>
      </c>
      <c r="J6" s="30">
        <v>17.899999999999999</v>
      </c>
      <c r="L6">
        <f>INDEX(OutputValues,2,$K$4)</f>
        <v>17.899999999999999</v>
      </c>
    </row>
    <row r="7" spans="1:12" x14ac:dyDescent="0.25">
      <c r="A7" s="19">
        <v>17</v>
      </c>
      <c r="B7" s="27">
        <v>0</v>
      </c>
      <c r="C7" s="28">
        <v>1</v>
      </c>
      <c r="D7" s="28">
        <v>1</v>
      </c>
      <c r="E7" s="28">
        <v>1</v>
      </c>
      <c r="F7" s="28">
        <v>0</v>
      </c>
      <c r="G7" s="28">
        <v>1</v>
      </c>
      <c r="H7" s="28">
        <v>0</v>
      </c>
      <c r="I7" s="29">
        <v>16.3</v>
      </c>
      <c r="J7" s="35">
        <v>18.5</v>
      </c>
      <c r="L7">
        <f>INDEX(OutputValues,3,$K$4)</f>
        <v>18.5</v>
      </c>
    </row>
    <row r="8" spans="1:12" x14ac:dyDescent="0.25">
      <c r="A8" s="19">
        <v>18</v>
      </c>
      <c r="B8" s="27">
        <v>1</v>
      </c>
      <c r="C8" s="28">
        <v>1</v>
      </c>
      <c r="D8" s="28">
        <v>0</v>
      </c>
      <c r="E8" s="28">
        <v>1</v>
      </c>
      <c r="F8" s="28">
        <v>0</v>
      </c>
      <c r="G8" s="28">
        <v>1</v>
      </c>
      <c r="H8" s="28">
        <v>0</v>
      </c>
      <c r="I8" s="29">
        <v>17.8</v>
      </c>
      <c r="J8" s="30">
        <v>20.2</v>
      </c>
      <c r="L8">
        <f>INDEX(OutputValues,4,$K$4)</f>
        <v>20.2</v>
      </c>
    </row>
    <row r="9" spans="1:12" x14ac:dyDescent="0.25">
      <c r="A9" s="19">
        <v>19</v>
      </c>
      <c r="B9" s="27">
        <v>1</v>
      </c>
      <c r="C9" s="28">
        <v>0</v>
      </c>
      <c r="D9" s="28">
        <v>1</v>
      </c>
      <c r="E9" s="28">
        <v>1</v>
      </c>
      <c r="F9" s="28">
        <v>0</v>
      </c>
      <c r="G9" s="28">
        <v>1</v>
      </c>
      <c r="H9" s="28">
        <v>0</v>
      </c>
      <c r="I9" s="29">
        <v>18.899999999999999</v>
      </c>
      <c r="J9" s="30">
        <v>21.4</v>
      </c>
      <c r="L9">
        <f>INDEX(OutputValues,5,$K$4)</f>
        <v>21.4</v>
      </c>
    </row>
    <row r="10" spans="1:12" x14ac:dyDescent="0.25">
      <c r="A10" s="19">
        <v>20</v>
      </c>
      <c r="B10" s="27">
        <v>0</v>
      </c>
      <c r="C10" s="28">
        <v>1</v>
      </c>
      <c r="D10" s="28">
        <v>1</v>
      </c>
      <c r="E10" s="28">
        <v>1</v>
      </c>
      <c r="F10" s="28">
        <v>0</v>
      </c>
      <c r="G10" s="28">
        <v>1</v>
      </c>
      <c r="H10" s="28">
        <v>1</v>
      </c>
      <c r="I10" s="29">
        <v>19.3</v>
      </c>
      <c r="J10" s="35">
        <v>21.8</v>
      </c>
      <c r="L10">
        <f>INDEX(OutputValues,6,$K$4)</f>
        <v>21.8</v>
      </c>
    </row>
    <row r="11" spans="1:12" x14ac:dyDescent="0.25">
      <c r="A11" s="19">
        <v>21</v>
      </c>
      <c r="B11" s="27">
        <v>1</v>
      </c>
      <c r="C11" s="28">
        <v>1</v>
      </c>
      <c r="D11" s="28">
        <v>0</v>
      </c>
      <c r="E11" s="28">
        <v>1</v>
      </c>
      <c r="F11" s="28">
        <v>0</v>
      </c>
      <c r="G11" s="28">
        <v>1</v>
      </c>
      <c r="H11" s="28">
        <v>1</v>
      </c>
      <c r="I11" s="29">
        <v>20.8</v>
      </c>
      <c r="J11" s="30">
        <v>23.5</v>
      </c>
      <c r="L11">
        <f>INDEX(OutputValues,7,$K$4)</f>
        <v>23.5</v>
      </c>
    </row>
    <row r="12" spans="1:12" x14ac:dyDescent="0.25">
      <c r="A12" s="19">
        <v>22</v>
      </c>
      <c r="B12" s="27">
        <v>1</v>
      </c>
      <c r="C12" s="28">
        <v>1</v>
      </c>
      <c r="D12" s="28">
        <v>1</v>
      </c>
      <c r="E12" s="28">
        <v>1</v>
      </c>
      <c r="F12" s="28">
        <v>0</v>
      </c>
      <c r="G12" s="28">
        <v>1</v>
      </c>
      <c r="H12" s="28">
        <v>0</v>
      </c>
      <c r="I12" s="29">
        <v>21.3</v>
      </c>
      <c r="J12" s="35">
        <v>24.1</v>
      </c>
      <c r="L12">
        <f>INDEX(OutputValues,8,$K$4)</f>
        <v>24.1</v>
      </c>
    </row>
    <row r="13" spans="1:12" x14ac:dyDescent="0.25">
      <c r="A13" s="19">
        <v>23</v>
      </c>
      <c r="B13" s="27">
        <v>0</v>
      </c>
      <c r="C13" s="28">
        <v>1</v>
      </c>
      <c r="D13" s="28">
        <v>0</v>
      </c>
      <c r="E13" s="28">
        <v>1</v>
      </c>
      <c r="F13" s="28">
        <v>1</v>
      </c>
      <c r="G13" s="28">
        <v>1</v>
      </c>
      <c r="H13" s="28">
        <v>1</v>
      </c>
      <c r="I13" s="29">
        <v>22.7</v>
      </c>
      <c r="J13" s="30">
        <v>25.6</v>
      </c>
      <c r="L13">
        <f>INDEX(OutputValues,9,$K$4)</f>
        <v>25.6</v>
      </c>
    </row>
    <row r="14" spans="1:12" x14ac:dyDescent="0.25">
      <c r="A14" s="19">
        <v>24</v>
      </c>
      <c r="B14" s="27">
        <v>0</v>
      </c>
      <c r="C14" s="28">
        <v>1</v>
      </c>
      <c r="D14" s="28">
        <v>1</v>
      </c>
      <c r="E14" s="28">
        <v>1</v>
      </c>
      <c r="F14" s="28">
        <v>1</v>
      </c>
      <c r="G14" s="28">
        <v>1</v>
      </c>
      <c r="H14" s="28">
        <v>0</v>
      </c>
      <c r="I14" s="29">
        <v>23.2</v>
      </c>
      <c r="J14" s="35">
        <v>26.2</v>
      </c>
      <c r="L14">
        <f>INDEX(OutputValues,10,$K$4)</f>
        <v>26.2</v>
      </c>
    </row>
    <row r="15" spans="1:12" x14ac:dyDescent="0.25">
      <c r="A15" s="19">
        <v>25</v>
      </c>
      <c r="B15" s="31">
        <v>1</v>
      </c>
      <c r="C15" s="32">
        <v>1</v>
      </c>
      <c r="D15" s="32">
        <v>0</v>
      </c>
      <c r="E15" s="32">
        <v>1</v>
      </c>
      <c r="F15" s="32">
        <v>1</v>
      </c>
      <c r="G15" s="32">
        <v>1</v>
      </c>
      <c r="H15" s="32">
        <v>0</v>
      </c>
      <c r="I15" s="33">
        <v>24.7</v>
      </c>
      <c r="J15" s="34">
        <v>27.9</v>
      </c>
      <c r="L15">
        <f>INDEX(OutputValues,11,$K$4)</f>
        <v>27.9</v>
      </c>
    </row>
    <row r="17" spans="10:10" x14ac:dyDescent="0.25">
      <c r="J17" s="36"/>
    </row>
    <row r="18" spans="10:10" x14ac:dyDescent="0.25">
      <c r="J18" s="36"/>
    </row>
    <row r="19" spans="10:10" x14ac:dyDescent="0.25">
      <c r="J19" s="36"/>
    </row>
    <row r="20" spans="10:10" x14ac:dyDescent="0.25">
      <c r="J20" s="36"/>
    </row>
    <row r="21" spans="10:10" x14ac:dyDescent="0.25">
      <c r="J21" s="36"/>
    </row>
    <row r="22" spans="10:10" x14ac:dyDescent="0.25">
      <c r="J22" s="36"/>
    </row>
    <row r="23" spans="10:10" x14ac:dyDescent="0.25">
      <c r="J23" s="36"/>
    </row>
    <row r="24" spans="10:10" x14ac:dyDescent="0.25">
      <c r="J24" s="36"/>
    </row>
    <row r="25" spans="10:10" x14ac:dyDescent="0.25">
      <c r="J25" s="36"/>
    </row>
    <row r="26" spans="10:10" x14ac:dyDescent="0.25">
      <c r="J26" s="36"/>
    </row>
    <row r="27" spans="10:10" x14ac:dyDescent="0.25">
      <c r="J27" s="36"/>
    </row>
  </sheetData>
  <dataValidations count="1">
    <dataValidation type="list" allowBlank="1" showInputMessage="1" showErrorMessage="1" sqref="L4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Model</vt:lpstr>
      <vt:lpstr>STS_1</vt:lpstr>
      <vt:lpstr>STS_2</vt:lpstr>
      <vt:lpstr>Budget</vt:lpstr>
      <vt:lpstr>STS_1!ChartData</vt:lpstr>
      <vt:lpstr>STS_2!ChartData</vt:lpstr>
      <vt:lpstr>Decisions</vt:lpstr>
      <vt:lpstr>STS_1!InputValues</vt:lpstr>
      <vt:lpstr>STS_2!InputValues</vt:lpstr>
      <vt:lpstr>STS_1!OutputAddresses</vt:lpstr>
      <vt:lpstr>STS_2!OutputAddresses</vt:lpstr>
      <vt:lpstr>STS_1!OutputValues</vt:lpstr>
      <vt:lpstr>STS_2!OutputValues</vt:lpstr>
      <vt:lpstr>Total_cost</vt:lpstr>
      <vt:lpstr>Total_NPV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cp:lastPrinted>2010-07-09T13:51:50Z</cp:lastPrinted>
  <dcterms:created xsi:type="dcterms:W3CDTF">1997-08-23T19:53:01Z</dcterms:created>
  <dcterms:modified xsi:type="dcterms:W3CDTF">2014-02-20T17:06:17Z</dcterms:modified>
</cp:coreProperties>
</file>