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rswithinzadok/Documents/Fall2019/BIA 650A/HW 6/"/>
    </mc:Choice>
  </mc:AlternateContent>
  <xr:revisionPtr revIDLastSave="0" documentId="13_ncr:1_{64A0843F-41A6-0045-A731-8CC4CE1798EC}" xr6:coauthVersionLast="45" xr6:coauthVersionMax="45" xr10:uidLastSave="{00000000-0000-0000-0000-000000000000}"/>
  <bookViews>
    <workbookView xWindow="0" yWindow="460" windowWidth="28800" windowHeight="16260" xr2:uid="{00000000-000D-0000-FFFF-FFFF00000000}"/>
  </bookViews>
  <sheets>
    <sheet name="Data" sheetId="1" r:id="rId1"/>
  </sheets>
  <definedNames>
    <definedName name="Penalty_Cost">Data!$C$8:$E$8</definedName>
    <definedName name="solver_adj" localSheetId="0" hidden="1">Data!$C$21:$E$22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Data!$C$21:$E$22</definedName>
    <definedName name="solver_lhs2" localSheetId="0" hidden="1">Data!$G$21</definedName>
    <definedName name="solver_lhs3" localSheetId="0" hidden="1">Data!$G$22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Data!$C$39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2</definedName>
    <definedName name="solver_rel3" localSheetId="0" hidden="1">2</definedName>
    <definedName name="solver_rhs1" localSheetId="0" hidden="1">integer</definedName>
    <definedName name="solver_rhs2" localSheetId="0" hidden="1">Data!$I$21</definedName>
    <definedName name="solver_rhs3" localSheetId="0" hidden="1">Data!$I$22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  <definedName name="Tot_SC_Per_Cus_Per_WH1">Data!$C$27:$E$27</definedName>
    <definedName name="Tot_SC_Per_Cus_Per_WH2">Data!$C$28:$E$28</definedName>
    <definedName name="Un_Shipped_Per_Cust__WH1">Data!$C$21:$E$21</definedName>
    <definedName name="Un_Shipped_Per_Cust__WH2">Data!$C$22:$E$22</definedName>
    <definedName name="Unit_SC_Per_Cust_WH1">Data!$C$6:$E$6</definedName>
    <definedName name="Unit_SC_Per_Cust_WH2">Data!$C$7:$E$7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1" i="1" l="1"/>
  <c r="I22" i="1"/>
  <c r="G22" i="1"/>
  <c r="G21" i="1"/>
  <c r="D23" i="1"/>
  <c r="D31" i="1" s="1"/>
  <c r="D33" i="1" s="1"/>
  <c r="E23" i="1"/>
  <c r="E31" i="1" s="1"/>
  <c r="E33" i="1" s="1"/>
  <c r="C23" i="1"/>
  <c r="C31" i="1" s="1"/>
  <c r="C33" i="1" s="1"/>
  <c r="D28" i="1"/>
  <c r="E28" i="1"/>
  <c r="C28" i="1"/>
  <c r="C27" i="1"/>
  <c r="D27" i="1"/>
  <c r="E27" i="1"/>
  <c r="G33" i="1" l="1"/>
  <c r="F27" i="1"/>
  <c r="F28" i="1"/>
  <c r="F29" i="1" l="1"/>
  <c r="C39" i="1" s="1"/>
</calcChain>
</file>

<file path=xl/sharedStrings.xml><?xml version="1.0" encoding="utf-8"?>
<sst xmlns="http://schemas.openxmlformats.org/spreadsheetml/2006/main" count="50" uniqueCount="35">
  <si>
    <t>Allied Freight data</t>
  </si>
  <si>
    <t>To</t>
  </si>
  <si>
    <t>Customer 1</t>
  </si>
  <si>
    <t>Customer 2</t>
  </si>
  <si>
    <t>Customer 3</t>
  </si>
  <si>
    <t>From</t>
  </si>
  <si>
    <t>Warehouse 1</t>
  </si>
  <si>
    <t>Warehouse 2</t>
  </si>
  <si>
    <t>Unit shipping costs</t>
  </si>
  <si>
    <t xml:space="preserve">Demand </t>
  </si>
  <si>
    <t>Units Available</t>
  </si>
  <si>
    <t xml:space="preserve">Penalty Costs </t>
  </si>
  <si>
    <t>NUMBER OF UNITS SHIPPED</t>
  </si>
  <si>
    <t>TOTAL SHIPPING COSTS</t>
  </si>
  <si>
    <t>warehouse 1</t>
  </si>
  <si>
    <t xml:space="preserve"> </t>
  </si>
  <si>
    <t>warehouse 2</t>
  </si>
  <si>
    <t>Tot_SC_Per_Cus_Per_WH1</t>
  </si>
  <si>
    <t>Range Names</t>
  </si>
  <si>
    <t>Un_Shipped_Per_Cust__WH1</t>
  </si>
  <si>
    <t>Un_Shipped_Per_Cust__WH2</t>
  </si>
  <si>
    <t>Tot_SC_Per_Cus_Per_WH2</t>
  </si>
  <si>
    <t>Unit_SC_Per_Cust_WH1</t>
  </si>
  <si>
    <t>Unit_SC_Per_Cust_WH2</t>
  </si>
  <si>
    <t>Penalty_Cost</t>
  </si>
  <si>
    <t>Sub Total</t>
  </si>
  <si>
    <t>TOTAL SC</t>
  </si>
  <si>
    <t xml:space="preserve">Total Number </t>
  </si>
  <si>
    <t xml:space="preserve">Total </t>
  </si>
  <si>
    <t>Units Available in Each Warehouse</t>
  </si>
  <si>
    <t>Should Equal</t>
  </si>
  <si>
    <t>Unsat DEM</t>
  </si>
  <si>
    <t xml:space="preserve"> Penalty Cost</t>
  </si>
  <si>
    <t>Tot Penalty Cost</t>
  </si>
  <si>
    <t>Total SC +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</si>
</sst>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6">
    <font>
      <sz val="11"/>
      <name val="Calibri"/>
      <family val="2"/>
    </font>
    <font>
      <sz val="12"/>
      <color theme="1"/>
      <name val="Calibri"/>
      <family val="2"/>
      <scheme val="minor"/>
    </font>
    <font>
      <sz val="8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5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Continuous"/>
    </xf>
    <xf numFmtId="0" fontId="4" fillId="0" borderId="0" xfId="0" applyFont="1" applyAlignment="1">
      <alignment horizontal="right"/>
    </xf>
    <xf numFmtId="164" fontId="4" fillId="0" borderId="0" xfId="0" applyNumberFormat="1" applyFont="1" applyFill="1" applyBorder="1"/>
    <xf numFmtId="0" fontId="0" fillId="0" borderId="0" xfId="0" applyFont="1"/>
    <xf numFmtId="164" fontId="1" fillId="3" borderId="0" xfId="2" applyNumberFormat="1" applyBorder="1"/>
    <xf numFmtId="164" fontId="1" fillId="4" borderId="0" xfId="3" applyNumberFormat="1" applyBorder="1"/>
    <xf numFmtId="0" fontId="1" fillId="4" borderId="0" xfId="3"/>
    <xf numFmtId="0" fontId="1" fillId="3" borderId="0" xfId="2"/>
    <xf numFmtId="0" fontId="1" fillId="5" borderId="0" xfId="4"/>
    <xf numFmtId="0" fontId="5" fillId="2" borderId="1" xfId="1"/>
  </cellXfs>
  <cellStyles count="5">
    <cellStyle name="40% - Accent1" xfId="2" builtinId="31"/>
    <cellStyle name="40% - Accent2" xfId="4" builtinId="35"/>
    <cellStyle name="60% - Accent1" xfId="3" builtinId="32"/>
    <cellStyle name="Check Cell" xfId="1" builtinId="23"/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40"/>
  <sheetViews>
    <sheetView tabSelected="1" topLeftCell="A3" workbookViewId="0">
      <selection activeCell="I29" sqref="I29"/>
    </sheetView>
  </sheetViews>
  <sheetFormatPr baseColWidth="10" defaultColWidth="9.1640625" defaultRowHeight="15"/>
  <cols>
    <col min="1" max="1" width="9.1640625" style="2"/>
    <col min="2" max="2" width="12.5" style="2" customWidth="1"/>
    <col min="3" max="4" width="11" style="2" customWidth="1"/>
    <col min="5" max="5" width="13.1640625" style="2" customWidth="1"/>
    <col min="6" max="6" width="9.1640625" style="2"/>
    <col min="7" max="7" width="12.5" style="2" customWidth="1"/>
    <col min="8" max="8" width="14.6640625" style="2" customWidth="1"/>
    <col min="9" max="16384" width="9.1640625" style="2"/>
  </cols>
  <sheetData>
    <row r="1" spans="1:19">
      <c r="A1" s="1" t="s">
        <v>0</v>
      </c>
    </row>
    <row r="2" spans="1:19">
      <c r="S2" s="2" t="s">
        <v>18</v>
      </c>
    </row>
    <row r="3" spans="1:19">
      <c r="A3" s="2" t="s">
        <v>8</v>
      </c>
    </row>
    <row r="4" spans="1:19">
      <c r="C4" s="3" t="s">
        <v>1</v>
      </c>
      <c r="D4" s="4"/>
      <c r="E4" s="4"/>
      <c r="S4" s="2" t="s">
        <v>17</v>
      </c>
    </row>
    <row r="5" spans="1:19">
      <c r="C5" s="5" t="s">
        <v>2</v>
      </c>
      <c r="D5" s="5" t="s">
        <v>3</v>
      </c>
      <c r="E5" s="5" t="s">
        <v>4</v>
      </c>
      <c r="S5" s="2" t="s">
        <v>21</v>
      </c>
    </row>
    <row r="6" spans="1:19" ht="16">
      <c r="A6" s="2" t="s">
        <v>5</v>
      </c>
      <c r="B6" s="2" t="s">
        <v>6</v>
      </c>
      <c r="C6" s="8">
        <v>15</v>
      </c>
      <c r="D6" s="8">
        <v>35</v>
      </c>
      <c r="E6" s="8">
        <v>25</v>
      </c>
      <c r="S6" s="2" t="s">
        <v>19</v>
      </c>
    </row>
    <row r="7" spans="1:19" ht="16">
      <c r="B7" s="2" t="s">
        <v>7</v>
      </c>
      <c r="C7" s="8">
        <v>10</v>
      </c>
      <c r="D7" s="8">
        <v>30</v>
      </c>
      <c r="E7" s="8">
        <v>40</v>
      </c>
      <c r="S7" s="7" t="s">
        <v>20</v>
      </c>
    </row>
    <row r="8" spans="1:19" ht="16">
      <c r="A8" s="2" t="s">
        <v>11</v>
      </c>
      <c r="C8" s="8">
        <v>90</v>
      </c>
      <c r="D8" s="8">
        <v>80</v>
      </c>
      <c r="E8" s="8">
        <v>110</v>
      </c>
      <c r="S8" s="7" t="s">
        <v>22</v>
      </c>
    </row>
    <row r="9" spans="1:19">
      <c r="C9" s="6"/>
      <c r="S9" s="7" t="s">
        <v>23</v>
      </c>
    </row>
    <row r="10" spans="1:19" ht="16">
      <c r="A10" s="2" t="s">
        <v>9</v>
      </c>
      <c r="C10" s="9">
        <v>30</v>
      </c>
      <c r="D10" s="10">
        <v>30</v>
      </c>
      <c r="E10" s="10">
        <v>30</v>
      </c>
      <c r="S10" s="7" t="s">
        <v>24</v>
      </c>
    </row>
    <row r="11" spans="1:19">
      <c r="C11" s="6"/>
    </row>
    <row r="12" spans="1:19">
      <c r="C12" s="6" t="s">
        <v>6</v>
      </c>
      <c r="D12" s="2" t="s">
        <v>7</v>
      </c>
    </row>
    <row r="13" spans="1:19" ht="16">
      <c r="B13" s="2" t="s">
        <v>10</v>
      </c>
      <c r="C13" s="11">
        <v>40</v>
      </c>
      <c r="D13" s="11">
        <v>30</v>
      </c>
    </row>
    <row r="15" spans="1:19">
      <c r="C15" s="6"/>
    </row>
    <row r="16" spans="1:19">
      <c r="C16" s="6"/>
    </row>
    <row r="17" spans="2:11">
      <c r="C17" s="6"/>
    </row>
    <row r="18" spans="2:11">
      <c r="C18" s="6"/>
    </row>
    <row r="19" spans="2:11">
      <c r="B19" s="2" t="s">
        <v>12</v>
      </c>
      <c r="C19" s="6"/>
    </row>
    <row r="20" spans="2:11">
      <c r="B20" s="2" t="s">
        <v>5</v>
      </c>
      <c r="C20" s="6" t="s">
        <v>2</v>
      </c>
      <c r="D20" s="2" t="s">
        <v>3</v>
      </c>
      <c r="E20" s="7" t="s">
        <v>4</v>
      </c>
      <c r="G20" s="7" t="s">
        <v>28</v>
      </c>
      <c r="I20" s="7" t="s">
        <v>29</v>
      </c>
    </row>
    <row r="21" spans="2:11" ht="16">
      <c r="B21" s="2" t="s">
        <v>6</v>
      </c>
      <c r="C21" s="12">
        <v>40</v>
      </c>
      <c r="D21" s="12">
        <v>47</v>
      </c>
      <c r="E21" s="12">
        <v>9</v>
      </c>
      <c r="G21" s="2">
        <f>SUM(Un_Shipped_Per_Cust__WH1)</f>
        <v>96</v>
      </c>
      <c r="H21" s="2" t="s">
        <v>30</v>
      </c>
      <c r="I21" s="2">
        <f>C13</f>
        <v>40</v>
      </c>
    </row>
    <row r="22" spans="2:11" ht="16">
      <c r="B22" s="2" t="s">
        <v>7</v>
      </c>
      <c r="C22" s="12">
        <v>89</v>
      </c>
      <c r="D22" s="12">
        <v>9</v>
      </c>
      <c r="E22" s="12">
        <v>30</v>
      </c>
      <c r="F22" s="2" t="s">
        <v>15</v>
      </c>
      <c r="G22" s="2">
        <f>SUM(Un_Shipped_Per_Cust__WH2)</f>
        <v>128</v>
      </c>
      <c r="H22" s="2" t="s">
        <v>30</v>
      </c>
      <c r="I22" s="2">
        <f>D13</f>
        <v>30</v>
      </c>
    </row>
    <row r="23" spans="2:11">
      <c r="B23" s="7" t="s">
        <v>27</v>
      </c>
      <c r="C23" s="2">
        <f>(Un_Shipped_Per_Cust__WH1+Un_Shipped_Per_Cust__WH2)</f>
        <v>129</v>
      </c>
      <c r="D23" s="2">
        <f>(Un_Shipped_Per_Cust__WH1+Un_Shipped_Per_Cust__WH2)</f>
        <v>56</v>
      </c>
      <c r="E23" s="2">
        <f>(Un_Shipped_Per_Cust__WH1+Un_Shipped_Per_Cust__WH2)</f>
        <v>39</v>
      </c>
    </row>
    <row r="25" spans="2:11">
      <c r="B25" s="2" t="s">
        <v>13</v>
      </c>
    </row>
    <row r="26" spans="2:11">
      <c r="C26" s="7" t="s">
        <v>2</v>
      </c>
      <c r="D26" s="7" t="s">
        <v>3</v>
      </c>
      <c r="E26" s="7" t="s">
        <v>4</v>
      </c>
      <c r="F26" s="7" t="s">
        <v>25</v>
      </c>
    </row>
    <row r="27" spans="2:11">
      <c r="B27" s="2" t="s">
        <v>14</v>
      </c>
      <c r="C27" s="2">
        <f>Unit_SC_Per_Cust_WH1*Un_Shipped_Per_Cust__WH1</f>
        <v>600</v>
      </c>
      <c r="D27" s="2">
        <f>Unit_SC_Per_Cust_WH1*Un_Shipped_Per_Cust__WH1</f>
        <v>1645</v>
      </c>
      <c r="E27" s="2">
        <f>Unit_SC_Per_Cust_WH1*Un_Shipped_Per_Cust__WH1</f>
        <v>225</v>
      </c>
      <c r="F27" s="2">
        <f>SUM(Tot_SC_Per_Cus_Per_WH1)</f>
        <v>2470</v>
      </c>
    </row>
    <row r="28" spans="2:11">
      <c r="B28" s="2" t="s">
        <v>16</v>
      </c>
      <c r="C28" s="2">
        <f>Un_Shipped_Per_Cust__WH2*Unit_SC_Per_Cust_WH2</f>
        <v>890</v>
      </c>
      <c r="D28" s="2">
        <f>Un_Shipped_Per_Cust__WH2*Unit_SC_Per_Cust_WH2</f>
        <v>270</v>
      </c>
      <c r="E28" s="2">
        <f>Un_Shipped_Per_Cust__WH2*Unit_SC_Per_Cust_WH2</f>
        <v>1200</v>
      </c>
      <c r="F28" s="2">
        <f>SUM(Tot_SC_Per_Cus_Per_WH2)</f>
        <v>2360</v>
      </c>
    </row>
    <row r="29" spans="2:11">
      <c r="E29" s="2" t="s">
        <v>26</v>
      </c>
      <c r="F29" s="2">
        <f>F27+F28</f>
        <v>4830</v>
      </c>
    </row>
    <row r="30" spans="2:11">
      <c r="B30" s="7" t="s">
        <v>31</v>
      </c>
      <c r="C30" s="2" t="s">
        <v>2</v>
      </c>
      <c r="D30" s="2" t="s">
        <v>3</v>
      </c>
      <c r="E30" s="7" t="s">
        <v>4</v>
      </c>
    </row>
    <row r="31" spans="2:11">
      <c r="B31" s="7"/>
      <c r="C31" s="2">
        <f>IF(C10&gt;C23,C10-C23,0)</f>
        <v>0</v>
      </c>
      <c r="D31" s="2">
        <f t="shared" ref="D31:E31" si="0">IF(D10&gt;D23,D10-D23,0)</f>
        <v>0</v>
      </c>
      <c r="E31" s="2">
        <f t="shared" si="0"/>
        <v>0</v>
      </c>
      <c r="K31" s="2">
        <v>0</v>
      </c>
    </row>
    <row r="32" spans="2:11">
      <c r="B32" s="7"/>
      <c r="G32" s="2" t="s">
        <v>33</v>
      </c>
    </row>
    <row r="33" spans="2:7">
      <c r="B33" s="2" t="s">
        <v>32</v>
      </c>
      <c r="C33" s="2">
        <f>C31*C8</f>
        <v>0</v>
      </c>
      <c r="D33" s="2">
        <f t="shared" ref="D33:E33" si="1">D31*D8</f>
        <v>0</v>
      </c>
      <c r="E33" s="2">
        <f t="shared" si="1"/>
        <v>0</v>
      </c>
      <c r="G33" s="2">
        <f>C33+D33+E33</f>
        <v>0</v>
      </c>
    </row>
    <row r="38" spans="2:7" ht="16" thickBot="1"/>
    <row r="39" spans="2:7" ht="18" thickTop="1" thickBot="1">
      <c r="B39" s="2" t="s">
        <v>34</v>
      </c>
      <c r="C39" s="13">
        <f>F29+G33</f>
        <v>4830</v>
      </c>
    </row>
    <row r="40" spans="2:7" ht="16" thickTop="1"/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Data</vt:lpstr>
      <vt:lpstr>Penalty_Cost</vt:lpstr>
      <vt:lpstr>Tot_SC_Per_Cus_Per_WH1</vt:lpstr>
      <vt:lpstr>Tot_SC_Per_Cus_Per_WH2</vt:lpstr>
      <vt:lpstr>Un_Shipped_Per_Cust__WH1</vt:lpstr>
      <vt:lpstr>Un_Shipped_Per_Cust__WH2</vt:lpstr>
      <vt:lpstr>Unit_SC_Per_Cust_WH1</vt:lpstr>
      <vt:lpstr>Unit_SC_Per_Cust_WH2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Microsoft Office User</cp:lastModifiedBy>
  <dcterms:created xsi:type="dcterms:W3CDTF">2003-07-10T00:28:09Z</dcterms:created>
  <dcterms:modified xsi:type="dcterms:W3CDTF">2019-10-24T20:55:33Z</dcterms:modified>
</cp:coreProperties>
</file>