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harts/chart2.xml" ContentType="application/vnd.openxmlformats-officedocument.drawingml.chart+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Chris\Dropbox\My Books\PMS 5e\Example Files\Chapter 06\Finished Examples\"/>
    </mc:Choice>
  </mc:AlternateContent>
  <bookViews>
    <workbookView xWindow="405" yWindow="90" windowWidth="8415" windowHeight="4965"/>
  </bookViews>
  <sheets>
    <sheet name="Model" sheetId="1" r:id="rId1"/>
    <sheet name="Sensitivity1" sheetId="9" r:id="rId2"/>
    <sheet name="STS_1" sheetId="20" r:id="rId3"/>
    <sheet name="Sensitivity2" sheetId="11" r:id="rId4"/>
    <sheet name="STS_2" sheetId="21" r:id="rId5"/>
    <sheet name="Sensitivity3" sheetId="13" r:id="rId6"/>
    <sheet name="Sensitivity3_STS" sheetId="18" state="veryHidden" r:id="rId7"/>
    <sheet name="Sensitivity2_STS" sheetId="16" state="veryHidden" r:id="rId8"/>
    <sheet name="Sensitivity1_STS" sheetId="14" state="veryHidden" r:id="rId9"/>
    <sheet name="SolverTableSheet" sheetId="3" state="veryHidden" r:id="rId10"/>
    <sheet name="STS_3" sheetId="22" r:id="rId11"/>
  </sheets>
  <definedNames>
    <definedName name="ChartData" localSheetId="2">STS_1!$K$5:$K$13</definedName>
    <definedName name="ChartData" localSheetId="4">STS_2!$K$5:$K$13</definedName>
    <definedName name="ChartData" localSheetId="10">STS_3!$K$5:$K$13</definedName>
    <definedName name="InputValues" localSheetId="2">STS_1!$A$5:$A$13</definedName>
    <definedName name="InputValues" localSheetId="4">STS_2!$A$5:$A$13</definedName>
    <definedName name="InputValues" localSheetId="10">STS_3!$A$5:$A$13</definedName>
    <definedName name="Lower_limit_on_production" localSheetId="1">Sensitivity1!$B$15:$F$15</definedName>
    <definedName name="Lower_limit_on_production" localSheetId="3">Sensitivity2!$B$15:$F$15</definedName>
    <definedName name="Lower_limit_on_production" localSheetId="5">Sensitivity3!$B$15:$F$15</definedName>
    <definedName name="Lower_limit_on_production">Model!$B$15:$F$15</definedName>
    <definedName name="OutputAddresses" localSheetId="2">STS_1!$B$4:$G$4</definedName>
    <definedName name="OutputAddresses" localSheetId="4">STS_2!$B$4:$G$4</definedName>
    <definedName name="OutputAddresses" localSheetId="10">STS_3!$B$4:$G$4</definedName>
    <definedName name="OutputValues" localSheetId="2">STS_1!$B$5:$G$13</definedName>
    <definedName name="OutputValues" localSheetId="4">STS_2!$B$5:$G$13</definedName>
    <definedName name="OutputValues" localSheetId="10">STS_3!$B$5:$G$13</definedName>
    <definedName name="Produce_at_least_minimum" localSheetId="1">Sensitivity1!$B$13:$F$13</definedName>
    <definedName name="Produce_at_least_minimum" localSheetId="3">Sensitivity2!$B$13:$F$13</definedName>
    <definedName name="Produce_at_least_minimum" localSheetId="5">Sensitivity3!$B$13:$F$13</definedName>
    <definedName name="Produce_at_least_minimum">Model!$B$13:$F$13</definedName>
    <definedName name="Profit" localSheetId="1">Sensitivity1!$B$27</definedName>
    <definedName name="Profit" localSheetId="3">Sensitivity2!$B$27</definedName>
    <definedName name="Profit" localSheetId="5">Sensitivity3!$B$27</definedName>
    <definedName name="Profit">Model!$B$27</definedName>
    <definedName name="Resource_available" localSheetId="1">Sensitivity1!$D$23:$D$24</definedName>
    <definedName name="Resource_available" localSheetId="3">Sensitivity2!$D$23:$D$24</definedName>
    <definedName name="Resource_available" localSheetId="5">Sensitivity3!$D$23:$D$24</definedName>
    <definedName name="Resource_available">Model!$D$23:$D$24</definedName>
    <definedName name="Resource_used" localSheetId="1">Sensitivity1!$B$23:$B$24</definedName>
    <definedName name="Resource_used" localSheetId="3">Sensitivity2!$B$23:$B$24</definedName>
    <definedName name="Resource_used" localSheetId="5">Sensitivity3!$B$23:$B$24</definedName>
    <definedName name="Resource_used">Model!$B$23:$B$24</definedName>
    <definedName name="solver_adj" localSheetId="0" hidden="1">Model!$B$13:$F$13,Model!$B$17:$F$17</definedName>
    <definedName name="solver_adj" localSheetId="1" hidden="1">Sensitivity1!$B$13:$F$13,Sensitivity1!$B$17:$F$17</definedName>
    <definedName name="solver_adj" localSheetId="3" hidden="1">Sensitivity2!$B$13:$F$13,Sensitivity2!$B$17:$F$17</definedName>
    <definedName name="solver_adj" localSheetId="5" hidden="1">Sensitivity3!$B$13:$F$13,Sensitivity3!$B$17:$F$17</definedName>
    <definedName name="solver_cvg" localSheetId="0" hidden="1">0.0001</definedName>
    <definedName name="solver_cvg" localSheetId="1" hidden="1">0.0001</definedName>
    <definedName name="solver_cvg" localSheetId="3" hidden="1">0.0001</definedName>
    <definedName name="solver_cvg" localSheetId="5" hidden="1">0.0001</definedName>
    <definedName name="solver_drv" localSheetId="0" hidden="1">1</definedName>
    <definedName name="solver_drv" localSheetId="1" hidden="1">1</definedName>
    <definedName name="solver_drv" localSheetId="3" hidden="1">1</definedName>
    <definedName name="solver_drv" localSheetId="5" hidden="1">1</definedName>
    <definedName name="solver_eng" localSheetId="0" hidden="1">2</definedName>
    <definedName name="solver_eng" localSheetId="1" hidden="1">2</definedName>
    <definedName name="solver_eng" localSheetId="3" hidden="1">2</definedName>
    <definedName name="solver_eng" localSheetId="5" hidden="1">2</definedName>
    <definedName name="solver_est" localSheetId="0" hidden="1">1</definedName>
    <definedName name="solver_est" localSheetId="1" hidden="1">1</definedName>
    <definedName name="solver_est" localSheetId="3" hidden="1">1</definedName>
    <definedName name="solver_est" localSheetId="5" hidden="1">1</definedName>
    <definedName name="solver_ibd" localSheetId="0" hidden="1">2</definedName>
    <definedName name="solver_ibd" localSheetId="1" hidden="1">2</definedName>
    <definedName name="solver_ibd" localSheetId="3" hidden="1">2</definedName>
    <definedName name="solver_ibd" localSheetId="5" hidden="1">2</definedName>
    <definedName name="solver_itr" localSheetId="0" hidden="1">100</definedName>
    <definedName name="solver_itr" localSheetId="1" hidden="1">100</definedName>
    <definedName name="solver_itr" localSheetId="3" hidden="1">100</definedName>
    <definedName name="solver_itr" localSheetId="5" hidden="1">100</definedName>
    <definedName name="solver_lhs1" localSheetId="0" hidden="1">Model!$B$13:$F$13</definedName>
    <definedName name="solver_lhs1" localSheetId="1" hidden="1">Sensitivity1!$B$13:$F$13</definedName>
    <definedName name="solver_lhs1" localSheetId="3" hidden="1">Sensitivity2!$B$13:$F$13</definedName>
    <definedName name="solver_lhs1" localSheetId="5" hidden="1">Sensitivity3!$B$13:$F$13</definedName>
    <definedName name="solver_lhs2" localSheetId="0" hidden="1">Model!$B$23:$B$24</definedName>
    <definedName name="solver_lhs2" localSheetId="1" hidden="1">Sensitivity1!$B$23:$B$24</definedName>
    <definedName name="solver_lhs2" localSheetId="3" hidden="1">Sensitivity2!$B$23:$B$24</definedName>
    <definedName name="solver_lhs2" localSheetId="5" hidden="1">Sensitivity3!$B$23:$B$24</definedName>
    <definedName name="solver_lhs3" localSheetId="0" hidden="1">Model!$B$17:$F$17</definedName>
    <definedName name="solver_lhs3" localSheetId="1" hidden="1">Sensitivity1!$B$17:$F$17</definedName>
    <definedName name="solver_lhs3" localSheetId="3" hidden="1">Sensitivity2!$B$17:$F$17</definedName>
    <definedName name="solver_lhs3" localSheetId="5" hidden="1">Sensitivity3!$B$17:$F$17</definedName>
    <definedName name="solver_lhs4" localSheetId="0" hidden="1">Model!$B$17:$F$17</definedName>
    <definedName name="solver_lhs4" localSheetId="1" hidden="1">Sensitivity1!$B$17:$F$17</definedName>
    <definedName name="solver_lhs4" localSheetId="3" hidden="1">Sensitivity2!$B$17:$F$17</definedName>
    <definedName name="solver_lhs4" localSheetId="5" hidden="1">Sensitivity3!$B$17:$F$17</definedName>
    <definedName name="solver_lin" localSheetId="0" hidden="1">1</definedName>
    <definedName name="solver_lin" localSheetId="1" hidden="1">1</definedName>
    <definedName name="solver_lin" localSheetId="3" hidden="1">1</definedName>
    <definedName name="solver_lin" localSheetId="5" hidden="1">1</definedName>
    <definedName name="solver_lva" localSheetId="0" hidden="1">2</definedName>
    <definedName name="solver_lva" localSheetId="1" hidden="1">2</definedName>
    <definedName name="solver_lva" localSheetId="3" hidden="1">2</definedName>
    <definedName name="solver_lva" localSheetId="5" hidden="1">2</definedName>
    <definedName name="solver_mip" localSheetId="0" hidden="1">5000</definedName>
    <definedName name="solver_mip" localSheetId="1" hidden="1">5000</definedName>
    <definedName name="solver_mip" localSheetId="3" hidden="1">5000</definedName>
    <definedName name="solver_mip" localSheetId="5" hidden="1">5000</definedName>
    <definedName name="solver_mni" localSheetId="0" hidden="1">30</definedName>
    <definedName name="solver_mni" localSheetId="1" hidden="1">30</definedName>
    <definedName name="solver_mni" localSheetId="3" hidden="1">30</definedName>
    <definedName name="solver_mni" localSheetId="5" hidden="1">30</definedName>
    <definedName name="solver_mrt" localSheetId="0" hidden="1">0.075</definedName>
    <definedName name="solver_mrt" localSheetId="1" hidden="1">0.075</definedName>
    <definedName name="solver_mrt" localSheetId="3" hidden="1">0.075</definedName>
    <definedName name="solver_mrt" localSheetId="5" hidden="1">0.075</definedName>
    <definedName name="solver_msl" localSheetId="0" hidden="1">2</definedName>
    <definedName name="solver_msl" localSheetId="1" hidden="1">2</definedName>
    <definedName name="solver_msl" localSheetId="3" hidden="1">2</definedName>
    <definedName name="solver_msl" localSheetId="5" hidden="1">2</definedName>
    <definedName name="solver_neg" localSheetId="0" hidden="1">1</definedName>
    <definedName name="solver_neg" localSheetId="1" hidden="1">1</definedName>
    <definedName name="solver_neg" localSheetId="3" hidden="1">1</definedName>
    <definedName name="solver_neg" localSheetId="5" hidden="1">1</definedName>
    <definedName name="solver_nod" localSheetId="0" hidden="1">5000</definedName>
    <definedName name="solver_nod" localSheetId="1" hidden="1">5000</definedName>
    <definedName name="solver_nod" localSheetId="3" hidden="1">5000</definedName>
    <definedName name="solver_nod" localSheetId="5" hidden="1">5000</definedName>
    <definedName name="solver_num" localSheetId="0" hidden="1">4</definedName>
    <definedName name="solver_num" localSheetId="1" hidden="1">4</definedName>
    <definedName name="solver_num" localSheetId="3" hidden="1">4</definedName>
    <definedName name="solver_num" localSheetId="5" hidden="1">4</definedName>
    <definedName name="solver_nwt" localSheetId="0" hidden="1">1</definedName>
    <definedName name="solver_nwt" localSheetId="1" hidden="1">1</definedName>
    <definedName name="solver_nwt" localSheetId="3" hidden="1">1</definedName>
    <definedName name="solver_nwt" localSheetId="5" hidden="1">1</definedName>
    <definedName name="solver_ofx" localSheetId="0" hidden="1">2</definedName>
    <definedName name="solver_ofx" localSheetId="1" hidden="1">2</definedName>
    <definedName name="solver_ofx" localSheetId="3" hidden="1">2</definedName>
    <definedName name="solver_ofx" localSheetId="5" hidden="1">2</definedName>
    <definedName name="solver_opt" localSheetId="0" hidden="1">Model!$B$27</definedName>
    <definedName name="solver_opt" localSheetId="1" hidden="1">Sensitivity1!$B$27</definedName>
    <definedName name="solver_opt" localSheetId="3" hidden="1">Sensitivity2!$B$27</definedName>
    <definedName name="solver_opt" localSheetId="5" hidden="1">Sensitivity3!$B$27</definedName>
    <definedName name="solver_piv" localSheetId="0" hidden="1">0.000001</definedName>
    <definedName name="solver_piv" localSheetId="1" hidden="1">0.000001</definedName>
    <definedName name="solver_piv" localSheetId="3" hidden="1">0.000001</definedName>
    <definedName name="solver_piv" localSheetId="5" hidden="1">0.000001</definedName>
    <definedName name="solver_pre" localSheetId="0" hidden="1">0.000001</definedName>
    <definedName name="solver_pre" localSheetId="1" hidden="1">0.000001</definedName>
    <definedName name="solver_pre" localSheetId="3" hidden="1">0.000001</definedName>
    <definedName name="solver_pre" localSheetId="5" hidden="1">0.000001</definedName>
    <definedName name="solver_pro" localSheetId="0" hidden="1">2</definedName>
    <definedName name="solver_pro" localSheetId="1" hidden="1">2</definedName>
    <definedName name="solver_pro" localSheetId="3" hidden="1">2</definedName>
    <definedName name="solver_pro" localSheetId="5" hidden="1">2</definedName>
    <definedName name="solver_rbv" localSheetId="0" hidden="1">1</definedName>
    <definedName name="solver_rbv" localSheetId="1" hidden="1">1</definedName>
    <definedName name="solver_rbv" localSheetId="3" hidden="1">1</definedName>
    <definedName name="solver_rbv" localSheetId="5" hidden="1">1</definedName>
    <definedName name="solver_red" localSheetId="0" hidden="1">0.000001</definedName>
    <definedName name="solver_red" localSheetId="1" hidden="1">0.000001</definedName>
    <definedName name="solver_red" localSheetId="3" hidden="1">0.000001</definedName>
    <definedName name="solver_red" localSheetId="5" hidden="1">0.000001</definedName>
    <definedName name="solver_rel1" localSheetId="0" hidden="1">5</definedName>
    <definedName name="solver_rel1" localSheetId="1" hidden="1">5</definedName>
    <definedName name="solver_rel1" localSheetId="3" hidden="1">5</definedName>
    <definedName name="solver_rel1" localSheetId="5" hidden="1">5</definedName>
    <definedName name="solver_rel2" localSheetId="0" hidden="1">1</definedName>
    <definedName name="solver_rel2" localSheetId="1" hidden="1">1</definedName>
    <definedName name="solver_rel2" localSheetId="3" hidden="1">1</definedName>
    <definedName name="solver_rel2" localSheetId="5" hidden="1">1</definedName>
    <definedName name="solver_rel3" localSheetId="0" hidden="1">1</definedName>
    <definedName name="solver_rel3" localSheetId="1" hidden="1">1</definedName>
    <definedName name="solver_rel3" localSheetId="3" hidden="1">1</definedName>
    <definedName name="solver_rel3" localSheetId="5" hidden="1">1</definedName>
    <definedName name="solver_rel4" localSheetId="0" hidden="1">3</definedName>
    <definedName name="solver_rel4" localSheetId="1" hidden="1">3</definedName>
    <definedName name="solver_rel4" localSheetId="3" hidden="1">3</definedName>
    <definedName name="solver_rel4" localSheetId="5" hidden="1">3</definedName>
    <definedName name="solver_reo" localSheetId="0" hidden="1">2</definedName>
    <definedName name="solver_reo" localSheetId="1" hidden="1">2</definedName>
    <definedName name="solver_reo" localSheetId="3" hidden="1">2</definedName>
    <definedName name="solver_reo" localSheetId="5" hidden="1">2</definedName>
    <definedName name="solver_rep" localSheetId="0" hidden="1">2</definedName>
    <definedName name="solver_rep" localSheetId="1" hidden="1">2</definedName>
    <definedName name="solver_rep" localSheetId="3" hidden="1">2</definedName>
    <definedName name="solver_rep" localSheetId="5" hidden="1">2</definedName>
    <definedName name="solver_rhs1" localSheetId="0" hidden="1">binary</definedName>
    <definedName name="solver_rhs1" localSheetId="1" hidden="1">binary</definedName>
    <definedName name="solver_rhs1" localSheetId="3" hidden="1">binary</definedName>
    <definedName name="solver_rhs1" localSheetId="5" hidden="1">binary</definedName>
    <definedName name="solver_rhs2" localSheetId="0" hidden="1">Resource_available</definedName>
    <definedName name="solver_rhs2" localSheetId="1" hidden="1">Sensitivity1!$D$23:$D$24</definedName>
    <definedName name="solver_rhs2" localSheetId="3" hidden="1">Sensitivity2!$D$23:$D$24</definedName>
    <definedName name="solver_rhs2" localSheetId="5" hidden="1">Sensitivity3!$D$23:$D$24</definedName>
    <definedName name="solver_rhs3" localSheetId="0" hidden="1">Upper_limit_on_production</definedName>
    <definedName name="solver_rhs3" localSheetId="1" hidden="1">Sensitivity1!$B$19:$F$19</definedName>
    <definedName name="solver_rhs3" localSheetId="3" hidden="1">Sensitivity2!$B$19:$F$19</definedName>
    <definedName name="solver_rhs3" localSheetId="5" hidden="1">Sensitivity3!$B$19:$F$19</definedName>
    <definedName name="solver_rhs4" localSheetId="0" hidden="1">Lower_limit_on_production</definedName>
    <definedName name="solver_rhs4" localSheetId="1" hidden="1">Sensitivity1!$B$15:$F$15</definedName>
    <definedName name="solver_rhs4" localSheetId="3" hidden="1">Sensitivity2!$B$15:$F$15</definedName>
    <definedName name="solver_rhs4" localSheetId="5" hidden="1">Sensitivity3!$B$15:$F$15</definedName>
    <definedName name="solver_rlx" localSheetId="0" hidden="1">2</definedName>
    <definedName name="solver_rlx" localSheetId="1" hidden="1">2</definedName>
    <definedName name="solver_rlx" localSheetId="3" hidden="1">2</definedName>
    <definedName name="solver_rlx" localSheetId="5" hidden="1">2</definedName>
    <definedName name="solver_rsd" localSheetId="0" hidden="1">0</definedName>
    <definedName name="solver_rsd" localSheetId="1" hidden="1">0</definedName>
    <definedName name="solver_rsd" localSheetId="3" hidden="1">0</definedName>
    <definedName name="solver_rsd" localSheetId="5" hidden="1">0</definedName>
    <definedName name="solver_scl" localSheetId="0" hidden="1">2</definedName>
    <definedName name="solver_scl" localSheetId="1" hidden="1">2</definedName>
    <definedName name="solver_scl" localSheetId="3" hidden="1">2</definedName>
    <definedName name="solver_scl" localSheetId="5" hidden="1">2</definedName>
    <definedName name="solver_sho" localSheetId="0" hidden="1">2</definedName>
    <definedName name="solver_sho" localSheetId="1" hidden="1">2</definedName>
    <definedName name="solver_sho" localSheetId="3" hidden="1">2</definedName>
    <definedName name="solver_sho" localSheetId="5" hidden="1">2</definedName>
    <definedName name="solver_ssz" localSheetId="0" hidden="1">100</definedName>
    <definedName name="solver_ssz" localSheetId="1" hidden="1">100</definedName>
    <definedName name="solver_ssz" localSheetId="3" hidden="1">100</definedName>
    <definedName name="solver_ssz" localSheetId="5" hidden="1">100</definedName>
    <definedName name="solver_std" localSheetId="0" hidden="1">1</definedName>
    <definedName name="solver_std" localSheetId="1" hidden="1">1</definedName>
    <definedName name="solver_std" localSheetId="3" hidden="1">1</definedName>
    <definedName name="solver_std" localSheetId="5" hidden="1">1</definedName>
    <definedName name="solver_tim" localSheetId="0" hidden="1">100</definedName>
    <definedName name="solver_tim" localSheetId="1" hidden="1">100</definedName>
    <definedName name="solver_tim" localSheetId="3" hidden="1">100</definedName>
    <definedName name="solver_tim" localSheetId="5" hidden="1">100</definedName>
    <definedName name="solver_tol" localSheetId="0" hidden="1">0</definedName>
    <definedName name="solver_tol" localSheetId="1" hidden="1">0</definedName>
    <definedName name="solver_tol" localSheetId="3" hidden="1">0</definedName>
    <definedName name="solver_tol" localSheetId="5" hidden="1">0</definedName>
    <definedName name="solver_typ" localSheetId="0" hidden="1">1</definedName>
    <definedName name="solver_typ" localSheetId="1" hidden="1">1</definedName>
    <definedName name="solver_typ" localSheetId="3" hidden="1">1</definedName>
    <definedName name="solver_typ" localSheetId="5" hidden="1">1</definedName>
    <definedName name="solver_val" localSheetId="0" hidden="1">0</definedName>
    <definedName name="solver_val" localSheetId="1" hidden="1">0</definedName>
    <definedName name="solver_val" localSheetId="3" hidden="1">0</definedName>
    <definedName name="solver_val" localSheetId="5" hidden="1">0</definedName>
    <definedName name="solver_ver" localSheetId="0" hidden="1">3</definedName>
    <definedName name="solver_ver" localSheetId="1" hidden="1">3</definedName>
    <definedName name="solver_ver" localSheetId="3" hidden="1">3</definedName>
    <definedName name="solver_ver" localSheetId="5" hidden="1">3</definedName>
    <definedName name="Units_produced" localSheetId="1">Sensitivity1!$B$17:$F$17</definedName>
    <definedName name="Units_produced" localSheetId="3">Sensitivity2!$B$17:$F$17</definedName>
    <definedName name="Units_produced" localSheetId="5">Sensitivity3!$B$17:$F$17</definedName>
    <definedName name="Units_produced">Model!$B$17:$F$17</definedName>
    <definedName name="Upper_limit_on_production" localSheetId="1">Sensitivity1!$B$19:$F$19</definedName>
    <definedName name="Upper_limit_on_production" localSheetId="3">Sensitivity2!$B$19:$F$19</definedName>
    <definedName name="Upper_limit_on_production" localSheetId="5">Sensitivity3!$B$19:$F$19</definedName>
    <definedName name="Upper_limit_on_production">Model!$B$19:$F$19</definedName>
  </definedNames>
  <calcPr calcId="152511" iterateDelta="9.9999999999999995E-8"/>
</workbook>
</file>

<file path=xl/calcChain.xml><?xml version="1.0" encoding="utf-8"?>
<calcChain xmlns="http://schemas.openxmlformats.org/spreadsheetml/2006/main">
  <c r="B27" i="1" l="1"/>
  <c r="B23" i="1"/>
  <c r="B15" i="1"/>
  <c r="K1" i="22" l="1"/>
  <c r="J4" i="22"/>
  <c r="K13" i="22" s="1"/>
  <c r="K1" i="21"/>
  <c r="J4" i="21"/>
  <c r="K10" i="21" s="1"/>
  <c r="K1" i="20"/>
  <c r="J4" i="20"/>
  <c r="K10" i="20" s="1"/>
  <c r="K11" i="21" l="1"/>
  <c r="K7" i="20"/>
  <c r="K11" i="20"/>
  <c r="K12" i="20"/>
  <c r="K5" i="20"/>
  <c r="K13" i="20"/>
  <c r="K6" i="20"/>
  <c r="K8" i="20"/>
  <c r="K9" i="20"/>
  <c r="K12" i="22"/>
  <c r="K5" i="22"/>
  <c r="K6" i="22"/>
  <c r="K7" i="22"/>
  <c r="K8" i="22"/>
  <c r="K9" i="22"/>
  <c r="K10" i="22"/>
  <c r="K11" i="22"/>
  <c r="K12" i="21"/>
  <c r="K5" i="21"/>
  <c r="K13" i="21"/>
  <c r="K6" i="21"/>
  <c r="K7" i="21"/>
  <c r="K8" i="21"/>
  <c r="K9" i="21"/>
  <c r="B9" i="13"/>
  <c r="C9" i="13"/>
  <c r="D9" i="13"/>
  <c r="D23" i="9"/>
  <c r="D24" i="9"/>
  <c r="E19" i="9" s="1"/>
  <c r="B24" i="13"/>
  <c r="B23" i="13"/>
  <c r="F19" i="13"/>
  <c r="E19" i="13"/>
  <c r="D19" i="13"/>
  <c r="C19" i="13"/>
  <c r="B19" i="13"/>
  <c r="F15" i="13"/>
  <c r="E15" i="13"/>
  <c r="D15" i="13"/>
  <c r="C15" i="13"/>
  <c r="B15" i="13"/>
  <c r="B7" i="11"/>
  <c r="B15" i="11" s="1"/>
  <c r="C7" i="11"/>
  <c r="C15" i="11" s="1"/>
  <c r="D7" i="11"/>
  <c r="D15" i="11" s="1"/>
  <c r="E7" i="11"/>
  <c r="E15" i="11" s="1"/>
  <c r="F7" i="11"/>
  <c r="F15" i="11" s="1"/>
  <c r="B27" i="11"/>
  <c r="B24" i="11"/>
  <c r="B23" i="11"/>
  <c r="F19" i="11"/>
  <c r="E19" i="11"/>
  <c r="D19" i="11"/>
  <c r="C19" i="11"/>
  <c r="B19" i="11"/>
  <c r="B27" i="9"/>
  <c r="B24" i="9"/>
  <c r="B23" i="9"/>
  <c r="F15" i="9"/>
  <c r="E15" i="9"/>
  <c r="D15" i="9"/>
  <c r="C15" i="9"/>
  <c r="B15" i="9"/>
  <c r="B24" i="1"/>
  <c r="C19" i="1"/>
  <c r="D19" i="1"/>
  <c r="E19" i="1"/>
  <c r="F19" i="1"/>
  <c r="C15" i="1"/>
  <c r="D15" i="1"/>
  <c r="E15" i="1"/>
  <c r="F15" i="1"/>
  <c r="B19" i="1"/>
  <c r="B19" i="9" l="1"/>
  <c r="D19" i="9"/>
  <c r="F19" i="9"/>
  <c r="C19" i="9"/>
  <c r="B27" i="13"/>
</calcChain>
</file>

<file path=xl/comments1.xml><?xml version="1.0" encoding="utf-8"?>
<comments xmlns="http://schemas.openxmlformats.org/spreadsheetml/2006/main">
  <authors>
    <author>Chris Albright</author>
  </authors>
  <commentList>
    <comment ref="A13" authorId="0" shapeId="0">
      <text>
        <r>
          <rPr>
            <b/>
            <sz val="8"/>
            <color indexed="81"/>
            <rFont val="Tahoma"/>
            <family val="2"/>
          </rPr>
          <t>1 if yes, 0 if no</t>
        </r>
      </text>
    </comment>
  </commentList>
</comments>
</file>

<file path=xl/comments2.xml><?xml version="1.0" encoding="utf-8"?>
<comments xmlns="http://schemas.openxmlformats.org/spreadsheetml/2006/main">
  <authors>
    <author>Chris Albright</author>
  </authors>
  <commentList>
    <comment ref="A13" authorId="0" shapeId="0">
      <text>
        <r>
          <rPr>
            <b/>
            <sz val="8"/>
            <color indexed="81"/>
            <rFont val="Tahoma"/>
            <family val="2"/>
          </rPr>
          <t>1 if yes, 0 if no</t>
        </r>
      </text>
    </comment>
  </commentList>
</comments>
</file>

<file path=xl/comments3.xml><?xml version="1.0" encoding="utf-8"?>
<comments xmlns="http://schemas.openxmlformats.org/spreadsheetml/2006/main">
  <authors>
    <author>Chris</author>
  </authors>
  <commentList>
    <comment ref="B5" authorId="0" shapeId="0">
      <text>
        <r>
          <rPr>
            <sz val="9"/>
            <color indexed="81"/>
            <rFont val="Tahoma"/>
            <family val="2"/>
          </rPr>
          <t>Solver found a solution. All constraints and optimality conditions are satisfied.</t>
        </r>
      </text>
    </comment>
    <comment ref="B6" authorId="0" shapeId="0">
      <text>
        <r>
          <rPr>
            <sz val="9"/>
            <color indexed="81"/>
            <rFont val="Tahoma"/>
            <family val="2"/>
          </rPr>
          <t>Solver found a solution. All constraints and optimality conditions are satisfied.</t>
        </r>
      </text>
    </comment>
    <comment ref="B7" authorId="0" shapeId="0">
      <text>
        <r>
          <rPr>
            <sz val="9"/>
            <color indexed="81"/>
            <rFont val="Tahoma"/>
            <family val="2"/>
          </rPr>
          <t>Solver found a solution. All constraints and optimality conditions are satisfied.</t>
        </r>
      </text>
    </comment>
    <comment ref="B8" authorId="0" shapeId="0">
      <text>
        <r>
          <rPr>
            <sz val="9"/>
            <color indexed="81"/>
            <rFont val="Tahoma"/>
            <family val="2"/>
          </rPr>
          <t>Solver found a solution. All constraints and optimality conditions are satisfied.</t>
        </r>
      </text>
    </comment>
    <comment ref="B9" authorId="0" shapeId="0">
      <text>
        <r>
          <rPr>
            <sz val="9"/>
            <color indexed="81"/>
            <rFont val="Tahoma"/>
            <family val="2"/>
          </rPr>
          <t>Solver found a solution. All constraints and optimality conditions are satisfied.</t>
        </r>
      </text>
    </comment>
    <comment ref="B10" authorId="0" shapeId="0">
      <text>
        <r>
          <rPr>
            <sz val="9"/>
            <color indexed="81"/>
            <rFont val="Tahoma"/>
            <family val="2"/>
          </rPr>
          <t>Solver found a solution. All constraints and optimality conditions are satisfied.</t>
        </r>
      </text>
    </comment>
    <comment ref="B11" authorId="0" shapeId="0">
      <text>
        <r>
          <rPr>
            <sz val="9"/>
            <color indexed="81"/>
            <rFont val="Tahoma"/>
            <family val="2"/>
          </rPr>
          <t>Solver found a solution. All constraints and optimality conditions are satisfied.</t>
        </r>
      </text>
    </comment>
    <comment ref="B12" authorId="0" shapeId="0">
      <text>
        <r>
          <rPr>
            <sz val="9"/>
            <color indexed="81"/>
            <rFont val="Tahoma"/>
            <family val="2"/>
          </rPr>
          <t>Solver found a solution. All constraints and optimality conditions are satisfied.</t>
        </r>
      </text>
    </comment>
    <comment ref="B13" authorId="0" shapeId="0">
      <text>
        <r>
          <rPr>
            <sz val="9"/>
            <color indexed="81"/>
            <rFont val="Tahoma"/>
            <family val="2"/>
          </rPr>
          <t>Solver found a solution. All constraints and optimality conditions are satisfied.</t>
        </r>
      </text>
    </comment>
  </commentList>
</comments>
</file>

<file path=xl/comments4.xml><?xml version="1.0" encoding="utf-8"?>
<comments xmlns="http://schemas.openxmlformats.org/spreadsheetml/2006/main">
  <authors>
    <author>Chris Albright</author>
  </authors>
  <commentList>
    <comment ref="A13" authorId="0" shapeId="0">
      <text>
        <r>
          <rPr>
            <b/>
            <sz val="8"/>
            <color indexed="81"/>
            <rFont val="Tahoma"/>
            <family val="2"/>
          </rPr>
          <t>1 if yes, 0 if no</t>
        </r>
      </text>
    </comment>
  </commentList>
</comments>
</file>

<file path=xl/comments5.xml><?xml version="1.0" encoding="utf-8"?>
<comments xmlns="http://schemas.openxmlformats.org/spreadsheetml/2006/main">
  <authors>
    <author>Chris</author>
  </authors>
  <commentList>
    <comment ref="B5" authorId="0" shapeId="0">
      <text>
        <r>
          <rPr>
            <sz val="9"/>
            <color indexed="81"/>
            <rFont val="Tahoma"/>
            <family val="2"/>
          </rPr>
          <t>Solver found a solution. All constraints and optimality conditions are satisfied.</t>
        </r>
      </text>
    </comment>
    <comment ref="B6" authorId="0" shapeId="0">
      <text>
        <r>
          <rPr>
            <sz val="9"/>
            <color indexed="81"/>
            <rFont val="Tahoma"/>
            <family val="2"/>
          </rPr>
          <t>Solver found a solution. All constraints and optimality conditions are satisfied.</t>
        </r>
      </text>
    </comment>
    <comment ref="B7" authorId="0" shapeId="0">
      <text>
        <r>
          <rPr>
            <sz val="9"/>
            <color indexed="81"/>
            <rFont val="Tahoma"/>
            <family val="2"/>
          </rPr>
          <t>Solver found a solution. All constraints and optimality conditions are satisfied.</t>
        </r>
      </text>
    </comment>
    <comment ref="B8" authorId="0" shapeId="0">
      <text>
        <r>
          <rPr>
            <sz val="9"/>
            <color indexed="81"/>
            <rFont val="Tahoma"/>
            <family val="2"/>
          </rPr>
          <t>Solver found a solution. All constraints and optimality conditions are satisfied.</t>
        </r>
      </text>
    </comment>
    <comment ref="B9" authorId="0" shapeId="0">
      <text>
        <r>
          <rPr>
            <sz val="9"/>
            <color indexed="81"/>
            <rFont val="Tahoma"/>
            <family val="2"/>
          </rPr>
          <t>Solver found a solution. All constraints and optimality conditions are satisfied.</t>
        </r>
      </text>
    </comment>
    <comment ref="B10" authorId="0" shapeId="0">
      <text>
        <r>
          <rPr>
            <sz val="9"/>
            <color indexed="81"/>
            <rFont val="Tahoma"/>
            <family val="2"/>
          </rPr>
          <t>Solver found a solution. All constraints and optimality conditions are satisfied.</t>
        </r>
      </text>
    </comment>
    <comment ref="B11" authorId="0" shapeId="0">
      <text>
        <r>
          <rPr>
            <sz val="9"/>
            <color indexed="81"/>
            <rFont val="Tahoma"/>
            <family val="2"/>
          </rPr>
          <t>Solver found a solution. All constraints and optimality conditions are satisfied.</t>
        </r>
      </text>
    </comment>
    <comment ref="B12" authorId="0" shapeId="0">
      <text>
        <r>
          <rPr>
            <sz val="9"/>
            <color indexed="81"/>
            <rFont val="Tahoma"/>
            <family val="2"/>
          </rPr>
          <t>Solver found a solution. All constraints and optimality conditions are satisfied.</t>
        </r>
      </text>
    </comment>
    <comment ref="B13" authorId="0" shapeId="0">
      <text>
        <r>
          <rPr>
            <sz val="9"/>
            <color indexed="81"/>
            <rFont val="Tahoma"/>
            <family val="2"/>
          </rPr>
          <t>Solver found a solution. All constraints and optimality conditions are satisfied.</t>
        </r>
      </text>
    </comment>
  </commentList>
</comments>
</file>

<file path=xl/comments6.xml><?xml version="1.0" encoding="utf-8"?>
<comments xmlns="http://schemas.openxmlformats.org/spreadsheetml/2006/main">
  <authors>
    <author>Chris Albright</author>
  </authors>
  <commentList>
    <comment ref="A13" authorId="0" shapeId="0">
      <text>
        <r>
          <rPr>
            <b/>
            <sz val="8"/>
            <color indexed="81"/>
            <rFont val="Tahoma"/>
            <family val="2"/>
          </rPr>
          <t>1 if yes, 0 if no</t>
        </r>
      </text>
    </comment>
  </commentList>
</comments>
</file>

<file path=xl/comments7.xml><?xml version="1.0" encoding="utf-8"?>
<comments xmlns="http://schemas.openxmlformats.org/spreadsheetml/2006/main">
  <authors>
    <author>Chris</author>
  </authors>
  <commentList>
    <comment ref="B5" authorId="0" shapeId="0">
      <text>
        <r>
          <rPr>
            <sz val="9"/>
            <color indexed="81"/>
            <rFont val="Tahoma"/>
            <family val="2"/>
          </rPr>
          <t>Solver found a solution. All constraints and optimality conditions are satisfied.</t>
        </r>
      </text>
    </comment>
    <comment ref="B6" authorId="0" shapeId="0">
      <text>
        <r>
          <rPr>
            <sz val="9"/>
            <color indexed="81"/>
            <rFont val="Tahoma"/>
            <family val="2"/>
          </rPr>
          <t>Solver found a solution. All constraints and optimality conditions are satisfied.</t>
        </r>
      </text>
    </comment>
    <comment ref="B7" authorId="0" shapeId="0">
      <text>
        <r>
          <rPr>
            <sz val="9"/>
            <color indexed="81"/>
            <rFont val="Tahoma"/>
            <family val="2"/>
          </rPr>
          <t>Solver found a solution. All constraints and optimality conditions are satisfied.</t>
        </r>
      </text>
    </comment>
    <comment ref="B8" authorId="0" shapeId="0">
      <text>
        <r>
          <rPr>
            <sz val="9"/>
            <color indexed="81"/>
            <rFont val="Tahoma"/>
            <family val="2"/>
          </rPr>
          <t>Solver found a solution. All constraints and optimality conditions are satisfied.</t>
        </r>
      </text>
    </comment>
    <comment ref="B9" authorId="0" shapeId="0">
      <text>
        <r>
          <rPr>
            <sz val="9"/>
            <color indexed="81"/>
            <rFont val="Tahoma"/>
            <family val="2"/>
          </rPr>
          <t>Solver found a solution. All constraints and optimality conditions are satisfied.</t>
        </r>
      </text>
    </comment>
    <comment ref="B10" authorId="0" shapeId="0">
      <text>
        <r>
          <rPr>
            <sz val="9"/>
            <color indexed="81"/>
            <rFont val="Tahoma"/>
            <family val="2"/>
          </rPr>
          <t>Solver found a solution. All constraints and optimality conditions are satisfied.</t>
        </r>
      </text>
    </comment>
    <comment ref="B11" authorId="0" shapeId="0">
      <text>
        <r>
          <rPr>
            <sz val="9"/>
            <color indexed="81"/>
            <rFont val="Tahoma"/>
            <family val="2"/>
          </rPr>
          <t>Solver found a solution. All constraints and optimality conditions are satisfied.</t>
        </r>
      </text>
    </comment>
    <comment ref="B12" authorId="0" shapeId="0">
      <text>
        <r>
          <rPr>
            <sz val="9"/>
            <color indexed="81"/>
            <rFont val="Tahoma"/>
            <family val="2"/>
          </rPr>
          <t>Solver found a solution. All constraints and optimality conditions are satisfied.</t>
        </r>
      </text>
    </comment>
    <comment ref="B13" authorId="0" shapeId="0">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<sst xmlns="http://schemas.openxmlformats.org/spreadsheetml/2006/main" count="231" uniqueCount="61">
  <si>
    <t>Type of car</t>
  </si>
  <si>
    <t>Steel (tons)/unit</t>
  </si>
  <si>
    <t>Labor  hours/unit</t>
  </si>
  <si>
    <t>Minimum production (if any)</t>
  </si>
  <si>
    <t>Units produced</t>
  </si>
  <si>
    <t>Constraints on resources</t>
  </si>
  <si>
    <t>Steel</t>
  </si>
  <si>
    <t>&lt;=</t>
  </si>
  <si>
    <t>Labor hours</t>
  </si>
  <si>
    <t>Profit</t>
  </si>
  <si>
    <t>Dorian Auto production model with either-or constraints</t>
  </si>
  <si>
    <t>Inputs</t>
  </si>
  <si>
    <t>Production plan and bounds on production quantities</t>
  </si>
  <si>
    <t>Resource used</t>
  </si>
  <si>
    <t>Resource available</t>
  </si>
  <si>
    <t>Objective to maximize</t>
  </si>
  <si>
    <t>Range names used:</t>
  </si>
  <si>
    <t>=Model!$B$27</t>
  </si>
  <si>
    <t>Resource_available</t>
  </si>
  <si>
    <t>=Model!$D$23:$D$24</t>
  </si>
  <si>
    <t>Resource_used</t>
  </si>
  <si>
    <t>=Model!$B$23:$B$24</t>
  </si>
  <si>
    <t>Units_produced</t>
  </si>
  <si>
    <t>Vehicle type</t>
  </si>
  <si>
    <t>Compact car</t>
  </si>
  <si>
    <t>Midsize car</t>
  </si>
  <si>
    <t>Large car</t>
  </si>
  <si>
    <t>Midsize minivan</t>
  </si>
  <si>
    <t>Large minivan</t>
  </si>
  <si>
    <t>Profit contribution/unit</t>
  </si>
  <si>
    <t>=Model!$B$19:$F$19</t>
  </si>
  <si>
    <t>=Model!$B$15:$F$15</t>
  </si>
  <si>
    <t>=Model!$B$13:$F$13</t>
  </si>
  <si>
    <t>=Model!$B$17:$F$17</t>
  </si>
  <si>
    <t>$B$13:$F$13,$B$27</t>
  </si>
  <si>
    <t>$A$30</t>
  </si>
  <si>
    <t>Original minimum production</t>
  </si>
  <si>
    <t>Sensitivity factor</t>
  </si>
  <si>
    <t>Original available</t>
  </si>
  <si>
    <t>Original profit contributions</t>
  </si>
  <si>
    <t>$I$9</t>
  </si>
  <si>
    <t>$I$23</t>
  </si>
  <si>
    <t>Oneway analysis for Solver model in Sensitivity1 worksheet</t>
  </si>
  <si>
    <t>Sensitivity factor (cell $I$23) values along side, output cell(s) along top</t>
  </si>
  <si>
    <t>Data for chart</t>
  </si>
  <si>
    <t>$I$7</t>
  </si>
  <si>
    <t>Oneway analysis for Solver model in Sensitivity2 worksheet</t>
  </si>
  <si>
    <t>Sensitivity factor (cell $I$7) values along side, output cell(s) along top</t>
  </si>
  <si>
    <t>Oneway analysis for Solver model in Sensitivity3 worksheet</t>
  </si>
  <si>
    <t>Sensitivity factor (cell $I$9) values along side, output cell(s) along top</t>
  </si>
  <si>
    <t>Produce at least minimum</t>
  </si>
  <si>
    <t>Produce_at_least_minimum</t>
  </si>
  <si>
    <t>Produce_at_least_minimum_1</t>
  </si>
  <si>
    <t>Produce_at_least_minimum_2</t>
  </si>
  <si>
    <t>Produce_at_least_minimum_3</t>
  </si>
  <si>
    <t>Produce_at_least_minimum_4</t>
  </si>
  <si>
    <t>Produce_at_least_minimum_5</t>
  </si>
  <si>
    <t>Lower limit on production</t>
  </si>
  <si>
    <t>Upper limit on production</t>
  </si>
  <si>
    <t>Lower_limit_on_production</t>
  </si>
  <si>
    <t>Upper_limit_on_production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</si>
</sst>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0.0"/>
  </numFmts>
  <fonts count="8" x14ac:knownFonts="1">
    <font>
      <sz val="11"/>
      <name val="Calibri"/>
      <family val="2"/>
    </font>
    <font>
      <b/>
      <sz val="8"/>
      <color indexed="81"/>
      <name val="Tahoma"/>
      <family val="2"/>
    </font>
    <font>
      <sz val="8"/>
      <name val="Arial"/>
      <family val="2"/>
    </font>
    <font>
      <b/>
      <sz val="11"/>
      <name val="Calibri"/>
      <family val="2"/>
      <scheme val="minor"/>
    </font>
    <font>
      <sz val="11"/>
      <name val="Calibri"/>
      <family val="2"/>
      <scheme val="minor"/>
    </font>
    <font>
      <b/>
      <sz val="11"/>
      <name val="Calibri"/>
      <family val="2"/>
    </font>
    <font>
      <sz val="11"/>
      <color rgb="FFFFFFFF"/>
      <name val="Calibri"/>
      <family val="2"/>
    </font>
    <font>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9" tint="0.59999389629810485"/>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4">
    <xf numFmtId="0" fontId="0" fillId="0" borderId="0" xfId="0"/>
    <xf numFmtId="49" fontId="0" fillId="0" borderId="0" xfId="0" applyNumberFormat="1"/>
    <xf numFmtId="0" fontId="3" fillId="0" borderId="0" xfId="0" applyFont="1"/>
    <xf numFmtId="0" fontId="4" fillId="0" borderId="0" xfId="0" applyFont="1"/>
    <xf numFmtId="0" fontId="4" fillId="0" borderId="0" xfId="0" applyFont="1" applyAlignment="1">
      <alignment horizontal="right"/>
    </xf>
    <xf numFmtId="0" fontId="4" fillId="0" borderId="0" xfId="0" applyNumberFormat="1" applyFont="1"/>
    <xf numFmtId="0" fontId="4" fillId="0" borderId="0" xfId="0" quotePrefix="1" applyFont="1" applyAlignment="1">
      <alignment horizontal="left"/>
    </xf>
    <xf numFmtId="1" fontId="4" fillId="0" borderId="0" xfId="0" applyNumberFormat="1" applyFont="1" applyBorder="1"/>
    <xf numFmtId="1" fontId="4" fillId="0" borderId="0" xfId="0" applyNumberFormat="1" applyFont="1" applyBorder="1" applyAlignment="1">
      <alignment horizontal="right"/>
    </xf>
    <xf numFmtId="0" fontId="4" fillId="2" borderId="0" xfId="0" applyFont="1" applyFill="1" applyBorder="1"/>
    <xf numFmtId="0" fontId="4" fillId="0" borderId="0" xfId="0" applyFont="1" applyBorder="1"/>
    <xf numFmtId="6" fontId="4" fillId="2" borderId="0" xfId="0" applyNumberFormat="1" applyFont="1" applyFill="1" applyBorder="1"/>
    <xf numFmtId="0" fontId="4" fillId="0" borderId="0" xfId="0" applyFont="1" applyBorder="1" applyAlignment="1">
      <alignment horizontal="right"/>
    </xf>
    <xf numFmtId="1" fontId="4" fillId="3" borderId="0" xfId="0" applyNumberFormat="1" applyFont="1" applyFill="1" applyBorder="1"/>
    <xf numFmtId="0" fontId="4" fillId="0" borderId="0" xfId="0" quotePrefix="1" applyFont="1" applyBorder="1" applyAlignment="1">
      <alignment horizontal="right"/>
    </xf>
    <xf numFmtId="0" fontId="4" fillId="0" borderId="0" xfId="0" quotePrefix="1" applyFont="1" applyBorder="1" applyAlignment="1">
      <alignment horizontal="center"/>
    </xf>
    <xf numFmtId="6" fontId="4" fillId="4" borderId="0" xfId="0" applyNumberFormat="1" applyFont="1" applyFill="1" applyBorder="1"/>
    <xf numFmtId="1" fontId="0" fillId="0" borderId="1" xfId="0" applyNumberFormat="1" applyBorder="1"/>
    <xf numFmtId="1" fontId="0" fillId="0" borderId="2" xfId="0" applyNumberFormat="1" applyBorder="1"/>
    <xf numFmtId="6" fontId="0" fillId="0" borderId="3" xfId="0" applyNumberFormat="1" applyBorder="1"/>
    <xf numFmtId="1" fontId="0" fillId="0" borderId="4" xfId="0" applyNumberFormat="1" applyBorder="1"/>
    <xf numFmtId="1" fontId="0" fillId="0" borderId="0" xfId="0" applyNumberFormat="1" applyBorder="1"/>
    <xf numFmtId="6" fontId="0" fillId="0" borderId="5" xfId="0" applyNumberFormat="1" applyBorder="1"/>
    <xf numFmtId="1" fontId="0" fillId="0" borderId="6" xfId="0" applyNumberFormat="1" applyBorder="1"/>
    <xf numFmtId="1" fontId="0" fillId="0" borderId="7" xfId="0" applyNumberFormat="1" applyBorder="1"/>
    <xf numFmtId="6" fontId="0" fillId="0" borderId="8" xfId="0" applyNumberFormat="1" applyBorder="1"/>
    <xf numFmtId="0" fontId="4" fillId="0" borderId="0" xfId="0" applyFont="1" applyFill="1" applyBorder="1"/>
    <xf numFmtId="164" fontId="0" fillId="0" borderId="0" xfId="0" applyNumberFormat="1"/>
    <xf numFmtId="164" fontId="4" fillId="0" borderId="0" xfId="0" applyNumberFormat="1" applyFont="1"/>
    <xf numFmtId="6" fontId="4" fillId="0" borderId="0" xfId="0" applyNumberFormat="1" applyFont="1" applyFill="1" applyBorder="1"/>
    <xf numFmtId="0" fontId="0" fillId="0" borderId="0" xfId="0" applyAlignment="1">
      <alignment horizontal="right" textRotation="90"/>
    </xf>
    <xf numFmtId="0" fontId="0" fillId="5" borderId="0" xfId="0" applyFill="1" applyAlignment="1">
      <alignment horizontal="right" textRotation="90"/>
    </xf>
    <xf numFmtId="0" fontId="5" fillId="0" borderId="0" xfId="0" applyFont="1"/>
    <xf numFmtId="0" fontId="6" fillId="0" borderId="0" xfId="0" applyFont="1"/>
  </cellXfs>
  <cellStyles count="1">
    <cellStyle name="Normal" xfId="0" builtinId="0"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STS_1!$K$1</c:f>
          <c:strCache>
            <c:ptCount val="1"/>
            <c:pt idx="0">
              <c:v>Sensitivity of Profit to Sensitivity factor</c:v>
            </c:pt>
          </c:strCache>
        </c:strRef>
      </c:tx>
      <c:layout/>
      <c:overlay val="0"/>
      <c:txPr>
        <a:bodyPr/>
        <a:lstStyle/>
        <a:p>
          <a:pPr>
            <a:defRPr sz="1200"/>
          </a:pPr>
          <a:endParaRPr lang="en-US"/>
        </a:p>
      </c:txPr>
    </c:title>
    <c:autoTitleDeleted val="0"/>
    <c:plotArea>
      <c:layout/>
      <c:lineChart>
        <c:grouping val="standard"/>
        <c:varyColors val="0"/>
        <c:ser>
          <c:idx val="0"/>
          <c:order val="0"/>
          <c:cat>
            <c:numRef>
              <c:f>STS_1!$A$5:$A$13</c:f>
              <c:numCache>
                <c:formatCode>0.0</c:formatCode>
                <c:ptCount val="9"/>
                <c:pt idx="0">
                  <c:v>0.60000002384185791</c:v>
                </c:pt>
                <c:pt idx="1">
                  <c:v>0.70000004768371582</c:v>
                </c:pt>
                <c:pt idx="2">
                  <c:v>0.80000001192092896</c:v>
                </c:pt>
                <c:pt idx="3">
                  <c:v>0.90000003576278687</c:v>
                </c:pt>
                <c:pt idx="4">
                  <c:v>1</c:v>
                </c:pt>
                <c:pt idx="5">
                  <c:v>1.1000000238418579</c:v>
                </c:pt>
                <c:pt idx="6">
                  <c:v>1.2000000476837158</c:v>
                </c:pt>
                <c:pt idx="7">
                  <c:v>1.3000000715255737</c:v>
                </c:pt>
                <c:pt idx="8">
                  <c:v>1.4000000953674316</c:v>
                </c:pt>
              </c:numCache>
            </c:numRef>
          </c:cat>
          <c:val>
            <c:numRef>
              <c:f>STS_1!$K$5:$K$13</c:f>
              <c:numCache>
                <c:formatCode>General</c:formatCode>
                <c:ptCount val="9"/>
                <c:pt idx="0">
                  <c:v>3575000.14</c:v>
                </c:pt>
                <c:pt idx="1">
                  <c:v>4170833.62</c:v>
                </c:pt>
                <c:pt idx="2">
                  <c:v>4800000.0999999996</c:v>
                </c:pt>
                <c:pt idx="3">
                  <c:v>5627273.0199999996</c:v>
                </c:pt>
                <c:pt idx="4">
                  <c:v>6409090.9100000001</c:v>
                </c:pt>
                <c:pt idx="5">
                  <c:v>7116666.8200000003</c:v>
                </c:pt>
                <c:pt idx="6">
                  <c:v>7800000.3099999996</c:v>
                </c:pt>
                <c:pt idx="7">
                  <c:v>8450000.4600000009</c:v>
                </c:pt>
                <c:pt idx="8">
                  <c:v>9100000.6199999992</c:v>
                </c:pt>
              </c:numCache>
            </c:numRef>
          </c:val>
          <c:smooth val="0"/>
        </c:ser>
        <c:dLbls>
          <c:showLegendKey val="0"/>
          <c:showVal val="0"/>
          <c:showCatName val="0"/>
          <c:showSerName val="0"/>
          <c:showPercent val="0"/>
          <c:showBubbleSize val="0"/>
        </c:dLbls>
        <c:marker val="1"/>
        <c:smooth val="0"/>
        <c:axId val="378133904"/>
        <c:axId val="378134296"/>
      </c:lineChart>
      <c:catAx>
        <c:axId val="378133904"/>
        <c:scaling>
          <c:orientation val="minMax"/>
        </c:scaling>
        <c:delete val="0"/>
        <c:axPos val="b"/>
        <c:title>
          <c:tx>
            <c:rich>
              <a:bodyPr/>
              <a:lstStyle/>
              <a:p>
                <a:pPr>
                  <a:defRPr/>
                </a:pPr>
                <a:r>
                  <a:rPr lang="en-US"/>
                  <a:t>Sensitivity factor ($I$23)</a:t>
                </a:r>
              </a:p>
            </c:rich>
          </c:tx>
          <c:layout/>
          <c:overlay val="0"/>
        </c:title>
        <c:numFmt formatCode="0.0" sourceLinked="1"/>
        <c:majorTickMark val="out"/>
        <c:minorTickMark val="none"/>
        <c:tickLblPos val="nextTo"/>
        <c:crossAx val="378134296"/>
        <c:crosses val="autoZero"/>
        <c:auto val="1"/>
        <c:lblAlgn val="ctr"/>
        <c:lblOffset val="100"/>
        <c:noMultiLvlLbl val="0"/>
      </c:catAx>
      <c:valAx>
        <c:axId val="378134296"/>
        <c:scaling>
          <c:orientation val="minMax"/>
        </c:scaling>
        <c:delete val="0"/>
        <c:axPos val="l"/>
        <c:majorGridlines/>
        <c:numFmt formatCode="General" sourceLinked="1"/>
        <c:majorTickMark val="out"/>
        <c:minorTickMark val="none"/>
        <c:tickLblPos val="nextTo"/>
        <c:crossAx val="378133904"/>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STS_2!$K$1</c:f>
          <c:strCache>
            <c:ptCount val="1"/>
            <c:pt idx="0">
              <c:v>Sensitivity of Profit to Sensitivity factor</c:v>
            </c:pt>
          </c:strCache>
        </c:strRef>
      </c:tx>
      <c:layout/>
      <c:overlay val="0"/>
      <c:txPr>
        <a:bodyPr/>
        <a:lstStyle/>
        <a:p>
          <a:pPr>
            <a:defRPr sz="1200"/>
          </a:pPr>
          <a:endParaRPr lang="en-US"/>
        </a:p>
      </c:txPr>
    </c:title>
    <c:autoTitleDeleted val="0"/>
    <c:plotArea>
      <c:layout/>
      <c:lineChart>
        <c:grouping val="standard"/>
        <c:varyColors val="0"/>
        <c:ser>
          <c:idx val="0"/>
          <c:order val="0"/>
          <c:cat>
            <c:numRef>
              <c:f>STS_2!$A$5:$A$13</c:f>
              <c:numCache>
                <c:formatCode>0.0</c:formatCode>
                <c:ptCount val="9"/>
                <c:pt idx="0">
                  <c:v>0.60000002384185791</c:v>
                </c:pt>
                <c:pt idx="1">
                  <c:v>0.70000004768371582</c:v>
                </c:pt>
                <c:pt idx="2">
                  <c:v>0.80000001192092896</c:v>
                </c:pt>
                <c:pt idx="3">
                  <c:v>0.90000003576278687</c:v>
                </c:pt>
                <c:pt idx="4">
                  <c:v>1</c:v>
                </c:pt>
                <c:pt idx="5">
                  <c:v>1.1000000238418579</c:v>
                </c:pt>
                <c:pt idx="6">
                  <c:v>1.2000000476837158</c:v>
                </c:pt>
                <c:pt idx="7">
                  <c:v>1.3000000715255737</c:v>
                </c:pt>
                <c:pt idx="8">
                  <c:v>1.4000000953674316</c:v>
                </c:pt>
              </c:numCache>
            </c:numRef>
          </c:cat>
          <c:val>
            <c:numRef>
              <c:f>STS_2!$K$5:$K$13</c:f>
              <c:numCache>
                <c:formatCode>General</c:formatCode>
                <c:ptCount val="9"/>
                <c:pt idx="0">
                  <c:v>6500000</c:v>
                </c:pt>
                <c:pt idx="1">
                  <c:v>6500000</c:v>
                </c:pt>
                <c:pt idx="2">
                  <c:v>6500000</c:v>
                </c:pt>
                <c:pt idx="3">
                  <c:v>6470000</c:v>
                </c:pt>
                <c:pt idx="4">
                  <c:v>6409090.9100000001</c:v>
                </c:pt>
                <c:pt idx="5">
                  <c:v>6272727.2300000004</c:v>
                </c:pt>
                <c:pt idx="6">
                  <c:v>6090909</c:v>
                </c:pt>
                <c:pt idx="7">
                  <c:v>5958333.3300000001</c:v>
                </c:pt>
                <c:pt idx="8">
                  <c:v>5958333.3300000001</c:v>
                </c:pt>
              </c:numCache>
            </c:numRef>
          </c:val>
          <c:smooth val="0"/>
        </c:ser>
        <c:dLbls>
          <c:showLegendKey val="0"/>
          <c:showVal val="0"/>
          <c:showCatName val="0"/>
          <c:showSerName val="0"/>
          <c:showPercent val="0"/>
          <c:showBubbleSize val="0"/>
        </c:dLbls>
        <c:marker val="1"/>
        <c:smooth val="0"/>
        <c:axId val="378135080"/>
        <c:axId val="378135472"/>
      </c:lineChart>
      <c:catAx>
        <c:axId val="378135080"/>
        <c:scaling>
          <c:orientation val="minMax"/>
        </c:scaling>
        <c:delete val="0"/>
        <c:axPos val="b"/>
        <c:title>
          <c:tx>
            <c:rich>
              <a:bodyPr/>
              <a:lstStyle/>
              <a:p>
                <a:pPr>
                  <a:defRPr/>
                </a:pPr>
                <a:r>
                  <a:rPr lang="en-US"/>
                  <a:t>Sensitivity factor ($I$7)</a:t>
                </a:r>
              </a:p>
            </c:rich>
          </c:tx>
          <c:layout/>
          <c:overlay val="0"/>
        </c:title>
        <c:numFmt formatCode="0.0" sourceLinked="1"/>
        <c:majorTickMark val="out"/>
        <c:minorTickMark val="none"/>
        <c:tickLblPos val="nextTo"/>
        <c:crossAx val="378135472"/>
        <c:crosses val="autoZero"/>
        <c:auto val="1"/>
        <c:lblAlgn val="ctr"/>
        <c:lblOffset val="100"/>
        <c:noMultiLvlLbl val="0"/>
      </c:catAx>
      <c:valAx>
        <c:axId val="378135472"/>
        <c:scaling>
          <c:orientation val="minMax"/>
        </c:scaling>
        <c:delete val="0"/>
        <c:axPos val="l"/>
        <c:majorGridlines/>
        <c:numFmt formatCode="General" sourceLinked="1"/>
        <c:majorTickMark val="out"/>
        <c:minorTickMark val="none"/>
        <c:tickLblPos val="nextTo"/>
        <c:crossAx val="378135080"/>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STS_3!$K$1</c:f>
          <c:strCache>
            <c:ptCount val="1"/>
            <c:pt idx="0">
              <c:v>Sensitivity of Profit to Sensitivity factor</c:v>
            </c:pt>
          </c:strCache>
        </c:strRef>
      </c:tx>
      <c:layout/>
      <c:overlay val="0"/>
      <c:txPr>
        <a:bodyPr/>
        <a:lstStyle/>
        <a:p>
          <a:pPr>
            <a:defRPr sz="1200"/>
          </a:pPr>
          <a:endParaRPr lang="en-US"/>
        </a:p>
      </c:txPr>
    </c:title>
    <c:autoTitleDeleted val="0"/>
    <c:plotArea>
      <c:layout/>
      <c:lineChart>
        <c:grouping val="standard"/>
        <c:varyColors val="0"/>
        <c:ser>
          <c:idx val="0"/>
          <c:order val="0"/>
          <c:cat>
            <c:numRef>
              <c:f>STS_3!$A$5:$A$13</c:f>
              <c:numCache>
                <c:formatCode>0.0</c:formatCode>
                <c:ptCount val="9"/>
                <c:pt idx="0">
                  <c:v>0.60000002384185791</c:v>
                </c:pt>
                <c:pt idx="1">
                  <c:v>0.70000004768371582</c:v>
                </c:pt>
                <c:pt idx="2">
                  <c:v>0.80000001192092896</c:v>
                </c:pt>
                <c:pt idx="3">
                  <c:v>0.90000003576278687</c:v>
                </c:pt>
                <c:pt idx="4">
                  <c:v>1</c:v>
                </c:pt>
                <c:pt idx="5">
                  <c:v>1.1000000238418579</c:v>
                </c:pt>
                <c:pt idx="6">
                  <c:v>1.2000000476837158</c:v>
                </c:pt>
                <c:pt idx="7">
                  <c:v>1.3000000715255737</c:v>
                </c:pt>
                <c:pt idx="8">
                  <c:v>1.4000000953674316</c:v>
                </c:pt>
              </c:numCache>
            </c:numRef>
          </c:cat>
          <c:val>
            <c:numRef>
              <c:f>STS_3!$K$5:$K$13</c:f>
              <c:numCache>
                <c:formatCode>General</c:formatCode>
                <c:ptCount val="9"/>
                <c:pt idx="0">
                  <c:v>5958333.3300000001</c:v>
                </c:pt>
                <c:pt idx="1">
                  <c:v>5958333.3300000001</c:v>
                </c:pt>
                <c:pt idx="2">
                  <c:v>6009090.9299999997</c:v>
                </c:pt>
                <c:pt idx="3">
                  <c:v>6209090.9800000004</c:v>
                </c:pt>
                <c:pt idx="4">
                  <c:v>6409090.9100000001</c:v>
                </c:pt>
                <c:pt idx="5">
                  <c:v>6609090.96</c:v>
                </c:pt>
                <c:pt idx="6">
                  <c:v>6809523.9100000001</c:v>
                </c:pt>
                <c:pt idx="7">
                  <c:v>7150000.3899999997</c:v>
                </c:pt>
                <c:pt idx="8">
                  <c:v>7700000.5199999996</c:v>
                </c:pt>
              </c:numCache>
            </c:numRef>
          </c:val>
          <c:smooth val="0"/>
        </c:ser>
        <c:dLbls>
          <c:showLegendKey val="0"/>
          <c:showVal val="0"/>
          <c:showCatName val="0"/>
          <c:showSerName val="0"/>
          <c:showPercent val="0"/>
          <c:showBubbleSize val="0"/>
        </c:dLbls>
        <c:marker val="1"/>
        <c:smooth val="0"/>
        <c:axId val="378137824"/>
        <c:axId val="378138216"/>
      </c:lineChart>
      <c:catAx>
        <c:axId val="378137824"/>
        <c:scaling>
          <c:orientation val="minMax"/>
        </c:scaling>
        <c:delete val="0"/>
        <c:axPos val="b"/>
        <c:title>
          <c:tx>
            <c:rich>
              <a:bodyPr/>
              <a:lstStyle/>
              <a:p>
                <a:pPr>
                  <a:defRPr/>
                </a:pPr>
                <a:r>
                  <a:rPr lang="en-US"/>
                  <a:t>Sensitivity factor ($I$9)</a:t>
                </a:r>
              </a:p>
            </c:rich>
          </c:tx>
          <c:layout/>
          <c:overlay val="0"/>
        </c:title>
        <c:numFmt formatCode="0.0" sourceLinked="1"/>
        <c:majorTickMark val="out"/>
        <c:minorTickMark val="none"/>
        <c:tickLblPos val="nextTo"/>
        <c:crossAx val="378138216"/>
        <c:crosses val="autoZero"/>
        <c:auto val="1"/>
        <c:lblAlgn val="ctr"/>
        <c:lblOffset val="100"/>
        <c:noMultiLvlLbl val="0"/>
      </c:catAx>
      <c:valAx>
        <c:axId val="378138216"/>
        <c:scaling>
          <c:orientation val="minMax"/>
        </c:scaling>
        <c:delete val="0"/>
        <c:axPos val="l"/>
        <c:majorGridlines/>
        <c:numFmt formatCode="General" sourceLinked="1"/>
        <c:majorTickMark val="out"/>
        <c:minorTickMark val="none"/>
        <c:tickLblPos val="nextTo"/>
        <c:crossAx val="378137824"/>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390526</xdr:colOff>
      <xdr:row>11</xdr:row>
      <xdr:rowOff>123823</xdr:rowOff>
    </xdr:from>
    <xdr:to>
      <xdr:col>10</xdr:col>
      <xdr:colOff>314325</xdr:colOff>
      <xdr:row>26</xdr:row>
      <xdr:rowOff>28574</xdr:rowOff>
    </xdr:to>
    <xdr:sp macro="" textlink="">
      <xdr:nvSpPr>
        <xdr:cNvPr id="2" name="TextBox 1"/>
        <xdr:cNvSpPr txBox="1"/>
      </xdr:nvSpPr>
      <xdr:spPr>
        <a:xfrm>
          <a:off x="7734301" y="2219323"/>
          <a:ext cx="3762374" cy="2762251"/>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Unlike the fixed cost manufacturing example, the binary changing cells in</a:t>
          </a:r>
          <a:r>
            <a:rPr lang="en-US" sz="1100" baseline="0"/>
            <a:t> this model are not used to deal correctly with fixed costs. They are used to ensure that we get the appropriate lower bounds on production. If you don't see the logic, ask yourself how the company would be prevented from producing, say, 500 compact cars. Remember, it's either </a:t>
          </a:r>
          <a:r>
            <a:rPr lang="en-US" sz="1100" i="1" baseline="0"/>
            <a:t>no </a:t>
          </a:r>
          <a:r>
            <a:rPr lang="en-US" sz="1100" i="0" baseline="0"/>
            <a:t>compact cars or at least 1000 compact cars. The binary variables, along with their use in rows 15 and 19, ensure that the lower and upper limits are both 0 (i.e., no production of that product), or they are the minimum production and a basically meaningless (i.e., very large) upper limit. Again, this logic is accomplished with </a:t>
          </a:r>
          <a:r>
            <a:rPr lang="en-US" sz="1100" i="1" baseline="0"/>
            <a:t>linear </a:t>
          </a:r>
          <a:r>
            <a:rPr lang="en-US" sz="1100" i="0" baseline="0"/>
            <a:t>constraints (no IF functions), so Solver can handle the resulting model easily.</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447675</xdr:colOff>
      <xdr:row>9</xdr:row>
      <xdr:rowOff>123825</xdr:rowOff>
    </xdr:from>
    <xdr:to>
      <xdr:col>8</xdr:col>
      <xdr:colOff>619125</xdr:colOff>
      <xdr:row>18</xdr:row>
      <xdr:rowOff>57150</xdr:rowOff>
    </xdr:to>
    <xdr:sp macro="" textlink="">
      <xdr:nvSpPr>
        <xdr:cNvPr id="2" name="TextBox 1"/>
        <xdr:cNvSpPr txBox="1"/>
      </xdr:nvSpPr>
      <xdr:spPr>
        <a:xfrm>
          <a:off x="7791450" y="1838325"/>
          <a:ext cx="2514600" cy="164782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sheet and the following sheets show </a:t>
          </a:r>
          <a:r>
            <a:rPr lang="en-US" sz="1100" baseline="0"/>
            <a:t>sensitivity analyses with SolverTable. They record the binary variables in the optimal solution, i.e., which products are produced. Would you have guessed these results? Now that you see them, do they make intuitive sense?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495300</xdr:colOff>
      <xdr:row>14</xdr:row>
      <xdr:rowOff>66675</xdr:rowOff>
    </xdr:from>
    <xdr:to>
      <xdr:col>17</xdr:col>
      <xdr:colOff>495300</xdr:colOff>
      <xdr:row>29</xdr:row>
      <xdr:rowOff>66675</xdr:rowOff>
    </xdr:to>
    <xdr:graphicFrame macro="">
      <xdr:nvGraphicFramePr>
        <xdr:cNvPr id="2" name="STS_4_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495300</xdr:colOff>
      <xdr:row>3</xdr:row>
      <xdr:rowOff>0</xdr:rowOff>
    </xdr:from>
    <xdr:to>
      <xdr:col>15</xdr:col>
      <xdr:colOff>495300</xdr:colOff>
      <xdr:row>3</xdr:row>
      <xdr:rowOff>762000</xdr:rowOff>
    </xdr:to>
    <xdr:sp macro="" textlink="">
      <xdr:nvSpPr>
        <xdr:cNvPr id="3" name="TextBox 2"/>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9</xdr:col>
      <xdr:colOff>495300</xdr:colOff>
      <xdr:row>14</xdr:row>
      <xdr:rowOff>66675</xdr:rowOff>
    </xdr:from>
    <xdr:to>
      <xdr:col>17</xdr:col>
      <xdr:colOff>495300</xdr:colOff>
      <xdr:row>29</xdr:row>
      <xdr:rowOff>66675</xdr:rowOff>
    </xdr:to>
    <xdr:graphicFrame macro="">
      <xdr:nvGraphicFramePr>
        <xdr:cNvPr id="2" name="STS_2_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495300</xdr:colOff>
      <xdr:row>3</xdr:row>
      <xdr:rowOff>0</xdr:rowOff>
    </xdr:from>
    <xdr:to>
      <xdr:col>15</xdr:col>
      <xdr:colOff>495300</xdr:colOff>
      <xdr:row>3</xdr:row>
      <xdr:rowOff>762000</xdr:rowOff>
    </xdr:to>
    <xdr:sp macro="" textlink="">
      <xdr:nvSpPr>
        <xdr:cNvPr id="3" name="TextBox 2"/>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9</xdr:col>
      <xdr:colOff>495300</xdr:colOff>
      <xdr:row>14</xdr:row>
      <xdr:rowOff>66675</xdr:rowOff>
    </xdr:from>
    <xdr:to>
      <xdr:col>17</xdr:col>
      <xdr:colOff>495300</xdr:colOff>
      <xdr:row>29</xdr:row>
      <xdr:rowOff>66675</xdr:rowOff>
    </xdr:to>
    <xdr:graphicFrame macro="">
      <xdr:nvGraphicFramePr>
        <xdr:cNvPr id="2" name="STS_3_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495300</xdr:colOff>
      <xdr:row>3</xdr:row>
      <xdr:rowOff>0</xdr:rowOff>
    </xdr:from>
    <xdr:to>
      <xdr:col>15</xdr:col>
      <xdr:colOff>495300</xdr:colOff>
      <xdr:row>3</xdr:row>
      <xdr:rowOff>762000</xdr:rowOff>
    </xdr:to>
    <xdr:sp macro="" textlink="">
      <xdr:nvSpPr>
        <xdr:cNvPr id="3" name="TextBox 2"/>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I28"/>
  <sheetViews>
    <sheetView tabSelected="1" workbookViewId="0"/>
  </sheetViews>
  <sheetFormatPr defaultRowHeight="15" x14ac:dyDescent="0.25"/>
  <cols>
    <col min="1" max="1" width="34.7109375" style="3" customWidth="1"/>
    <col min="2" max="2" width="13.5703125" style="3" customWidth="1"/>
    <col min="3" max="3" width="12.140625" style="3" customWidth="1"/>
    <col min="4" max="6" width="16.5703125" style="3" customWidth="1"/>
    <col min="7" max="7" width="10.7109375" style="3" customWidth="1"/>
    <col min="8" max="8" width="26.42578125" style="3" customWidth="1"/>
    <col min="9" max="9" width="11.28515625" style="3" customWidth="1"/>
    <col min="10" max="16384" width="9.140625" style="3"/>
  </cols>
  <sheetData>
    <row r="1" spans="1:9" x14ac:dyDescent="0.25">
      <c r="A1" s="2" t="s">
        <v>10</v>
      </c>
    </row>
    <row r="2" spans="1:9" x14ac:dyDescent="0.25">
      <c r="A2" s="2"/>
    </row>
    <row r="3" spans="1:9" x14ac:dyDescent="0.25">
      <c r="A3" s="2" t="s">
        <v>11</v>
      </c>
      <c r="H3" s="2" t="s">
        <v>16</v>
      </c>
    </row>
    <row r="4" spans="1:9" x14ac:dyDescent="0.25">
      <c r="A4" s="3" t="s">
        <v>23</v>
      </c>
      <c r="B4" s="4" t="s">
        <v>24</v>
      </c>
      <c r="C4" s="4" t="s">
        <v>25</v>
      </c>
      <c r="D4" s="4" t="s">
        <v>26</v>
      </c>
      <c r="E4" s="4" t="s">
        <v>27</v>
      </c>
      <c r="F4" s="4" t="s">
        <v>28</v>
      </c>
      <c r="H4" s="5" t="s">
        <v>59</v>
      </c>
      <c r="I4" s="5" t="s">
        <v>31</v>
      </c>
    </row>
    <row r="5" spans="1:9" x14ac:dyDescent="0.25">
      <c r="A5" s="6" t="s">
        <v>1</v>
      </c>
      <c r="B5" s="9">
        <v>1.5</v>
      </c>
      <c r="C5" s="9">
        <v>3</v>
      </c>
      <c r="D5" s="9">
        <v>5</v>
      </c>
      <c r="E5" s="9">
        <v>6</v>
      </c>
      <c r="F5" s="9">
        <v>8</v>
      </c>
      <c r="H5" s="5" t="s">
        <v>51</v>
      </c>
      <c r="I5" s="5" t="s">
        <v>32</v>
      </c>
    </row>
    <row r="6" spans="1:9" x14ac:dyDescent="0.25">
      <c r="A6" s="3" t="s">
        <v>2</v>
      </c>
      <c r="B6" s="9">
        <v>30</v>
      </c>
      <c r="C6" s="9">
        <v>25</v>
      </c>
      <c r="D6" s="9">
        <v>40</v>
      </c>
      <c r="E6" s="9">
        <v>45</v>
      </c>
      <c r="F6" s="9">
        <v>55</v>
      </c>
      <c r="H6" s="5" t="s">
        <v>9</v>
      </c>
      <c r="I6" s="5" t="s">
        <v>17</v>
      </c>
    </row>
    <row r="7" spans="1:9" x14ac:dyDescent="0.25">
      <c r="A7" s="3" t="s">
        <v>3</v>
      </c>
      <c r="B7" s="9">
        <v>1000</v>
      </c>
      <c r="C7" s="9">
        <v>1000</v>
      </c>
      <c r="D7" s="9">
        <v>1000</v>
      </c>
      <c r="E7" s="9">
        <v>200</v>
      </c>
      <c r="F7" s="9">
        <v>200</v>
      </c>
      <c r="H7" s="5" t="s">
        <v>18</v>
      </c>
      <c r="I7" s="5" t="s">
        <v>19</v>
      </c>
    </row>
    <row r="8" spans="1:9" x14ac:dyDescent="0.25">
      <c r="B8" s="10"/>
      <c r="C8" s="10"/>
      <c r="D8" s="10"/>
      <c r="E8" s="10"/>
      <c r="F8" s="10"/>
      <c r="H8" s="5" t="s">
        <v>20</v>
      </c>
      <c r="I8" s="5" t="s">
        <v>21</v>
      </c>
    </row>
    <row r="9" spans="1:9" x14ac:dyDescent="0.25">
      <c r="A9" s="3" t="s">
        <v>29</v>
      </c>
      <c r="B9" s="11">
        <v>2000</v>
      </c>
      <c r="C9" s="11">
        <v>2500</v>
      </c>
      <c r="D9" s="11">
        <v>3000</v>
      </c>
      <c r="E9" s="11">
        <v>5500</v>
      </c>
      <c r="F9" s="11">
        <v>7000</v>
      </c>
      <c r="H9" s="5" t="s">
        <v>22</v>
      </c>
      <c r="I9" s="5" t="s">
        <v>33</v>
      </c>
    </row>
    <row r="10" spans="1:9" x14ac:dyDescent="0.25">
      <c r="B10" s="10"/>
      <c r="C10" s="10"/>
      <c r="D10" s="10"/>
      <c r="E10" s="10"/>
      <c r="F10" s="10"/>
      <c r="H10" s="5" t="s">
        <v>60</v>
      </c>
      <c r="I10" s="5" t="s">
        <v>30</v>
      </c>
    </row>
    <row r="11" spans="1:9" x14ac:dyDescent="0.25">
      <c r="A11" s="2" t="s">
        <v>12</v>
      </c>
      <c r="B11" s="10"/>
      <c r="C11" s="10"/>
      <c r="D11" s="10"/>
      <c r="E11" s="10"/>
      <c r="F11" s="10"/>
    </row>
    <row r="12" spans="1:9" x14ac:dyDescent="0.25">
      <c r="A12" s="3" t="s">
        <v>0</v>
      </c>
      <c r="B12" s="12" t="s">
        <v>24</v>
      </c>
      <c r="C12" s="12" t="s">
        <v>25</v>
      </c>
      <c r="D12" s="12" t="s">
        <v>26</v>
      </c>
      <c r="E12" s="12" t="s">
        <v>27</v>
      </c>
      <c r="F12" s="12" t="s">
        <v>28</v>
      </c>
    </row>
    <row r="13" spans="1:9" x14ac:dyDescent="0.25">
      <c r="A13" s="3" t="s">
        <v>50</v>
      </c>
      <c r="B13" s="13">
        <v>1</v>
      </c>
      <c r="C13" s="13">
        <v>0</v>
      </c>
      <c r="D13" s="13">
        <v>0</v>
      </c>
      <c r="E13" s="13">
        <v>1</v>
      </c>
      <c r="F13" s="13">
        <v>1</v>
      </c>
    </row>
    <row r="14" spans="1:9" x14ac:dyDescent="0.25">
      <c r="B14" s="7"/>
      <c r="C14" s="7"/>
      <c r="D14" s="7"/>
      <c r="E14" s="7"/>
      <c r="F14" s="7"/>
    </row>
    <row r="15" spans="1:9" x14ac:dyDescent="0.25">
      <c r="A15" s="3" t="s">
        <v>57</v>
      </c>
      <c r="B15" s="10">
        <f>B7*B13</f>
        <v>1000</v>
      </c>
      <c r="C15" s="10">
        <f>C7*C13</f>
        <v>0</v>
      </c>
      <c r="D15" s="10">
        <f>D7*D13</f>
        <v>0</v>
      </c>
      <c r="E15" s="10">
        <f>E7*E13</f>
        <v>200</v>
      </c>
      <c r="F15" s="10">
        <f>F7*F13</f>
        <v>200</v>
      </c>
    </row>
    <row r="16" spans="1:9" x14ac:dyDescent="0.25">
      <c r="B16" s="14" t="s">
        <v>7</v>
      </c>
      <c r="C16" s="14" t="s">
        <v>7</v>
      </c>
      <c r="D16" s="14" t="s">
        <v>7</v>
      </c>
      <c r="E16" s="14" t="s">
        <v>7</v>
      </c>
      <c r="F16" s="14" t="s">
        <v>7</v>
      </c>
    </row>
    <row r="17" spans="1:6" x14ac:dyDescent="0.25">
      <c r="A17" s="3" t="s">
        <v>4</v>
      </c>
      <c r="B17" s="13">
        <v>999.99999999999977</v>
      </c>
      <c r="C17" s="13">
        <v>0</v>
      </c>
      <c r="D17" s="13">
        <v>0</v>
      </c>
      <c r="E17" s="13">
        <v>200.00000000000017</v>
      </c>
      <c r="F17" s="13">
        <v>472.72727272727309</v>
      </c>
    </row>
    <row r="18" spans="1:6" x14ac:dyDescent="0.25">
      <c r="B18" s="14" t="s">
        <v>7</v>
      </c>
      <c r="C18" s="14" t="s">
        <v>7</v>
      </c>
      <c r="D18" s="14" t="s">
        <v>7</v>
      </c>
      <c r="E18" s="14" t="s">
        <v>7</v>
      </c>
      <c r="F18" s="14" t="s">
        <v>7</v>
      </c>
    </row>
    <row r="19" spans="1:6" x14ac:dyDescent="0.25">
      <c r="A19" s="3" t="s">
        <v>58</v>
      </c>
      <c r="B19" s="7">
        <f>B13*MIN($D$23/B5,$D$24/B6)</f>
        <v>2166.6666666666665</v>
      </c>
      <c r="C19" s="7">
        <f>C13*MIN($D$23/C5,$D$24/C6)</f>
        <v>0</v>
      </c>
      <c r="D19" s="7">
        <f>D13*MIN($D$23/D5,$D$24/D6)</f>
        <v>0</v>
      </c>
      <c r="E19" s="7">
        <f>E13*MIN($D$23/E5,$D$24/E6)</f>
        <v>1083.3333333333333</v>
      </c>
      <c r="F19" s="7">
        <f>F13*MIN($D$23/F5,$D$24/F6)</f>
        <v>812.5</v>
      </c>
    </row>
    <row r="20" spans="1:6" x14ac:dyDescent="0.25">
      <c r="B20" s="7"/>
      <c r="C20" s="7"/>
      <c r="D20" s="7"/>
      <c r="E20" s="7"/>
      <c r="F20" s="7"/>
    </row>
    <row r="21" spans="1:6" x14ac:dyDescent="0.25">
      <c r="A21" s="2" t="s">
        <v>5</v>
      </c>
      <c r="B21" s="7"/>
      <c r="C21" s="7"/>
      <c r="D21" s="7"/>
      <c r="E21" s="7"/>
      <c r="F21" s="7"/>
    </row>
    <row r="22" spans="1:6" x14ac:dyDescent="0.25">
      <c r="B22" s="8" t="s">
        <v>13</v>
      </c>
      <c r="C22" s="8"/>
      <c r="D22" s="8" t="s">
        <v>14</v>
      </c>
      <c r="E22" s="8"/>
      <c r="F22" s="8"/>
    </row>
    <row r="23" spans="1:6" x14ac:dyDescent="0.25">
      <c r="A23" s="3" t="s">
        <v>6</v>
      </c>
      <c r="B23" s="7">
        <f>SUMPRODUCT(B5:F5,Units_produced)</f>
        <v>6481.8181818181856</v>
      </c>
      <c r="C23" s="15" t="s">
        <v>7</v>
      </c>
      <c r="D23" s="9">
        <v>6500</v>
      </c>
      <c r="E23" s="7"/>
      <c r="F23" s="7"/>
    </row>
    <row r="24" spans="1:6" x14ac:dyDescent="0.25">
      <c r="A24" s="3" t="s">
        <v>8</v>
      </c>
      <c r="B24" s="7">
        <f>SUMPRODUCT(B6:F6,Units_produced)</f>
        <v>65000.000000000015</v>
      </c>
      <c r="C24" s="15" t="s">
        <v>7</v>
      </c>
      <c r="D24" s="9">
        <v>65000</v>
      </c>
      <c r="E24" s="7"/>
      <c r="F24" s="7"/>
    </row>
    <row r="25" spans="1:6" x14ac:dyDescent="0.25">
      <c r="B25" s="7"/>
      <c r="C25" s="10"/>
      <c r="D25" s="10"/>
      <c r="E25" s="10"/>
      <c r="F25" s="10"/>
    </row>
    <row r="26" spans="1:6" x14ac:dyDescent="0.25">
      <c r="A26" s="2" t="s">
        <v>15</v>
      </c>
      <c r="B26" s="10"/>
      <c r="C26" s="10"/>
      <c r="D26" s="10"/>
      <c r="E26" s="10"/>
      <c r="F26" s="10"/>
    </row>
    <row r="27" spans="1:6" x14ac:dyDescent="0.25">
      <c r="A27" s="3" t="s">
        <v>9</v>
      </c>
      <c r="B27" s="16">
        <f>SUMPRODUCT(B9:F9,Units_produced)</f>
        <v>6409090.909090912</v>
      </c>
      <c r="C27" s="10"/>
      <c r="D27" s="10"/>
      <c r="E27" s="10"/>
      <c r="F27" s="10"/>
    </row>
    <row r="28" spans="1:6" x14ac:dyDescent="0.25">
      <c r="B28" s="10"/>
      <c r="C28" s="10"/>
      <c r="D28" s="10"/>
      <c r="E28" s="10"/>
      <c r="F28" s="10"/>
    </row>
  </sheetData>
  <phoneticPr fontId="2" type="noConversion"/>
  <printOptions horizontalCentered="1" verticalCentered="1" headings="1" gridLines="1" gridLinesSet="0"/>
  <pageMargins left="0.75" right="0.75" top="1" bottom="1" header="0.5" footer="0.5"/>
  <pageSetup scale="35" orientation="portrait" horizontalDpi="300" verticalDpi="300"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3"/>
  <sheetViews>
    <sheetView workbookViewId="0"/>
  </sheetViews>
  <sheetFormatPr defaultRowHeight="15" x14ac:dyDescent="0.25"/>
  <sheetData>
    <row r="1" spans="1:2" x14ac:dyDescent="0.25">
      <c r="A1">
        <v>1</v>
      </c>
    </row>
    <row r="2" spans="1:2" x14ac:dyDescent="0.25">
      <c r="A2" t="s">
        <v>40</v>
      </c>
    </row>
    <row r="3" spans="1:2" x14ac:dyDescent="0.25">
      <c r="A3">
        <v>1</v>
      </c>
    </row>
    <row r="4" spans="1:2" x14ac:dyDescent="0.25">
      <c r="A4">
        <v>0.6</v>
      </c>
    </row>
    <row r="5" spans="1:2" x14ac:dyDescent="0.25">
      <c r="A5">
        <v>1.4</v>
      </c>
    </row>
    <row r="6" spans="1:2" x14ac:dyDescent="0.25">
      <c r="A6">
        <v>0.1</v>
      </c>
    </row>
    <row r="7" spans="1:2" x14ac:dyDescent="0.25">
      <c r="A7" s="1"/>
      <c r="B7" s="1"/>
    </row>
    <row r="8" spans="1:2" x14ac:dyDescent="0.25">
      <c r="A8" t="s">
        <v>34</v>
      </c>
    </row>
    <row r="9" spans="1:2" x14ac:dyDescent="0.25">
      <c r="A9" t="s">
        <v>35</v>
      </c>
    </row>
    <row r="13" spans="1:2" x14ac:dyDescent="0.25">
      <c r="B13" s="1"/>
    </row>
  </sheetData>
  <phoneticPr fontId="2"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sheetViews>
  <sheetFormatPr defaultRowHeight="15" x14ac:dyDescent="0.25"/>
  <cols>
    <col min="7" max="7" width="10.85546875" bestFit="1" customWidth="1"/>
  </cols>
  <sheetData>
    <row r="1" spans="1:11" x14ac:dyDescent="0.25">
      <c r="A1" s="32" t="s">
        <v>48</v>
      </c>
      <c r="K1" s="33" t="str">
        <f>CONCATENATE("Sensitivity of ",$K$4," to ","Sensitivity factor")</f>
        <v>Sensitivity of Profit to Sensitivity factor</v>
      </c>
    </row>
    <row r="3" spans="1:11" x14ac:dyDescent="0.25">
      <c r="A3" t="s">
        <v>49</v>
      </c>
      <c r="K3" t="s">
        <v>44</v>
      </c>
    </row>
    <row r="4" spans="1:11" ht="149.25" x14ac:dyDescent="0.25">
      <c r="B4" s="30" t="s">
        <v>52</v>
      </c>
      <c r="C4" s="30" t="s">
        <v>53</v>
      </c>
      <c r="D4" s="30" t="s">
        <v>54</v>
      </c>
      <c r="E4" s="30" t="s">
        <v>55</v>
      </c>
      <c r="F4" s="30" t="s">
        <v>56</v>
      </c>
      <c r="G4" s="30" t="s">
        <v>9</v>
      </c>
      <c r="J4" s="33">
        <f>MATCH($K$4,OutputAddresses,0)</f>
        <v>6</v>
      </c>
      <c r="K4" s="31" t="s">
        <v>9</v>
      </c>
    </row>
    <row r="5" spans="1:11" x14ac:dyDescent="0.25">
      <c r="A5" s="27">
        <v>0.60000002384185791</v>
      </c>
      <c r="B5" s="17">
        <v>0</v>
      </c>
      <c r="C5" s="18">
        <v>0</v>
      </c>
      <c r="D5" s="18">
        <v>0</v>
      </c>
      <c r="E5" s="18">
        <v>1</v>
      </c>
      <c r="F5" s="18">
        <v>0</v>
      </c>
      <c r="G5" s="19">
        <v>5958333.3300000001</v>
      </c>
      <c r="K5">
        <f>INDEX(OutputValues,1,$J$4)</f>
        <v>5958333.3300000001</v>
      </c>
    </row>
    <row r="6" spans="1:11" x14ac:dyDescent="0.25">
      <c r="A6" s="27">
        <v>0.70000004768371582</v>
      </c>
      <c r="B6" s="20">
        <v>0</v>
      </c>
      <c r="C6" s="21">
        <v>0</v>
      </c>
      <c r="D6" s="21">
        <v>0</v>
      </c>
      <c r="E6" s="21">
        <v>1</v>
      </c>
      <c r="F6" s="21">
        <v>0</v>
      </c>
      <c r="G6" s="22">
        <v>5958333.3300000001</v>
      </c>
      <c r="K6">
        <f>INDEX(OutputValues,2,$J$4)</f>
        <v>5958333.3300000001</v>
      </c>
    </row>
    <row r="7" spans="1:11" x14ac:dyDescent="0.25">
      <c r="A7" s="27">
        <v>0.80000001192092896</v>
      </c>
      <c r="B7" s="20">
        <v>1</v>
      </c>
      <c r="C7" s="21">
        <v>0</v>
      </c>
      <c r="D7" s="21">
        <v>0</v>
      </c>
      <c r="E7" s="21">
        <v>1</v>
      </c>
      <c r="F7" s="21">
        <v>1</v>
      </c>
      <c r="G7" s="22">
        <v>6009090.9299999997</v>
      </c>
      <c r="K7">
        <f>INDEX(OutputValues,3,$J$4)</f>
        <v>6009090.9299999997</v>
      </c>
    </row>
    <row r="8" spans="1:11" x14ac:dyDescent="0.25">
      <c r="A8" s="27">
        <v>0.90000003576278687</v>
      </c>
      <c r="B8" s="20">
        <v>1</v>
      </c>
      <c r="C8" s="21">
        <v>0</v>
      </c>
      <c r="D8" s="21">
        <v>0</v>
      </c>
      <c r="E8" s="21">
        <v>1</v>
      </c>
      <c r="F8" s="21">
        <v>1</v>
      </c>
      <c r="G8" s="22">
        <v>6209090.9800000004</v>
      </c>
      <c r="K8">
        <f>INDEX(OutputValues,4,$J$4)</f>
        <v>6209090.9800000004</v>
      </c>
    </row>
    <row r="9" spans="1:11" x14ac:dyDescent="0.25">
      <c r="A9" s="27">
        <v>1</v>
      </c>
      <c r="B9" s="20">
        <v>1</v>
      </c>
      <c r="C9" s="21">
        <v>0</v>
      </c>
      <c r="D9" s="21">
        <v>0</v>
      </c>
      <c r="E9" s="21">
        <v>1</v>
      </c>
      <c r="F9" s="21">
        <v>1</v>
      </c>
      <c r="G9" s="22">
        <v>6409090.9100000001</v>
      </c>
      <c r="K9">
        <f>INDEX(OutputValues,5,$J$4)</f>
        <v>6409090.9100000001</v>
      </c>
    </row>
    <row r="10" spans="1:11" x14ac:dyDescent="0.25">
      <c r="A10" s="27">
        <v>1.1000000238418579</v>
      </c>
      <c r="B10" s="20">
        <v>1</v>
      </c>
      <c r="C10" s="21">
        <v>0</v>
      </c>
      <c r="D10" s="21">
        <v>0</v>
      </c>
      <c r="E10" s="21">
        <v>1</v>
      </c>
      <c r="F10" s="21">
        <v>1</v>
      </c>
      <c r="G10" s="22">
        <v>6609090.96</v>
      </c>
      <c r="K10">
        <f>INDEX(OutputValues,6,$J$4)</f>
        <v>6609090.96</v>
      </c>
    </row>
    <row r="11" spans="1:11" x14ac:dyDescent="0.25">
      <c r="A11" s="27">
        <v>1.2000000476837158</v>
      </c>
      <c r="B11" s="20">
        <v>1</v>
      </c>
      <c r="C11" s="21">
        <v>0</v>
      </c>
      <c r="D11" s="21">
        <v>0</v>
      </c>
      <c r="E11" s="21">
        <v>0</v>
      </c>
      <c r="F11" s="21">
        <v>1</v>
      </c>
      <c r="G11" s="22">
        <v>6809523.9100000001</v>
      </c>
      <c r="K11">
        <f>INDEX(OutputValues,7,$J$4)</f>
        <v>6809523.9100000001</v>
      </c>
    </row>
    <row r="12" spans="1:11" x14ac:dyDescent="0.25">
      <c r="A12" s="27">
        <v>1.3000000715255737</v>
      </c>
      <c r="B12" s="20">
        <v>1</v>
      </c>
      <c r="C12" s="21">
        <v>1</v>
      </c>
      <c r="D12" s="21">
        <v>0</v>
      </c>
      <c r="E12" s="21">
        <v>0</v>
      </c>
      <c r="F12" s="21">
        <v>0</v>
      </c>
      <c r="G12" s="22">
        <v>7150000.3899999997</v>
      </c>
      <c r="K12">
        <f>INDEX(OutputValues,8,$J$4)</f>
        <v>7150000.3899999997</v>
      </c>
    </row>
    <row r="13" spans="1:11" x14ac:dyDescent="0.25">
      <c r="A13" s="27">
        <v>1.4000000953674316</v>
      </c>
      <c r="B13" s="23">
        <v>1</v>
      </c>
      <c r="C13" s="24">
        <v>1</v>
      </c>
      <c r="D13" s="24">
        <v>0</v>
      </c>
      <c r="E13" s="24">
        <v>0</v>
      </c>
      <c r="F13" s="24">
        <v>0</v>
      </c>
      <c r="G13" s="25">
        <v>7700000.5199999996</v>
      </c>
      <c r="K13">
        <f>INDEX(OutputValues,9,$J$4)</f>
        <v>7700000.5199999996</v>
      </c>
    </row>
  </sheetData>
  <dataValidations count="1">
    <dataValidation type="list" allowBlank="1" showInputMessage="1" showErrorMessage="1" sqref="K4">
      <formula1>OutputAddresses</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I27"/>
  <sheetViews>
    <sheetView workbookViewId="0"/>
  </sheetViews>
  <sheetFormatPr defaultRowHeight="15" x14ac:dyDescent="0.25"/>
  <cols>
    <col min="1" max="1" width="34.7109375" style="3" customWidth="1"/>
    <col min="2" max="2" width="13.5703125" style="3" customWidth="1"/>
    <col min="3" max="3" width="12.140625" style="3" customWidth="1"/>
    <col min="4" max="6" width="16.5703125" style="3" customWidth="1"/>
    <col min="7" max="7" width="10.7109375" style="3" customWidth="1"/>
    <col min="8" max="8" width="24.42578125" style="3" customWidth="1"/>
    <col min="9" max="9" width="11.28515625" style="3" customWidth="1"/>
    <col min="10" max="16384" width="9.140625" style="3"/>
  </cols>
  <sheetData>
    <row r="1" spans="1:9" x14ac:dyDescent="0.25">
      <c r="A1" s="2" t="s">
        <v>10</v>
      </c>
    </row>
    <row r="2" spans="1:9" x14ac:dyDescent="0.25">
      <c r="A2" s="2"/>
    </row>
    <row r="3" spans="1:9" x14ac:dyDescent="0.25">
      <c r="A3" s="2" t="s">
        <v>11</v>
      </c>
      <c r="H3" s="2"/>
    </row>
    <row r="4" spans="1:9" x14ac:dyDescent="0.25">
      <c r="A4" s="3" t="s">
        <v>23</v>
      </c>
      <c r="B4" s="4" t="s">
        <v>24</v>
      </c>
      <c r="C4" s="4" t="s">
        <v>25</v>
      </c>
      <c r="D4" s="4" t="s">
        <v>26</v>
      </c>
      <c r="E4" s="4" t="s">
        <v>27</v>
      </c>
      <c r="F4" s="4" t="s">
        <v>28</v>
      </c>
      <c r="H4" s="5"/>
      <c r="I4" s="5"/>
    </row>
    <row r="5" spans="1:9" x14ac:dyDescent="0.25">
      <c r="A5" s="6" t="s">
        <v>1</v>
      </c>
      <c r="B5" s="9">
        <v>1.5</v>
      </c>
      <c r="C5" s="9">
        <v>3</v>
      </c>
      <c r="D5" s="9">
        <v>5</v>
      </c>
      <c r="E5" s="9">
        <v>6</v>
      </c>
      <c r="F5" s="9">
        <v>8</v>
      </c>
      <c r="H5" s="5"/>
      <c r="I5" s="5"/>
    </row>
    <row r="6" spans="1:9" x14ac:dyDescent="0.25">
      <c r="A6" s="3" t="s">
        <v>2</v>
      </c>
      <c r="B6" s="9">
        <v>30</v>
      </c>
      <c r="C6" s="9">
        <v>25</v>
      </c>
      <c r="D6" s="9">
        <v>40</v>
      </c>
      <c r="E6" s="9">
        <v>45</v>
      </c>
      <c r="F6" s="9">
        <v>55</v>
      </c>
      <c r="H6" s="5"/>
      <c r="I6" s="5"/>
    </row>
    <row r="7" spans="1:9" x14ac:dyDescent="0.25">
      <c r="A7" s="3" t="s">
        <v>3</v>
      </c>
      <c r="B7" s="9">
        <v>1000</v>
      </c>
      <c r="C7" s="9">
        <v>1000</v>
      </c>
      <c r="D7" s="9">
        <v>1000</v>
      </c>
      <c r="E7" s="9">
        <v>200</v>
      </c>
      <c r="F7" s="9">
        <v>200</v>
      </c>
      <c r="H7" s="5"/>
      <c r="I7" s="5"/>
    </row>
    <row r="8" spans="1:9" x14ac:dyDescent="0.25">
      <c r="B8" s="10"/>
      <c r="C8" s="10"/>
      <c r="D8" s="10"/>
      <c r="E8" s="10"/>
      <c r="F8" s="10"/>
      <c r="H8" s="5"/>
      <c r="I8" s="5"/>
    </row>
    <row r="9" spans="1:9" x14ac:dyDescent="0.25">
      <c r="A9" s="3" t="s">
        <v>29</v>
      </c>
      <c r="B9" s="11">
        <v>2000</v>
      </c>
      <c r="C9" s="11">
        <v>2500</v>
      </c>
      <c r="D9" s="11">
        <v>3000</v>
      </c>
      <c r="E9" s="11">
        <v>5500</v>
      </c>
      <c r="F9" s="11">
        <v>7000</v>
      </c>
      <c r="H9" s="5"/>
      <c r="I9" s="5"/>
    </row>
    <row r="10" spans="1:9" x14ac:dyDescent="0.25">
      <c r="B10" s="10"/>
      <c r="C10" s="10"/>
      <c r="D10" s="10"/>
      <c r="E10" s="10"/>
      <c r="F10" s="10"/>
      <c r="H10" s="5"/>
      <c r="I10" s="5"/>
    </row>
    <row r="11" spans="1:9" x14ac:dyDescent="0.25">
      <c r="A11" s="2" t="s">
        <v>12</v>
      </c>
      <c r="B11" s="10"/>
      <c r="C11" s="10"/>
      <c r="D11" s="10"/>
      <c r="E11" s="10"/>
      <c r="F11" s="10"/>
    </row>
    <row r="12" spans="1:9" x14ac:dyDescent="0.25">
      <c r="A12" s="3" t="s">
        <v>0</v>
      </c>
      <c r="B12" s="12" t="s">
        <v>24</v>
      </c>
      <c r="C12" s="12" t="s">
        <v>25</v>
      </c>
      <c r="D12" s="12" t="s">
        <v>26</v>
      </c>
      <c r="E12" s="12" t="s">
        <v>27</v>
      </c>
      <c r="F12" s="12" t="s">
        <v>28</v>
      </c>
    </row>
    <row r="13" spans="1:9" x14ac:dyDescent="0.25">
      <c r="A13" s="3" t="s">
        <v>50</v>
      </c>
      <c r="B13" s="13">
        <v>1</v>
      </c>
      <c r="C13" s="13">
        <v>0</v>
      </c>
      <c r="D13" s="13">
        <v>0</v>
      </c>
      <c r="E13" s="13">
        <v>1</v>
      </c>
      <c r="F13" s="13">
        <v>1</v>
      </c>
    </row>
    <row r="14" spans="1:9" x14ac:dyDescent="0.25">
      <c r="B14" s="7"/>
      <c r="C14" s="7"/>
      <c r="D14" s="7"/>
      <c r="E14" s="7"/>
      <c r="F14" s="7"/>
    </row>
    <row r="15" spans="1:9" x14ac:dyDescent="0.25">
      <c r="A15" s="3" t="s">
        <v>57</v>
      </c>
      <c r="B15" s="10">
        <f>B7*B13</f>
        <v>1000</v>
      </c>
      <c r="C15" s="10">
        <f>C7*C13</f>
        <v>0</v>
      </c>
      <c r="D15" s="10">
        <f>D7*D13</f>
        <v>0</v>
      </c>
      <c r="E15" s="10">
        <f>E7*E13</f>
        <v>200</v>
      </c>
      <c r="F15" s="10">
        <f>F7*F13</f>
        <v>200</v>
      </c>
    </row>
    <row r="16" spans="1:9" x14ac:dyDescent="0.25">
      <c r="B16" s="14" t="s">
        <v>7</v>
      </c>
      <c r="C16" s="14" t="s">
        <v>7</v>
      </c>
      <c r="D16" s="14" t="s">
        <v>7</v>
      </c>
      <c r="E16" s="14" t="s">
        <v>7</v>
      </c>
      <c r="F16" s="14" t="s">
        <v>7</v>
      </c>
    </row>
    <row r="17" spans="1:9" x14ac:dyDescent="0.25">
      <c r="A17" s="3" t="s">
        <v>4</v>
      </c>
      <c r="B17" s="13">
        <v>1000</v>
      </c>
      <c r="C17" s="13">
        <v>0</v>
      </c>
      <c r="D17" s="13">
        <v>0</v>
      </c>
      <c r="E17" s="13">
        <v>200</v>
      </c>
      <c r="F17" s="13">
        <v>472.72726440429687</v>
      </c>
    </row>
    <row r="18" spans="1:9" x14ac:dyDescent="0.25">
      <c r="B18" s="14" t="s">
        <v>7</v>
      </c>
      <c r="C18" s="14" t="s">
        <v>7</v>
      </c>
      <c r="D18" s="14" t="s">
        <v>7</v>
      </c>
      <c r="E18" s="14" t="s">
        <v>7</v>
      </c>
      <c r="F18" s="14" t="s">
        <v>7</v>
      </c>
    </row>
    <row r="19" spans="1:9" x14ac:dyDescent="0.25">
      <c r="A19" s="3" t="s">
        <v>58</v>
      </c>
      <c r="B19" s="7">
        <f>B13*MIN($D$23/B5,$D$24/B6)</f>
        <v>2166.6666666666665</v>
      </c>
      <c r="C19" s="7">
        <f>C13*MIN($D$23/C5,$D$24/C6)</f>
        <v>0</v>
      </c>
      <c r="D19" s="7">
        <f>D13*MIN($D$23/D5,$D$24/D6)</f>
        <v>0</v>
      </c>
      <c r="E19" s="7">
        <f>E13*MIN($D$23/E5,$D$24/E6)</f>
        <v>1083.3333333333333</v>
      </c>
      <c r="F19" s="7">
        <f>F13*MIN($D$23/F5,$D$24/F6)</f>
        <v>812.5</v>
      </c>
    </row>
    <row r="20" spans="1:9" x14ac:dyDescent="0.25">
      <c r="B20" s="7"/>
      <c r="C20" s="7"/>
      <c r="D20" s="7"/>
      <c r="E20" s="7"/>
      <c r="F20" s="7"/>
    </row>
    <row r="21" spans="1:9" x14ac:dyDescent="0.25">
      <c r="A21" s="2" t="s">
        <v>5</v>
      </c>
      <c r="B21" s="7"/>
      <c r="C21" s="7"/>
      <c r="D21" s="7"/>
      <c r="E21" s="7"/>
      <c r="F21" s="7"/>
    </row>
    <row r="22" spans="1:9" x14ac:dyDescent="0.25">
      <c r="B22" s="8" t="s">
        <v>13</v>
      </c>
      <c r="C22" s="8"/>
      <c r="D22" s="8" t="s">
        <v>14</v>
      </c>
      <c r="E22" s="8" t="s">
        <v>38</v>
      </c>
      <c r="F22" s="8"/>
    </row>
    <row r="23" spans="1:9" x14ac:dyDescent="0.25">
      <c r="A23" s="3" t="s">
        <v>6</v>
      </c>
      <c r="B23" s="7">
        <f>SUMPRODUCT(B5:F5,Units_produced)</f>
        <v>6481.818115234375</v>
      </c>
      <c r="C23" s="15" t="s">
        <v>7</v>
      </c>
      <c r="D23" s="26">
        <f t="shared" ref="D23:D24" si="0">E23*$I$23</f>
        <v>6500</v>
      </c>
      <c r="E23" s="9">
        <v>6500</v>
      </c>
      <c r="F23" s="7"/>
      <c r="H23" s="3" t="s">
        <v>37</v>
      </c>
      <c r="I23" s="28">
        <v>1</v>
      </c>
    </row>
    <row r="24" spans="1:9" x14ac:dyDescent="0.25">
      <c r="A24" s="3" t="s">
        <v>8</v>
      </c>
      <c r="B24" s="7">
        <f>SUMPRODUCT(B6:F6,Units_produced)</f>
        <v>64999.999542236328</v>
      </c>
      <c r="C24" s="15" t="s">
        <v>7</v>
      </c>
      <c r="D24" s="26">
        <f t="shared" si="0"/>
        <v>65000</v>
      </c>
      <c r="E24" s="9">
        <v>65000</v>
      </c>
      <c r="F24" s="7"/>
    </row>
    <row r="25" spans="1:9" x14ac:dyDescent="0.25">
      <c r="B25" s="7"/>
      <c r="C25" s="10"/>
      <c r="D25" s="10"/>
      <c r="E25" s="10"/>
      <c r="F25" s="10"/>
    </row>
    <row r="26" spans="1:9" x14ac:dyDescent="0.25">
      <c r="A26" s="2" t="s">
        <v>15</v>
      </c>
      <c r="B26" s="10"/>
      <c r="C26" s="10"/>
      <c r="D26" s="10"/>
      <c r="E26" s="10"/>
      <c r="F26" s="10"/>
    </row>
    <row r="27" spans="1:9" x14ac:dyDescent="0.25">
      <c r="A27" s="3" t="s">
        <v>9</v>
      </c>
      <c r="B27" s="16">
        <f>SUMPRODUCT(B9:F9,Units_produced)</f>
        <v>6409090.8508300781</v>
      </c>
      <c r="C27" s="10"/>
      <c r="D27" s="10"/>
      <c r="E27" s="10"/>
      <c r="F27" s="10"/>
    </row>
  </sheetData>
  <printOptions horizontalCentered="1" verticalCentered="1" headings="1" gridLines="1" gridLinesSet="0"/>
  <pageMargins left="0.75" right="0.75" top="1" bottom="1" header="0.5" footer="0.5"/>
  <pageSetup scale="51" orientation="portrait" horizontalDpi="300" vertic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sheetViews>
  <sheetFormatPr defaultRowHeight="15" x14ac:dyDescent="0.25"/>
  <cols>
    <col min="7" max="7" width="10.85546875" bestFit="1" customWidth="1"/>
  </cols>
  <sheetData>
    <row r="1" spans="1:11" x14ac:dyDescent="0.25">
      <c r="A1" s="32" t="s">
        <v>42</v>
      </c>
      <c r="K1" s="33" t="str">
        <f>CONCATENATE("Sensitivity of ",$K$4," to ","Sensitivity factor")</f>
        <v>Sensitivity of Profit to Sensitivity factor</v>
      </c>
    </row>
    <row r="3" spans="1:11" x14ac:dyDescent="0.25">
      <c r="A3" t="s">
        <v>43</v>
      </c>
      <c r="K3" t="s">
        <v>44</v>
      </c>
    </row>
    <row r="4" spans="1:11" ht="149.25" x14ac:dyDescent="0.25">
      <c r="B4" s="30" t="s">
        <v>52</v>
      </c>
      <c r="C4" s="30" t="s">
        <v>53</v>
      </c>
      <c r="D4" s="30" t="s">
        <v>54</v>
      </c>
      <c r="E4" s="30" t="s">
        <v>55</v>
      </c>
      <c r="F4" s="30" t="s">
        <v>56</v>
      </c>
      <c r="G4" s="30" t="s">
        <v>9</v>
      </c>
      <c r="J4" s="33">
        <f>MATCH($K$4,OutputAddresses,0)</f>
        <v>6</v>
      </c>
      <c r="K4" s="31" t="s">
        <v>9</v>
      </c>
    </row>
    <row r="5" spans="1:11" x14ac:dyDescent="0.25">
      <c r="A5" s="27">
        <v>0.60000002384185791</v>
      </c>
      <c r="B5" s="17">
        <v>0</v>
      </c>
      <c r="C5" s="18">
        <v>0</v>
      </c>
      <c r="D5" s="18">
        <v>0</v>
      </c>
      <c r="E5" s="18">
        <v>1</v>
      </c>
      <c r="F5" s="18">
        <v>0</v>
      </c>
      <c r="G5" s="19">
        <v>3575000.14</v>
      </c>
      <c r="K5">
        <f>INDEX(OutputValues,1,$J$4)</f>
        <v>3575000.14</v>
      </c>
    </row>
    <row r="6" spans="1:11" x14ac:dyDescent="0.25">
      <c r="A6" s="27">
        <v>0.70000004768371582</v>
      </c>
      <c r="B6" s="20">
        <v>0</v>
      </c>
      <c r="C6" s="21">
        <v>0</v>
      </c>
      <c r="D6" s="21">
        <v>0</v>
      </c>
      <c r="E6" s="21">
        <v>1</v>
      </c>
      <c r="F6" s="21">
        <v>0</v>
      </c>
      <c r="G6" s="22">
        <v>4170833.62</v>
      </c>
      <c r="K6">
        <f>INDEX(OutputValues,2,$J$4)</f>
        <v>4170833.62</v>
      </c>
    </row>
    <row r="7" spans="1:11" x14ac:dyDescent="0.25">
      <c r="A7" s="27">
        <v>0.80000001192092896</v>
      </c>
      <c r="B7" s="20">
        <v>1</v>
      </c>
      <c r="C7" s="21">
        <v>0</v>
      </c>
      <c r="D7" s="21">
        <v>0</v>
      </c>
      <c r="E7" s="21">
        <v>0</v>
      </c>
      <c r="F7" s="21">
        <v>1</v>
      </c>
      <c r="G7" s="22">
        <v>4800000.0999999996</v>
      </c>
      <c r="K7">
        <f>INDEX(OutputValues,3,$J$4)</f>
        <v>4800000.0999999996</v>
      </c>
    </row>
    <row r="8" spans="1:11" x14ac:dyDescent="0.25">
      <c r="A8" s="27">
        <v>0.90000003576278687</v>
      </c>
      <c r="B8" s="20">
        <v>1</v>
      </c>
      <c r="C8" s="21">
        <v>0</v>
      </c>
      <c r="D8" s="21">
        <v>0</v>
      </c>
      <c r="E8" s="21">
        <v>0</v>
      </c>
      <c r="F8" s="21">
        <v>1</v>
      </c>
      <c r="G8" s="22">
        <v>5627273.0199999996</v>
      </c>
      <c r="K8">
        <f>INDEX(OutputValues,4,$J$4)</f>
        <v>5627273.0199999996</v>
      </c>
    </row>
    <row r="9" spans="1:11" x14ac:dyDescent="0.25">
      <c r="A9" s="27">
        <v>1</v>
      </c>
      <c r="B9" s="20">
        <v>1</v>
      </c>
      <c r="C9" s="21">
        <v>0</v>
      </c>
      <c r="D9" s="21">
        <v>0</v>
      </c>
      <c r="E9" s="21">
        <v>1</v>
      </c>
      <c r="F9" s="21">
        <v>1</v>
      </c>
      <c r="G9" s="22">
        <v>6409090.9100000001</v>
      </c>
      <c r="K9">
        <f>INDEX(OutputValues,5,$J$4)</f>
        <v>6409090.9100000001</v>
      </c>
    </row>
    <row r="10" spans="1:11" x14ac:dyDescent="0.25">
      <c r="A10" s="27">
        <v>1.1000000238418579</v>
      </c>
      <c r="B10" s="20">
        <v>1</v>
      </c>
      <c r="C10" s="21">
        <v>0</v>
      </c>
      <c r="D10" s="21">
        <v>0</v>
      </c>
      <c r="E10" s="21">
        <v>1</v>
      </c>
      <c r="F10" s="21">
        <v>1</v>
      </c>
      <c r="G10" s="22">
        <v>7116666.8200000003</v>
      </c>
      <c r="K10">
        <f>INDEX(OutputValues,6,$J$4)</f>
        <v>7116666.8200000003</v>
      </c>
    </row>
    <row r="11" spans="1:11" x14ac:dyDescent="0.25">
      <c r="A11" s="27">
        <v>1.2000000476837158</v>
      </c>
      <c r="B11" s="20">
        <v>1</v>
      </c>
      <c r="C11" s="21">
        <v>0</v>
      </c>
      <c r="D11" s="21">
        <v>0</v>
      </c>
      <c r="E11" s="21">
        <v>1</v>
      </c>
      <c r="F11" s="21">
        <v>0</v>
      </c>
      <c r="G11" s="22">
        <v>7800000.3099999996</v>
      </c>
      <c r="K11">
        <f>INDEX(OutputValues,7,$J$4)</f>
        <v>7800000.3099999996</v>
      </c>
    </row>
    <row r="12" spans="1:11" x14ac:dyDescent="0.25">
      <c r="A12" s="27">
        <v>1.3000000715255737</v>
      </c>
      <c r="B12" s="20">
        <v>1</v>
      </c>
      <c r="C12" s="21">
        <v>0</v>
      </c>
      <c r="D12" s="21">
        <v>0</v>
      </c>
      <c r="E12" s="21">
        <v>1</v>
      </c>
      <c r="F12" s="21">
        <v>0</v>
      </c>
      <c r="G12" s="22">
        <v>8450000.4600000009</v>
      </c>
      <c r="K12">
        <f>INDEX(OutputValues,8,$J$4)</f>
        <v>8450000.4600000009</v>
      </c>
    </row>
    <row r="13" spans="1:11" x14ac:dyDescent="0.25">
      <c r="A13" s="27">
        <v>1.4000000953674316</v>
      </c>
      <c r="B13" s="23">
        <v>1</v>
      </c>
      <c r="C13" s="24">
        <v>0</v>
      </c>
      <c r="D13" s="24">
        <v>0</v>
      </c>
      <c r="E13" s="24">
        <v>1</v>
      </c>
      <c r="F13" s="24">
        <v>0</v>
      </c>
      <c r="G13" s="25">
        <v>9100000.6199999992</v>
      </c>
      <c r="K13">
        <f>INDEX(OutputValues,9,$J$4)</f>
        <v>9100000.6199999992</v>
      </c>
    </row>
  </sheetData>
  <dataValidations count="1">
    <dataValidation type="list" allowBlank="1" showInputMessage="1" showErrorMessage="1" sqref="K4">
      <formula1>OutputAddresses</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I27"/>
  <sheetViews>
    <sheetView workbookViewId="0"/>
  </sheetViews>
  <sheetFormatPr defaultRowHeight="15" x14ac:dyDescent="0.25"/>
  <cols>
    <col min="1" max="1" width="34.7109375" style="3" customWidth="1"/>
    <col min="2" max="2" width="13.5703125" style="3" customWidth="1"/>
    <col min="3" max="3" width="12.140625" style="3" customWidth="1"/>
    <col min="4" max="6" width="16.5703125" style="3" customWidth="1"/>
    <col min="7" max="7" width="10.7109375" style="3" customWidth="1"/>
    <col min="8" max="8" width="24.42578125" style="3" customWidth="1"/>
    <col min="9" max="9" width="11.28515625" style="3" customWidth="1"/>
    <col min="10" max="16384" width="9.140625" style="3"/>
  </cols>
  <sheetData>
    <row r="1" spans="1:9" x14ac:dyDescent="0.25">
      <c r="A1" s="2" t="s">
        <v>10</v>
      </c>
    </row>
    <row r="2" spans="1:9" x14ac:dyDescent="0.25">
      <c r="A2" s="2"/>
    </row>
    <row r="3" spans="1:9" x14ac:dyDescent="0.25">
      <c r="A3" s="2" t="s">
        <v>11</v>
      </c>
      <c r="H3" s="2"/>
    </row>
    <row r="4" spans="1:9" x14ac:dyDescent="0.25">
      <c r="A4" s="3" t="s">
        <v>23</v>
      </c>
      <c r="B4" s="4" t="s">
        <v>24</v>
      </c>
      <c r="C4" s="4" t="s">
        <v>25</v>
      </c>
      <c r="D4" s="4" t="s">
        <v>26</v>
      </c>
      <c r="E4" s="4" t="s">
        <v>27</v>
      </c>
      <c r="F4" s="4" t="s">
        <v>28</v>
      </c>
      <c r="H4" s="5"/>
      <c r="I4" s="5"/>
    </row>
    <row r="5" spans="1:9" x14ac:dyDescent="0.25">
      <c r="A5" s="6" t="s">
        <v>1</v>
      </c>
      <c r="B5" s="9">
        <v>1.5</v>
      </c>
      <c r="C5" s="9">
        <v>3</v>
      </c>
      <c r="D5" s="9">
        <v>5</v>
      </c>
      <c r="E5" s="9">
        <v>6</v>
      </c>
      <c r="F5" s="9">
        <v>8</v>
      </c>
      <c r="H5" s="5"/>
      <c r="I5" s="5"/>
    </row>
    <row r="6" spans="1:9" x14ac:dyDescent="0.25">
      <c r="A6" s="3" t="s">
        <v>2</v>
      </c>
      <c r="B6" s="9">
        <v>30</v>
      </c>
      <c r="C6" s="9">
        <v>25</v>
      </c>
      <c r="D6" s="9">
        <v>40</v>
      </c>
      <c r="E6" s="9">
        <v>45</v>
      </c>
      <c r="F6" s="9">
        <v>55</v>
      </c>
      <c r="H6" s="5"/>
      <c r="I6" s="5"/>
    </row>
    <row r="7" spans="1:9" x14ac:dyDescent="0.25">
      <c r="A7" s="3" t="s">
        <v>3</v>
      </c>
      <c r="B7" s="26">
        <f>B8*$I$7</f>
        <v>1000</v>
      </c>
      <c r="C7" s="26">
        <f>C8*$I$7</f>
        <v>1000</v>
      </c>
      <c r="D7" s="26">
        <f>D8*$I$7</f>
        <v>1000</v>
      </c>
      <c r="E7" s="26">
        <f>E8*$I$7</f>
        <v>200</v>
      </c>
      <c r="F7" s="26">
        <f>F8*$I$7</f>
        <v>200</v>
      </c>
      <c r="H7" s="3" t="s">
        <v>37</v>
      </c>
      <c r="I7" s="28">
        <v>1</v>
      </c>
    </row>
    <row r="8" spans="1:9" x14ac:dyDescent="0.25">
      <c r="A8" s="3" t="s">
        <v>36</v>
      </c>
      <c r="B8" s="9">
        <v>1000</v>
      </c>
      <c r="C8" s="9">
        <v>1000</v>
      </c>
      <c r="D8" s="9">
        <v>1000</v>
      </c>
      <c r="E8" s="9">
        <v>200</v>
      </c>
      <c r="F8" s="9">
        <v>200</v>
      </c>
      <c r="H8" s="5"/>
      <c r="I8" s="5"/>
    </row>
    <row r="9" spans="1:9" x14ac:dyDescent="0.25">
      <c r="A9" s="3" t="s">
        <v>29</v>
      </c>
      <c r="B9" s="11">
        <v>2000</v>
      </c>
      <c r="C9" s="11">
        <v>2500</v>
      </c>
      <c r="D9" s="11">
        <v>3000</v>
      </c>
      <c r="E9" s="11">
        <v>5500</v>
      </c>
      <c r="F9" s="11">
        <v>7000</v>
      </c>
      <c r="H9" s="5"/>
      <c r="I9" s="5"/>
    </row>
    <row r="10" spans="1:9" x14ac:dyDescent="0.25">
      <c r="B10" s="10"/>
      <c r="C10" s="10"/>
      <c r="D10" s="10"/>
      <c r="E10" s="10"/>
      <c r="F10" s="10"/>
      <c r="H10" s="5"/>
      <c r="I10" s="5"/>
    </row>
    <row r="11" spans="1:9" x14ac:dyDescent="0.25">
      <c r="A11" s="2" t="s">
        <v>12</v>
      </c>
      <c r="B11" s="10"/>
      <c r="C11" s="10"/>
      <c r="D11" s="10"/>
      <c r="E11" s="10"/>
      <c r="F11" s="10"/>
    </row>
    <row r="12" spans="1:9" x14ac:dyDescent="0.25">
      <c r="A12" s="3" t="s">
        <v>0</v>
      </c>
      <c r="B12" s="12" t="s">
        <v>24</v>
      </c>
      <c r="C12" s="12" t="s">
        <v>25</v>
      </c>
      <c r="D12" s="12" t="s">
        <v>26</v>
      </c>
      <c r="E12" s="12" t="s">
        <v>27</v>
      </c>
      <c r="F12" s="12" t="s">
        <v>28</v>
      </c>
    </row>
    <row r="13" spans="1:9" x14ac:dyDescent="0.25">
      <c r="A13" s="3" t="s">
        <v>50</v>
      </c>
      <c r="B13" s="13">
        <v>1</v>
      </c>
      <c r="C13" s="13">
        <v>0</v>
      </c>
      <c r="D13" s="13">
        <v>0</v>
      </c>
      <c r="E13" s="13">
        <v>1</v>
      </c>
      <c r="F13" s="13">
        <v>1</v>
      </c>
    </row>
    <row r="14" spans="1:9" x14ac:dyDescent="0.25">
      <c r="B14" s="7"/>
      <c r="C14" s="7"/>
      <c r="D14" s="7"/>
      <c r="E14" s="7"/>
      <c r="F14" s="7"/>
    </row>
    <row r="15" spans="1:9" x14ac:dyDescent="0.25">
      <c r="A15" s="3" t="s">
        <v>57</v>
      </c>
      <c r="B15" s="10">
        <f>B7*B13</f>
        <v>1000</v>
      </c>
      <c r="C15" s="10">
        <f>C7*C13</f>
        <v>0</v>
      </c>
      <c r="D15" s="10">
        <f>D7*D13</f>
        <v>0</v>
      </c>
      <c r="E15" s="10">
        <f>E7*E13</f>
        <v>200</v>
      </c>
      <c r="F15" s="10">
        <f>F7*F13</f>
        <v>200</v>
      </c>
    </row>
    <row r="16" spans="1:9" x14ac:dyDescent="0.25">
      <c r="B16" s="14" t="s">
        <v>7</v>
      </c>
      <c r="C16" s="14" t="s">
        <v>7</v>
      </c>
      <c r="D16" s="14" t="s">
        <v>7</v>
      </c>
      <c r="E16" s="14" t="s">
        <v>7</v>
      </c>
      <c r="F16" s="14" t="s">
        <v>7</v>
      </c>
    </row>
    <row r="17" spans="1:6" x14ac:dyDescent="0.25">
      <c r="A17" s="3" t="s">
        <v>4</v>
      </c>
      <c r="B17" s="13">
        <v>1000</v>
      </c>
      <c r="C17" s="13">
        <v>0</v>
      </c>
      <c r="D17" s="13">
        <v>0</v>
      </c>
      <c r="E17" s="13">
        <v>200</v>
      </c>
      <c r="F17" s="13">
        <v>472.72726440429687</v>
      </c>
    </row>
    <row r="18" spans="1:6" x14ac:dyDescent="0.25">
      <c r="B18" s="14" t="s">
        <v>7</v>
      </c>
      <c r="C18" s="14" t="s">
        <v>7</v>
      </c>
      <c r="D18" s="14" t="s">
        <v>7</v>
      </c>
      <c r="E18" s="14" t="s">
        <v>7</v>
      </c>
      <c r="F18" s="14" t="s">
        <v>7</v>
      </c>
    </row>
    <row r="19" spans="1:6" x14ac:dyDescent="0.25">
      <c r="A19" s="3" t="s">
        <v>58</v>
      </c>
      <c r="B19" s="7">
        <f>B13*MIN($D$23/B5,$D$24/B6)</f>
        <v>2166.6666666666665</v>
      </c>
      <c r="C19" s="7">
        <f>C13*MIN($D$23/C5,$D$24/C6)</f>
        <v>0</v>
      </c>
      <c r="D19" s="7">
        <f>D13*MIN($D$23/D5,$D$24/D6)</f>
        <v>0</v>
      </c>
      <c r="E19" s="7">
        <f>E13*MIN($D$23/E5,$D$24/E6)</f>
        <v>1083.3333333333333</v>
      </c>
      <c r="F19" s="7">
        <f>F13*MIN($D$23/F5,$D$24/F6)</f>
        <v>812.5</v>
      </c>
    </row>
    <row r="20" spans="1:6" x14ac:dyDescent="0.25">
      <c r="B20" s="7"/>
      <c r="C20" s="7"/>
      <c r="D20" s="7"/>
      <c r="E20" s="7"/>
      <c r="F20" s="7"/>
    </row>
    <row r="21" spans="1:6" x14ac:dyDescent="0.25">
      <c r="A21" s="2" t="s">
        <v>5</v>
      </c>
      <c r="B21" s="7"/>
      <c r="C21" s="7"/>
      <c r="D21" s="7"/>
      <c r="E21" s="7"/>
      <c r="F21" s="7"/>
    </row>
    <row r="22" spans="1:6" x14ac:dyDescent="0.25">
      <c r="B22" s="8" t="s">
        <v>13</v>
      </c>
      <c r="C22" s="8"/>
      <c r="D22" s="8" t="s">
        <v>14</v>
      </c>
      <c r="E22" s="8"/>
      <c r="F22" s="8"/>
    </row>
    <row r="23" spans="1:6" x14ac:dyDescent="0.25">
      <c r="A23" s="3" t="s">
        <v>6</v>
      </c>
      <c r="B23" s="7">
        <f>SUMPRODUCT(B5:F5,Units_produced)</f>
        <v>6481.818115234375</v>
      </c>
      <c r="C23" s="15" t="s">
        <v>7</v>
      </c>
      <c r="D23" s="9">
        <v>6500</v>
      </c>
      <c r="E23" s="7"/>
      <c r="F23" s="7"/>
    </row>
    <row r="24" spans="1:6" x14ac:dyDescent="0.25">
      <c r="A24" s="3" t="s">
        <v>8</v>
      </c>
      <c r="B24" s="7">
        <f>SUMPRODUCT(B6:F6,Units_produced)</f>
        <v>64999.999542236328</v>
      </c>
      <c r="C24" s="15" t="s">
        <v>7</v>
      </c>
      <c r="D24" s="9">
        <v>65000</v>
      </c>
      <c r="E24" s="7"/>
      <c r="F24" s="7"/>
    </row>
    <row r="25" spans="1:6" x14ac:dyDescent="0.25">
      <c r="B25" s="7"/>
      <c r="C25" s="10"/>
      <c r="D25" s="10"/>
      <c r="E25" s="10"/>
      <c r="F25" s="10"/>
    </row>
    <row r="26" spans="1:6" x14ac:dyDescent="0.25">
      <c r="A26" s="2" t="s">
        <v>15</v>
      </c>
      <c r="B26" s="10"/>
      <c r="C26" s="10"/>
      <c r="D26" s="10"/>
      <c r="E26" s="10"/>
      <c r="F26" s="10"/>
    </row>
    <row r="27" spans="1:6" x14ac:dyDescent="0.25">
      <c r="A27" s="3" t="s">
        <v>9</v>
      </c>
      <c r="B27" s="16">
        <f>SUMPRODUCT(B9:F9,Units_produced)</f>
        <v>6409090.8508300781</v>
      </c>
      <c r="C27" s="10"/>
      <c r="D27" s="10"/>
      <c r="E27" s="10"/>
      <c r="F27" s="10"/>
    </row>
  </sheetData>
  <printOptions horizontalCentered="1" verticalCentered="1" headings="1" gridLines="1" gridLinesSet="0"/>
  <pageMargins left="0.75" right="0.75" top="1" bottom="1" header="0.5" footer="0.5"/>
  <pageSetup scale="57"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
  <sheetViews>
    <sheetView workbookViewId="0"/>
  </sheetViews>
  <sheetFormatPr defaultRowHeight="15" x14ac:dyDescent="0.25"/>
  <cols>
    <col min="7" max="7" width="10.85546875" bestFit="1" customWidth="1"/>
  </cols>
  <sheetData>
    <row r="1" spans="1:11" x14ac:dyDescent="0.25">
      <c r="A1" s="32" t="s">
        <v>46</v>
      </c>
      <c r="K1" s="33" t="str">
        <f>CONCATENATE("Sensitivity of ",$K$4," to ","Sensitivity factor")</f>
        <v>Sensitivity of Profit to Sensitivity factor</v>
      </c>
    </row>
    <row r="3" spans="1:11" x14ac:dyDescent="0.25">
      <c r="A3" t="s">
        <v>47</v>
      </c>
      <c r="K3" t="s">
        <v>44</v>
      </c>
    </row>
    <row r="4" spans="1:11" ht="149.25" x14ac:dyDescent="0.25">
      <c r="B4" s="30" t="s">
        <v>52</v>
      </c>
      <c r="C4" s="30" t="s">
        <v>53</v>
      </c>
      <c r="D4" s="30" t="s">
        <v>54</v>
      </c>
      <c r="E4" s="30" t="s">
        <v>55</v>
      </c>
      <c r="F4" s="30" t="s">
        <v>56</v>
      </c>
      <c r="G4" s="30" t="s">
        <v>9</v>
      </c>
      <c r="J4" s="33">
        <f>MATCH($K$4,OutputAddresses,0)</f>
        <v>6</v>
      </c>
      <c r="K4" s="31" t="s">
        <v>9</v>
      </c>
    </row>
    <row r="5" spans="1:11" x14ac:dyDescent="0.25">
      <c r="A5" s="27">
        <v>0.60000002384185791</v>
      </c>
      <c r="B5" s="17">
        <v>1</v>
      </c>
      <c r="C5" s="18">
        <v>0</v>
      </c>
      <c r="D5" s="18">
        <v>0</v>
      </c>
      <c r="E5" s="18">
        <v>1</v>
      </c>
      <c r="F5" s="18">
        <v>0</v>
      </c>
      <c r="G5" s="19">
        <v>6500000</v>
      </c>
      <c r="K5">
        <f>INDEX(OutputValues,1,$J$4)</f>
        <v>6500000</v>
      </c>
    </row>
    <row r="6" spans="1:11" x14ac:dyDescent="0.25">
      <c r="A6" s="27">
        <v>0.70000004768371582</v>
      </c>
      <c r="B6" s="20">
        <v>1</v>
      </c>
      <c r="C6" s="21">
        <v>0</v>
      </c>
      <c r="D6" s="21">
        <v>0</v>
      </c>
      <c r="E6" s="21">
        <v>1</v>
      </c>
      <c r="F6" s="21">
        <v>0</v>
      </c>
      <c r="G6" s="22">
        <v>6500000</v>
      </c>
      <c r="K6">
        <f>INDEX(OutputValues,2,$J$4)</f>
        <v>6500000</v>
      </c>
    </row>
    <row r="7" spans="1:11" x14ac:dyDescent="0.25">
      <c r="A7" s="27">
        <v>0.80000001192092896</v>
      </c>
      <c r="B7" s="20">
        <v>1</v>
      </c>
      <c r="C7" s="21">
        <v>0</v>
      </c>
      <c r="D7" s="21">
        <v>0</v>
      </c>
      <c r="E7" s="21">
        <v>1</v>
      </c>
      <c r="F7" s="21">
        <v>0</v>
      </c>
      <c r="G7" s="22">
        <v>6500000</v>
      </c>
      <c r="K7">
        <f>INDEX(OutputValues,3,$J$4)</f>
        <v>6500000</v>
      </c>
    </row>
    <row r="8" spans="1:11" x14ac:dyDescent="0.25">
      <c r="A8" s="27">
        <v>0.90000003576278687</v>
      </c>
      <c r="B8" s="20">
        <v>1</v>
      </c>
      <c r="C8" s="21">
        <v>0</v>
      </c>
      <c r="D8" s="21">
        <v>0</v>
      </c>
      <c r="E8" s="21">
        <v>1</v>
      </c>
      <c r="F8" s="21">
        <v>1</v>
      </c>
      <c r="G8" s="22">
        <v>6470000</v>
      </c>
      <c r="K8">
        <f>INDEX(OutputValues,4,$J$4)</f>
        <v>6470000</v>
      </c>
    </row>
    <row r="9" spans="1:11" x14ac:dyDescent="0.25">
      <c r="A9" s="27">
        <v>1</v>
      </c>
      <c r="B9" s="20">
        <v>1</v>
      </c>
      <c r="C9" s="21">
        <v>0</v>
      </c>
      <c r="D9" s="21">
        <v>0</v>
      </c>
      <c r="E9" s="21">
        <v>1</v>
      </c>
      <c r="F9" s="21">
        <v>1</v>
      </c>
      <c r="G9" s="22">
        <v>6409090.9100000001</v>
      </c>
      <c r="K9">
        <f>INDEX(OutputValues,5,$J$4)</f>
        <v>6409090.9100000001</v>
      </c>
    </row>
    <row r="10" spans="1:11" x14ac:dyDescent="0.25">
      <c r="A10" s="27">
        <v>1.1000000238418579</v>
      </c>
      <c r="B10" s="20">
        <v>1</v>
      </c>
      <c r="C10" s="21">
        <v>0</v>
      </c>
      <c r="D10" s="21">
        <v>0</v>
      </c>
      <c r="E10" s="21">
        <v>0</v>
      </c>
      <c r="F10" s="21">
        <v>1</v>
      </c>
      <c r="G10" s="22">
        <v>6272727.2300000004</v>
      </c>
      <c r="K10">
        <f>INDEX(OutputValues,6,$J$4)</f>
        <v>6272727.2300000004</v>
      </c>
    </row>
    <row r="11" spans="1:11" x14ac:dyDescent="0.25">
      <c r="A11" s="27">
        <v>1.2000000476837158</v>
      </c>
      <c r="B11" s="20">
        <v>1</v>
      </c>
      <c r="C11" s="21">
        <v>0</v>
      </c>
      <c r="D11" s="21">
        <v>0</v>
      </c>
      <c r="E11" s="21">
        <v>0</v>
      </c>
      <c r="F11" s="21">
        <v>1</v>
      </c>
      <c r="G11" s="22">
        <v>6090909</v>
      </c>
      <c r="K11">
        <f>INDEX(OutputValues,7,$J$4)</f>
        <v>6090909</v>
      </c>
    </row>
    <row r="12" spans="1:11" x14ac:dyDescent="0.25">
      <c r="A12" s="27">
        <v>1.3000000715255737</v>
      </c>
      <c r="B12" s="20">
        <v>0</v>
      </c>
      <c r="C12" s="21">
        <v>0</v>
      </c>
      <c r="D12" s="21">
        <v>0</v>
      </c>
      <c r="E12" s="21">
        <v>1</v>
      </c>
      <c r="F12" s="21">
        <v>0</v>
      </c>
      <c r="G12" s="22">
        <v>5958333.3300000001</v>
      </c>
      <c r="K12">
        <f>INDEX(OutputValues,8,$J$4)</f>
        <v>5958333.3300000001</v>
      </c>
    </row>
    <row r="13" spans="1:11" x14ac:dyDescent="0.25">
      <c r="A13" s="27">
        <v>1.4000000953674316</v>
      </c>
      <c r="B13" s="23">
        <v>0</v>
      </c>
      <c r="C13" s="24">
        <v>0</v>
      </c>
      <c r="D13" s="24">
        <v>0</v>
      </c>
      <c r="E13" s="24">
        <v>1</v>
      </c>
      <c r="F13" s="24">
        <v>0</v>
      </c>
      <c r="G13" s="25">
        <v>5958333.3300000001</v>
      </c>
      <c r="K13">
        <f>INDEX(OutputValues,9,$J$4)</f>
        <v>5958333.3300000001</v>
      </c>
    </row>
  </sheetData>
  <dataValidations count="1">
    <dataValidation type="list" allowBlank="1" showInputMessage="1" showErrorMessage="1" sqref="K4">
      <formula1>OutputAddresses</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I27"/>
  <sheetViews>
    <sheetView workbookViewId="0"/>
  </sheetViews>
  <sheetFormatPr defaultRowHeight="15" x14ac:dyDescent="0.25"/>
  <cols>
    <col min="1" max="1" width="34.7109375" style="3" customWidth="1"/>
    <col min="2" max="2" width="13.5703125" style="3" customWidth="1"/>
    <col min="3" max="3" width="12.140625" style="3" customWidth="1"/>
    <col min="4" max="6" width="16.5703125" style="3" customWidth="1"/>
    <col min="7" max="7" width="10.7109375" style="3" customWidth="1"/>
    <col min="8" max="8" width="24.42578125" style="3" customWidth="1"/>
    <col min="9" max="9" width="11.28515625" style="3" customWidth="1"/>
    <col min="10" max="16384" width="9.140625" style="3"/>
  </cols>
  <sheetData>
    <row r="1" spans="1:9" x14ac:dyDescent="0.25">
      <c r="A1" s="2" t="s">
        <v>10</v>
      </c>
    </row>
    <row r="2" spans="1:9" x14ac:dyDescent="0.25">
      <c r="A2" s="2"/>
    </row>
    <row r="3" spans="1:9" x14ac:dyDescent="0.25">
      <c r="A3" s="2" t="s">
        <v>11</v>
      </c>
      <c r="H3" s="2"/>
    </row>
    <row r="4" spans="1:9" x14ac:dyDescent="0.25">
      <c r="A4" s="3" t="s">
        <v>23</v>
      </c>
      <c r="B4" s="4" t="s">
        <v>24</v>
      </c>
      <c r="C4" s="4" t="s">
        <v>25</v>
      </c>
      <c r="D4" s="4" t="s">
        <v>26</v>
      </c>
      <c r="E4" s="4" t="s">
        <v>27</v>
      </c>
      <c r="F4" s="4" t="s">
        <v>28</v>
      </c>
      <c r="H4" s="5"/>
      <c r="I4" s="5"/>
    </row>
    <row r="5" spans="1:9" x14ac:dyDescent="0.25">
      <c r="A5" s="6" t="s">
        <v>1</v>
      </c>
      <c r="B5" s="9">
        <v>1.5</v>
      </c>
      <c r="C5" s="9">
        <v>3</v>
      </c>
      <c r="D5" s="9">
        <v>5</v>
      </c>
      <c r="E5" s="9">
        <v>6</v>
      </c>
      <c r="F5" s="9">
        <v>8</v>
      </c>
      <c r="H5" s="5"/>
      <c r="I5" s="5"/>
    </row>
    <row r="6" spans="1:9" x14ac:dyDescent="0.25">
      <c r="A6" s="3" t="s">
        <v>2</v>
      </c>
      <c r="B6" s="9">
        <v>30</v>
      </c>
      <c r="C6" s="9">
        <v>25</v>
      </c>
      <c r="D6" s="9">
        <v>40</v>
      </c>
      <c r="E6" s="9">
        <v>45</v>
      </c>
      <c r="F6" s="9">
        <v>55</v>
      </c>
      <c r="H6" s="5"/>
      <c r="I6" s="5"/>
    </row>
    <row r="7" spans="1:9" x14ac:dyDescent="0.25">
      <c r="A7" s="3" t="s">
        <v>3</v>
      </c>
      <c r="B7" s="9">
        <v>1000</v>
      </c>
      <c r="C7" s="9">
        <v>1000</v>
      </c>
      <c r="D7" s="9">
        <v>1000</v>
      </c>
      <c r="E7" s="9">
        <v>200</v>
      </c>
      <c r="F7" s="9">
        <v>200</v>
      </c>
      <c r="H7" s="5"/>
      <c r="I7" s="5"/>
    </row>
    <row r="8" spans="1:9" x14ac:dyDescent="0.25">
      <c r="B8" s="10"/>
      <c r="C8" s="10"/>
      <c r="D8" s="10"/>
      <c r="E8" s="10"/>
      <c r="F8" s="10"/>
      <c r="H8" s="5"/>
      <c r="I8" s="5"/>
    </row>
    <row r="9" spans="1:9" x14ac:dyDescent="0.25">
      <c r="A9" s="3" t="s">
        <v>29</v>
      </c>
      <c r="B9" s="29">
        <f t="shared" ref="B9:D9" si="0">B10*$I$9</f>
        <v>2000</v>
      </c>
      <c r="C9" s="29">
        <f t="shared" si="0"/>
        <v>2500</v>
      </c>
      <c r="D9" s="29">
        <f t="shared" si="0"/>
        <v>3000</v>
      </c>
      <c r="E9" s="11">
        <v>5500</v>
      </c>
      <c r="F9" s="11">
        <v>7000</v>
      </c>
      <c r="H9" s="5" t="s">
        <v>37</v>
      </c>
      <c r="I9" s="28">
        <v>1</v>
      </c>
    </row>
    <row r="10" spans="1:9" x14ac:dyDescent="0.25">
      <c r="A10" s="3" t="s">
        <v>39</v>
      </c>
      <c r="B10" s="11">
        <v>2000</v>
      </c>
      <c r="C10" s="11">
        <v>2500</v>
      </c>
      <c r="D10" s="11">
        <v>3000</v>
      </c>
      <c r="E10" s="29"/>
      <c r="F10" s="29"/>
      <c r="H10" s="5"/>
      <c r="I10" s="5"/>
    </row>
    <row r="11" spans="1:9" x14ac:dyDescent="0.25">
      <c r="A11" s="2" t="s">
        <v>12</v>
      </c>
      <c r="B11" s="10"/>
      <c r="C11" s="10"/>
      <c r="D11" s="10"/>
      <c r="E11" s="10"/>
      <c r="F11" s="10"/>
    </row>
    <row r="12" spans="1:9" x14ac:dyDescent="0.25">
      <c r="A12" s="3" t="s">
        <v>0</v>
      </c>
      <c r="B12" s="12" t="s">
        <v>24</v>
      </c>
      <c r="C12" s="12" t="s">
        <v>25</v>
      </c>
      <c r="D12" s="12" t="s">
        <v>26</v>
      </c>
      <c r="E12" s="12" t="s">
        <v>27</v>
      </c>
      <c r="F12" s="12" t="s">
        <v>28</v>
      </c>
    </row>
    <row r="13" spans="1:9" x14ac:dyDescent="0.25">
      <c r="A13" s="3" t="s">
        <v>50</v>
      </c>
      <c r="B13" s="13">
        <v>1</v>
      </c>
      <c r="C13" s="13">
        <v>0</v>
      </c>
      <c r="D13" s="13">
        <v>0</v>
      </c>
      <c r="E13" s="13">
        <v>1</v>
      </c>
      <c r="F13" s="13">
        <v>1</v>
      </c>
    </row>
    <row r="14" spans="1:9" x14ac:dyDescent="0.25">
      <c r="B14" s="7"/>
      <c r="C14" s="7"/>
      <c r="D14" s="7"/>
      <c r="E14" s="7"/>
      <c r="F14" s="7"/>
    </row>
    <row r="15" spans="1:9" x14ac:dyDescent="0.25">
      <c r="A15" s="3" t="s">
        <v>57</v>
      </c>
      <c r="B15" s="10">
        <f>B7*B13</f>
        <v>1000</v>
      </c>
      <c r="C15" s="10">
        <f>C7*C13</f>
        <v>0</v>
      </c>
      <c r="D15" s="10">
        <f>D7*D13</f>
        <v>0</v>
      </c>
      <c r="E15" s="10">
        <f>E7*E13</f>
        <v>200</v>
      </c>
      <c r="F15" s="10">
        <f>F7*F13</f>
        <v>200</v>
      </c>
    </row>
    <row r="16" spans="1:9" x14ac:dyDescent="0.25">
      <c r="B16" s="14" t="s">
        <v>7</v>
      </c>
      <c r="C16" s="14" t="s">
        <v>7</v>
      </c>
      <c r="D16" s="14" t="s">
        <v>7</v>
      </c>
      <c r="E16" s="14" t="s">
        <v>7</v>
      </c>
      <c r="F16" s="14" t="s">
        <v>7</v>
      </c>
    </row>
    <row r="17" spans="1:6" x14ac:dyDescent="0.25">
      <c r="A17" s="3" t="s">
        <v>4</v>
      </c>
      <c r="B17" s="13">
        <v>1000</v>
      </c>
      <c r="C17" s="13">
        <v>0</v>
      </c>
      <c r="D17" s="13">
        <v>0</v>
      </c>
      <c r="E17" s="13">
        <v>200</v>
      </c>
      <c r="F17" s="13">
        <v>472.72726440429687</v>
      </c>
    </row>
    <row r="18" spans="1:6" x14ac:dyDescent="0.25">
      <c r="B18" s="14" t="s">
        <v>7</v>
      </c>
      <c r="C18" s="14" t="s">
        <v>7</v>
      </c>
      <c r="D18" s="14" t="s">
        <v>7</v>
      </c>
      <c r="E18" s="14" t="s">
        <v>7</v>
      </c>
      <c r="F18" s="14" t="s">
        <v>7</v>
      </c>
    </row>
    <row r="19" spans="1:6" x14ac:dyDescent="0.25">
      <c r="A19" s="3" t="s">
        <v>58</v>
      </c>
      <c r="B19" s="7">
        <f>B13*MIN($D$23/B5,$D$24/B6)</f>
        <v>2166.6666666666665</v>
      </c>
      <c r="C19" s="7">
        <f>C13*MIN($D$23/C5,$D$24/C6)</f>
        <v>0</v>
      </c>
      <c r="D19" s="7">
        <f>D13*MIN($D$23/D5,$D$24/D6)</f>
        <v>0</v>
      </c>
      <c r="E19" s="7">
        <f>E13*MIN($D$23/E5,$D$24/E6)</f>
        <v>1083.3333333333333</v>
      </c>
      <c r="F19" s="7">
        <f>F13*MIN($D$23/F5,$D$24/F6)</f>
        <v>812.5</v>
      </c>
    </row>
    <row r="20" spans="1:6" x14ac:dyDescent="0.25">
      <c r="B20" s="7"/>
      <c r="C20" s="7"/>
      <c r="D20" s="7"/>
      <c r="E20" s="7"/>
      <c r="F20" s="7"/>
    </row>
    <row r="21" spans="1:6" x14ac:dyDescent="0.25">
      <c r="A21" s="2" t="s">
        <v>5</v>
      </c>
      <c r="B21" s="7"/>
      <c r="C21" s="7"/>
      <c r="D21" s="7"/>
      <c r="E21" s="7"/>
      <c r="F21" s="7"/>
    </row>
    <row r="22" spans="1:6" x14ac:dyDescent="0.25">
      <c r="B22" s="8" t="s">
        <v>13</v>
      </c>
      <c r="C22" s="8"/>
      <c r="D22" s="8" t="s">
        <v>14</v>
      </c>
      <c r="E22" s="8"/>
      <c r="F22" s="8"/>
    </row>
    <row r="23" spans="1:6" x14ac:dyDescent="0.25">
      <c r="A23" s="3" t="s">
        <v>6</v>
      </c>
      <c r="B23" s="7">
        <f>SUMPRODUCT(B5:F5,Units_produced)</f>
        <v>6481.818115234375</v>
      </c>
      <c r="C23" s="15" t="s">
        <v>7</v>
      </c>
      <c r="D23" s="9">
        <v>6500</v>
      </c>
      <c r="E23" s="7"/>
      <c r="F23" s="7"/>
    </row>
    <row r="24" spans="1:6" x14ac:dyDescent="0.25">
      <c r="A24" s="3" t="s">
        <v>8</v>
      </c>
      <c r="B24" s="7">
        <f>SUMPRODUCT(B6:F6,Units_produced)</f>
        <v>64999.999542236328</v>
      </c>
      <c r="C24" s="15" t="s">
        <v>7</v>
      </c>
      <c r="D24" s="9">
        <v>65000</v>
      </c>
      <c r="E24" s="7"/>
      <c r="F24" s="7"/>
    </row>
    <row r="25" spans="1:6" x14ac:dyDescent="0.25">
      <c r="B25" s="7"/>
      <c r="C25" s="10"/>
      <c r="D25" s="10"/>
      <c r="E25" s="10"/>
      <c r="F25" s="10"/>
    </row>
    <row r="26" spans="1:6" x14ac:dyDescent="0.25">
      <c r="A26" s="2" t="s">
        <v>15</v>
      </c>
      <c r="B26" s="10"/>
      <c r="C26" s="10"/>
      <c r="D26" s="10"/>
      <c r="E26" s="10"/>
      <c r="F26" s="10"/>
    </row>
    <row r="27" spans="1:6" x14ac:dyDescent="0.25">
      <c r="A27" s="3" t="s">
        <v>9</v>
      </c>
      <c r="B27" s="16">
        <f>SUMPRODUCT(B9:F9,Units_produced)</f>
        <v>6409090.8508300781</v>
      </c>
      <c r="C27" s="10"/>
      <c r="D27" s="10"/>
      <c r="E27" s="10"/>
      <c r="F27" s="10"/>
    </row>
  </sheetData>
  <printOptions horizontalCentered="1" verticalCentered="1" headings="1" gridLines="1" gridLinesSet="0"/>
  <pageMargins left="0.75" right="0.75" top="1" bottom="1" header="0.5" footer="0.5"/>
  <pageSetup scale="57" orientation="portrait"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defaultRowHeight="15" x14ac:dyDescent="0.25"/>
  <sheetData>
    <row r="1" spans="1:2" x14ac:dyDescent="0.25">
      <c r="A1">
        <v>1</v>
      </c>
    </row>
    <row r="2" spans="1:2" x14ac:dyDescent="0.25">
      <c r="A2" t="s">
        <v>40</v>
      </c>
    </row>
    <row r="3" spans="1:2" x14ac:dyDescent="0.25">
      <c r="A3">
        <v>1</v>
      </c>
    </row>
    <row r="4" spans="1:2" x14ac:dyDescent="0.25">
      <c r="A4">
        <v>0.6</v>
      </c>
    </row>
    <row r="5" spans="1:2" x14ac:dyDescent="0.25">
      <c r="A5">
        <v>1.4</v>
      </c>
    </row>
    <row r="6" spans="1:2" x14ac:dyDescent="0.25">
      <c r="A6">
        <v>0.1</v>
      </c>
    </row>
    <row r="8" spans="1:2" x14ac:dyDescent="0.25">
      <c r="A8" s="1"/>
      <c r="B8" s="1"/>
    </row>
    <row r="9" spans="1:2" x14ac:dyDescent="0.25">
      <c r="A9" t="s">
        <v>34</v>
      </c>
    </row>
    <row r="10" spans="1:2" x14ac:dyDescent="0.25">
      <c r="A10" t="s">
        <v>37</v>
      </c>
    </row>
    <row r="15" spans="1:2" x14ac:dyDescent="0.25">
      <c r="B1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defaultRowHeight="15" x14ac:dyDescent="0.25"/>
  <sheetData>
    <row r="1" spans="1:2" x14ac:dyDescent="0.25">
      <c r="A1">
        <v>1</v>
      </c>
    </row>
    <row r="2" spans="1:2" x14ac:dyDescent="0.25">
      <c r="A2" t="s">
        <v>45</v>
      </c>
    </row>
    <row r="3" spans="1:2" x14ac:dyDescent="0.25">
      <c r="A3">
        <v>1</v>
      </c>
    </row>
    <row r="4" spans="1:2" x14ac:dyDescent="0.25">
      <c r="A4">
        <v>0.6</v>
      </c>
    </row>
    <row r="5" spans="1:2" x14ac:dyDescent="0.25">
      <c r="A5">
        <v>1.4</v>
      </c>
    </row>
    <row r="6" spans="1:2" x14ac:dyDescent="0.25">
      <c r="A6">
        <v>0.1</v>
      </c>
    </row>
    <row r="8" spans="1:2" x14ac:dyDescent="0.25">
      <c r="A8" s="1"/>
      <c r="B8" s="1"/>
    </row>
    <row r="9" spans="1:2" x14ac:dyDescent="0.25">
      <c r="A9" t="s">
        <v>34</v>
      </c>
    </row>
    <row r="10" spans="1:2" x14ac:dyDescent="0.25">
      <c r="A10" t="s">
        <v>37</v>
      </c>
    </row>
    <row r="15" spans="1:2" x14ac:dyDescent="0.25">
      <c r="B1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defaultRowHeight="15" x14ac:dyDescent="0.25"/>
  <sheetData>
    <row r="1" spans="1:2" x14ac:dyDescent="0.25">
      <c r="A1">
        <v>1</v>
      </c>
    </row>
    <row r="2" spans="1:2" x14ac:dyDescent="0.25">
      <c r="A2" t="s">
        <v>41</v>
      </c>
    </row>
    <row r="3" spans="1:2" x14ac:dyDescent="0.25">
      <c r="A3">
        <v>1</v>
      </c>
    </row>
    <row r="4" spans="1:2" x14ac:dyDescent="0.25">
      <c r="A4">
        <v>0.6</v>
      </c>
    </row>
    <row r="5" spans="1:2" x14ac:dyDescent="0.25">
      <c r="A5">
        <v>1.4</v>
      </c>
    </row>
    <row r="6" spans="1:2" x14ac:dyDescent="0.25">
      <c r="A6">
        <v>0.1</v>
      </c>
    </row>
    <row r="8" spans="1:2" x14ac:dyDescent="0.25">
      <c r="A8" s="1"/>
      <c r="B8" s="1"/>
    </row>
    <row r="9" spans="1:2" x14ac:dyDescent="0.25">
      <c r="A9" t="s">
        <v>34</v>
      </c>
    </row>
    <row r="10" spans="1:2" x14ac:dyDescent="0.25">
      <c r="A10" t="s">
        <v>37</v>
      </c>
    </row>
    <row r="15" spans="1:2" x14ac:dyDescent="0.25">
      <c r="B1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Model</vt:lpstr>
      <vt:lpstr>Sensitivity1</vt:lpstr>
      <vt:lpstr>STS_1</vt:lpstr>
      <vt:lpstr>Sensitivity2</vt:lpstr>
      <vt:lpstr>STS_2</vt:lpstr>
      <vt:lpstr>Sensitivity3</vt:lpstr>
      <vt:lpstr>STS_3</vt:lpstr>
      <vt:lpstr>STS_1!ChartData</vt:lpstr>
      <vt:lpstr>STS_2!ChartData</vt:lpstr>
      <vt:lpstr>STS_3!ChartData</vt:lpstr>
      <vt:lpstr>STS_1!InputValues</vt:lpstr>
      <vt:lpstr>STS_2!InputValues</vt:lpstr>
      <vt:lpstr>STS_3!InputValues</vt:lpstr>
      <vt:lpstr>Sensitivity1!Lower_limit_on_production</vt:lpstr>
      <vt:lpstr>Sensitivity2!Lower_limit_on_production</vt:lpstr>
      <vt:lpstr>Sensitivity3!Lower_limit_on_production</vt:lpstr>
      <vt:lpstr>Lower_limit_on_production</vt:lpstr>
      <vt:lpstr>STS_1!OutputAddresses</vt:lpstr>
      <vt:lpstr>STS_2!OutputAddresses</vt:lpstr>
      <vt:lpstr>STS_3!OutputAddresses</vt:lpstr>
      <vt:lpstr>STS_1!OutputValues</vt:lpstr>
      <vt:lpstr>STS_2!OutputValues</vt:lpstr>
      <vt:lpstr>STS_3!OutputValues</vt:lpstr>
      <vt:lpstr>Sensitivity1!Produce_at_least_minimum</vt:lpstr>
      <vt:lpstr>Sensitivity2!Produce_at_least_minimum</vt:lpstr>
      <vt:lpstr>Sensitivity3!Produce_at_least_minimum</vt:lpstr>
      <vt:lpstr>Produce_at_least_minimum</vt:lpstr>
      <vt:lpstr>Sensitivity1!Profit</vt:lpstr>
      <vt:lpstr>Sensitivity2!Profit</vt:lpstr>
      <vt:lpstr>Sensitivity3!Profit</vt:lpstr>
      <vt:lpstr>Profit</vt:lpstr>
      <vt:lpstr>Sensitivity1!Resource_available</vt:lpstr>
      <vt:lpstr>Sensitivity2!Resource_available</vt:lpstr>
      <vt:lpstr>Sensitivity3!Resource_available</vt:lpstr>
      <vt:lpstr>Resource_available</vt:lpstr>
      <vt:lpstr>Sensitivity1!Resource_used</vt:lpstr>
      <vt:lpstr>Sensitivity2!Resource_used</vt:lpstr>
      <vt:lpstr>Sensitivity3!Resource_used</vt:lpstr>
      <vt:lpstr>Resource_used</vt:lpstr>
      <vt:lpstr>Sensitivity1!Units_produced</vt:lpstr>
      <vt:lpstr>Sensitivity2!Units_produced</vt:lpstr>
      <vt:lpstr>Sensitivity3!Units_produced</vt:lpstr>
      <vt:lpstr>Units_produced</vt:lpstr>
      <vt:lpstr>Sensitivity1!Upper_limit_on_production</vt:lpstr>
      <vt:lpstr>Sensitivity2!Upper_limit_on_production</vt:lpstr>
      <vt:lpstr>Sensitivity3!Upper_limit_on_production</vt:lpstr>
      <vt:lpstr>Upper_limit_on_production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Chris</cp:lastModifiedBy>
  <cp:lastPrinted>2007-10-02T13:21:58Z</cp:lastPrinted>
  <dcterms:created xsi:type="dcterms:W3CDTF">1999-03-12T17:08:10Z</dcterms:created>
  <dcterms:modified xsi:type="dcterms:W3CDTF">2014-01-21T17:53:42Z</dcterms:modified>
</cp:coreProperties>
</file>