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hris\Dropbox\My Books\PMS 5e\Example Files\Chapter 07\Finished Examples\"/>
    </mc:Choice>
  </mc:AlternateContent>
  <bookViews>
    <workbookView xWindow="405" yWindow="90" windowWidth="8415" windowHeight="4965"/>
  </bookViews>
  <sheets>
    <sheet name="Model" sheetId="1" r:id="rId1"/>
    <sheet name="Model_STS" sheetId="3" state="hidden" r:id="rId2"/>
    <sheet name="STS_1" sheetId="6" r:id="rId3"/>
  </sheets>
  <definedNames>
    <definedName name="ChartData" localSheetId="2">STS_1!$K$5:$K$13</definedName>
    <definedName name="InputValues" localSheetId="2">STS_1!$A$5:$A$13</definedName>
    <definedName name="Investment_weights">Model!$B$15:$D$15</definedName>
    <definedName name="Mean_portfolio_return">Model!$B$23</definedName>
    <definedName name="OutputAddresses" localSheetId="2">STS_1!$B$4:$F$4</definedName>
    <definedName name="OutputValues" localSheetId="2">STS_1!$B$5:$F$13</definedName>
    <definedName name="Portfolio_stdev">Model!$B$26</definedName>
    <definedName name="Portfolio_variance">Model!$B$25</definedName>
    <definedName name="Required_mean_return">Model!$D$23</definedName>
    <definedName name="solver_adj" localSheetId="0" hidden="1">Model!$B$15:$D$15</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bd" localSheetId="0" hidden="1">2</definedName>
    <definedName name="solver_itr" localSheetId="0" hidden="1">100</definedName>
    <definedName name="solver_lhs1" localSheetId="0" hidden="1">Model!$B$23</definedName>
    <definedName name="solver_lhs2" localSheetId="0" hidden="1">Model!$B$19</definedName>
    <definedName name="solver_lin" localSheetId="0" hidden="1">2</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Model!$B$25</definedName>
    <definedName name="solver_piv" localSheetId="0" hidden="1">0.000001</definedName>
    <definedName name="solver_pre" localSheetId="0" hidden="1">0.000001</definedName>
    <definedName name="solver_pro" localSheetId="0" hidden="1">2</definedName>
    <definedName name="solver_rbv" localSheetId="0" hidden="1">2</definedName>
    <definedName name="solver_red" localSheetId="0" hidden="1">0.000001</definedName>
    <definedName name="solver_rel1" localSheetId="0" hidden="1">3</definedName>
    <definedName name="solver_rel2" localSheetId="0" hidden="1">2</definedName>
    <definedName name="solver_reo" localSheetId="0" hidden="1">2</definedName>
    <definedName name="solver_rep" localSheetId="0" hidden="1">2</definedName>
    <definedName name="solver_rhs1" localSheetId="0" hidden="1">Required_mean_return</definedName>
    <definedName name="solver_rhs2"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0.0005</definedName>
    <definedName name="solver_typ" localSheetId="0" hidden="1">2</definedName>
    <definedName name="solver_val" localSheetId="0" hidden="1">0</definedName>
    <definedName name="solver_ver" localSheetId="0" hidden="1">3</definedName>
    <definedName name="Total_weights">Model!$B$19</definedName>
  </definedNames>
  <calcPr calcId="152511" calcMode="autoNoTable"/>
</workbook>
</file>

<file path=xl/calcChain.xml><?xml version="1.0" encoding="utf-8"?>
<calcChain xmlns="http://schemas.openxmlformats.org/spreadsheetml/2006/main">
  <c r="K1" i="6" l="1"/>
  <c r="J4" i="6"/>
  <c r="K9" i="6" s="1"/>
  <c r="K10" i="6" l="1"/>
  <c r="K12" i="6"/>
  <c r="K11" i="6"/>
  <c r="K7" i="6"/>
  <c r="K5" i="6"/>
  <c r="K13" i="6"/>
  <c r="K6" i="6"/>
  <c r="K8" i="6"/>
  <c r="G9" i="1"/>
  <c r="H9" i="1"/>
  <c r="I9" i="1"/>
  <c r="G10" i="1"/>
  <c r="H10" i="1"/>
  <c r="I10" i="1"/>
  <c r="B25" i="1" s="1" a="1"/>
  <c r="B25" i="1" s="1"/>
  <c r="B26" i="1" s="1"/>
  <c r="G11" i="1"/>
  <c r="H11" i="1"/>
  <c r="I11" i="1"/>
  <c r="B19" i="1"/>
  <c r="B23" i="1"/>
</calcChain>
</file>

<file path=xl/comments1.xml><?xml version="1.0" encoding="utf-8"?>
<comments xmlns="http://schemas.openxmlformats.org/spreadsheetml/2006/main">
  <authors>
    <author>Chris</author>
  </authors>
  <commentList>
    <comment ref="B5" authorId="0" shapeId="0">
      <text>
        <r>
          <rPr>
            <sz val="9"/>
            <color indexed="81"/>
            <rFont val="Tahoma"/>
            <family val="2"/>
          </rPr>
          <t>Solver converged in probability to a global solution.</t>
        </r>
      </text>
    </comment>
    <comment ref="B6" authorId="0" shapeId="0">
      <text>
        <r>
          <rPr>
            <sz val="9"/>
            <color indexed="81"/>
            <rFont val="Tahoma"/>
            <family val="2"/>
          </rPr>
          <t>Solver converged in probability to a global solution.</t>
        </r>
      </text>
    </comment>
    <comment ref="B7" authorId="0" shapeId="0">
      <text>
        <r>
          <rPr>
            <sz val="9"/>
            <color indexed="81"/>
            <rFont val="Tahoma"/>
            <family val="2"/>
          </rPr>
          <t>Solver converged in probability to a global solution.</t>
        </r>
      </text>
    </comment>
    <comment ref="B8" authorId="0" shapeId="0">
      <text>
        <r>
          <rPr>
            <sz val="9"/>
            <color indexed="81"/>
            <rFont val="Tahoma"/>
            <family val="2"/>
          </rPr>
          <t>Solver converged in probability to a global solution.</t>
        </r>
      </text>
    </comment>
    <comment ref="B9" authorId="0" shapeId="0">
      <text>
        <r>
          <rPr>
            <sz val="9"/>
            <color indexed="81"/>
            <rFont val="Tahoma"/>
            <family val="2"/>
          </rPr>
          <t>Solver converged in probability to a global solution.</t>
        </r>
      </text>
    </comment>
    <comment ref="B10" authorId="0" shapeId="0">
      <text>
        <r>
          <rPr>
            <sz val="9"/>
            <color indexed="81"/>
            <rFont val="Tahoma"/>
            <family val="2"/>
          </rPr>
          <t>Solver converged in probability to a global solution.</t>
        </r>
      </text>
    </comment>
    <comment ref="B11" authorId="0" shapeId="0">
      <text>
        <r>
          <rPr>
            <sz val="9"/>
            <color indexed="81"/>
            <rFont val="Tahoma"/>
            <family val="2"/>
          </rPr>
          <t>Solver converged in probability to a global solution.</t>
        </r>
      </text>
    </comment>
    <comment ref="B12" authorId="0" shapeId="0">
      <text>
        <r>
          <rPr>
            <sz val="9"/>
            <color indexed="81"/>
            <rFont val="Tahoma"/>
            <family val="2"/>
          </rPr>
          <t>Solver converged in probability to a global solution.</t>
        </r>
      </text>
    </comment>
    <comment ref="B13" authorId="0" shapeId="0">
      <text>
        <r>
          <rPr>
            <sz val="9"/>
            <color indexed="81"/>
            <rFont val="Tahoma"/>
            <family val="2"/>
          </rPr>
          <t>Solver converged in probability to a global solution.</t>
        </r>
      </text>
    </comment>
  </commentList>
</comments>
</file>

<file path=xl/sharedStrings.xml><?xml version="1.0" encoding="utf-8"?>
<sst xmlns="http://schemas.openxmlformats.org/spreadsheetml/2006/main" count="61" uniqueCount="43">
  <si>
    <t>Stock input data</t>
  </si>
  <si>
    <t>Stock 1</t>
  </si>
  <si>
    <t>Stock 2</t>
  </si>
  <si>
    <t>Stock 3</t>
  </si>
  <si>
    <t>Mean return</t>
  </si>
  <si>
    <t>StDev of return</t>
  </si>
  <si>
    <t>Correlations</t>
  </si>
  <si>
    <t>=</t>
  </si>
  <si>
    <t>&gt;=</t>
  </si>
  <si>
    <t>Portfolio variance</t>
  </si>
  <si>
    <t>Portfolio stdev</t>
  </si>
  <si>
    <t>Portfolio selection model</t>
  </si>
  <si>
    <t>Constraint on expected portfolio return</t>
  </si>
  <si>
    <t>Investment decisions</t>
  </si>
  <si>
    <t>Covariances</t>
  </si>
  <si>
    <t>Constraint on investing everything</t>
  </si>
  <si>
    <t>Required return</t>
  </si>
  <si>
    <t>$D$23</t>
  </si>
  <si>
    <t>Range names used:</t>
  </si>
  <si>
    <t>=Model!$B$23</t>
  </si>
  <si>
    <t>=Model!$B$15:$D$15</t>
  </si>
  <si>
    <t>Portfolio_variance</t>
  </si>
  <si>
    <t>=Model!$B$25</t>
  </si>
  <si>
    <t>=Model!$D$23</t>
  </si>
  <si>
    <t>=Model!$B$19</t>
  </si>
  <si>
    <t>Required value</t>
  </si>
  <si>
    <t>Oneway analysis for Solver model in Model worksheet</t>
  </si>
  <si>
    <t>Required return (cell $D$23) values along side, output cell(s) along top</t>
  </si>
  <si>
    <t>Data for chart</t>
  </si>
  <si>
    <t>Portfolio_stdev</t>
  </si>
  <si>
    <t>=Model!$B$26</t>
  </si>
  <si>
    <t>$B$15:$D$15,$B$23,$B$26</t>
  </si>
  <si>
    <t>Investment weights</t>
  </si>
  <si>
    <t>Total weights</t>
  </si>
  <si>
    <t>Required mean return</t>
  </si>
  <si>
    <t>Mean portfolio return</t>
  </si>
  <si>
    <t>Investment_weights</t>
  </si>
  <si>
    <t>Mean_portfolio_return</t>
  </si>
  <si>
    <t>Required_mean_return</t>
  </si>
  <si>
    <t>Total_weights</t>
  </si>
  <si>
    <t>Investment_weights_1</t>
  </si>
  <si>
    <t>Investment_weights_2</t>
  </si>
  <si>
    <t>Investment_weights_3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</si>
</sst>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6" x14ac:knownFonts="1">
    <font>
      <sz val="11"/>
      <name val="Calibri"/>
      <family val="2"/>
    </font>
    <font>
      <b/>
      <sz val="11"/>
      <name val="Calibri"/>
      <family val="2"/>
      <scheme val="minor"/>
    </font>
    <font>
      <sz val="11"/>
      <name val="Calibri"/>
      <family val="2"/>
      <scheme val="minor"/>
    </font>
    <font>
      <b/>
      <sz val="11"/>
      <name val="Calibri"/>
      <family val="2"/>
    </font>
    <font>
      <sz val="11"/>
      <color rgb="FFFFFFFF"/>
      <name val="Calibri"/>
      <family val="2"/>
    </font>
    <font>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49" fontId="0" fillId="0" borderId="0" xfId="0" applyNumberFormat="1"/>
    <xf numFmtId="0" fontId="1" fillId="0" borderId="0" xfId="0" applyFont="1" applyAlignment="1">
      <alignment horizontal="left"/>
    </xf>
    <xf numFmtId="0" fontId="2" fillId="0" borderId="0" xfId="0" applyFont="1"/>
    <xf numFmtId="0" fontId="1" fillId="0" borderId="0" xfId="0" quotePrefix="1" applyFont="1" applyAlignment="1">
      <alignment horizontal="left"/>
    </xf>
    <xf numFmtId="0" fontId="2" fillId="0" borderId="0" xfId="0" quotePrefix="1" applyFont="1" applyAlignment="1">
      <alignment horizontal="right"/>
    </xf>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 fillId="0" borderId="0" xfId="0" applyFont="1"/>
    <xf numFmtId="0" fontId="2" fillId="0" borderId="0" xfId="0" applyFont="1" applyAlignment="1">
      <alignment horizontal="right"/>
    </xf>
    <xf numFmtId="0" fontId="2" fillId="0" borderId="0" xfId="0" quotePrefix="1" applyFont="1" applyAlignment="1">
      <alignment horizontal="left"/>
    </xf>
    <xf numFmtId="0" fontId="2" fillId="0" borderId="0" xfId="0" quotePrefix="1" applyNumberFormat="1" applyFont="1" applyAlignment="1">
      <alignment horizontal="left"/>
    </xf>
    <xf numFmtId="0" fontId="2" fillId="0" borderId="0" xfId="0" applyNumberFormat="1" applyFont="1"/>
    <xf numFmtId="0" fontId="2" fillId="0" borderId="0" xfId="0" applyNumberFormat="1" applyFont="1" applyAlignment="1">
      <alignment horizontal="left"/>
    </xf>
    <xf numFmtId="1" fontId="2" fillId="0" borderId="0" xfId="0" applyNumberFormat="1" applyFont="1" applyFill="1" applyBorder="1"/>
    <xf numFmtId="164" fontId="2" fillId="0" borderId="0" xfId="0" applyNumberFormat="1" applyFont="1"/>
    <xf numFmtId="165" fontId="2" fillId="0" borderId="0" xfId="0" applyNumberFormat="1" applyFont="1" applyBorder="1"/>
    <xf numFmtId="0" fontId="2" fillId="2" borderId="0" xfId="0" applyFont="1" applyFill="1" applyBorder="1"/>
    <xf numFmtId="0" fontId="2" fillId="0" borderId="0" xfId="0" quotePrefix="1" applyFont="1" applyBorder="1" applyAlignment="1">
      <alignment horizontal="right"/>
    </xf>
    <xf numFmtId="0" fontId="2" fillId="0" borderId="0" xfId="0" applyFont="1" applyBorder="1" applyAlignment="1">
      <alignment horizontal="right"/>
    </xf>
    <xf numFmtId="2" fontId="2" fillId="0" borderId="0" xfId="0" applyNumberFormat="1" applyFont="1" applyBorder="1"/>
    <xf numFmtId="0" fontId="2" fillId="0" borderId="0" xfId="0" applyFont="1" applyBorder="1" applyAlignment="1">
      <alignment horizontal="center"/>
    </xf>
    <xf numFmtId="0" fontId="2" fillId="0" borderId="0" xfId="0" quotePrefix="1" applyFont="1" applyBorder="1" applyAlignment="1">
      <alignment horizontal="center"/>
    </xf>
    <xf numFmtId="165" fontId="2" fillId="4" borderId="0" xfId="0" applyNumberFormat="1" applyFont="1" applyFill="1" applyBorder="1"/>
    <xf numFmtId="164" fontId="2" fillId="3" borderId="0" xfId="0" applyNumberFormat="1" applyFont="1" applyFill="1" applyBorder="1"/>
    <xf numFmtId="165" fontId="2" fillId="2" borderId="0" xfId="0" applyNumberFormat="1" applyFont="1" applyFill="1" applyBorder="1"/>
    <xf numFmtId="165"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165" fontId="0" fillId="0" borderId="1" xfId="0" applyNumberFormat="1" applyBorder="1"/>
    <xf numFmtId="165" fontId="0" fillId="0" borderId="2" xfId="0" applyNumberFormat="1" applyBorder="1"/>
    <xf numFmtId="165" fontId="0" fillId="0" borderId="4" xfId="0" applyNumberFormat="1" applyBorder="1"/>
    <xf numFmtId="165" fontId="0" fillId="0" borderId="0" xfId="0" applyNumberFormat="1" applyBorder="1"/>
    <xf numFmtId="165" fontId="0" fillId="0" borderId="6" xfId="0" applyNumberFormat="1" applyBorder="1"/>
    <xf numFmtId="165" fontId="0" fillId="0" borderId="7" xfId="0" applyNumberFormat="1" applyBorder="1"/>
    <xf numFmtId="0" fontId="3" fillId="0" borderId="0" xfId="0" applyFont="1"/>
    <xf numFmtId="0" fontId="4" fillId="0" borderId="0" xfId="0" applyFont="1"/>
    <xf numFmtId="164" fontId="0" fillId="0" borderId="3" xfId="0" applyNumberFormat="1" applyBorder="1"/>
    <xf numFmtId="164" fontId="0" fillId="0" borderId="5" xfId="0" applyNumberFormat="1" applyBorder="1"/>
    <xf numFmtId="164" fontId="0" fillId="0" borderId="8" xfId="0" applyNumberFormat="1" applyBorder="1"/>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Investment_weights_1 to Required return</c:v>
            </c:pt>
          </c:strCache>
        </c:strRef>
      </c:tx>
      <c:layout>
        <c:manualLayout>
          <c:xMode val="edge"/>
          <c:yMode val="edge"/>
          <c:x val="0.13855458497375328"/>
          <c:y val="3.111111111111111E-2"/>
        </c:manualLayout>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STS_1!$K$5:$K$13</c:f>
              <c:numCache>
                <c:formatCode>General</c:formatCode>
                <c:ptCount val="9"/>
                <c:pt idx="0">
                  <c:v>3.7252902845841263E-8</c:v>
                </c:pt>
                <c:pt idx="1">
                  <c:v>0.12500010430812819</c:v>
                </c:pt>
                <c:pt idx="2">
                  <c:v>0.24999998509883853</c:v>
                </c:pt>
                <c:pt idx="3">
                  <c:v>0.37500005215406379</c:v>
                </c:pt>
                <c:pt idx="4">
                  <c:v>0.49999994039535522</c:v>
                </c:pt>
                <c:pt idx="5">
                  <c:v>0.62499999999999933</c:v>
                </c:pt>
                <c:pt idx="6">
                  <c:v>0.74999988079070978</c:v>
                </c:pt>
                <c:pt idx="7">
                  <c:v>0.8750001341104503</c:v>
                </c:pt>
                <c:pt idx="8">
                  <c:v>1</c:v>
                </c:pt>
              </c:numCache>
            </c:numRef>
          </c:val>
          <c:smooth val="0"/>
        </c:ser>
        <c:dLbls>
          <c:showLegendKey val="0"/>
          <c:showVal val="0"/>
          <c:showCatName val="0"/>
          <c:showSerName val="0"/>
          <c:showPercent val="0"/>
          <c:showBubbleSize val="0"/>
        </c:dLbls>
        <c:marker val="1"/>
        <c:smooth val="0"/>
        <c:axId val="552189424"/>
        <c:axId val="630180104"/>
      </c:lineChart>
      <c:catAx>
        <c:axId val="552189424"/>
        <c:scaling>
          <c:orientation val="minMax"/>
        </c:scaling>
        <c:delete val="0"/>
        <c:axPos val="b"/>
        <c:title>
          <c:tx>
            <c:rich>
              <a:bodyPr/>
              <a:lstStyle/>
              <a:p>
                <a:pPr>
                  <a:defRPr/>
                </a:pPr>
                <a:r>
                  <a:rPr lang="en-US"/>
                  <a:t>Required return ($D$23)</a:t>
                </a:r>
              </a:p>
            </c:rich>
          </c:tx>
          <c:layout/>
          <c:overlay val="0"/>
        </c:title>
        <c:numFmt formatCode="0.000" sourceLinked="1"/>
        <c:majorTickMark val="out"/>
        <c:minorTickMark val="none"/>
        <c:tickLblPos val="nextTo"/>
        <c:crossAx val="630180104"/>
        <c:crosses val="autoZero"/>
        <c:auto val="1"/>
        <c:lblAlgn val="ctr"/>
        <c:lblOffset val="100"/>
        <c:noMultiLvlLbl val="0"/>
      </c:catAx>
      <c:valAx>
        <c:axId val="630180104"/>
        <c:scaling>
          <c:orientation val="minMax"/>
        </c:scaling>
        <c:delete val="0"/>
        <c:axPos val="l"/>
        <c:majorGridlines/>
        <c:numFmt formatCode="General" sourceLinked="1"/>
        <c:majorTickMark val="out"/>
        <c:minorTickMark val="none"/>
        <c:tickLblPos val="nextTo"/>
        <c:crossAx val="55218942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STS_1!$F$4</c:f>
              <c:strCache>
                <c:ptCount val="1"/>
                <c:pt idx="0">
                  <c:v>Portfolio_stdev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STS_1!$F$5:$F$13</c:f>
              <c:numCache>
                <c:formatCode>0.0000</c:formatCode>
                <c:ptCount val="9"/>
                <c:pt idx="0">
                  <c:v>8.0000000000000307E-2</c:v>
                </c:pt>
                <c:pt idx="1">
                  <c:v>8.321659014997336E-2</c:v>
                </c:pt>
                <c:pt idx="2">
                  <c:v>9.2195443215272274E-2</c:v>
                </c:pt>
                <c:pt idx="3">
                  <c:v>0.10547512177894132</c:v>
                </c:pt>
                <c:pt idx="4">
                  <c:v>0.1216552423748523</c:v>
                </c:pt>
                <c:pt idx="5">
                  <c:v>0.1397318861248211</c:v>
                </c:pt>
                <c:pt idx="6">
                  <c:v>0.15905971831941693</c:v>
                </c:pt>
                <c:pt idx="7">
                  <c:v>0.1792345052876122</c:v>
                </c:pt>
                <c:pt idx="8">
                  <c:v>0.2</c:v>
                </c:pt>
              </c:numCache>
            </c:numRef>
          </c:xVal>
          <c:yVal>
            <c:numRef>
              <c:f>STS_1!$E$5:$E$13</c:f>
              <c:numCache>
                <c:formatCode>0.000</c:formatCode>
                <c:ptCount val="9"/>
                <c:pt idx="0">
                  <c:v>0.10000000149011613</c:v>
                </c:pt>
                <c:pt idx="1">
                  <c:v>0.10500000417232515</c:v>
                </c:pt>
                <c:pt idx="2">
                  <c:v>0.10999999940395355</c:v>
                </c:pt>
                <c:pt idx="3">
                  <c:v>0.11500000208616257</c:v>
                </c:pt>
                <c:pt idx="4">
                  <c:v>0.11999999761581423</c:v>
                </c:pt>
                <c:pt idx="5">
                  <c:v>0.12499999999999997</c:v>
                </c:pt>
                <c:pt idx="6">
                  <c:v>0.12999999523162842</c:v>
                </c:pt>
                <c:pt idx="7">
                  <c:v>0.13500000536441803</c:v>
                </c:pt>
                <c:pt idx="8">
                  <c:v>0.14000000000000001</c:v>
                </c:pt>
              </c:numCache>
            </c:numRef>
          </c:yVal>
          <c:smooth val="0"/>
        </c:ser>
        <c:dLbls>
          <c:showLegendKey val="0"/>
          <c:showVal val="0"/>
          <c:showCatName val="0"/>
          <c:showSerName val="0"/>
          <c:showPercent val="0"/>
          <c:showBubbleSize val="0"/>
        </c:dLbls>
        <c:axId val="549144032"/>
        <c:axId val="548992800"/>
      </c:scatterChart>
      <c:valAx>
        <c:axId val="549144032"/>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of portfolio return (risk)</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92800"/>
        <c:crosses val="autoZero"/>
        <c:crossBetween val="midCat"/>
      </c:valAx>
      <c:valAx>
        <c:axId val="548992800"/>
        <c:scaling>
          <c:orientation val="minMax"/>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portfolio return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44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390524</xdr:colOff>
      <xdr:row>12</xdr:row>
      <xdr:rowOff>133349</xdr:rowOff>
    </xdr:from>
    <xdr:to>
      <xdr:col>11</xdr:col>
      <xdr:colOff>200024</xdr:colOff>
      <xdr:row>26</xdr:row>
      <xdr:rowOff>0</xdr:rowOff>
    </xdr:to>
    <xdr:sp macro="" textlink="">
      <xdr:nvSpPr>
        <xdr:cNvPr id="2" name="TextBox 1"/>
        <xdr:cNvSpPr txBox="1"/>
      </xdr:nvSpPr>
      <xdr:spPr>
        <a:xfrm>
          <a:off x="5410199" y="2419349"/>
          <a:ext cx="4333875" cy="253365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Make sure you understand </a:t>
          </a:r>
          <a:r>
            <a:rPr lang="en-US" sz="1100" baseline="0"/>
            <a:t>the covariance formulas above, i.e., how they are calculated from standard deviations and correlations with careful lookups. Then notice how the MMULT function is used to calculate portfolio variance. This single formula (cell B25) replaces a long complex formula that would be required if the MMULT function didn't exist, and the beauty of it is that it works whether there are three potential stocks or hundreds of potential stocks. Finally, make sure you realize that it is the portfolio variance formula that makes this model nonlinear. It includes squares and products of the changing cells, and this rules out linearity. Luckily, though, it satisfies the conditions required to ensure that there are no local minima, i.e., we know that the Solver solution is optimal.</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0</xdr:colOff>
      <xdr:row>13</xdr:row>
      <xdr:rowOff>104775</xdr:rowOff>
    </xdr:from>
    <xdr:to>
      <xdr:col>18</xdr:col>
      <xdr:colOff>0</xdr:colOff>
      <xdr:row>28</xdr:row>
      <xdr:rowOff>104775</xdr:rowOff>
    </xdr:to>
    <xdr:graphicFrame macro="">
      <xdr:nvGraphicFramePr>
        <xdr:cNvPr id="2" name="STS_2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409575</xdr:colOff>
      <xdr:row>14</xdr:row>
      <xdr:rowOff>52387</xdr:rowOff>
    </xdr:from>
    <xdr:to>
      <xdr:col>8</xdr:col>
      <xdr:colOff>104775</xdr:colOff>
      <xdr:row>28</xdr:row>
      <xdr:rowOff>128587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xdr:colOff>
      <xdr:row>29</xdr:row>
      <xdr:rowOff>104775</xdr:rowOff>
    </xdr:from>
    <xdr:to>
      <xdr:col>7</xdr:col>
      <xdr:colOff>552450</xdr:colOff>
      <xdr:row>42</xdr:row>
      <xdr:rowOff>47625</xdr:rowOff>
    </xdr:to>
    <xdr:sp macro="" textlink="">
      <xdr:nvSpPr>
        <xdr:cNvPr id="5" name="TextBox 4"/>
        <xdr:cNvSpPr txBox="1"/>
      </xdr:nvSpPr>
      <xdr:spPr>
        <a:xfrm>
          <a:off x="657225" y="6896100"/>
          <a:ext cx="4162425" cy="2419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 you get this efficient frontier, make sure you understand what it means. The attractive part of the chart </a:t>
          </a:r>
          <a:r>
            <a:rPr lang="en-US" sz="1100">
              <a:solidFill>
                <a:schemeClr val="dk1"/>
              </a:solidFill>
              <a:effectLst/>
              <a:latin typeface="+mn-lt"/>
              <a:ea typeface="+mn-ea"/>
              <a:cs typeface="+mn-cs"/>
            </a:rPr>
            <a:t>for an investor </a:t>
          </a:r>
          <a:r>
            <a:rPr lang="en-US" sz="1100"/>
            <a:t>is the upper left: high expected return and</a:t>
          </a:r>
          <a:r>
            <a:rPr lang="en-US" sz="1100" baseline="0"/>
            <a:t> low risk. Unfortunately, points above and to the left of the curve are unattainable. On the other hand, the unattractive part of the chart is the lower right: low expected return and high risk. The idea of the efficient frontier is that you don't need to be below and to the right of the curve. By choosing the weights appropriately, you can create portfolios that are </a:t>
          </a:r>
          <a:r>
            <a:rPr lang="en-US" sz="1100" i="1" baseline="0"/>
            <a:t>on</a:t>
          </a:r>
          <a:r>
            <a:rPr lang="en-US" sz="1100" baseline="0"/>
            <a:t> the curve. Which point on the curve is best? There is no correct answer. It depends entirely on how much risk you are willing to incur. Conservative investors will favor the left side; more daring investors will favor the right side. </a:t>
          </a:r>
          <a:endParaRPr lang="en-US" sz="1100"/>
        </a:p>
      </xdr:txBody>
    </xdr:sp>
    <xdr:clientData/>
  </xdr:twoCellAnchor>
  <xdr:twoCellAnchor>
    <xdr:from>
      <xdr:col>6</xdr:col>
      <xdr:colOff>180975</xdr:colOff>
      <xdr:row>3</xdr:row>
      <xdr:rowOff>542925</xdr:rowOff>
    </xdr:from>
    <xdr:to>
      <xdr:col>9</xdr:col>
      <xdr:colOff>352425</xdr:colOff>
      <xdr:row>11</xdr:row>
      <xdr:rowOff>114300</xdr:rowOff>
    </xdr:to>
    <xdr:sp macro="" textlink="">
      <xdr:nvSpPr>
        <xdr:cNvPr id="6" name="TextBox 5"/>
        <xdr:cNvSpPr txBox="1"/>
      </xdr:nvSpPr>
      <xdr:spPr>
        <a:xfrm>
          <a:off x="3838575" y="1114425"/>
          <a:ext cx="2000250" cy="2362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most</a:t>
          </a:r>
          <a:r>
            <a:rPr lang="en-US" sz="1100" baseline="0"/>
            <a:t> natural use of SolverTable in the entire book, because it provides exactly the information investors want: the trade-off between expected return and risk. It clearly shows that you can't have your cake and eat it too, i.e., to get a higher expected return, you have to assume more risk.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34"/>
  <sheetViews>
    <sheetView tabSelected="1" workbookViewId="0"/>
  </sheetViews>
  <sheetFormatPr defaultRowHeight="15" x14ac:dyDescent="0.25"/>
  <cols>
    <col min="1" max="1" width="25.140625" style="3" customWidth="1"/>
    <col min="2" max="4" width="16.7109375" style="3" customWidth="1"/>
    <col min="5" max="5" width="8.140625" style="3" customWidth="1"/>
    <col min="6" max="6" width="11.5703125" style="3" bestFit="1" customWidth="1"/>
    <col min="7" max="7" width="11.5703125" style="3" customWidth="1"/>
    <col min="8" max="16384" width="9.140625" style="3"/>
  </cols>
  <sheetData>
    <row r="1" spans="1:9" x14ac:dyDescent="0.25">
      <c r="A1" s="2" t="s">
        <v>11</v>
      </c>
      <c r="G1" s="16"/>
    </row>
    <row r="2" spans="1:9" x14ac:dyDescent="0.25">
      <c r="F2" s="18"/>
      <c r="G2" s="19"/>
    </row>
    <row r="3" spans="1:9" x14ac:dyDescent="0.25">
      <c r="A3" s="4" t="s">
        <v>0</v>
      </c>
      <c r="F3" s="20"/>
      <c r="G3" s="19"/>
    </row>
    <row r="4" spans="1:9" x14ac:dyDescent="0.25">
      <c r="B4" s="5" t="s">
        <v>1</v>
      </c>
      <c r="C4" s="5" t="s">
        <v>2</v>
      </c>
      <c r="D4" s="5" t="s">
        <v>3</v>
      </c>
      <c r="F4" s="20"/>
      <c r="G4" s="19"/>
    </row>
    <row r="5" spans="1:9" x14ac:dyDescent="0.25">
      <c r="A5" s="3" t="s">
        <v>4</v>
      </c>
      <c r="B5" s="24">
        <v>0.14000000000000001</v>
      </c>
      <c r="C5" s="24">
        <v>0.11</v>
      </c>
      <c r="D5" s="24">
        <v>0.1</v>
      </c>
      <c r="F5" s="20"/>
      <c r="G5" s="19"/>
    </row>
    <row r="6" spans="1:9" x14ac:dyDescent="0.25">
      <c r="A6" s="3" t="s">
        <v>5</v>
      </c>
      <c r="B6" s="24">
        <v>0.2</v>
      </c>
      <c r="C6" s="24">
        <v>0.15</v>
      </c>
      <c r="D6" s="24">
        <v>0.08</v>
      </c>
      <c r="F6" s="20"/>
      <c r="G6" s="19"/>
    </row>
    <row r="7" spans="1:9" x14ac:dyDescent="0.25">
      <c r="B7" s="10"/>
      <c r="C7" s="10"/>
      <c r="D7" s="10"/>
    </row>
    <row r="8" spans="1:9" x14ac:dyDescent="0.25">
      <c r="A8" s="3" t="s">
        <v>6</v>
      </c>
      <c r="B8" s="25" t="s">
        <v>1</v>
      </c>
      <c r="C8" s="25" t="s">
        <v>2</v>
      </c>
      <c r="D8" s="25" t="s">
        <v>3</v>
      </c>
      <c r="F8" s="3" t="s">
        <v>14</v>
      </c>
      <c r="G8" s="5" t="s">
        <v>1</v>
      </c>
      <c r="H8" s="5" t="s">
        <v>2</v>
      </c>
      <c r="I8" s="5" t="s">
        <v>3</v>
      </c>
    </row>
    <row r="9" spans="1:9" x14ac:dyDescent="0.25">
      <c r="A9" s="3" t="s">
        <v>1</v>
      </c>
      <c r="B9" s="24">
        <v>1</v>
      </c>
      <c r="C9" s="24">
        <v>0.6</v>
      </c>
      <c r="D9" s="24">
        <v>0.4</v>
      </c>
      <c r="F9" s="3" t="s">
        <v>1</v>
      </c>
      <c r="G9" s="6">
        <f t="shared" ref="G9:I11" si="0">HLOOKUP($F9,$B$4:$D$6,3)*B9*HLOOKUP(G$8,$B$4:$D$6,3)</f>
        <v>4.0000000000000008E-2</v>
      </c>
      <c r="H9" s="7">
        <f t="shared" si="0"/>
        <v>1.7999999999999999E-2</v>
      </c>
      <c r="I9" s="8">
        <f t="shared" si="0"/>
        <v>6.4000000000000012E-3</v>
      </c>
    </row>
    <row r="10" spans="1:9" x14ac:dyDescent="0.25">
      <c r="A10" s="3" t="s">
        <v>2</v>
      </c>
      <c r="B10" s="24">
        <v>0.6</v>
      </c>
      <c r="C10" s="24">
        <v>1</v>
      </c>
      <c r="D10" s="24">
        <v>0.7</v>
      </c>
      <c r="F10" s="3" t="s">
        <v>2</v>
      </c>
      <c r="G10" s="9">
        <f t="shared" si="0"/>
        <v>1.7999999999999999E-2</v>
      </c>
      <c r="H10" s="10">
        <f t="shared" si="0"/>
        <v>2.2499999999999999E-2</v>
      </c>
      <c r="I10" s="11">
        <f t="shared" si="0"/>
        <v>8.3999999999999995E-3</v>
      </c>
    </row>
    <row r="11" spans="1:9" x14ac:dyDescent="0.25">
      <c r="A11" s="3" t="s">
        <v>3</v>
      </c>
      <c r="B11" s="24">
        <v>0.4</v>
      </c>
      <c r="C11" s="24">
        <v>0.7</v>
      </c>
      <c r="D11" s="24">
        <v>1</v>
      </c>
      <c r="F11" s="3" t="s">
        <v>3</v>
      </c>
      <c r="G11" s="12">
        <f t="shared" si="0"/>
        <v>6.4000000000000003E-3</v>
      </c>
      <c r="H11" s="13">
        <f t="shared" si="0"/>
        <v>8.3999999999999995E-3</v>
      </c>
      <c r="I11" s="14">
        <f t="shared" si="0"/>
        <v>6.4000000000000003E-3</v>
      </c>
    </row>
    <row r="12" spans="1:9" x14ac:dyDescent="0.25">
      <c r="B12" s="10"/>
      <c r="C12" s="10"/>
      <c r="D12" s="10"/>
    </row>
    <row r="13" spans="1:9" x14ac:dyDescent="0.25">
      <c r="A13" s="15" t="s">
        <v>13</v>
      </c>
      <c r="B13" s="10"/>
      <c r="C13" s="10"/>
      <c r="D13" s="10"/>
    </row>
    <row r="14" spans="1:9" x14ac:dyDescent="0.25">
      <c r="B14" s="25" t="s">
        <v>1</v>
      </c>
      <c r="C14" s="25" t="s">
        <v>2</v>
      </c>
      <c r="D14" s="25" t="s">
        <v>3</v>
      </c>
      <c r="E14" s="16"/>
    </row>
    <row r="15" spans="1:9" x14ac:dyDescent="0.25">
      <c r="A15" s="17" t="s">
        <v>32</v>
      </c>
      <c r="B15" s="30">
        <v>0.49999994039535522</v>
      </c>
      <c r="C15" s="30">
        <v>0</v>
      </c>
      <c r="D15" s="30">
        <v>0.50000005960464478</v>
      </c>
    </row>
    <row r="16" spans="1:9" x14ac:dyDescent="0.25">
      <c r="B16" s="10"/>
      <c r="C16" s="10"/>
      <c r="D16" s="10"/>
    </row>
    <row r="17" spans="1:7" x14ac:dyDescent="0.25">
      <c r="A17" s="15" t="s">
        <v>15</v>
      </c>
      <c r="B17" s="10"/>
      <c r="C17" s="10"/>
      <c r="D17" s="10"/>
    </row>
    <row r="18" spans="1:7" x14ac:dyDescent="0.25">
      <c r="B18" s="26" t="s">
        <v>33</v>
      </c>
      <c r="C18" s="26"/>
      <c r="D18" s="26" t="s">
        <v>25</v>
      </c>
    </row>
    <row r="19" spans="1:7" x14ac:dyDescent="0.25">
      <c r="B19" s="27">
        <f>SUM(B15:D15)</f>
        <v>1</v>
      </c>
      <c r="C19" s="28" t="s">
        <v>7</v>
      </c>
      <c r="D19" s="21">
        <v>1</v>
      </c>
    </row>
    <row r="20" spans="1:7" x14ac:dyDescent="0.25">
      <c r="B20" s="10"/>
      <c r="C20" s="10"/>
      <c r="D20" s="10"/>
      <c r="F20" s="20"/>
      <c r="G20" s="19"/>
    </row>
    <row r="21" spans="1:7" x14ac:dyDescent="0.25">
      <c r="A21" s="2" t="s">
        <v>12</v>
      </c>
      <c r="B21" s="10"/>
      <c r="C21" s="10"/>
      <c r="D21" s="10"/>
    </row>
    <row r="22" spans="1:7" x14ac:dyDescent="0.25">
      <c r="B22" s="26" t="s">
        <v>35</v>
      </c>
      <c r="C22" s="26"/>
      <c r="D22" s="26" t="s">
        <v>34</v>
      </c>
    </row>
    <row r="23" spans="1:7" x14ac:dyDescent="0.25">
      <c r="B23" s="23">
        <f>SUMPRODUCT(B5:D5,Investment_weights)</f>
        <v>0.11999999761581423</v>
      </c>
      <c r="C23" s="29" t="s">
        <v>8</v>
      </c>
      <c r="D23" s="32">
        <v>0.11999999731779099</v>
      </c>
    </row>
    <row r="24" spans="1:7" x14ac:dyDescent="0.25">
      <c r="B24" s="10"/>
      <c r="C24" s="10"/>
      <c r="D24" s="10"/>
    </row>
    <row r="25" spans="1:7" x14ac:dyDescent="0.25">
      <c r="A25" s="15" t="s">
        <v>9</v>
      </c>
      <c r="B25" s="31">
        <f t="array" ref="B25">MMULT(Investment_weights,MMULT(G9:I11,TRANSPOSE(Investment_weights)))</f>
        <v>1.479999799728406E-2</v>
      </c>
      <c r="C25" s="10"/>
      <c r="D25" s="10"/>
    </row>
    <row r="26" spans="1:7" x14ac:dyDescent="0.25">
      <c r="A26" s="3" t="s">
        <v>10</v>
      </c>
      <c r="B26" s="22">
        <f>SQRT(Portfolio_variance)</f>
        <v>0.1216552423748523</v>
      </c>
    </row>
    <row r="28" spans="1:7" x14ac:dyDescent="0.25">
      <c r="A28" s="2" t="s">
        <v>18</v>
      </c>
    </row>
    <row r="29" spans="1:7" x14ac:dyDescent="0.25">
      <c r="A29" s="3" t="s">
        <v>36</v>
      </c>
      <c r="B29" s="3" t="s">
        <v>20</v>
      </c>
    </row>
    <row r="30" spans="1:7" x14ac:dyDescent="0.25">
      <c r="A30" s="3" t="s">
        <v>37</v>
      </c>
      <c r="B30" s="3" t="s">
        <v>19</v>
      </c>
    </row>
    <row r="31" spans="1:7" x14ac:dyDescent="0.25">
      <c r="A31" s="3" t="s">
        <v>29</v>
      </c>
      <c r="B31" s="3" t="s">
        <v>30</v>
      </c>
    </row>
    <row r="32" spans="1:7" x14ac:dyDescent="0.25">
      <c r="A32" s="3" t="s">
        <v>21</v>
      </c>
      <c r="B32" s="3" t="s">
        <v>22</v>
      </c>
    </row>
    <row r="33" spans="1:2" x14ac:dyDescent="0.25">
      <c r="A33" s="3" t="s">
        <v>38</v>
      </c>
      <c r="B33" s="3" t="s">
        <v>23</v>
      </c>
    </row>
    <row r="34" spans="1:2" x14ac:dyDescent="0.25">
      <c r="A34" s="3" t="s">
        <v>39</v>
      </c>
      <c r="B34" s="3" t="s">
        <v>24</v>
      </c>
    </row>
  </sheetData>
  <phoneticPr fontId="0" type="noConversion"/>
  <printOptions horizontalCentered="1" verticalCentered="1" headings="1" gridLines="1" gridLinesSet="0"/>
  <pageMargins left="0.75" right="0.75" top="1" bottom="1" header="0.5" footer="0.5"/>
  <pageSetup scale="57"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5"/>
  <sheetViews>
    <sheetView workbookViewId="0"/>
  </sheetViews>
  <sheetFormatPr defaultRowHeight="15" x14ac:dyDescent="0.25"/>
  <sheetData>
    <row r="1" spans="1:2" x14ac:dyDescent="0.25">
      <c r="A1">
        <v>1</v>
      </c>
    </row>
    <row r="2" spans="1:2" x14ac:dyDescent="0.25">
      <c r="A2" t="s">
        <v>17</v>
      </c>
    </row>
    <row r="3" spans="1:2" x14ac:dyDescent="0.25">
      <c r="A3">
        <v>1</v>
      </c>
    </row>
    <row r="4" spans="1:2" x14ac:dyDescent="0.25">
      <c r="A4">
        <v>0.1</v>
      </c>
    </row>
    <row r="5" spans="1:2" x14ac:dyDescent="0.25">
      <c r="A5">
        <v>0.14000000000000001</v>
      </c>
    </row>
    <row r="6" spans="1:2" x14ac:dyDescent="0.25">
      <c r="A6">
        <v>5.0000000000000001E-3</v>
      </c>
    </row>
    <row r="8" spans="1:2" x14ac:dyDescent="0.25">
      <c r="A8" s="1"/>
      <c r="B8" s="1"/>
    </row>
    <row r="9" spans="1:2" x14ac:dyDescent="0.25">
      <c r="A9" t="s">
        <v>31</v>
      </c>
    </row>
    <row r="10" spans="1:2" x14ac:dyDescent="0.25">
      <c r="A10" t="s">
        <v>16</v>
      </c>
    </row>
    <row r="15" spans="1:2" x14ac:dyDescent="0.25">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workbookViewId="0"/>
  </sheetViews>
  <sheetFormatPr defaultRowHeight="15" x14ac:dyDescent="0.25"/>
  <sheetData>
    <row r="1" spans="1:11" x14ac:dyDescent="0.25">
      <c r="A1" s="42" t="s">
        <v>26</v>
      </c>
      <c r="K1" s="43" t="str">
        <f>CONCATENATE("Sensitivity of ",$K$4," to ","Required return")</f>
        <v>Sensitivity of Investment_weights_1 to Required return</v>
      </c>
    </row>
    <row r="3" spans="1:11" x14ac:dyDescent="0.25">
      <c r="A3" t="s">
        <v>27</v>
      </c>
      <c r="K3" t="s">
        <v>28</v>
      </c>
    </row>
    <row r="4" spans="1:11" ht="114.75" x14ac:dyDescent="0.25">
      <c r="B4" s="34" t="s">
        <v>40</v>
      </c>
      <c r="C4" s="34" t="s">
        <v>41</v>
      </c>
      <c r="D4" s="34" t="s">
        <v>42</v>
      </c>
      <c r="E4" s="34" t="s">
        <v>37</v>
      </c>
      <c r="F4" s="34" t="s">
        <v>29</v>
      </c>
      <c r="J4" s="43">
        <f>MATCH($K$4,OutputAddresses,0)</f>
        <v>1</v>
      </c>
      <c r="K4" s="35" t="s">
        <v>40</v>
      </c>
    </row>
    <row r="5" spans="1:11" x14ac:dyDescent="0.25">
      <c r="A5" s="33">
        <v>0.10000000149011612</v>
      </c>
      <c r="B5" s="36">
        <v>3.7252902845841263E-8</v>
      </c>
      <c r="C5" s="37">
        <v>0</v>
      </c>
      <c r="D5" s="37">
        <v>0.99999996274709724</v>
      </c>
      <c r="E5" s="37">
        <v>0.10000000149011613</v>
      </c>
      <c r="F5" s="44">
        <v>8.0000000000000307E-2</v>
      </c>
      <c r="K5">
        <f>INDEX(OutputValues,1,$J$4)</f>
        <v>3.7252902845841263E-8</v>
      </c>
    </row>
    <row r="6" spans="1:11" x14ac:dyDescent="0.25">
      <c r="A6" s="33">
        <v>0.10500000417232513</v>
      </c>
      <c r="B6" s="38">
        <v>0.12500010430812819</v>
      </c>
      <c r="C6" s="39">
        <v>0</v>
      </c>
      <c r="D6" s="39">
        <v>0.87499989569187187</v>
      </c>
      <c r="E6" s="39">
        <v>0.10500000417232515</v>
      </c>
      <c r="F6" s="45">
        <v>8.321659014997336E-2</v>
      </c>
      <c r="K6">
        <f>INDEX(OutputValues,2,$J$4)</f>
        <v>0.12500010430812819</v>
      </c>
    </row>
    <row r="7" spans="1:11" x14ac:dyDescent="0.25">
      <c r="A7" s="33">
        <v>0.10999999940395355</v>
      </c>
      <c r="B7" s="38">
        <v>0.24999998509883853</v>
      </c>
      <c r="C7" s="39">
        <v>0</v>
      </c>
      <c r="D7" s="39">
        <v>0.75000001490116142</v>
      </c>
      <c r="E7" s="39">
        <v>0.10999999940395355</v>
      </c>
      <c r="F7" s="45">
        <v>9.2195443215272274E-2</v>
      </c>
      <c r="K7">
        <f>INDEX(OutputValues,3,$J$4)</f>
        <v>0.24999998509883853</v>
      </c>
    </row>
    <row r="8" spans="1:11" x14ac:dyDescent="0.25">
      <c r="A8" s="33">
        <v>0.11500000208616257</v>
      </c>
      <c r="B8" s="38">
        <v>0.37500005215406379</v>
      </c>
      <c r="C8" s="39">
        <v>0</v>
      </c>
      <c r="D8" s="39">
        <v>0.62499994784593627</v>
      </c>
      <c r="E8" s="39">
        <v>0.11500000208616257</v>
      </c>
      <c r="F8" s="45">
        <v>0.10547512177894132</v>
      </c>
      <c r="K8">
        <f>INDEX(OutputValues,4,$J$4)</f>
        <v>0.37500005215406379</v>
      </c>
    </row>
    <row r="9" spans="1:11" x14ac:dyDescent="0.25">
      <c r="A9" s="33">
        <v>0.12000000476837158</v>
      </c>
      <c r="B9" s="38">
        <v>0.49999994039535522</v>
      </c>
      <c r="C9" s="39">
        <v>0</v>
      </c>
      <c r="D9" s="39">
        <v>0.50000005960464478</v>
      </c>
      <c r="E9" s="39">
        <v>0.11999999761581423</v>
      </c>
      <c r="F9" s="45">
        <v>0.1216552423748523</v>
      </c>
      <c r="K9">
        <f>INDEX(OutputValues,5,$J$4)</f>
        <v>0.49999994039535522</v>
      </c>
    </row>
    <row r="10" spans="1:11" x14ac:dyDescent="0.25">
      <c r="A10" s="33">
        <v>0.125</v>
      </c>
      <c r="B10" s="38">
        <v>0.62499999999999933</v>
      </c>
      <c r="C10" s="39">
        <v>0</v>
      </c>
      <c r="D10" s="39">
        <v>0.37500000000000067</v>
      </c>
      <c r="E10" s="39">
        <v>0.12499999999999997</v>
      </c>
      <c r="F10" s="45">
        <v>0.1397318861248211</v>
      </c>
      <c r="K10">
        <f>INDEX(OutputValues,6,$J$4)</f>
        <v>0.62499999999999933</v>
      </c>
    </row>
    <row r="11" spans="1:11" x14ac:dyDescent="0.25">
      <c r="A11" s="33">
        <v>0.12999999523162842</v>
      </c>
      <c r="B11" s="38">
        <v>0.74999988079070978</v>
      </c>
      <c r="C11" s="39">
        <v>0</v>
      </c>
      <c r="D11" s="39">
        <v>0.25000011920929027</v>
      </c>
      <c r="E11" s="39">
        <v>0.12999999523162842</v>
      </c>
      <c r="F11" s="45">
        <v>0.15905971831941693</v>
      </c>
      <c r="K11">
        <f>INDEX(OutputValues,7,$J$4)</f>
        <v>0.74999988079070978</v>
      </c>
    </row>
    <row r="12" spans="1:11" x14ac:dyDescent="0.25">
      <c r="A12" s="33">
        <v>0.13500000536441803</v>
      </c>
      <c r="B12" s="38">
        <v>0.8750001341104503</v>
      </c>
      <c r="C12" s="39">
        <v>0</v>
      </c>
      <c r="D12" s="39">
        <v>0.12499986588954975</v>
      </c>
      <c r="E12" s="39">
        <v>0.13500000536441803</v>
      </c>
      <c r="F12" s="45">
        <v>0.1792345052876122</v>
      </c>
      <c r="K12">
        <f>INDEX(OutputValues,8,$J$4)</f>
        <v>0.8750001341104503</v>
      </c>
    </row>
    <row r="13" spans="1:11" x14ac:dyDescent="0.25">
      <c r="A13" s="33">
        <v>0.14000000059604645</v>
      </c>
      <c r="B13" s="40">
        <v>1</v>
      </c>
      <c r="C13" s="41">
        <v>0</v>
      </c>
      <c r="D13" s="41">
        <v>0</v>
      </c>
      <c r="E13" s="41">
        <v>0.14000000000000001</v>
      </c>
      <c r="F13" s="46">
        <v>0.2</v>
      </c>
      <c r="K13">
        <f>INDEX(OutputValues,9,$J$4)</f>
        <v>1</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Model</vt:lpstr>
      <vt:lpstr>Model_STS</vt:lpstr>
      <vt:lpstr>STS_1</vt:lpstr>
      <vt:lpstr>STS_1!ChartData</vt:lpstr>
      <vt:lpstr>STS_1!InputValues</vt:lpstr>
      <vt:lpstr>Investment_weights</vt:lpstr>
      <vt:lpstr>Mean_portfolio_return</vt:lpstr>
      <vt:lpstr>STS_1!OutputAddresses</vt:lpstr>
      <vt:lpstr>STS_1!OutputValues</vt:lpstr>
      <vt:lpstr>Portfolio_stdev</vt:lpstr>
      <vt:lpstr>Portfolio_variance</vt:lpstr>
      <vt:lpstr>Required_mean_return</vt:lpstr>
      <vt:lpstr>Total_weights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cp:lastPrinted>2010-07-16T20:26:16Z</cp:lastPrinted>
  <dcterms:created xsi:type="dcterms:W3CDTF">1999-05-07T18:37:41Z</dcterms:created>
  <dcterms:modified xsi:type="dcterms:W3CDTF">2014-01-22T20:16:09Z</dcterms:modified>
</cp:coreProperties>
</file>