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My Drive\~excel\excel projects\YipitData\GITHUB\"/>
    </mc:Choice>
  </mc:AlternateContent>
  <xr:revisionPtr revIDLastSave="0" documentId="13_ncr:1_{6A5F7D4E-9300-458C-8D5D-BBB88AF5F84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ales Data" sheetId="2" r:id="rId1"/>
    <sheet name="Historical Data" sheetId="3" r:id="rId2"/>
    <sheet name="Sales Data (Analysis)" sheetId="9" r:id="rId3"/>
    <sheet name="Historical Data (Analysis)" sheetId="4" r:id="rId4"/>
    <sheet name="Boats" sheetId="5" r:id="rId5"/>
    <sheet name="Cars" sheetId="7" r:id="rId6"/>
    <sheet name="Planes" sheetId="6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7" l="1"/>
  <c r="G2" i="6"/>
  <c r="G3" i="6"/>
  <c r="G6" i="7"/>
  <c r="G3" i="7"/>
  <c r="G2" i="7"/>
  <c r="G2" i="5"/>
  <c r="G3" i="5"/>
  <c r="H23" i="3"/>
  <c r="H22" i="3"/>
  <c r="H21" i="3"/>
  <c r="G4" i="6" l="1"/>
  <c r="G6" i="6" s="1"/>
  <c r="G4" i="7"/>
  <c r="G5" i="7" s="1"/>
  <c r="G4" i="5"/>
  <c r="G5" i="5" s="1"/>
  <c r="G5" i="6" l="1"/>
  <c r="G6" i="5"/>
  <c r="D3" i="7"/>
  <c r="D3" i="6" l="1"/>
  <c r="D4" i="6"/>
  <c r="D16" i="6"/>
  <c r="D28" i="6"/>
  <c r="D40" i="6"/>
  <c r="D52" i="6"/>
  <c r="D64" i="6"/>
  <c r="D76" i="6"/>
  <c r="D88" i="6"/>
  <c r="D58" i="6"/>
  <c r="D71" i="6"/>
  <c r="D48" i="6"/>
  <c r="D61" i="6"/>
  <c r="D26" i="6"/>
  <c r="D75" i="6"/>
  <c r="D5" i="6"/>
  <c r="D17" i="6"/>
  <c r="D29" i="6"/>
  <c r="D41" i="6"/>
  <c r="D53" i="6"/>
  <c r="D65" i="6"/>
  <c r="D77" i="6"/>
  <c r="D89" i="6"/>
  <c r="D70" i="6"/>
  <c r="D83" i="6"/>
  <c r="D60" i="6"/>
  <c r="D37" i="6"/>
  <c r="D62" i="6"/>
  <c r="D51" i="6"/>
  <c r="D6" i="6"/>
  <c r="D18" i="6"/>
  <c r="D30" i="6"/>
  <c r="D42" i="6"/>
  <c r="D54" i="6"/>
  <c r="D66" i="6"/>
  <c r="D78" i="6"/>
  <c r="D90" i="6"/>
  <c r="D82" i="6"/>
  <c r="D35" i="6"/>
  <c r="D72" i="6"/>
  <c r="D25" i="6"/>
  <c r="D38" i="6"/>
  <c r="D39" i="6"/>
  <c r="D87" i="6"/>
  <c r="D7" i="6"/>
  <c r="D19" i="6"/>
  <c r="D31" i="6"/>
  <c r="D43" i="6"/>
  <c r="D55" i="6"/>
  <c r="D67" i="6"/>
  <c r="D79" i="6"/>
  <c r="D91" i="6"/>
  <c r="D23" i="6"/>
  <c r="D13" i="6"/>
  <c r="D86" i="6"/>
  <c r="D63" i="6"/>
  <c r="D8" i="6"/>
  <c r="D20" i="6"/>
  <c r="D32" i="6"/>
  <c r="D44" i="6"/>
  <c r="D56" i="6"/>
  <c r="D68" i="6"/>
  <c r="D80" i="6"/>
  <c r="D2" i="6"/>
  <c r="D46" i="6"/>
  <c r="D24" i="6"/>
  <c r="D9" i="6"/>
  <c r="D21" i="6"/>
  <c r="D33" i="6"/>
  <c r="D45" i="6"/>
  <c r="D57" i="6"/>
  <c r="D69" i="6"/>
  <c r="D81" i="6"/>
  <c r="D34" i="6"/>
  <c r="D59" i="6"/>
  <c r="D36" i="6"/>
  <c r="D49" i="6"/>
  <c r="D50" i="6"/>
  <c r="D15" i="6"/>
  <c r="D10" i="6"/>
  <c r="D22" i="6"/>
  <c r="D11" i="6"/>
  <c r="D47" i="6"/>
  <c r="D84" i="6"/>
  <c r="D73" i="6"/>
  <c r="D85" i="6"/>
  <c r="D74" i="6"/>
  <c r="D27" i="6"/>
  <c r="D12" i="6"/>
  <c r="D14" i="6"/>
  <c r="D66" i="7"/>
  <c r="D30" i="7"/>
  <c r="D89" i="7"/>
  <c r="D11" i="7"/>
  <c r="D35" i="7"/>
  <c r="D69" i="7"/>
  <c r="D22" i="7"/>
  <c r="D9" i="7"/>
  <c r="D33" i="7"/>
  <c r="D7" i="7"/>
  <c r="D40" i="7"/>
  <c r="D74" i="7"/>
  <c r="D28" i="7"/>
  <c r="D85" i="7"/>
  <c r="D16" i="7"/>
  <c r="D62" i="7"/>
  <c r="D91" i="7"/>
  <c r="D37" i="7"/>
  <c r="D43" i="7"/>
  <c r="D72" i="7"/>
  <c r="D90" i="7"/>
  <c r="D26" i="7"/>
  <c r="D24" i="7"/>
  <c r="D83" i="7"/>
  <c r="D77" i="7"/>
  <c r="D32" i="7"/>
  <c r="D4" i="7"/>
  <c r="D54" i="7"/>
  <c r="D49" i="7"/>
  <c r="D47" i="7"/>
  <c r="D23" i="7"/>
  <c r="D65" i="7"/>
  <c r="D79" i="7"/>
  <c r="D50" i="7"/>
  <c r="D87" i="7"/>
  <c r="D73" i="7"/>
  <c r="D86" i="7"/>
  <c r="D71" i="7"/>
  <c r="D45" i="7"/>
  <c r="D81" i="7"/>
  <c r="D41" i="7"/>
  <c r="D78" i="7"/>
  <c r="D36" i="7"/>
  <c r="D63" i="7"/>
  <c r="D75" i="7"/>
  <c r="D13" i="7"/>
  <c r="D58" i="7"/>
  <c r="D80" i="7"/>
  <c r="D21" i="7"/>
  <c r="D29" i="7"/>
  <c r="D42" i="7"/>
  <c r="D59" i="7"/>
  <c r="D51" i="7"/>
  <c r="D31" i="7"/>
  <c r="D10" i="7"/>
  <c r="D8" i="7"/>
  <c r="D44" i="7"/>
  <c r="D68" i="7"/>
  <c r="D17" i="7"/>
  <c r="D88" i="7"/>
  <c r="D46" i="7"/>
  <c r="D39" i="7"/>
  <c r="D53" i="7"/>
  <c r="D38" i="7"/>
  <c r="D14" i="7"/>
  <c r="D55" i="7"/>
  <c r="D20" i="7"/>
  <c r="D5" i="7"/>
  <c r="D76" i="7"/>
  <c r="D57" i="7"/>
  <c r="D27" i="7"/>
  <c r="D84" i="7"/>
  <c r="D70" i="7"/>
  <c r="D61" i="7"/>
  <c r="D12" i="7"/>
  <c r="D18" i="7"/>
  <c r="D67" i="7"/>
  <c r="D25" i="7"/>
  <c r="D64" i="7"/>
  <c r="D2" i="7"/>
  <c r="D15" i="7"/>
  <c r="D82" i="7"/>
  <c r="D48" i="7"/>
  <c r="D34" i="7"/>
  <c r="D6" i="7"/>
  <c r="D19" i="7"/>
  <c r="D60" i="7"/>
  <c r="D52" i="7"/>
  <c r="D56" i="7"/>
  <c r="D3" i="5"/>
  <c r="D15" i="5"/>
  <c r="D27" i="5"/>
  <c r="D39" i="5"/>
  <c r="D51" i="5"/>
  <c r="D63" i="5"/>
  <c r="D75" i="5"/>
  <c r="D17" i="5"/>
  <c r="D29" i="5"/>
  <c r="D65" i="5"/>
  <c r="D68" i="5"/>
  <c r="D35" i="5"/>
  <c r="D48" i="5"/>
  <c r="D25" i="5"/>
  <c r="D50" i="5"/>
  <c r="D4" i="5"/>
  <c r="D16" i="5"/>
  <c r="D28" i="5"/>
  <c r="D40" i="5"/>
  <c r="D52" i="5"/>
  <c r="D64" i="5"/>
  <c r="D76" i="5"/>
  <c r="D5" i="5"/>
  <c r="D41" i="5"/>
  <c r="D77" i="5"/>
  <c r="D58" i="5"/>
  <c r="D36" i="5"/>
  <c r="D49" i="5"/>
  <c r="D62" i="5"/>
  <c r="D53" i="5"/>
  <c r="D6" i="5"/>
  <c r="D18" i="5"/>
  <c r="D30" i="5"/>
  <c r="D42" i="5"/>
  <c r="D54" i="5"/>
  <c r="D66" i="5"/>
  <c r="D2" i="5"/>
  <c r="G9" i="5" s="1"/>
  <c r="D55" i="5"/>
  <c r="D20" i="5"/>
  <c r="D44" i="5"/>
  <c r="D56" i="5"/>
  <c r="D47" i="5"/>
  <c r="D12" i="5"/>
  <c r="D73" i="5"/>
  <c r="D14" i="5"/>
  <c r="D7" i="5"/>
  <c r="D19" i="5"/>
  <c r="D31" i="5"/>
  <c r="D43" i="5"/>
  <c r="D67" i="5"/>
  <c r="D32" i="5"/>
  <c r="D23" i="5"/>
  <c r="D72" i="5"/>
  <c r="D37" i="5"/>
  <c r="D74" i="5"/>
  <c r="D8" i="5"/>
  <c r="D9" i="5"/>
  <c r="D21" i="5"/>
  <c r="D33" i="5"/>
  <c r="D45" i="5"/>
  <c r="D57" i="5"/>
  <c r="D69" i="5"/>
  <c r="D22" i="5"/>
  <c r="D34" i="5"/>
  <c r="D46" i="5"/>
  <c r="D59" i="5"/>
  <c r="D71" i="5"/>
  <c r="D60" i="5"/>
  <c r="D13" i="5"/>
  <c r="D38" i="5"/>
  <c r="D10" i="5"/>
  <c r="D70" i="5"/>
  <c r="D24" i="5"/>
  <c r="D61" i="5"/>
  <c r="D26" i="5"/>
  <c r="D11" i="5"/>
  <c r="B17" i="4"/>
  <c r="C17" i="4"/>
  <c r="D17" i="4"/>
  <c r="G9" i="6" l="1"/>
  <c r="G16" i="3"/>
  <c r="D21" i="3"/>
  <c r="E21" i="3"/>
  <c r="F21" i="3"/>
  <c r="G21" i="3"/>
  <c r="D22" i="3"/>
  <c r="E22" i="3"/>
  <c r="F22" i="3"/>
  <c r="G22" i="3" s="1"/>
  <c r="D23" i="3"/>
  <c r="E23" i="3"/>
  <c r="F23" i="3"/>
  <c r="G23" i="3"/>
  <c r="C22" i="3"/>
  <c r="C23" i="3"/>
  <c r="C21" i="3"/>
  <c r="H8" i="3"/>
  <c r="H10" i="3"/>
  <c r="H9" i="3"/>
  <c r="H16" i="3" l="1"/>
  <c r="H17" i="3"/>
  <c r="H15" i="3"/>
  <c r="H11" i="3"/>
  <c r="H18" i="3" l="1"/>
</calcChain>
</file>

<file path=xl/sharedStrings.xml><?xml version="1.0" encoding="utf-8"?>
<sst xmlns="http://schemas.openxmlformats.org/spreadsheetml/2006/main" count="657" uniqueCount="54">
  <si>
    <t>Total</t>
  </si>
  <si>
    <t>Revenue</t>
  </si>
  <si>
    <t>Q4 2013</t>
  </si>
  <si>
    <t>Q1 2014</t>
  </si>
  <si>
    <t>Q2 2014</t>
  </si>
  <si>
    <t>Q3 2014</t>
  </si>
  <si>
    <t>Q4 2014</t>
  </si>
  <si>
    <t>Cars.go.com</t>
  </si>
  <si>
    <t>Planes.go.com</t>
  </si>
  <si>
    <t>Boats.go.com</t>
  </si>
  <si>
    <t>Profit</t>
  </si>
  <si>
    <t>Product Line</t>
  </si>
  <si>
    <t>Date</t>
  </si>
  <si>
    <t>Sum of Revenue</t>
  </si>
  <si>
    <t>Grand Total</t>
  </si>
  <si>
    <t>Q1 2015</t>
  </si>
  <si>
    <t>Profit Margin</t>
  </si>
  <si>
    <t>**Profit Margin = Profit / Revenue</t>
  </si>
  <si>
    <t>Quarters</t>
  </si>
  <si>
    <t>Days (Date)</t>
  </si>
  <si>
    <t>Weekly Revenue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</si>
  <si>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</si>
  <si>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</si>
  <si>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</si>
  <si>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</si>
  <si>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</si>
  <si>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</si>
  <si>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</si>
  <si>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</si>
  <si>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 xml:space="preserve">Week 9 </t>
  </si>
  <si>
    <t>Week 10</t>
  </si>
  <si>
    <t>Week 11</t>
  </si>
  <si>
    <t>Week 12</t>
  </si>
  <si>
    <t>Week 13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</si>
  <si>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</si>
  <si>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</si>
  <si>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</si>
  <si>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</si>
  <si>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</si>
  <si>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</si>
  <si>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</si>
  <si>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</si>
  <si>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</si>
  <si>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</si>
  <si>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</si>
  <si>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</si>
  <si>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</si>
  <si>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QTL 1 </t>
  </si>
  <si>
    <t>QTL 3</t>
  </si>
  <si>
    <t>IQR</t>
  </si>
  <si>
    <t>Lower Limit</t>
  </si>
  <si>
    <t>Upper Limit</t>
  </si>
  <si>
    <t>Outlier?</t>
  </si>
  <si>
    <t>Outlier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</si>
</sst>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[$$-409]* #,##0.00_ ;_-[$$-409]* \-#,##0.00\ ;_-[$$-409]* &quot;-&quot;??_ ;_-@_ "/>
    <numFmt numFmtId="167" formatCode="&quot;$&quot;#,##0"/>
    <numFmt numFmtId="168" formatCode="0.0%"/>
    <numFmt numFmtId="169" formatCode="_-&quot;$&quot;* #,##0_-;\-&quot;$&quot;* #,##0_-;_-&quot;$&quot;* &quot;-&quot;??_-;_-@_-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b/>
      <sz val="12"/>
      <color theme="1"/>
      <name val="Calibri"/>
      <family val="2"/>
      <scheme val="minor"/>
    </font>
    <font>
      <sz val="12"/>
      <color theme="0"/>
      <name val="Calibri (Body)"/>
    </font>
    <font>
      <sz val="12"/>
      <color theme="5" tint="0.59999389629810485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1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5" fillId="3" borderId="3" xfId="0" applyFont="1" applyFill="1" applyBorder="1"/>
    <xf numFmtId="164" fontId="5" fillId="2" borderId="0" xfId="0" applyNumberFormat="1" applyFont="1" applyFill="1"/>
    <xf numFmtId="166" fontId="5" fillId="2" borderId="0" xfId="0" applyNumberFormat="1" applyFont="1" applyFill="1"/>
    <xf numFmtId="0" fontId="5" fillId="0" borderId="0" xfId="0" applyFont="1" applyAlignment="1">
      <alignment horizontal="left"/>
    </xf>
    <xf numFmtId="0" fontId="5" fillId="2" borderId="2" xfId="0" applyFont="1" applyFill="1" applyBorder="1"/>
    <xf numFmtId="164" fontId="5" fillId="2" borderId="2" xfId="0" applyNumberFormat="1" applyFont="1" applyFill="1" applyBorder="1"/>
    <xf numFmtId="0" fontId="6" fillId="2" borderId="0" xfId="0" applyFont="1" applyFill="1"/>
    <xf numFmtId="0" fontId="5" fillId="2" borderId="4" xfId="0" applyFont="1" applyFill="1" applyBorder="1"/>
    <xf numFmtId="0" fontId="6" fillId="2" borderId="4" xfId="0" applyFont="1" applyFill="1" applyBorder="1"/>
    <xf numFmtId="0" fontId="6" fillId="3" borderId="1" xfId="0" applyFont="1" applyFill="1" applyBorder="1"/>
    <xf numFmtId="1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4" fontId="5" fillId="2" borderId="0" xfId="1" applyNumberFormat="1" applyFont="1" applyFill="1"/>
    <xf numFmtId="0" fontId="5" fillId="2" borderId="0" xfId="0" applyFont="1" applyFill="1" applyAlignment="1">
      <alignment horizontal="right"/>
    </xf>
    <xf numFmtId="164" fontId="5" fillId="2" borderId="0" xfId="2" applyFont="1" applyFill="1" applyAlignment="1"/>
    <xf numFmtId="14" fontId="5" fillId="2" borderId="0" xfId="0" applyNumberFormat="1" applyFont="1" applyFill="1" applyAlignment="1">
      <alignment horizontal="left" indent="1"/>
    </xf>
    <xf numFmtId="0" fontId="7" fillId="2" borderId="0" xfId="0" applyFont="1" applyFill="1" applyAlignment="1">
      <alignment horizontal="center"/>
    </xf>
    <xf numFmtId="0" fontId="0" fillId="0" borderId="0" xfId="0" pivotButton="1"/>
    <xf numFmtId="167" fontId="0" fillId="0" borderId="0" xfId="0" applyNumberFormat="1"/>
    <xf numFmtId="164" fontId="5" fillId="4" borderId="0" xfId="0" applyNumberFormat="1" applyFont="1" applyFill="1"/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64" fontId="5" fillId="2" borderId="10" xfId="2" applyFont="1" applyFill="1" applyBorder="1" applyAlignment="1"/>
    <xf numFmtId="14" fontId="5" fillId="2" borderId="11" xfId="0" applyNumberFormat="1" applyFont="1" applyFill="1" applyBorder="1" applyAlignment="1">
      <alignment horizontal="left" indent="1"/>
    </xf>
    <xf numFmtId="14" fontId="5" fillId="2" borderId="12" xfId="0" applyNumberFormat="1" applyFont="1" applyFill="1" applyBorder="1" applyAlignment="1">
      <alignment horizontal="center"/>
    </xf>
    <xf numFmtId="164" fontId="5" fillId="2" borderId="13" xfId="2" applyFont="1" applyFill="1" applyBorder="1" applyAlignment="1"/>
    <xf numFmtId="14" fontId="5" fillId="2" borderId="14" xfId="0" applyNumberFormat="1" applyFont="1" applyFill="1" applyBorder="1" applyAlignment="1">
      <alignment horizontal="left" indent="1"/>
    </xf>
    <xf numFmtId="0" fontId="5" fillId="0" borderId="0" xfId="0" applyFont="1"/>
    <xf numFmtId="164" fontId="5" fillId="0" borderId="0" xfId="0" applyNumberFormat="1" applyFont="1"/>
    <xf numFmtId="0" fontId="5" fillId="2" borderId="15" xfId="0" applyFont="1" applyFill="1" applyBorder="1"/>
    <xf numFmtId="168" fontId="5" fillId="2" borderId="15" xfId="480" applyNumberFormat="1" applyFont="1" applyFill="1" applyBorder="1"/>
    <xf numFmtId="168" fontId="5" fillId="2" borderId="0" xfId="480" applyNumberFormat="1" applyFont="1" applyFill="1" applyBorder="1"/>
    <xf numFmtId="168" fontId="5" fillId="2" borderId="2" xfId="480" applyNumberFormat="1" applyFont="1" applyFill="1" applyBorder="1"/>
    <xf numFmtId="0" fontId="8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0" xfId="0" applyFont="1"/>
    <xf numFmtId="169" fontId="5" fillId="0" borderId="0" xfId="0" applyNumberFormat="1" applyFont="1"/>
    <xf numFmtId="169" fontId="10" fillId="0" borderId="0" xfId="0" applyNumberFormat="1" applyFont="1"/>
    <xf numFmtId="169" fontId="10" fillId="0" borderId="0" xfId="0" applyNumberFormat="1" applyFont="1" applyAlignment="1">
      <alignment horizontal="left"/>
    </xf>
    <xf numFmtId="167" fontId="11" fillId="6" borderId="0" xfId="0" applyNumberFormat="1" applyFont="1" applyFill="1"/>
    <xf numFmtId="0" fontId="0" fillId="0" borderId="16" xfId="0" applyBorder="1"/>
    <xf numFmtId="0" fontId="12" fillId="0" borderId="17" xfId="0" applyFont="1" applyBorder="1" applyAlignment="1">
      <alignment horizontal="centerContinuous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2" fillId="0" borderId="21" xfId="0" applyFont="1" applyBorder="1" applyAlignment="1">
      <alignment horizontal="centerContinuous"/>
    </xf>
    <xf numFmtId="0" fontId="0" fillId="6" borderId="20" xfId="0" applyFill="1" applyBorder="1"/>
    <xf numFmtId="0" fontId="9" fillId="0" borderId="22" xfId="0" applyFont="1" applyBorder="1"/>
    <xf numFmtId="169" fontId="0" fillId="0" borderId="18" xfId="2" applyNumberFormat="1" applyFont="1" applyBorder="1"/>
    <xf numFmtId="0" fontId="9" fillId="0" borderId="23" xfId="0" applyFont="1" applyBorder="1"/>
    <xf numFmtId="169" fontId="0" fillId="0" borderId="19" xfId="2" applyNumberFormat="1" applyFont="1" applyBorder="1"/>
    <xf numFmtId="169" fontId="1" fillId="0" borderId="19" xfId="2" applyNumberFormat="1" applyFont="1" applyBorder="1"/>
    <xf numFmtId="0" fontId="9" fillId="0" borderId="24" xfId="0" applyFont="1" applyBorder="1"/>
    <xf numFmtId="169" fontId="1" fillId="0" borderId="25" xfId="2" applyNumberFormat="1" applyFont="1" applyBorder="1"/>
    <xf numFmtId="0" fontId="0" fillId="5" borderId="11" xfId="0" applyFill="1" applyBorder="1"/>
    <xf numFmtId="0" fontId="5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</cellXfs>
  <cellStyles count="48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Normal" xfId="0" builtinId="0"/>
    <cellStyle name="Normal 2" xfId="53" xr:uid="{00000000-0005-0000-0000-0000DF010000}"/>
    <cellStyle name="Percent" xfId="480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(Body)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(Body)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4" formatCode="_-&quot;$&quot;* #,##0.00_-;\-&quot;$&quot;* #,##0.00_-;_-&quot;$&quot;* &quot;-&quot;??_-;_-@_-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(Body)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69" formatCode="_-&quot;$&quot;* #,##0_-;\-&quot;$&quot;* #,##0_-;_-&quot;$&quot;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</dxf>
    <dxf>
      <numFmt numFmtId="167" formatCode="&quot;$&quot;#,##0"/>
    </dxf>
    <dxf>
      <fill>
        <patternFill patternType="solid">
          <bgColor theme="5" tint="0.59999389629810485"/>
        </patternFill>
      </fill>
    </dxf>
    <dxf>
      <font>
        <color theme="5" tint="0.59999389629810485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19" formatCode="m/d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(Body)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[Corp_Go.com_Assignment_Data.xlsx]Sales Data (Analysis)!PivotTable1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Go.com</a:t>
            </a:r>
            <a:r>
              <a:rPr lang="en-CA" baseline="0"/>
              <a:t> 2015 Weekly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Data (Analysis)'!$B$2:$B$3</c:f>
              <c:strCache>
                <c:ptCount val="1"/>
                <c:pt idx="0">
                  <c:v>Boats.go.com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'Sales Data (Analysis)'!$A$4:$A$17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 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'Sales Data (Analysis)'!$B$4:$B$17</c:f>
              <c:numCache>
                <c:formatCode>"$"#,##0</c:formatCode>
                <c:ptCount val="13"/>
                <c:pt idx="0">
                  <c:v>365408.64</c:v>
                </c:pt>
                <c:pt idx="1">
                  <c:v>536759.04000000004</c:v>
                </c:pt>
                <c:pt idx="2">
                  <c:v>195165.6</c:v>
                </c:pt>
                <c:pt idx="3">
                  <c:v>750648.00000000012</c:v>
                </c:pt>
                <c:pt idx="4">
                  <c:v>390613.92000000004</c:v>
                </c:pt>
                <c:pt idx="5">
                  <c:v>225692.16</c:v>
                </c:pt>
                <c:pt idx="7">
                  <c:v>213537.12</c:v>
                </c:pt>
                <c:pt idx="8">
                  <c:v>416178.72000000003</c:v>
                </c:pt>
                <c:pt idx="9">
                  <c:v>220048.80000000002</c:v>
                </c:pt>
                <c:pt idx="10">
                  <c:v>490090.08000000007</c:v>
                </c:pt>
                <c:pt idx="11">
                  <c:v>531480</c:v>
                </c:pt>
                <c:pt idx="12">
                  <c:v>400725.6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9-4657-8EFA-271DDFC6ADB0}"/>
            </c:ext>
          </c:extLst>
        </c:ser>
        <c:ser>
          <c:idx val="1"/>
          <c:order val="1"/>
          <c:tx>
            <c:strRef>
              <c:f>'Sales Data (Analysis)'!$C$2:$C$3</c:f>
              <c:strCache>
                <c:ptCount val="1"/>
                <c:pt idx="0">
                  <c:v>Cars.go.com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'Sales Data (Analysis)'!$A$4:$A$17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 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'Sales Data (Analysis)'!$C$4:$C$17</c:f>
              <c:numCache>
                <c:formatCode>"$"#,##0</c:formatCode>
                <c:ptCount val="13"/>
                <c:pt idx="0">
                  <c:v>1688986.7999999996</c:v>
                </c:pt>
                <c:pt idx="1">
                  <c:v>973879.20000000007</c:v>
                </c:pt>
                <c:pt idx="2">
                  <c:v>770644.79999999993</c:v>
                </c:pt>
                <c:pt idx="3">
                  <c:v>1160716.8</c:v>
                </c:pt>
                <c:pt idx="4">
                  <c:v>1394944.7999999998</c:v>
                </c:pt>
                <c:pt idx="5">
                  <c:v>1469607.5999999999</c:v>
                </c:pt>
                <c:pt idx="6">
                  <c:v>1511824.7999999998</c:v>
                </c:pt>
                <c:pt idx="7">
                  <c:v>864159.6</c:v>
                </c:pt>
                <c:pt idx="8">
                  <c:v>1317825.6000000001</c:v>
                </c:pt>
                <c:pt idx="9">
                  <c:v>1615729.2</c:v>
                </c:pt>
                <c:pt idx="10">
                  <c:v>814677.6</c:v>
                </c:pt>
                <c:pt idx="11">
                  <c:v>1801441.1999999997</c:v>
                </c:pt>
                <c:pt idx="12">
                  <c:v>1373086.8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9-4657-8EFA-271DDFC6ADB0}"/>
            </c:ext>
          </c:extLst>
        </c:ser>
        <c:ser>
          <c:idx val="2"/>
          <c:order val="2"/>
          <c:tx>
            <c:strRef>
              <c:f>'Sales Data (Analysis)'!$D$2:$D$3</c:f>
              <c:strCache>
                <c:ptCount val="1"/>
                <c:pt idx="0">
                  <c:v>Planes.go.com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'Sales Data (Analysis)'!$A$4:$A$17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 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'Sales Data (Analysis)'!$D$4:$D$17</c:f>
              <c:numCache>
                <c:formatCode>"$"#,##0</c:formatCode>
                <c:ptCount val="13"/>
                <c:pt idx="0">
                  <c:v>990526.32000000018</c:v>
                </c:pt>
                <c:pt idx="1">
                  <c:v>2699118.45</c:v>
                </c:pt>
                <c:pt idx="2">
                  <c:v>3031825.5449999999</c:v>
                </c:pt>
                <c:pt idx="3">
                  <c:v>5454077.8950000005</c:v>
                </c:pt>
                <c:pt idx="4">
                  <c:v>2306984.085</c:v>
                </c:pt>
                <c:pt idx="5">
                  <c:v>2522398.7250000001</c:v>
                </c:pt>
                <c:pt idx="6">
                  <c:v>1437892.1549999998</c:v>
                </c:pt>
                <c:pt idx="7">
                  <c:v>3275720.5949999997</c:v>
                </c:pt>
                <c:pt idx="8">
                  <c:v>2757057.3449999997</c:v>
                </c:pt>
                <c:pt idx="9">
                  <c:v>930364.78499999992</c:v>
                </c:pt>
                <c:pt idx="10">
                  <c:v>2518840.8000000003</c:v>
                </c:pt>
                <c:pt idx="11">
                  <c:v>3215462.67</c:v>
                </c:pt>
                <c:pt idx="12">
                  <c:v>1389473.19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9-4657-8EFA-271DDFC6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69855"/>
        <c:axId val="575062655"/>
      </c:lineChart>
      <c:catAx>
        <c:axId val="57506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2655"/>
        <c:crosses val="autoZero"/>
        <c:auto val="1"/>
        <c:lblAlgn val="ctr"/>
        <c:lblOffset val="100"/>
        <c:noMultiLvlLbl val="0"/>
      </c:catAx>
      <c:valAx>
        <c:axId val="57506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Go.com 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'Historical Data (Analysis)'!$B$11</c:f>
              <c:strCache>
                <c:ptCount val="1"/>
                <c:pt idx="0">
                  <c:v>Cars.go.com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'Historical Data (Analysis)'!$A$12:$A$17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(Analysis)'!$B$12:$B$17</c:f>
              <c:numCache>
                <c:formatCode>_-"$"* #,##0_-;\-"$"* #,##0_-;_-"$"* "-"??_-;_-@_-</c:formatCode>
                <c:ptCount val="6"/>
                <c:pt idx="0">
                  <c:v>6085063</c:v>
                </c:pt>
                <c:pt idx="1">
                  <c:v>5663582</c:v>
                </c:pt>
                <c:pt idx="2">
                  <c:v>5701994</c:v>
                </c:pt>
                <c:pt idx="3">
                  <c:v>5691910</c:v>
                </c:pt>
                <c:pt idx="4">
                  <c:v>5906352</c:v>
                </c:pt>
                <c:pt idx="5">
                  <c:v>16757524.800000003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6-475D-8E33-2BEEC1370CAC}"/>
            </c:ext>
          </c:extLst>
        </c:ser>
        <c:ser>
          <c:idx val="1"/>
          <c:order val="1"/>
          <c:tx>
            <c:strRef>
              <c:f>'Historical Data (Analysis)'!$C$11</c:f>
              <c:strCache>
                <c:ptCount val="1"/>
                <c:pt idx="0">
                  <c:v>Planes.go.com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'Historical Data (Analysis)'!$A$12:$A$17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(Analysis)'!$C$12:$C$17</c:f>
              <c:numCache>
                <c:formatCode>_-"$"* #,##0_-;\-"$"* #,##0_-;_-"$"* "-"??_-;_-@_-</c:formatCode>
                <c:ptCount val="6"/>
                <c:pt idx="0">
                  <c:v>32339403</c:v>
                </c:pt>
                <c:pt idx="1">
                  <c:v>34861524</c:v>
                </c:pt>
                <c:pt idx="2">
                  <c:v>36039564</c:v>
                </c:pt>
                <c:pt idx="3">
                  <c:v>34422242</c:v>
                </c:pt>
                <c:pt idx="4">
                  <c:v>45337642</c:v>
                </c:pt>
                <c:pt idx="5">
                  <c:v>32529742.559999999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6-475D-8E33-2BEEC1370CAC}"/>
            </c:ext>
          </c:extLst>
        </c:ser>
        <c:ser>
          <c:idx val="2"/>
          <c:order val="2"/>
          <c:tx>
            <c:strRef>
              <c:f>'Historical Data (Analysis)'!$D$11</c:f>
              <c:strCache>
                <c:ptCount val="1"/>
                <c:pt idx="0">
                  <c:v>Boats.go.com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'Historical Data (Analysis)'!$A$12:$A$17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(Analysis)'!$D$12:$D$17</c:f>
              <c:numCache>
                <c:formatCode>_-"$"* #,##0_-;\-"$"* #,##0_-;_-"$"* "-"??_-;_-@_-</c:formatCode>
                <c:ptCount val="6"/>
                <c:pt idx="0">
                  <c:v>4329578</c:v>
                </c:pt>
                <c:pt idx="1">
                  <c:v>4418088</c:v>
                </c:pt>
                <c:pt idx="2">
                  <c:v>4657184</c:v>
                </c:pt>
                <c:pt idx="3">
                  <c:v>4597765</c:v>
                </c:pt>
                <c:pt idx="4">
                  <c:v>5437214</c:v>
                </c:pt>
                <c:pt idx="5">
                  <c:v>4736347.68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6-475D-8E33-2BEEC137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28991"/>
        <c:axId val="489129951"/>
      </c:lineChart>
      <c:catAx>
        <c:axId val="48912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29951"/>
        <c:crosses val="autoZero"/>
        <c:auto val="1"/>
        <c:lblAlgn val="ctr"/>
        <c:lblOffset val="100"/>
        <c:noMultiLvlLbl val="0"/>
      </c:catAx>
      <c:valAx>
        <c:axId val="4891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2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Go.com Profit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'Historical Data (Analysis)'!$B$20</c:f>
              <c:strCache>
                <c:ptCount val="1"/>
                <c:pt idx="0">
                  <c:v> Cars.go.com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'Historical Data (Analysis)'!$A$21:$A$26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(Analysis)'!$B$21:$B$26</c:f>
              <c:numCache>
                <c:formatCode>_-"$"* #,##0_-;\-"$"* #,##0_-;_-"$"* "-"??_-;_-@_-</c:formatCode>
                <c:ptCount val="6"/>
                <c:pt idx="0">
                  <c:v>608506.30000000005</c:v>
                </c:pt>
                <c:pt idx="1">
                  <c:v>566358.20000000007</c:v>
                </c:pt>
                <c:pt idx="2">
                  <c:v>570199.4</c:v>
                </c:pt>
                <c:pt idx="3">
                  <c:v>569191</c:v>
                </c:pt>
                <c:pt idx="4">
                  <c:v>590635.20000000007</c:v>
                </c:pt>
                <c:pt idx="5">
                  <c:v>1675752.4800000004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4-4E3B-B891-3CDB576A000A}"/>
            </c:ext>
          </c:extLst>
        </c:ser>
        <c:ser>
          <c:idx val="1"/>
          <c:order val="1"/>
          <c:tx>
            <c:strRef>
              <c:f>'Historical Data (Analysis)'!$C$20</c:f>
              <c:strCache>
                <c:ptCount val="1"/>
                <c:pt idx="0">
                  <c:v> Planes.go.com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'Historical Data (Analysis)'!$A$21:$A$26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(Analysis)'!$C$21:$C$26</c:f>
              <c:numCache>
                <c:formatCode>_-"$"* #,##0_-;\-"$"* #,##0_-;_-"$"* "-"??_-;_-@_-</c:formatCode>
                <c:ptCount val="6"/>
                <c:pt idx="0">
                  <c:v>161697.01500000001</c:v>
                </c:pt>
                <c:pt idx="1">
                  <c:v>174307.62</c:v>
                </c:pt>
                <c:pt idx="2">
                  <c:v>180197.82</c:v>
                </c:pt>
                <c:pt idx="3">
                  <c:v>172111.21</c:v>
                </c:pt>
                <c:pt idx="4">
                  <c:v>226688.21</c:v>
                </c:pt>
                <c:pt idx="5">
                  <c:v>162648.71280000001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4-4E3B-B891-3CDB576A000A}"/>
            </c:ext>
          </c:extLst>
        </c:ser>
        <c:ser>
          <c:idx val="2"/>
          <c:order val="2"/>
          <c:tx>
            <c:strRef>
              <c:f>'Historical Data (Analysis)'!$D$20</c:f>
              <c:strCache>
                <c:ptCount val="1"/>
                <c:pt idx="0">
                  <c:v> Boats.go.com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'Historical Data (Analysis)'!$A$21:$A$26</c:f>
              <c:strCache>
                <c:ptCount val="6"/>
                <c:pt idx="0">
                  <c:v>Q4 2013</c:v>
                </c:pt>
                <c:pt idx="1">
                  <c:v>Q1 2014</c:v>
                </c:pt>
                <c:pt idx="2">
                  <c:v>Q2 2014</c:v>
                </c:pt>
                <c:pt idx="3">
                  <c:v>Q3 2014</c:v>
                </c:pt>
                <c:pt idx="4">
                  <c:v>Q4 2014</c:v>
                </c:pt>
                <c:pt idx="5">
                  <c:v>Q1 2015</c:v>
                </c:pt>
              </c:strCache>
            </c:strRef>
          </c:cat>
          <c:val>
            <c:numRef>
              <c:f>'Historical Data (Analysis)'!$D$21:$D$26</c:f>
              <c:numCache>
                <c:formatCode>_-"$"* #,##0_-;\-"$"* #,##0_-;_-"$"* "-"??_-;_-@_-</c:formatCode>
                <c:ptCount val="6"/>
                <c:pt idx="0">
                  <c:v>86591.56</c:v>
                </c:pt>
                <c:pt idx="1">
                  <c:v>88361.76</c:v>
                </c:pt>
                <c:pt idx="2">
                  <c:v>93143.680000000008</c:v>
                </c:pt>
                <c:pt idx="3">
                  <c:v>91955.3</c:v>
                </c:pt>
                <c:pt idx="4">
                  <c:v>108744.28</c:v>
                </c:pt>
                <c:pt idx="5">
                  <c:v>94726.953599999993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4-4E3B-B891-3CDB576A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49807"/>
        <c:axId val="649254127"/>
      </c:lineChart>
      <c:catAx>
        <c:axId val="64924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54127"/>
        <c:crosses val="autoZero"/>
        <c:auto val="1"/>
        <c:lblAlgn val="ctr"/>
        <c:lblOffset val="100"/>
        <c:noMultiLvlLbl val="0"/>
      </c:catAx>
      <c:valAx>
        <c:axId val="6492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4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185736</xdr:colOff>
      <xdr:row>0</xdr:row>
      <xdr:rowOff>195261</xdr:rowOff>
    </xdr:from>
    <xdr:to>
      <xdr:col>15</xdr:col>
      <xdr:colOff>304800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3D19B-B016-C8FD-5E11-DB9ED7420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19051</xdr:rowOff>
    </xdr:from>
    <xdr:to>
      <xdr:col>12</xdr:col>
      <xdr:colOff>9525</xdr:colOff>
      <xdr:row>14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A525A-1066-4F8E-BAE1-B34732C5A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14</xdr:row>
      <xdr:rowOff>33337</xdr:rowOff>
    </xdr:from>
    <xdr:to>
      <xdr:col>11</xdr:col>
      <xdr:colOff>666749</xdr:colOff>
      <xdr:row>28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65F81-C8BA-8129-1D8E-50444607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maine Wong" refreshedDate="45468.961046412034" createdVersion="8" refreshedVersion="8" minRefreshableVersion="3" recordCount="256" xr:uid="{7DD45E20-D49D-4FEC-9CAF-D0121D001E52}">
  <cacheSource type="worksheet">
    <worksheetSource name="Table3"/>
  </cacheSource>
  <cacheFields count="4">
    <cacheField name="Date" numFmtId="14">
      <sharedItems containsSemiMixedTypes="0" containsNonDate="0" containsDate="1" containsString="0" minDate="2015-01-01T00:00:00" maxDate="2015-04-01T00:00:00" count="90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</sharedItems>
      <fieldGroup par="3"/>
    </cacheField>
    <cacheField name="Revenue" numFmtId="164">
      <sharedItems containsSemiMixedTypes="0" containsString="0" containsNumber="1" minValue="251.04000000000002" maxValue="1395072.3149999999" count="256">
        <n v="108632.4"/>
        <n v="31494.014999999999"/>
        <n v="239376.47999999998"/>
        <n v="552064.79999999993"/>
        <n v="238344.12"/>
        <n v="37594.559999999998"/>
        <n v="334413.59999999998"/>
        <n v="51614.01"/>
        <n v="24042.720000000001"/>
        <n v="320344.8"/>
        <n v="156188.655"/>
        <n v="25352.639999999999"/>
        <n v="170732.4"/>
        <n v="230108.44500000001"/>
        <n v="627.84"/>
        <n v="115460.4"/>
        <n v="241043.04"/>
        <n v="13005.6"/>
        <n v="87338.4"/>
        <n v="41734.035000000003"/>
        <n v="25408.800000000003"/>
        <n v="36722.400000000001"/>
        <n v="1395072.3149999999"/>
        <n v="51368.160000000003"/>
        <n v="43419.6"/>
        <n v="281952.09000000003"/>
        <n v="36186.239999999998"/>
        <n v="73466.399999999994"/>
        <n v="675399.06"/>
        <n v="25777.919999999998"/>
        <n v="89812.800000000003"/>
        <n v="71660.294999999998"/>
        <n v="233245.44"/>
        <n v="142387.19999999998"/>
        <n v="222513.48"/>
        <n v="31712.639999999999"/>
        <n v="571988.4"/>
        <n v="33260.22"/>
        <n v="156256.80000000002"/>
        <n v="16082.4"/>
        <n v="19260.990000000002"/>
        <n v="2211.8399999999997"/>
        <n v="34863.599999999999"/>
        <n v="487563.3"/>
        <n v="65373.119999999995"/>
        <n v="104588.4"/>
        <n v="43939.665000000001"/>
        <n v="9273.1200000000008"/>
        <n v="164692.79999999999"/>
        <n v="754203.55500000005"/>
        <n v="38593.920000000006"/>
        <n v="82984.800000000003"/>
        <n v="140752.07999999999"/>
        <n v="15390.72"/>
        <n v="3790.7999999999997"/>
        <n v="1020877.83"/>
        <n v="7022.880000000001"/>
        <n v="89874"/>
        <n v="68689.214999999997"/>
        <n v="45378.720000000001"/>
        <n v="289850.39999999997"/>
        <n v="515799.9"/>
        <n v="14133.119999999999"/>
        <n v="135958.79999999999"/>
        <n v="112076.05500000001"/>
        <n v="57802.559999999998"/>
        <n v="90903.599999999991"/>
        <n v="881767.21499999997"/>
        <n v="189674.40000000002"/>
        <n v="208881.6"/>
        <n v="1040853.24"/>
        <n v="41668.320000000007"/>
        <n v="38420.400000000001"/>
        <n v="826870.27500000002"/>
        <n v="37430.879999999997"/>
        <n v="107774.39999999999"/>
        <n v="87142.23"/>
        <n v="170376.48"/>
        <n v="501480"/>
        <n v="1233959.2649999999"/>
        <n v="224818.56000000003"/>
        <n v="77298"/>
        <n v="1271409.615"/>
        <n v="28876.800000000003"/>
        <n v="96086.399999999994"/>
        <n v="149319.45000000001"/>
        <n v="64681.440000000002"/>
        <n v="285818.39999999997"/>
        <n v="96347.475000000006"/>
        <n v="55969.919999999998"/>
        <n v="80614.8"/>
        <n v="601147.57499999995"/>
        <n v="37484.639999999999"/>
        <n v="60554.399999999994"/>
        <n v="24409.35"/>
        <n v="251.04000000000002"/>
        <n v="498453.6"/>
        <n v="207380.25"/>
        <n v="17110.079999999998"/>
        <n v="272551.2"/>
        <n v="1033890.48"/>
        <n v="168221.28000000003"/>
        <n v="100866"/>
        <n v="194489.505"/>
        <n v="46895.520000000004"/>
        <n v="251509.19999999998"/>
        <n v="114911.05500000001"/>
        <n v="30686.400000000001"/>
        <n v="285852"/>
        <n v="757937.25"/>
        <n v="195005.76"/>
        <n v="77977.2"/>
        <n v="533728.44000000006"/>
        <n v="535593.6"/>
        <n v="379011.15"/>
        <n v="80180.399999999994"/>
        <n v="215995.815"/>
        <n v="121536"/>
        <n v="277645.72499999998"/>
        <n v="116959.2"/>
        <n v="243169.29"/>
        <n v="143286"/>
        <n v="723185.82"/>
        <n v="544267.19999999995"/>
        <n v="52793.37"/>
        <n v="106639.2"/>
        <n v="11161.395"/>
        <n v="31240.799999999999"/>
        <n v="77917.14"/>
        <n v="402483.6"/>
        <n v="341081.685"/>
        <n v="227007.6"/>
        <n v="212327.32500000001"/>
        <n v="56900.4"/>
        <n v="19425.420000000002"/>
        <n v="365858.39999999997"/>
        <n v="1223895.0149999999"/>
        <n v="4372.8"/>
        <n v="233802.45"/>
        <n v="105668.4"/>
        <n v="606698.505"/>
        <n v="35220"/>
        <n v="59313.599999999999"/>
        <n v="193244.94"/>
        <n v="13255.68"/>
        <n v="74559.599999999991"/>
        <n v="319461.97499999998"/>
        <n v="94519.200000000012"/>
        <n v="156504"/>
        <n v="670420.80000000005"/>
        <n v="41878.559999999998"/>
        <n v="97882.8"/>
        <n v="28196.91"/>
        <n v="28663.68"/>
        <n v="142374"/>
        <n v="1167574.905"/>
        <n v="237997.91999999998"/>
        <n v="163490.4"/>
        <n v="620910.36"/>
        <n v="55892.640000000007"/>
        <n v="245263.19999999998"/>
        <n v="319683.10499999998"/>
        <n v="35808"/>
        <n v="216908.4"/>
        <n v="142543.79999999999"/>
        <n v="37303.200000000004"/>
        <n v="171472.8"/>
        <n v="58233.735000000001"/>
        <n v="21041.279999999999"/>
        <n v="329599.2"/>
        <n v="147788.54999999999"/>
        <n v="18349.919999999998"/>
        <n v="48717.599999999999"/>
        <n v="300322.89"/>
        <n v="9785.76"/>
        <n v="378519.6"/>
        <n v="163772.28"/>
        <n v="25991.52"/>
        <n v="205700.4"/>
        <n v="164143.66500000001"/>
        <n v="9428.64"/>
        <n v="343754.39999999997"/>
        <n v="71906.94"/>
        <n v="34575.360000000001"/>
        <n v="427430.39999999997"/>
        <n v="34090.875"/>
        <n v="630.24"/>
        <n v="89178"/>
        <n v="183844.08"/>
        <n v="32628.48"/>
        <n v="38163.599999999999"/>
        <n v="175631.08499999999"/>
        <n v="95619.839999999997"/>
        <n v="132982.79999999999"/>
        <n v="136975.86000000002"/>
        <n v="21174.720000000001"/>
        <n v="105732"/>
        <n v="186687.58499999999"/>
        <n v="23726.880000000001"/>
        <n v="52159.199999999997"/>
        <n v="161351.19"/>
        <n v="43570.559999999998"/>
        <n v="21932.399999999998"/>
        <n v="226811.34"/>
        <n v="53816.160000000003"/>
        <n v="10310.4"/>
        <n v="174122.86499999999"/>
        <n v="7098.72"/>
        <n v="75301.2"/>
        <n v="730814.80500000005"/>
        <n v="172171.68000000002"/>
        <n v="18448.8"/>
        <n v="802333.35"/>
        <n v="151936.80000000002"/>
        <n v="530793.6"/>
        <n v="236719.66500000001"/>
        <n v="37769.279999999999"/>
        <n v="113904"/>
        <n v="635071.18500000006"/>
        <n v="41821.920000000006"/>
        <n v="109087.2"/>
        <n v="145687.815"/>
        <n v="14777.760000000002"/>
        <n v="517848"/>
        <n v="872939.02500000002"/>
        <n v="49776"/>
        <n v="364538.39999999997"/>
        <n v="150807.82500000001"/>
        <n v="203158.56"/>
        <n v="95810.4"/>
        <n v="743784.93"/>
        <n v="152751.84"/>
        <n v="541342.79999999993"/>
        <n v="354026.29499999998"/>
        <n v="30502.559999999998"/>
        <n v="58910.400000000001"/>
        <n v="313145.59500000003"/>
        <n v="38691.360000000001"/>
        <n v="374929.2"/>
        <n v="197157.24"/>
        <n v="158603.04"/>
        <n v="450775.2"/>
        <n v="6999.6149999999998"/>
        <n v="25699.68"/>
        <n v="68239.199999999997"/>
        <n v="154907.23500000002"/>
        <n v="32183.520000000004"/>
        <n v="303039.59999999998"/>
        <n v="127322.685"/>
        <n v="259.68"/>
        <n v="109822.8"/>
        <n v="116064.9"/>
        <n v="9071.0399999999991"/>
        <n v="66280.800000000003"/>
        <n v="787021.51500000001"/>
        <n v="174908.64"/>
      </sharedItems>
    </cacheField>
    <cacheField name="Product Line" numFmtId="14">
      <sharedItems count="3">
        <s v="Cars.go.com"/>
        <s v="Planes.go.com"/>
        <s v="Boats.go.com"/>
      </sharedItems>
    </cacheField>
    <cacheField name="Days (Date)" numFmtId="0" databaseField="0">
      <fieldGroup base="0">
        <rangePr groupBy="days" startDate="2015-01-01T00:00:00" endDate="2015-04-01T00:00:00" groupInterval="7"/>
        <groupItems count="15">
          <s v="&lt;1/1/2015"/>
          <s v="1/1/2015 - 1/7/2015"/>
          <s v="1/8/2015 - 1/14/2015"/>
          <s v="1/15/2015 - 1/21/2015"/>
          <s v="1/22/2015 - 1/28/2015"/>
          <s v="1/29/2015 - 2/4/2015"/>
          <s v="2/5/2015 - 2/11/2015"/>
          <s v="2/12/2015 - 2/18/2015"/>
          <s v="2/19/2015 - 2/25/2015"/>
          <s v="2/26/2015 - 3/4/2015"/>
          <s v="3/5/2015 - 3/11/2015"/>
          <s v="3/12/2015 - 3/18/2015"/>
          <s v="3/19/2015 - 3/25/2015"/>
          <s v="3/26/2015 - 4/1/2015"/>
          <s v="&gt;4/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x v="0"/>
  </r>
  <r>
    <x v="0"/>
    <x v="1"/>
    <x v="1"/>
  </r>
  <r>
    <x v="0"/>
    <x v="2"/>
    <x v="2"/>
  </r>
  <r>
    <x v="1"/>
    <x v="3"/>
    <x v="0"/>
  </r>
  <r>
    <x v="1"/>
    <x v="4"/>
    <x v="1"/>
  </r>
  <r>
    <x v="1"/>
    <x v="5"/>
    <x v="2"/>
  </r>
  <r>
    <x v="2"/>
    <x v="6"/>
    <x v="0"/>
  </r>
  <r>
    <x v="2"/>
    <x v="7"/>
    <x v="1"/>
  </r>
  <r>
    <x v="2"/>
    <x v="8"/>
    <x v="2"/>
  </r>
  <r>
    <x v="3"/>
    <x v="9"/>
    <x v="0"/>
  </r>
  <r>
    <x v="3"/>
    <x v="10"/>
    <x v="1"/>
  </r>
  <r>
    <x v="3"/>
    <x v="11"/>
    <x v="2"/>
  </r>
  <r>
    <x v="4"/>
    <x v="12"/>
    <x v="0"/>
  </r>
  <r>
    <x v="4"/>
    <x v="13"/>
    <x v="1"/>
  </r>
  <r>
    <x v="4"/>
    <x v="14"/>
    <x v="2"/>
  </r>
  <r>
    <x v="5"/>
    <x v="15"/>
    <x v="0"/>
  </r>
  <r>
    <x v="5"/>
    <x v="16"/>
    <x v="1"/>
  </r>
  <r>
    <x v="5"/>
    <x v="17"/>
    <x v="2"/>
  </r>
  <r>
    <x v="6"/>
    <x v="18"/>
    <x v="0"/>
  </r>
  <r>
    <x v="6"/>
    <x v="19"/>
    <x v="1"/>
  </r>
  <r>
    <x v="6"/>
    <x v="20"/>
    <x v="2"/>
  </r>
  <r>
    <x v="7"/>
    <x v="21"/>
    <x v="0"/>
  </r>
  <r>
    <x v="7"/>
    <x v="22"/>
    <x v="1"/>
  </r>
  <r>
    <x v="7"/>
    <x v="23"/>
    <x v="2"/>
  </r>
  <r>
    <x v="8"/>
    <x v="24"/>
    <x v="0"/>
  </r>
  <r>
    <x v="8"/>
    <x v="25"/>
    <x v="1"/>
  </r>
  <r>
    <x v="8"/>
    <x v="26"/>
    <x v="2"/>
  </r>
  <r>
    <x v="9"/>
    <x v="27"/>
    <x v="0"/>
  </r>
  <r>
    <x v="9"/>
    <x v="28"/>
    <x v="1"/>
  </r>
  <r>
    <x v="9"/>
    <x v="29"/>
    <x v="2"/>
  </r>
  <r>
    <x v="10"/>
    <x v="30"/>
    <x v="0"/>
  </r>
  <r>
    <x v="10"/>
    <x v="31"/>
    <x v="1"/>
  </r>
  <r>
    <x v="10"/>
    <x v="32"/>
    <x v="2"/>
  </r>
  <r>
    <x v="11"/>
    <x v="33"/>
    <x v="0"/>
  </r>
  <r>
    <x v="11"/>
    <x v="34"/>
    <x v="1"/>
  </r>
  <r>
    <x v="11"/>
    <x v="35"/>
    <x v="2"/>
  </r>
  <r>
    <x v="12"/>
    <x v="36"/>
    <x v="0"/>
  </r>
  <r>
    <x v="12"/>
    <x v="37"/>
    <x v="1"/>
  </r>
  <r>
    <x v="12"/>
    <x v="38"/>
    <x v="2"/>
  </r>
  <r>
    <x v="13"/>
    <x v="39"/>
    <x v="0"/>
  </r>
  <r>
    <x v="13"/>
    <x v="40"/>
    <x v="1"/>
  </r>
  <r>
    <x v="13"/>
    <x v="41"/>
    <x v="2"/>
  </r>
  <r>
    <x v="14"/>
    <x v="42"/>
    <x v="0"/>
  </r>
  <r>
    <x v="14"/>
    <x v="43"/>
    <x v="1"/>
  </r>
  <r>
    <x v="14"/>
    <x v="44"/>
    <x v="2"/>
  </r>
  <r>
    <x v="15"/>
    <x v="45"/>
    <x v="0"/>
  </r>
  <r>
    <x v="15"/>
    <x v="46"/>
    <x v="1"/>
  </r>
  <r>
    <x v="15"/>
    <x v="47"/>
    <x v="2"/>
  </r>
  <r>
    <x v="16"/>
    <x v="48"/>
    <x v="0"/>
  </r>
  <r>
    <x v="16"/>
    <x v="49"/>
    <x v="1"/>
  </r>
  <r>
    <x v="16"/>
    <x v="50"/>
    <x v="2"/>
  </r>
  <r>
    <x v="17"/>
    <x v="51"/>
    <x v="0"/>
  </r>
  <r>
    <x v="17"/>
    <x v="52"/>
    <x v="1"/>
  </r>
  <r>
    <x v="17"/>
    <x v="53"/>
    <x v="2"/>
  </r>
  <r>
    <x v="18"/>
    <x v="54"/>
    <x v="0"/>
  </r>
  <r>
    <x v="18"/>
    <x v="55"/>
    <x v="1"/>
  </r>
  <r>
    <x v="18"/>
    <x v="56"/>
    <x v="2"/>
  </r>
  <r>
    <x v="19"/>
    <x v="57"/>
    <x v="0"/>
  </r>
  <r>
    <x v="19"/>
    <x v="58"/>
    <x v="1"/>
  </r>
  <r>
    <x v="19"/>
    <x v="59"/>
    <x v="2"/>
  </r>
  <r>
    <x v="20"/>
    <x v="60"/>
    <x v="0"/>
  </r>
  <r>
    <x v="20"/>
    <x v="61"/>
    <x v="1"/>
  </r>
  <r>
    <x v="20"/>
    <x v="62"/>
    <x v="2"/>
  </r>
  <r>
    <x v="21"/>
    <x v="63"/>
    <x v="0"/>
  </r>
  <r>
    <x v="21"/>
    <x v="64"/>
    <x v="1"/>
  </r>
  <r>
    <x v="21"/>
    <x v="65"/>
    <x v="2"/>
  </r>
  <r>
    <x v="22"/>
    <x v="66"/>
    <x v="0"/>
  </r>
  <r>
    <x v="22"/>
    <x v="67"/>
    <x v="1"/>
  </r>
  <r>
    <x v="22"/>
    <x v="68"/>
    <x v="2"/>
  </r>
  <r>
    <x v="23"/>
    <x v="69"/>
    <x v="0"/>
  </r>
  <r>
    <x v="23"/>
    <x v="70"/>
    <x v="1"/>
  </r>
  <r>
    <x v="23"/>
    <x v="71"/>
    <x v="2"/>
  </r>
  <r>
    <x v="24"/>
    <x v="72"/>
    <x v="0"/>
  </r>
  <r>
    <x v="24"/>
    <x v="73"/>
    <x v="1"/>
  </r>
  <r>
    <x v="24"/>
    <x v="74"/>
    <x v="2"/>
  </r>
  <r>
    <x v="25"/>
    <x v="75"/>
    <x v="0"/>
  </r>
  <r>
    <x v="25"/>
    <x v="76"/>
    <x v="1"/>
  </r>
  <r>
    <x v="25"/>
    <x v="77"/>
    <x v="2"/>
  </r>
  <r>
    <x v="26"/>
    <x v="78"/>
    <x v="0"/>
  </r>
  <r>
    <x v="26"/>
    <x v="79"/>
    <x v="1"/>
  </r>
  <r>
    <x v="26"/>
    <x v="80"/>
    <x v="2"/>
  </r>
  <r>
    <x v="27"/>
    <x v="81"/>
    <x v="0"/>
  </r>
  <r>
    <x v="27"/>
    <x v="82"/>
    <x v="1"/>
  </r>
  <r>
    <x v="27"/>
    <x v="83"/>
    <x v="2"/>
  </r>
  <r>
    <x v="28"/>
    <x v="84"/>
    <x v="0"/>
  </r>
  <r>
    <x v="28"/>
    <x v="85"/>
    <x v="1"/>
  </r>
  <r>
    <x v="28"/>
    <x v="86"/>
    <x v="2"/>
  </r>
  <r>
    <x v="29"/>
    <x v="87"/>
    <x v="0"/>
  </r>
  <r>
    <x v="29"/>
    <x v="88"/>
    <x v="1"/>
  </r>
  <r>
    <x v="29"/>
    <x v="89"/>
    <x v="2"/>
  </r>
  <r>
    <x v="30"/>
    <x v="90"/>
    <x v="0"/>
  </r>
  <r>
    <x v="30"/>
    <x v="91"/>
    <x v="1"/>
  </r>
  <r>
    <x v="30"/>
    <x v="92"/>
    <x v="2"/>
  </r>
  <r>
    <x v="31"/>
    <x v="93"/>
    <x v="0"/>
  </r>
  <r>
    <x v="31"/>
    <x v="94"/>
    <x v="1"/>
  </r>
  <r>
    <x v="31"/>
    <x v="95"/>
    <x v="2"/>
  </r>
  <r>
    <x v="32"/>
    <x v="96"/>
    <x v="0"/>
  </r>
  <r>
    <x v="32"/>
    <x v="97"/>
    <x v="1"/>
  </r>
  <r>
    <x v="32"/>
    <x v="98"/>
    <x v="2"/>
  </r>
  <r>
    <x v="33"/>
    <x v="99"/>
    <x v="0"/>
  </r>
  <r>
    <x v="33"/>
    <x v="100"/>
    <x v="1"/>
  </r>
  <r>
    <x v="33"/>
    <x v="101"/>
    <x v="2"/>
  </r>
  <r>
    <x v="34"/>
    <x v="102"/>
    <x v="0"/>
  </r>
  <r>
    <x v="34"/>
    <x v="103"/>
    <x v="1"/>
  </r>
  <r>
    <x v="34"/>
    <x v="104"/>
    <x v="2"/>
  </r>
  <r>
    <x v="35"/>
    <x v="105"/>
    <x v="0"/>
  </r>
  <r>
    <x v="35"/>
    <x v="106"/>
    <x v="1"/>
  </r>
  <r>
    <x v="35"/>
    <x v="107"/>
    <x v="2"/>
  </r>
  <r>
    <x v="36"/>
    <x v="108"/>
    <x v="0"/>
  </r>
  <r>
    <x v="36"/>
    <x v="109"/>
    <x v="1"/>
  </r>
  <r>
    <x v="36"/>
    <x v="110"/>
    <x v="2"/>
  </r>
  <r>
    <x v="37"/>
    <x v="111"/>
    <x v="0"/>
  </r>
  <r>
    <x v="37"/>
    <x v="112"/>
    <x v="1"/>
  </r>
  <r>
    <x v="38"/>
    <x v="113"/>
    <x v="0"/>
  </r>
  <r>
    <x v="38"/>
    <x v="114"/>
    <x v="1"/>
  </r>
  <r>
    <x v="39"/>
    <x v="115"/>
    <x v="0"/>
  </r>
  <r>
    <x v="39"/>
    <x v="116"/>
    <x v="1"/>
  </r>
  <r>
    <x v="40"/>
    <x v="117"/>
    <x v="0"/>
  </r>
  <r>
    <x v="40"/>
    <x v="118"/>
    <x v="1"/>
  </r>
  <r>
    <x v="41"/>
    <x v="119"/>
    <x v="0"/>
  </r>
  <r>
    <x v="41"/>
    <x v="120"/>
    <x v="1"/>
  </r>
  <r>
    <x v="42"/>
    <x v="121"/>
    <x v="0"/>
  </r>
  <r>
    <x v="42"/>
    <x v="122"/>
    <x v="1"/>
  </r>
  <r>
    <x v="43"/>
    <x v="123"/>
    <x v="0"/>
  </r>
  <r>
    <x v="43"/>
    <x v="124"/>
    <x v="1"/>
  </r>
  <r>
    <x v="44"/>
    <x v="125"/>
    <x v="0"/>
  </r>
  <r>
    <x v="44"/>
    <x v="126"/>
    <x v="1"/>
  </r>
  <r>
    <x v="45"/>
    <x v="127"/>
    <x v="0"/>
  </r>
  <r>
    <x v="45"/>
    <x v="128"/>
    <x v="1"/>
  </r>
  <r>
    <x v="46"/>
    <x v="129"/>
    <x v="0"/>
  </r>
  <r>
    <x v="46"/>
    <x v="130"/>
    <x v="1"/>
  </r>
  <r>
    <x v="47"/>
    <x v="131"/>
    <x v="0"/>
  </r>
  <r>
    <x v="47"/>
    <x v="132"/>
    <x v="1"/>
  </r>
  <r>
    <x v="48"/>
    <x v="133"/>
    <x v="0"/>
  </r>
  <r>
    <x v="48"/>
    <x v="134"/>
    <x v="1"/>
  </r>
  <r>
    <x v="49"/>
    <x v="135"/>
    <x v="0"/>
  </r>
  <r>
    <x v="49"/>
    <x v="136"/>
    <x v="1"/>
  </r>
  <r>
    <x v="50"/>
    <x v="137"/>
    <x v="0"/>
  </r>
  <r>
    <x v="50"/>
    <x v="138"/>
    <x v="1"/>
  </r>
  <r>
    <x v="51"/>
    <x v="139"/>
    <x v="0"/>
  </r>
  <r>
    <x v="51"/>
    <x v="140"/>
    <x v="1"/>
  </r>
  <r>
    <x v="51"/>
    <x v="141"/>
    <x v="2"/>
  </r>
  <r>
    <x v="52"/>
    <x v="142"/>
    <x v="0"/>
  </r>
  <r>
    <x v="52"/>
    <x v="143"/>
    <x v="1"/>
  </r>
  <r>
    <x v="52"/>
    <x v="144"/>
    <x v="2"/>
  </r>
  <r>
    <x v="53"/>
    <x v="145"/>
    <x v="0"/>
  </r>
  <r>
    <x v="53"/>
    <x v="146"/>
    <x v="1"/>
  </r>
  <r>
    <x v="53"/>
    <x v="147"/>
    <x v="2"/>
  </r>
  <r>
    <x v="54"/>
    <x v="148"/>
    <x v="0"/>
  </r>
  <r>
    <x v="54"/>
    <x v="149"/>
    <x v="1"/>
  </r>
  <r>
    <x v="54"/>
    <x v="150"/>
    <x v="2"/>
  </r>
  <r>
    <x v="55"/>
    <x v="151"/>
    <x v="0"/>
  </r>
  <r>
    <x v="55"/>
    <x v="152"/>
    <x v="1"/>
  </r>
  <r>
    <x v="55"/>
    <x v="153"/>
    <x v="2"/>
  </r>
  <r>
    <x v="56"/>
    <x v="154"/>
    <x v="0"/>
  </r>
  <r>
    <x v="56"/>
    <x v="155"/>
    <x v="1"/>
  </r>
  <r>
    <x v="56"/>
    <x v="156"/>
    <x v="2"/>
  </r>
  <r>
    <x v="57"/>
    <x v="157"/>
    <x v="0"/>
  </r>
  <r>
    <x v="57"/>
    <x v="158"/>
    <x v="1"/>
  </r>
  <r>
    <x v="57"/>
    <x v="159"/>
    <x v="2"/>
  </r>
  <r>
    <x v="58"/>
    <x v="160"/>
    <x v="0"/>
  </r>
  <r>
    <x v="58"/>
    <x v="161"/>
    <x v="1"/>
  </r>
  <r>
    <x v="58"/>
    <x v="162"/>
    <x v="2"/>
  </r>
  <r>
    <x v="59"/>
    <x v="163"/>
    <x v="0"/>
  </r>
  <r>
    <x v="59"/>
    <x v="164"/>
    <x v="1"/>
  </r>
  <r>
    <x v="59"/>
    <x v="165"/>
    <x v="2"/>
  </r>
  <r>
    <x v="60"/>
    <x v="166"/>
    <x v="0"/>
  </r>
  <r>
    <x v="60"/>
    <x v="167"/>
    <x v="1"/>
  </r>
  <r>
    <x v="60"/>
    <x v="168"/>
    <x v="2"/>
  </r>
  <r>
    <x v="61"/>
    <x v="169"/>
    <x v="0"/>
  </r>
  <r>
    <x v="61"/>
    <x v="170"/>
    <x v="1"/>
  </r>
  <r>
    <x v="61"/>
    <x v="171"/>
    <x v="2"/>
  </r>
  <r>
    <x v="62"/>
    <x v="172"/>
    <x v="0"/>
  </r>
  <r>
    <x v="62"/>
    <x v="173"/>
    <x v="1"/>
  </r>
  <r>
    <x v="62"/>
    <x v="174"/>
    <x v="2"/>
  </r>
  <r>
    <x v="63"/>
    <x v="175"/>
    <x v="0"/>
  </r>
  <r>
    <x v="63"/>
    <x v="176"/>
    <x v="1"/>
  </r>
  <r>
    <x v="63"/>
    <x v="177"/>
    <x v="2"/>
  </r>
  <r>
    <x v="64"/>
    <x v="178"/>
    <x v="0"/>
  </r>
  <r>
    <x v="64"/>
    <x v="179"/>
    <x v="1"/>
  </r>
  <r>
    <x v="64"/>
    <x v="180"/>
    <x v="2"/>
  </r>
  <r>
    <x v="65"/>
    <x v="181"/>
    <x v="0"/>
  </r>
  <r>
    <x v="65"/>
    <x v="182"/>
    <x v="1"/>
  </r>
  <r>
    <x v="65"/>
    <x v="183"/>
    <x v="2"/>
  </r>
  <r>
    <x v="66"/>
    <x v="184"/>
    <x v="0"/>
  </r>
  <r>
    <x v="66"/>
    <x v="185"/>
    <x v="1"/>
  </r>
  <r>
    <x v="66"/>
    <x v="186"/>
    <x v="2"/>
  </r>
  <r>
    <x v="67"/>
    <x v="187"/>
    <x v="0"/>
  </r>
  <r>
    <x v="67"/>
    <x v="188"/>
    <x v="1"/>
  </r>
  <r>
    <x v="67"/>
    <x v="189"/>
    <x v="2"/>
  </r>
  <r>
    <x v="68"/>
    <x v="190"/>
    <x v="0"/>
  </r>
  <r>
    <x v="68"/>
    <x v="191"/>
    <x v="1"/>
  </r>
  <r>
    <x v="68"/>
    <x v="192"/>
    <x v="2"/>
  </r>
  <r>
    <x v="69"/>
    <x v="193"/>
    <x v="0"/>
  </r>
  <r>
    <x v="69"/>
    <x v="194"/>
    <x v="1"/>
  </r>
  <r>
    <x v="69"/>
    <x v="195"/>
    <x v="2"/>
  </r>
  <r>
    <x v="70"/>
    <x v="196"/>
    <x v="0"/>
  </r>
  <r>
    <x v="70"/>
    <x v="197"/>
    <x v="1"/>
  </r>
  <r>
    <x v="70"/>
    <x v="198"/>
    <x v="2"/>
  </r>
  <r>
    <x v="71"/>
    <x v="199"/>
    <x v="0"/>
  </r>
  <r>
    <x v="71"/>
    <x v="200"/>
    <x v="1"/>
  </r>
  <r>
    <x v="71"/>
    <x v="201"/>
    <x v="2"/>
  </r>
  <r>
    <x v="72"/>
    <x v="202"/>
    <x v="0"/>
  </r>
  <r>
    <x v="72"/>
    <x v="203"/>
    <x v="1"/>
  </r>
  <r>
    <x v="72"/>
    <x v="204"/>
    <x v="2"/>
  </r>
  <r>
    <x v="73"/>
    <x v="205"/>
    <x v="0"/>
  </r>
  <r>
    <x v="73"/>
    <x v="206"/>
    <x v="1"/>
  </r>
  <r>
    <x v="73"/>
    <x v="207"/>
    <x v="2"/>
  </r>
  <r>
    <x v="74"/>
    <x v="208"/>
    <x v="0"/>
  </r>
  <r>
    <x v="74"/>
    <x v="209"/>
    <x v="1"/>
  </r>
  <r>
    <x v="74"/>
    <x v="210"/>
    <x v="2"/>
  </r>
  <r>
    <x v="75"/>
    <x v="211"/>
    <x v="0"/>
  </r>
  <r>
    <x v="75"/>
    <x v="212"/>
    <x v="1"/>
  </r>
  <r>
    <x v="75"/>
    <x v="213"/>
    <x v="2"/>
  </r>
  <r>
    <x v="76"/>
    <x v="214"/>
    <x v="0"/>
  </r>
  <r>
    <x v="76"/>
    <x v="215"/>
    <x v="1"/>
  </r>
  <r>
    <x v="76"/>
    <x v="216"/>
    <x v="2"/>
  </r>
  <r>
    <x v="77"/>
    <x v="217"/>
    <x v="0"/>
  </r>
  <r>
    <x v="77"/>
    <x v="218"/>
    <x v="1"/>
  </r>
  <r>
    <x v="77"/>
    <x v="219"/>
    <x v="2"/>
  </r>
  <r>
    <x v="78"/>
    <x v="220"/>
    <x v="0"/>
  </r>
  <r>
    <x v="78"/>
    <x v="221"/>
    <x v="1"/>
  </r>
  <r>
    <x v="78"/>
    <x v="222"/>
    <x v="2"/>
  </r>
  <r>
    <x v="79"/>
    <x v="223"/>
    <x v="0"/>
  </r>
  <r>
    <x v="79"/>
    <x v="224"/>
    <x v="1"/>
  </r>
  <r>
    <x v="79"/>
    <x v="225"/>
    <x v="2"/>
  </r>
  <r>
    <x v="80"/>
    <x v="226"/>
    <x v="0"/>
  </r>
  <r>
    <x v="80"/>
    <x v="227"/>
    <x v="1"/>
  </r>
  <r>
    <x v="80"/>
    <x v="228"/>
    <x v="2"/>
  </r>
  <r>
    <x v="81"/>
    <x v="229"/>
    <x v="0"/>
  </r>
  <r>
    <x v="81"/>
    <x v="230"/>
    <x v="1"/>
  </r>
  <r>
    <x v="81"/>
    <x v="231"/>
    <x v="2"/>
  </r>
  <r>
    <x v="82"/>
    <x v="232"/>
    <x v="0"/>
  </r>
  <r>
    <x v="82"/>
    <x v="233"/>
    <x v="1"/>
  </r>
  <r>
    <x v="82"/>
    <x v="234"/>
    <x v="2"/>
  </r>
  <r>
    <x v="83"/>
    <x v="235"/>
    <x v="0"/>
  </r>
  <r>
    <x v="83"/>
    <x v="236"/>
    <x v="1"/>
  </r>
  <r>
    <x v="83"/>
    <x v="237"/>
    <x v="2"/>
  </r>
  <r>
    <x v="84"/>
    <x v="238"/>
    <x v="0"/>
  </r>
  <r>
    <x v="84"/>
    <x v="239"/>
    <x v="1"/>
  </r>
  <r>
    <x v="84"/>
    <x v="240"/>
    <x v="2"/>
  </r>
  <r>
    <x v="85"/>
    <x v="241"/>
    <x v="0"/>
  </r>
  <r>
    <x v="85"/>
    <x v="242"/>
    <x v="1"/>
  </r>
  <r>
    <x v="85"/>
    <x v="243"/>
    <x v="2"/>
  </r>
  <r>
    <x v="86"/>
    <x v="244"/>
    <x v="0"/>
  </r>
  <r>
    <x v="86"/>
    <x v="245"/>
    <x v="1"/>
  </r>
  <r>
    <x v="86"/>
    <x v="246"/>
    <x v="2"/>
  </r>
  <r>
    <x v="87"/>
    <x v="247"/>
    <x v="0"/>
  </r>
  <r>
    <x v="87"/>
    <x v="248"/>
    <x v="1"/>
  </r>
  <r>
    <x v="87"/>
    <x v="249"/>
    <x v="2"/>
  </r>
  <r>
    <x v="88"/>
    <x v="250"/>
    <x v="0"/>
  </r>
  <r>
    <x v="88"/>
    <x v="251"/>
    <x v="1"/>
  </r>
  <r>
    <x v="88"/>
    <x v="252"/>
    <x v="2"/>
  </r>
  <r>
    <x v="89"/>
    <x v="253"/>
    <x v="0"/>
  </r>
  <r>
    <x v="89"/>
    <x v="254"/>
    <x v="1"/>
  </r>
  <r>
    <x v="89"/>
    <x v="25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44F59-FFDC-4920-A729-2DBD11A900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2:E17" firstHeaderRow="1" firstDataRow="2" firstDataCol="1"/>
  <pivotFields count="4">
    <pivotField compact="0" numFmtId="14" outline="0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dataField="1" compact="0" numFmtId="164" outline="0" showAll="0"/>
    <pivotField axis="axisCol" compact="0" outline="0" showAll="0">
      <items count="4">
        <item x="2"/>
        <item x="0"/>
        <item x="1"/>
        <item t="default"/>
      </items>
    </pivotField>
    <pivotField axis="axisRow" compact="0" outline="0" subtotalTop="0" showAll="0">
      <items count="16">
        <item x="0"/>
        <item n="Week 1" x="1"/>
        <item n="Week 2" x="2"/>
        <item n="Week 3" x="3"/>
        <item n="Week 4" x="4"/>
        <item n="Week 5" x="5"/>
        <item n="Week 6" x="6"/>
        <item n="Week 7" x="7"/>
        <item n="Week 8" x="8"/>
        <item n="Week 9 " x="9"/>
        <item n="Week 10" x="10"/>
        <item n="Week 11" x="11"/>
        <item n="Week 12" x="12"/>
        <item n="Week 13" x="13"/>
        <item x="14"/>
        <item t="default"/>
      </items>
    </pivotField>
  </pivotFields>
  <rowFields count="1">
    <field x="3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Weekly Revenue" fld="1" baseField="3" baseItem="2" numFmtId="167"/>
  </dataFields>
  <formats count="2">
    <format dxfId="30">
      <pivotArea outline="0" fieldPosition="0">
        <references count="2">
          <reference field="2" count="1" selected="0">
            <x v="0"/>
          </reference>
          <reference field="3" count="1" selected="0">
            <x v="7"/>
          </reference>
        </references>
      </pivotArea>
    </format>
    <format dxfId="29">
      <pivotArea outline="0" fieldPosition="0">
        <references count="2">
          <reference field="2" count="1" selected="0">
            <x v="0"/>
          </reference>
          <reference field="3" count="1" selected="0">
            <x v="7"/>
          </reference>
        </references>
      </pivotArea>
    </format>
  </format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89B0A-1BF1-4AD7-AA9F-09DBD8500A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" firstHeaderRow="1" firstDataRow="1" firstDataCol="1"/>
  <pivotFields count="4">
    <pivotField compact="0" numFmtId="14" outline="0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dataField="1" compact="0" numFmtId="164" outline="0" showAll="0">
      <items count="257">
        <item x="95"/>
        <item x="249"/>
        <item x="14"/>
        <item x="186"/>
        <item x="41"/>
        <item x="54"/>
        <item x="137"/>
        <item x="242"/>
        <item x="56"/>
        <item x="207"/>
        <item x="252"/>
        <item x="47"/>
        <item x="180"/>
        <item x="174"/>
        <item x="205"/>
        <item x="126"/>
        <item x="17"/>
        <item x="144"/>
        <item x="62"/>
        <item x="222"/>
        <item x="53"/>
        <item x="39"/>
        <item x="98"/>
        <item x="171"/>
        <item x="211"/>
        <item x="40"/>
        <item x="134"/>
        <item x="168"/>
        <item x="195"/>
        <item x="202"/>
        <item x="198"/>
        <item x="8"/>
        <item x="94"/>
        <item x="11"/>
        <item x="20"/>
        <item x="243"/>
        <item x="29"/>
        <item x="177"/>
        <item x="152"/>
        <item x="153"/>
        <item x="83"/>
        <item x="234"/>
        <item x="107"/>
        <item x="127"/>
        <item x="1"/>
        <item x="35"/>
        <item x="246"/>
        <item x="189"/>
        <item x="37"/>
        <item x="185"/>
        <item x="183"/>
        <item x="42"/>
        <item x="141"/>
        <item x="162"/>
        <item x="26"/>
        <item x="21"/>
        <item x="165"/>
        <item x="74"/>
        <item x="92"/>
        <item x="5"/>
        <item x="216"/>
        <item x="190"/>
        <item x="72"/>
        <item x="50"/>
        <item x="237"/>
        <item x="71"/>
        <item x="19"/>
        <item x="219"/>
        <item x="150"/>
        <item x="24"/>
        <item x="201"/>
        <item x="46"/>
        <item x="59"/>
        <item x="104"/>
        <item x="172"/>
        <item x="225"/>
        <item x="23"/>
        <item x="7"/>
        <item x="199"/>
        <item x="124"/>
        <item x="204"/>
        <item x="159"/>
        <item x="89"/>
        <item x="133"/>
        <item x="65"/>
        <item x="167"/>
        <item x="235"/>
        <item x="142"/>
        <item x="93"/>
        <item x="86"/>
        <item x="44"/>
        <item x="253"/>
        <item x="244"/>
        <item x="58"/>
        <item x="31"/>
        <item x="182"/>
        <item x="27"/>
        <item x="145"/>
        <item x="208"/>
        <item x="81"/>
        <item x="128"/>
        <item x="111"/>
        <item x="115"/>
        <item x="90"/>
        <item x="51"/>
        <item x="76"/>
        <item x="18"/>
        <item x="187"/>
        <item x="30"/>
        <item x="57"/>
        <item x="66"/>
        <item x="147"/>
        <item x="192"/>
        <item x="229"/>
        <item x="84"/>
        <item x="88"/>
        <item x="151"/>
        <item x="102"/>
        <item x="45"/>
        <item x="139"/>
        <item x="196"/>
        <item x="125"/>
        <item x="75"/>
        <item x="0"/>
        <item x="220"/>
        <item x="250"/>
        <item x="64"/>
        <item x="217"/>
        <item x="106"/>
        <item x="15"/>
        <item x="251"/>
        <item x="119"/>
        <item x="117"/>
        <item x="248"/>
        <item x="193"/>
        <item x="63"/>
        <item x="194"/>
        <item x="52"/>
        <item x="154"/>
        <item x="33"/>
        <item x="164"/>
        <item x="121"/>
        <item x="221"/>
        <item x="170"/>
        <item x="85"/>
        <item x="227"/>
        <item x="213"/>
        <item x="231"/>
        <item x="245"/>
        <item x="10"/>
        <item x="38"/>
        <item x="148"/>
        <item x="240"/>
        <item x="200"/>
        <item x="157"/>
        <item x="176"/>
        <item x="179"/>
        <item x="48"/>
        <item x="101"/>
        <item x="77"/>
        <item x="12"/>
        <item x="166"/>
        <item x="210"/>
        <item x="206"/>
        <item x="255"/>
        <item x="191"/>
        <item x="188"/>
        <item x="197"/>
        <item x="68"/>
        <item x="143"/>
        <item x="103"/>
        <item x="110"/>
        <item x="239"/>
        <item x="228"/>
        <item x="178"/>
        <item x="97"/>
        <item x="69"/>
        <item x="132"/>
        <item x="116"/>
        <item x="163"/>
        <item x="34"/>
        <item x="80"/>
        <item x="203"/>
        <item x="131"/>
        <item x="13"/>
        <item x="32"/>
        <item x="138"/>
        <item x="215"/>
        <item x="156"/>
        <item x="4"/>
        <item x="2"/>
        <item x="16"/>
        <item x="120"/>
        <item x="160"/>
        <item x="105"/>
        <item x="99"/>
        <item x="118"/>
        <item x="25"/>
        <item x="87"/>
        <item x="108"/>
        <item x="60"/>
        <item x="173"/>
        <item x="247"/>
        <item x="236"/>
        <item x="146"/>
        <item x="161"/>
        <item x="9"/>
        <item x="169"/>
        <item x="6"/>
        <item x="130"/>
        <item x="181"/>
        <item x="233"/>
        <item x="226"/>
        <item x="135"/>
        <item x="238"/>
        <item x="175"/>
        <item x="114"/>
        <item x="129"/>
        <item x="184"/>
        <item x="241"/>
        <item x="43"/>
        <item x="96"/>
        <item x="78"/>
        <item x="61"/>
        <item x="223"/>
        <item x="214"/>
        <item x="112"/>
        <item x="113"/>
        <item x="232"/>
        <item x="123"/>
        <item x="3"/>
        <item x="36"/>
        <item x="91"/>
        <item x="140"/>
        <item x="158"/>
        <item x="218"/>
        <item x="149"/>
        <item x="28"/>
        <item x="122"/>
        <item x="209"/>
        <item x="230"/>
        <item x="49"/>
        <item x="109"/>
        <item x="254"/>
        <item x="212"/>
        <item x="73"/>
        <item x="224"/>
        <item x="67"/>
        <item x="55"/>
        <item x="100"/>
        <item x="70"/>
        <item x="155"/>
        <item x="136"/>
        <item x="79"/>
        <item x="82"/>
        <item x="22"/>
        <item t="default"/>
      </items>
    </pivotField>
    <pivotField axis="axisRow" compact="0" outline="0" showAll="0">
      <items count="4">
        <item x="1"/>
        <item x="0"/>
        <item x="2"/>
        <item t="default"/>
      </items>
    </pivotField>
    <pivotField compact="0" outline="0" subtotalTop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1" baseField="0" baseItem="0" numFmtId="167"/>
  </dataFields>
  <formats count="1">
    <format dxfId="28">
      <pivotArea outline="0" collapsedLevelsAreSubtotals="1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721F53-2B85-43B3-B751-D5840E86D0E0}" name="Table3" displayName="Table3" ref="B5:D261" totalsRowShown="0" headerRowDxfId="34">
  <autoFilter ref="B5:D261" xr:uid="{8B721F53-2B85-43B3-B751-D5840E86D0E0}"/>
  <sortState xmlns:xlrd2="http://schemas.microsoft.com/office/spreadsheetml/2017/richdata2" ref="B6:D261">
    <sortCondition ref="B5:B261"/>
  </sortState>
  <tableColumns count="3">
    <tableColumn id="1" xr3:uid="{4E5D5B2C-1998-4619-929D-A3789A4087E0}" name="Date" dataDxfId="33"/>
    <tableColumn id="2" xr3:uid="{EA34F3AB-D3BF-42A9-A709-2563FE25CD16}" name="Revenue" dataDxfId="32" dataCellStyle="Currency"/>
    <tableColumn id="3" xr3:uid="{7AAB7189-2FE6-4D85-A244-FDB67009F175}" name="Product Line" dataDxf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01ADB-AD2E-49F7-A069-0F5049E17614}" name="Table62" displayName="Table62" ref="A11:D17" totalsRowShown="0" headerRowDxfId="27" dataDxfId="26">
  <autoFilter ref="A11:D17" xr:uid="{83C01ADB-AD2E-49F7-A069-0F5049E17614}"/>
  <tableColumns count="4">
    <tableColumn id="1" xr3:uid="{AE08FF2D-B6D2-46EE-80DE-9DCB9AA7CD7D}" name="Quarters" dataDxfId="25"/>
    <tableColumn id="2" xr3:uid="{FAB459FA-3777-4634-AD0B-A53C80F61473}" name="Cars.go.com" dataDxfId="24"/>
    <tableColumn id="3" xr3:uid="{3754F615-14E9-4711-9773-44438797CCFC}" name="Planes.go.com" dataDxfId="23"/>
    <tableColumn id="4" xr3:uid="{1FBFB6E9-DA8A-4BA2-BD9F-0B05A2315B21}" name="Boats.go.com" dataDxfId="2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D4C2A-2085-4BF0-9B2F-25A9974CC747}" name="Table683" displayName="Table683" ref="A20:D26" totalsRowShown="0" headerRowDxfId="21" dataDxfId="20">
  <autoFilter ref="A20:D26" xr:uid="{C34D4C2A-2085-4BF0-9B2F-25A9974CC747}"/>
  <tableColumns count="4">
    <tableColumn id="1" xr3:uid="{6984F4F7-EFA5-4384-86DB-4773D136859E}" name="Quarters" dataDxfId="19"/>
    <tableColumn id="2" xr3:uid="{DEC45F96-79B7-459D-8CBD-41D7A53C140D}" name="Cars.go.com" dataDxfId="18"/>
    <tableColumn id="3" xr3:uid="{5D309F34-A11E-4209-941C-E41AB18B0119}" name="Planes.go.com" dataDxfId="17"/>
    <tableColumn id="4" xr3:uid="{9DA51263-0C31-43B2-9016-E543C4F05F5E}" name="Boats.go.com" dataDxfId="1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B6B111-062F-4562-927A-B2F84AF95D03}" name="Table4" displayName="Table4" ref="A1:D77" totalsRowShown="0" headerRowDxfId="15">
  <autoFilter ref="A1:D77" xr:uid="{BCB6B111-062F-4562-927A-B2F84AF95D03}"/>
  <sortState xmlns:xlrd2="http://schemas.microsoft.com/office/spreadsheetml/2017/richdata2" ref="A2:D77">
    <sortCondition ref="A1:A77"/>
  </sortState>
  <tableColumns count="4">
    <tableColumn id="1" xr3:uid="{5B8355DF-F078-4173-AA9F-19EE138F57CD}" name="Date" dataDxfId="14"/>
    <tableColumn id="2" xr3:uid="{BFE5440E-CA0F-4C38-9AD0-7597BBDBDDC8}" name="Revenue" dataDxfId="13" dataCellStyle="Currency"/>
    <tableColumn id="3" xr3:uid="{9ED8CA2D-0500-4CFA-A3A4-56CB97C7E4C1}" name="Product Line" dataDxfId="12"/>
    <tableColumn id="4" xr3:uid="{E69F72D9-71AF-4654-917D-686BA0650235}" name="Outlier?">
      <calculatedColumnFormula>OR(B2&lt;$G$5,B2&gt;$G$6)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1CC6A17-486D-4DE3-A31A-B398C20CAABC}" name="Table6" displayName="Table6" ref="A1:D91" totalsRowShown="0" headerRowDxfId="11" headerRowBorderDxfId="10">
  <autoFilter ref="A1:D91" xr:uid="{31CC6A17-486D-4DE3-A31A-B398C20CAABC}"/>
  <tableColumns count="4">
    <tableColumn id="1" xr3:uid="{DEA4012E-EFA7-4B7E-800A-7F56E4FFC261}" name="Date" dataDxfId="9"/>
    <tableColumn id="2" xr3:uid="{85D89F6F-BB4B-4AC8-B942-07189E009300}" name="Revenue" dataDxfId="8" dataCellStyle="Currency"/>
    <tableColumn id="3" xr3:uid="{979D750B-4040-4CA1-820F-36E48F777D36}" name="Product Line" dataDxfId="7"/>
    <tableColumn id="4" xr3:uid="{110A815C-6168-4BC1-B1FE-82EC1AB5643C}" name="Outlier?" dataDxfId="6">
      <calculatedColumnFormula>OR(B2&lt;$G$5,B2&gt;$G$6)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587649-67A8-4545-8ADA-38403E930684}" name="Table5" displayName="Table5" ref="A1:D91" totalsRowShown="0" headerRowDxfId="5" headerRowBorderDxfId="4">
  <autoFilter ref="A1:D91" xr:uid="{7C587649-67A8-4545-8ADA-38403E930684}"/>
  <tableColumns count="4">
    <tableColumn id="1" xr3:uid="{CFA3D55B-43D7-4C3B-AFDB-0DF9DDDCE5AA}" name="Date" dataDxfId="3"/>
    <tableColumn id="2" xr3:uid="{83B0019A-4ACB-4692-AA2A-1394C15B7CCC}" name="Revenue" dataDxfId="2" dataCellStyle="Currency"/>
    <tableColumn id="3" xr3:uid="{17AE981B-14EA-4F11-AF9C-391CA2ADA47D}" name="Product Line" dataDxfId="1"/>
    <tableColumn id="4" xr3:uid="{C1569E33-80A6-46FA-9457-5C0B511546AD}" name="Outlier?" dataDxfId="0">
      <calculatedColumnFormula>OR(B2&lt;$G$5,B2&gt;$G$6)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61"/>
  <sheetViews>
    <sheetView tabSelected="1" workbookViewId="0">
      <selection activeCell="E30" sqref="E30"/>
    </sheetView>
  </sheetViews>
  <sheetFormatPr defaultColWidth="10.875" defaultRowHeight="15"/>
  <cols>
    <col min="1" max="1" width="4.625" style="1" customWidth="1"/>
    <col min="2" max="2" width="11" style="1" bestFit="1" customWidth="1"/>
    <col min="3" max="3" width="18" style="1" bestFit="1" customWidth="1"/>
    <col min="4" max="4" width="19" style="16" customWidth="1"/>
    <col min="5" max="5" width="16.625" style="1" customWidth="1"/>
    <col min="6" max="6" width="13.625" style="1" customWidth="1"/>
    <col min="7" max="7" width="10.875" style="1"/>
    <col min="8" max="8" width="15" style="1" bestFit="1" customWidth="1"/>
    <col min="9" max="10" width="10.875" style="1"/>
    <col min="11" max="11" width="16.125" style="1" bestFit="1" customWidth="1"/>
    <col min="12" max="12" width="16.125" style="1" customWidth="1"/>
    <col min="13" max="16384" width="10.875" style="1"/>
  </cols>
  <sheetData>
    <row r="1" spans="2:11">
      <c r="E1" s="16"/>
    </row>
    <row r="2" spans="2:11">
      <c r="E2" s="16"/>
    </row>
    <row r="3" spans="2:11">
      <c r="E3" s="16"/>
    </row>
    <row r="4" spans="2:11">
      <c r="E4" s="16"/>
    </row>
    <row r="5" spans="2:11" ht="15.75">
      <c r="B5" s="19" t="s">
        <v>12</v>
      </c>
      <c r="C5" s="19" t="s">
        <v>1</v>
      </c>
      <c r="D5" s="19" t="s">
        <v>11</v>
      </c>
    </row>
    <row r="6" spans="2:11">
      <c r="B6" s="13">
        <v>42005</v>
      </c>
      <c r="C6" s="17">
        <v>239376.47999999998</v>
      </c>
      <c r="D6" s="18" t="s">
        <v>9</v>
      </c>
      <c r="E6" s="15"/>
      <c r="F6" s="14"/>
      <c r="G6" s="13"/>
      <c r="H6" s="5"/>
      <c r="J6" s="5"/>
      <c r="K6" s="5"/>
    </row>
    <row r="7" spans="2:11">
      <c r="B7" s="13">
        <v>42005</v>
      </c>
      <c r="C7" s="17">
        <v>108632.4</v>
      </c>
      <c r="D7" s="18" t="s">
        <v>7</v>
      </c>
      <c r="E7" s="15"/>
      <c r="F7" s="14"/>
      <c r="G7" s="13"/>
      <c r="H7" s="5"/>
      <c r="K7" s="5"/>
    </row>
    <row r="8" spans="2:11">
      <c r="B8" s="13">
        <v>42005</v>
      </c>
      <c r="C8" s="17">
        <v>31494.014999999999</v>
      </c>
      <c r="D8" s="18" t="s">
        <v>8</v>
      </c>
      <c r="E8" s="15"/>
      <c r="F8" s="14"/>
      <c r="G8" s="13"/>
      <c r="H8" s="5"/>
      <c r="K8" s="5"/>
    </row>
    <row r="9" spans="2:11">
      <c r="B9" s="13">
        <v>42006</v>
      </c>
      <c r="C9" s="17">
        <v>37594.559999999998</v>
      </c>
      <c r="D9" s="18" t="s">
        <v>9</v>
      </c>
      <c r="E9" s="15"/>
    </row>
    <row r="10" spans="2:11">
      <c r="B10" s="13">
        <v>42006</v>
      </c>
      <c r="C10" s="17">
        <v>552064.79999999993</v>
      </c>
      <c r="D10" s="18" t="s">
        <v>7</v>
      </c>
      <c r="E10" s="15"/>
      <c r="F10" s="14"/>
    </row>
    <row r="11" spans="2:11">
      <c r="B11" s="13">
        <v>42006</v>
      </c>
      <c r="C11" s="17">
        <v>238344.12</v>
      </c>
      <c r="D11" s="18" t="s">
        <v>8</v>
      </c>
      <c r="E11" s="15"/>
      <c r="F11" s="14"/>
    </row>
    <row r="12" spans="2:11">
      <c r="B12" s="13">
        <v>42007</v>
      </c>
      <c r="C12" s="17">
        <v>24042.720000000001</v>
      </c>
      <c r="D12" s="18" t="s">
        <v>9</v>
      </c>
      <c r="E12" s="15"/>
    </row>
    <row r="13" spans="2:11">
      <c r="B13" s="13">
        <v>42007</v>
      </c>
      <c r="C13" s="17">
        <v>334413.59999999998</v>
      </c>
      <c r="D13" s="18" t="s">
        <v>7</v>
      </c>
      <c r="E13" s="15"/>
    </row>
    <row r="14" spans="2:11">
      <c r="B14" s="13">
        <v>42007</v>
      </c>
      <c r="C14" s="17">
        <v>51614.01</v>
      </c>
      <c r="D14" s="18" t="s">
        <v>8</v>
      </c>
      <c r="E14" s="15"/>
    </row>
    <row r="15" spans="2:11">
      <c r="B15" s="13">
        <v>42008</v>
      </c>
      <c r="C15" s="17">
        <v>25352.639999999999</v>
      </c>
      <c r="D15" s="18" t="s">
        <v>9</v>
      </c>
      <c r="E15" s="15"/>
    </row>
    <row r="16" spans="2:11">
      <c r="B16" s="13">
        <v>42008</v>
      </c>
      <c r="C16" s="17">
        <v>320344.8</v>
      </c>
      <c r="D16" s="18" t="s">
        <v>7</v>
      </c>
      <c r="E16" s="15"/>
    </row>
    <row r="17" spans="2:5">
      <c r="B17" s="13">
        <v>42008</v>
      </c>
      <c r="C17" s="17">
        <v>156188.655</v>
      </c>
      <c r="D17" s="18" t="s">
        <v>8</v>
      </c>
      <c r="E17" s="15"/>
    </row>
    <row r="18" spans="2:5">
      <c r="B18" s="13">
        <v>42009</v>
      </c>
      <c r="C18" s="17">
        <v>627.84</v>
      </c>
      <c r="D18" s="18" t="s">
        <v>9</v>
      </c>
      <c r="E18" s="15"/>
    </row>
    <row r="19" spans="2:5">
      <c r="B19" s="13">
        <v>42009</v>
      </c>
      <c r="C19" s="17">
        <v>170732.4</v>
      </c>
      <c r="D19" s="18" t="s">
        <v>7</v>
      </c>
      <c r="E19" s="15"/>
    </row>
    <row r="20" spans="2:5">
      <c r="B20" s="13">
        <v>42009</v>
      </c>
      <c r="C20" s="17">
        <v>230108.44500000001</v>
      </c>
      <c r="D20" s="18" t="s">
        <v>8</v>
      </c>
      <c r="E20" s="15"/>
    </row>
    <row r="21" spans="2:5">
      <c r="B21" s="13">
        <v>42010</v>
      </c>
      <c r="C21" s="17">
        <v>13005.6</v>
      </c>
      <c r="D21" s="18" t="s">
        <v>9</v>
      </c>
      <c r="E21" s="15"/>
    </row>
    <row r="22" spans="2:5">
      <c r="B22" s="13">
        <v>42010</v>
      </c>
      <c r="C22" s="17">
        <v>115460.4</v>
      </c>
      <c r="D22" s="18" t="s">
        <v>7</v>
      </c>
      <c r="E22" s="15"/>
    </row>
    <row r="23" spans="2:5">
      <c r="B23" s="13">
        <v>42010</v>
      </c>
      <c r="C23" s="17">
        <v>241043.04</v>
      </c>
      <c r="D23" s="18" t="s">
        <v>8</v>
      </c>
      <c r="E23" s="15"/>
    </row>
    <row r="24" spans="2:5">
      <c r="B24" s="13">
        <v>42011</v>
      </c>
      <c r="C24" s="17">
        <v>25408.800000000003</v>
      </c>
      <c r="D24" s="18" t="s">
        <v>9</v>
      </c>
      <c r="E24" s="15"/>
    </row>
    <row r="25" spans="2:5">
      <c r="B25" s="13">
        <v>42011</v>
      </c>
      <c r="C25" s="17">
        <v>87338.4</v>
      </c>
      <c r="D25" s="18" t="s">
        <v>7</v>
      </c>
      <c r="E25" s="15"/>
    </row>
    <row r="26" spans="2:5">
      <c r="B26" s="13">
        <v>42011</v>
      </c>
      <c r="C26" s="17">
        <v>41734.035000000003</v>
      </c>
      <c r="D26" s="18" t="s">
        <v>8</v>
      </c>
      <c r="E26" s="15"/>
    </row>
    <row r="27" spans="2:5">
      <c r="B27" s="13">
        <v>42012</v>
      </c>
      <c r="C27" s="17">
        <v>51368.160000000003</v>
      </c>
      <c r="D27" s="18" t="s">
        <v>9</v>
      </c>
      <c r="E27" s="15"/>
    </row>
    <row r="28" spans="2:5">
      <c r="B28" s="13">
        <v>42012</v>
      </c>
      <c r="C28" s="17">
        <v>36722.400000000001</v>
      </c>
      <c r="D28" s="18" t="s">
        <v>7</v>
      </c>
      <c r="E28" s="15"/>
    </row>
    <row r="29" spans="2:5">
      <c r="B29" s="13">
        <v>42012</v>
      </c>
      <c r="C29" s="17">
        <v>1395072.3149999999</v>
      </c>
      <c r="D29" s="18" t="s">
        <v>8</v>
      </c>
      <c r="E29" s="15"/>
    </row>
    <row r="30" spans="2:5">
      <c r="B30" s="13">
        <v>42013</v>
      </c>
      <c r="C30" s="17">
        <v>36186.239999999998</v>
      </c>
      <c r="D30" s="18" t="s">
        <v>9</v>
      </c>
      <c r="E30" s="15"/>
    </row>
    <row r="31" spans="2:5">
      <c r="B31" s="13">
        <v>42013</v>
      </c>
      <c r="C31" s="17">
        <v>43419.6</v>
      </c>
      <c r="D31" s="18" t="s">
        <v>7</v>
      </c>
      <c r="E31" s="15"/>
    </row>
    <row r="32" spans="2:5">
      <c r="B32" s="13">
        <v>42013</v>
      </c>
      <c r="C32" s="17">
        <v>281952.09000000003</v>
      </c>
      <c r="D32" s="18" t="s">
        <v>8</v>
      </c>
      <c r="E32" s="15"/>
    </row>
    <row r="33" spans="2:5">
      <c r="B33" s="13">
        <v>42014</v>
      </c>
      <c r="C33" s="17">
        <v>25777.919999999998</v>
      </c>
      <c r="D33" s="18" t="s">
        <v>9</v>
      </c>
      <c r="E33" s="15"/>
    </row>
    <row r="34" spans="2:5">
      <c r="B34" s="13">
        <v>42014</v>
      </c>
      <c r="C34" s="17">
        <v>73466.399999999994</v>
      </c>
      <c r="D34" s="18" t="s">
        <v>7</v>
      </c>
      <c r="E34" s="15"/>
    </row>
    <row r="35" spans="2:5">
      <c r="B35" s="13">
        <v>42014</v>
      </c>
      <c r="C35" s="17">
        <v>675399.06</v>
      </c>
      <c r="D35" s="18" t="s">
        <v>8</v>
      </c>
      <c r="E35" s="15"/>
    </row>
    <row r="36" spans="2:5">
      <c r="B36" s="13">
        <v>42015</v>
      </c>
      <c r="C36" s="17">
        <v>233245.44</v>
      </c>
      <c r="D36" s="18" t="s">
        <v>9</v>
      </c>
      <c r="E36" s="15"/>
    </row>
    <row r="37" spans="2:5">
      <c r="B37" s="13">
        <v>42015</v>
      </c>
      <c r="C37" s="17">
        <v>89812.800000000003</v>
      </c>
      <c r="D37" s="18" t="s">
        <v>7</v>
      </c>
      <c r="E37" s="15"/>
    </row>
    <row r="38" spans="2:5">
      <c r="B38" s="13">
        <v>42015</v>
      </c>
      <c r="C38" s="17">
        <v>71660.294999999998</v>
      </c>
      <c r="D38" s="18" t="s">
        <v>8</v>
      </c>
      <c r="E38" s="15"/>
    </row>
    <row r="39" spans="2:5">
      <c r="B39" s="13">
        <v>42016</v>
      </c>
      <c r="C39" s="17">
        <v>31712.639999999999</v>
      </c>
      <c r="D39" s="18" t="s">
        <v>9</v>
      </c>
      <c r="E39" s="15"/>
    </row>
    <row r="40" spans="2:5">
      <c r="B40" s="13">
        <v>42016</v>
      </c>
      <c r="C40" s="17">
        <v>142387.19999999998</v>
      </c>
      <c r="D40" s="18" t="s">
        <v>7</v>
      </c>
      <c r="E40" s="15"/>
    </row>
    <row r="41" spans="2:5">
      <c r="B41" s="13">
        <v>42016</v>
      </c>
      <c r="C41" s="17">
        <v>222513.48</v>
      </c>
      <c r="D41" s="18" t="s">
        <v>8</v>
      </c>
      <c r="E41" s="15"/>
    </row>
    <row r="42" spans="2:5">
      <c r="B42" s="13">
        <v>42017</v>
      </c>
      <c r="C42" s="17">
        <v>156256.80000000002</v>
      </c>
      <c r="D42" s="18" t="s">
        <v>9</v>
      </c>
      <c r="E42" s="15"/>
    </row>
    <row r="43" spans="2:5">
      <c r="B43" s="13">
        <v>42017</v>
      </c>
      <c r="C43" s="17">
        <v>571988.4</v>
      </c>
      <c r="D43" s="18" t="s">
        <v>7</v>
      </c>
      <c r="E43" s="15"/>
    </row>
    <row r="44" spans="2:5">
      <c r="B44" s="13">
        <v>42017</v>
      </c>
      <c r="C44" s="17">
        <v>33260.22</v>
      </c>
      <c r="D44" s="18" t="s">
        <v>8</v>
      </c>
      <c r="E44" s="15"/>
    </row>
    <row r="45" spans="2:5">
      <c r="B45" s="13">
        <v>42018</v>
      </c>
      <c r="C45" s="17">
        <v>2211.8399999999997</v>
      </c>
      <c r="D45" s="18" t="s">
        <v>9</v>
      </c>
      <c r="E45" s="15"/>
    </row>
    <row r="46" spans="2:5">
      <c r="B46" s="13">
        <v>42018</v>
      </c>
      <c r="C46" s="17">
        <v>16082.4</v>
      </c>
      <c r="D46" s="18" t="s">
        <v>7</v>
      </c>
      <c r="E46" s="15"/>
    </row>
    <row r="47" spans="2:5">
      <c r="B47" s="13">
        <v>42018</v>
      </c>
      <c r="C47" s="17">
        <v>19260.990000000002</v>
      </c>
      <c r="D47" s="18" t="s">
        <v>8</v>
      </c>
      <c r="E47" s="15"/>
    </row>
    <row r="48" spans="2:5">
      <c r="B48" s="13">
        <v>42019</v>
      </c>
      <c r="C48" s="17">
        <v>65373.119999999995</v>
      </c>
      <c r="D48" s="18" t="s">
        <v>9</v>
      </c>
      <c r="E48" s="15"/>
    </row>
    <row r="49" spans="2:5">
      <c r="B49" s="13">
        <v>42019</v>
      </c>
      <c r="C49" s="17">
        <v>34863.599999999999</v>
      </c>
      <c r="D49" s="18" t="s">
        <v>7</v>
      </c>
      <c r="E49" s="15"/>
    </row>
    <row r="50" spans="2:5">
      <c r="B50" s="13">
        <v>42019</v>
      </c>
      <c r="C50" s="17">
        <v>487563.3</v>
      </c>
      <c r="D50" s="18" t="s">
        <v>8</v>
      </c>
      <c r="E50" s="15"/>
    </row>
    <row r="51" spans="2:5">
      <c r="B51" s="13">
        <v>42020</v>
      </c>
      <c r="C51" s="17">
        <v>9273.1200000000008</v>
      </c>
      <c r="D51" s="18" t="s">
        <v>9</v>
      </c>
      <c r="E51" s="15"/>
    </row>
    <row r="52" spans="2:5">
      <c r="B52" s="13">
        <v>42020</v>
      </c>
      <c r="C52" s="17">
        <v>104588.4</v>
      </c>
      <c r="D52" s="18" t="s">
        <v>7</v>
      </c>
      <c r="E52" s="15"/>
    </row>
    <row r="53" spans="2:5">
      <c r="B53" s="13">
        <v>42020</v>
      </c>
      <c r="C53" s="17">
        <v>43939.665000000001</v>
      </c>
      <c r="D53" s="18" t="s">
        <v>8</v>
      </c>
      <c r="E53" s="15"/>
    </row>
    <row r="54" spans="2:5">
      <c r="B54" s="13">
        <v>42021</v>
      </c>
      <c r="C54" s="17">
        <v>38593.920000000006</v>
      </c>
      <c r="D54" s="18" t="s">
        <v>9</v>
      </c>
      <c r="E54" s="15"/>
    </row>
    <row r="55" spans="2:5">
      <c r="B55" s="13">
        <v>42021</v>
      </c>
      <c r="C55" s="17">
        <v>164692.79999999999</v>
      </c>
      <c r="D55" s="18" t="s">
        <v>7</v>
      </c>
      <c r="E55" s="15"/>
    </row>
    <row r="56" spans="2:5">
      <c r="B56" s="13">
        <v>42021</v>
      </c>
      <c r="C56" s="17">
        <v>754203.55500000005</v>
      </c>
      <c r="D56" s="18" t="s">
        <v>8</v>
      </c>
      <c r="E56" s="15"/>
    </row>
    <row r="57" spans="2:5">
      <c r="B57" s="13">
        <v>42022</v>
      </c>
      <c r="C57" s="17">
        <v>15390.72</v>
      </c>
      <c r="D57" s="18" t="s">
        <v>9</v>
      </c>
      <c r="E57" s="15"/>
    </row>
    <row r="58" spans="2:5">
      <c r="B58" s="13">
        <v>42022</v>
      </c>
      <c r="C58" s="17">
        <v>82984.800000000003</v>
      </c>
      <c r="D58" s="18" t="s">
        <v>7</v>
      </c>
      <c r="E58" s="15"/>
    </row>
    <row r="59" spans="2:5">
      <c r="B59" s="13">
        <v>42022</v>
      </c>
      <c r="C59" s="17">
        <v>140752.07999999999</v>
      </c>
      <c r="D59" s="18" t="s">
        <v>8</v>
      </c>
      <c r="E59" s="15"/>
    </row>
    <row r="60" spans="2:5">
      <c r="B60" s="13">
        <v>42023</v>
      </c>
      <c r="C60" s="17">
        <v>7022.880000000001</v>
      </c>
      <c r="D60" s="18" t="s">
        <v>9</v>
      </c>
      <c r="E60" s="15"/>
    </row>
    <row r="61" spans="2:5">
      <c r="B61" s="13">
        <v>42023</v>
      </c>
      <c r="C61" s="17">
        <v>3790.7999999999997</v>
      </c>
      <c r="D61" s="18" t="s">
        <v>7</v>
      </c>
      <c r="E61" s="15"/>
    </row>
    <row r="62" spans="2:5">
      <c r="B62" s="13">
        <v>42023</v>
      </c>
      <c r="C62" s="17">
        <v>1020877.83</v>
      </c>
      <c r="D62" s="18" t="s">
        <v>8</v>
      </c>
      <c r="E62" s="15"/>
    </row>
    <row r="63" spans="2:5">
      <c r="B63" s="13">
        <v>42024</v>
      </c>
      <c r="C63" s="17">
        <v>45378.720000000001</v>
      </c>
      <c r="D63" s="18" t="s">
        <v>9</v>
      </c>
      <c r="E63" s="15"/>
    </row>
    <row r="64" spans="2:5">
      <c r="B64" s="13">
        <v>42024</v>
      </c>
      <c r="C64" s="17">
        <v>89874</v>
      </c>
      <c r="D64" s="18" t="s">
        <v>7</v>
      </c>
      <c r="E64" s="15"/>
    </row>
    <row r="65" spans="2:5">
      <c r="B65" s="13">
        <v>42024</v>
      </c>
      <c r="C65" s="17">
        <v>68689.214999999997</v>
      </c>
      <c r="D65" s="18" t="s">
        <v>8</v>
      </c>
      <c r="E65" s="15"/>
    </row>
    <row r="66" spans="2:5">
      <c r="B66" s="13">
        <v>42025</v>
      </c>
      <c r="C66" s="17">
        <v>14133.119999999999</v>
      </c>
      <c r="D66" s="18" t="s">
        <v>9</v>
      </c>
      <c r="E66" s="15"/>
    </row>
    <row r="67" spans="2:5">
      <c r="B67" s="13">
        <v>42025</v>
      </c>
      <c r="C67" s="17">
        <v>289850.39999999997</v>
      </c>
      <c r="D67" s="18" t="s">
        <v>7</v>
      </c>
      <c r="E67" s="15"/>
    </row>
    <row r="68" spans="2:5">
      <c r="B68" s="13">
        <v>42025</v>
      </c>
      <c r="C68" s="17">
        <v>515799.9</v>
      </c>
      <c r="D68" s="18" t="s">
        <v>8</v>
      </c>
      <c r="E68" s="15"/>
    </row>
    <row r="69" spans="2:5">
      <c r="B69" s="13">
        <v>42026</v>
      </c>
      <c r="C69" s="17">
        <v>57802.559999999998</v>
      </c>
      <c r="D69" s="18" t="s">
        <v>9</v>
      </c>
      <c r="E69" s="15"/>
    </row>
    <row r="70" spans="2:5">
      <c r="B70" s="13">
        <v>42026</v>
      </c>
      <c r="C70" s="17">
        <v>135958.79999999999</v>
      </c>
      <c r="D70" s="18" t="s">
        <v>7</v>
      </c>
      <c r="E70" s="15"/>
    </row>
    <row r="71" spans="2:5">
      <c r="B71" s="13">
        <v>42026</v>
      </c>
      <c r="C71" s="17">
        <v>112076.05500000001</v>
      </c>
      <c r="D71" s="18" t="s">
        <v>8</v>
      </c>
      <c r="E71" s="15"/>
    </row>
    <row r="72" spans="2:5">
      <c r="B72" s="13">
        <v>42027</v>
      </c>
      <c r="C72" s="17">
        <v>189674.40000000002</v>
      </c>
      <c r="D72" s="18" t="s">
        <v>9</v>
      </c>
      <c r="E72" s="15"/>
    </row>
    <row r="73" spans="2:5">
      <c r="B73" s="13">
        <v>42027</v>
      </c>
      <c r="C73" s="17">
        <v>90903.599999999991</v>
      </c>
      <c r="D73" s="18" t="s">
        <v>7</v>
      </c>
      <c r="E73" s="15"/>
    </row>
    <row r="74" spans="2:5">
      <c r="B74" s="13">
        <v>42027</v>
      </c>
      <c r="C74" s="17">
        <v>881767.21499999997</v>
      </c>
      <c r="D74" s="18" t="s">
        <v>8</v>
      </c>
      <c r="E74" s="15"/>
    </row>
    <row r="75" spans="2:5">
      <c r="B75" s="13">
        <v>42028</v>
      </c>
      <c r="C75" s="17">
        <v>41668.320000000007</v>
      </c>
      <c r="D75" s="18" t="s">
        <v>9</v>
      </c>
      <c r="E75" s="15"/>
    </row>
    <row r="76" spans="2:5">
      <c r="B76" s="13">
        <v>42028</v>
      </c>
      <c r="C76" s="17">
        <v>208881.6</v>
      </c>
      <c r="D76" s="18" t="s">
        <v>7</v>
      </c>
      <c r="E76" s="15"/>
    </row>
    <row r="77" spans="2:5">
      <c r="B77" s="13">
        <v>42028</v>
      </c>
      <c r="C77" s="17">
        <v>1040853.24</v>
      </c>
      <c r="D77" s="18" t="s">
        <v>8</v>
      </c>
      <c r="E77" s="15"/>
    </row>
    <row r="78" spans="2:5">
      <c r="B78" s="13">
        <v>42029</v>
      </c>
      <c r="C78" s="17">
        <v>37430.879999999997</v>
      </c>
      <c r="D78" s="18" t="s">
        <v>9</v>
      </c>
      <c r="E78" s="15"/>
    </row>
    <row r="79" spans="2:5">
      <c r="B79" s="13">
        <v>42029</v>
      </c>
      <c r="C79" s="17">
        <v>38420.400000000001</v>
      </c>
      <c r="D79" s="18" t="s">
        <v>7</v>
      </c>
      <c r="E79" s="15"/>
    </row>
    <row r="80" spans="2:5">
      <c r="B80" s="13">
        <v>42029</v>
      </c>
      <c r="C80" s="17">
        <v>826870.27500000002</v>
      </c>
      <c r="D80" s="18" t="s">
        <v>8</v>
      </c>
      <c r="E80" s="15"/>
    </row>
    <row r="81" spans="2:5">
      <c r="B81" s="13">
        <v>42030</v>
      </c>
      <c r="C81" s="17">
        <v>170376.48</v>
      </c>
      <c r="D81" s="18" t="s">
        <v>9</v>
      </c>
      <c r="E81" s="15"/>
    </row>
    <row r="82" spans="2:5">
      <c r="B82" s="13">
        <v>42030</v>
      </c>
      <c r="C82" s="17">
        <v>107774.39999999999</v>
      </c>
      <c r="D82" s="18" t="s">
        <v>7</v>
      </c>
      <c r="E82" s="15"/>
    </row>
    <row r="83" spans="2:5">
      <c r="B83" s="13">
        <v>42030</v>
      </c>
      <c r="C83" s="17">
        <v>87142.23</v>
      </c>
      <c r="D83" s="18" t="s">
        <v>8</v>
      </c>
      <c r="E83" s="15"/>
    </row>
    <row r="84" spans="2:5">
      <c r="B84" s="13">
        <v>42031</v>
      </c>
      <c r="C84" s="17">
        <v>224818.56000000003</v>
      </c>
      <c r="D84" s="18" t="s">
        <v>9</v>
      </c>
      <c r="E84" s="15"/>
    </row>
    <row r="85" spans="2:5">
      <c r="B85" s="13">
        <v>42031</v>
      </c>
      <c r="C85" s="17">
        <v>501480</v>
      </c>
      <c r="D85" s="18" t="s">
        <v>7</v>
      </c>
      <c r="E85" s="15"/>
    </row>
    <row r="86" spans="2:5">
      <c r="B86" s="13">
        <v>42031</v>
      </c>
      <c r="C86" s="17">
        <v>1233959.2649999999</v>
      </c>
      <c r="D86" s="18" t="s">
        <v>8</v>
      </c>
      <c r="E86" s="15"/>
    </row>
    <row r="87" spans="2:5">
      <c r="B87" s="13">
        <v>42032</v>
      </c>
      <c r="C87" s="17">
        <v>28876.800000000003</v>
      </c>
      <c r="D87" s="18" t="s">
        <v>9</v>
      </c>
      <c r="E87" s="15"/>
    </row>
    <row r="88" spans="2:5">
      <c r="B88" s="13">
        <v>42032</v>
      </c>
      <c r="C88" s="17">
        <v>77298</v>
      </c>
      <c r="D88" s="18" t="s">
        <v>7</v>
      </c>
      <c r="E88" s="15"/>
    </row>
    <row r="89" spans="2:5">
      <c r="B89" s="13">
        <v>42032</v>
      </c>
      <c r="C89" s="17">
        <v>1271409.615</v>
      </c>
      <c r="D89" s="18" t="s">
        <v>8</v>
      </c>
      <c r="E89" s="15"/>
    </row>
    <row r="90" spans="2:5">
      <c r="B90" s="13">
        <v>42033</v>
      </c>
      <c r="C90" s="17">
        <v>64681.440000000002</v>
      </c>
      <c r="D90" s="18" t="s">
        <v>9</v>
      </c>
      <c r="E90" s="15"/>
    </row>
    <row r="91" spans="2:5">
      <c r="B91" s="13">
        <v>42033</v>
      </c>
      <c r="C91" s="17">
        <v>96086.399999999994</v>
      </c>
      <c r="D91" s="18" t="s">
        <v>7</v>
      </c>
      <c r="E91" s="15"/>
    </row>
    <row r="92" spans="2:5">
      <c r="B92" s="13">
        <v>42033</v>
      </c>
      <c r="C92" s="17">
        <v>149319.45000000001</v>
      </c>
      <c r="D92" s="18" t="s">
        <v>8</v>
      </c>
      <c r="E92" s="15"/>
    </row>
    <row r="93" spans="2:5">
      <c r="B93" s="13">
        <v>42034</v>
      </c>
      <c r="C93" s="17">
        <v>55969.919999999998</v>
      </c>
      <c r="D93" s="18" t="s">
        <v>9</v>
      </c>
      <c r="E93" s="15"/>
    </row>
    <row r="94" spans="2:5">
      <c r="B94" s="13">
        <v>42034</v>
      </c>
      <c r="C94" s="17">
        <v>285818.39999999997</v>
      </c>
      <c r="D94" s="18" t="s">
        <v>7</v>
      </c>
      <c r="E94" s="15"/>
    </row>
    <row r="95" spans="2:5">
      <c r="B95" s="13">
        <v>42034</v>
      </c>
      <c r="C95" s="17">
        <v>96347.475000000006</v>
      </c>
      <c r="D95" s="18" t="s">
        <v>8</v>
      </c>
      <c r="E95" s="15"/>
    </row>
    <row r="96" spans="2:5">
      <c r="B96" s="13">
        <v>42035</v>
      </c>
      <c r="C96" s="17">
        <v>37484.639999999999</v>
      </c>
      <c r="D96" s="18" t="s">
        <v>9</v>
      </c>
      <c r="E96" s="15"/>
    </row>
    <row r="97" spans="2:5">
      <c r="B97" s="13">
        <v>42035</v>
      </c>
      <c r="C97" s="17">
        <v>80614.8</v>
      </c>
      <c r="D97" s="18" t="s">
        <v>7</v>
      </c>
      <c r="E97" s="15"/>
    </row>
    <row r="98" spans="2:5">
      <c r="B98" s="13">
        <v>42035</v>
      </c>
      <c r="C98" s="17">
        <v>601147.57499999995</v>
      </c>
      <c r="D98" s="18" t="s">
        <v>8</v>
      </c>
      <c r="E98" s="15"/>
    </row>
    <row r="99" spans="2:5">
      <c r="B99" s="13">
        <v>42036</v>
      </c>
      <c r="C99" s="17">
        <v>251.04000000000002</v>
      </c>
      <c r="D99" s="18" t="s">
        <v>9</v>
      </c>
      <c r="E99" s="15"/>
    </row>
    <row r="100" spans="2:5">
      <c r="B100" s="13">
        <v>42036</v>
      </c>
      <c r="C100" s="17">
        <v>60554.399999999994</v>
      </c>
      <c r="D100" s="18" t="s">
        <v>7</v>
      </c>
      <c r="E100" s="15"/>
    </row>
    <row r="101" spans="2:5">
      <c r="B101" s="13">
        <v>42036</v>
      </c>
      <c r="C101" s="17">
        <v>24409.35</v>
      </c>
      <c r="D101" s="18" t="s">
        <v>8</v>
      </c>
      <c r="E101" s="15"/>
    </row>
    <row r="102" spans="2:5">
      <c r="B102" s="13">
        <v>42037</v>
      </c>
      <c r="C102" s="17">
        <v>17110.079999999998</v>
      </c>
      <c r="D102" s="18" t="s">
        <v>9</v>
      </c>
      <c r="E102" s="15"/>
    </row>
    <row r="103" spans="2:5">
      <c r="B103" s="13">
        <v>42037</v>
      </c>
      <c r="C103" s="17">
        <v>498453.6</v>
      </c>
      <c r="D103" s="18" t="s">
        <v>7</v>
      </c>
      <c r="E103" s="15"/>
    </row>
    <row r="104" spans="2:5">
      <c r="B104" s="13">
        <v>42037</v>
      </c>
      <c r="C104" s="17">
        <v>207380.25</v>
      </c>
      <c r="D104" s="18" t="s">
        <v>8</v>
      </c>
      <c r="E104" s="15"/>
    </row>
    <row r="105" spans="2:5">
      <c r="B105" s="13">
        <v>42038</v>
      </c>
      <c r="C105" s="17">
        <v>168221.28000000003</v>
      </c>
      <c r="D105" s="18" t="s">
        <v>9</v>
      </c>
      <c r="E105" s="15"/>
    </row>
    <row r="106" spans="2:5">
      <c r="B106" s="13">
        <v>42038</v>
      </c>
      <c r="C106" s="17">
        <v>272551.2</v>
      </c>
      <c r="D106" s="18" t="s">
        <v>7</v>
      </c>
      <c r="E106" s="15"/>
    </row>
    <row r="107" spans="2:5">
      <c r="B107" s="13">
        <v>42038</v>
      </c>
      <c r="C107" s="17">
        <v>1033890.48</v>
      </c>
      <c r="D107" s="18" t="s">
        <v>8</v>
      </c>
      <c r="E107" s="15"/>
    </row>
    <row r="108" spans="2:5">
      <c r="B108" s="13">
        <v>42039</v>
      </c>
      <c r="C108" s="17">
        <v>46895.520000000004</v>
      </c>
      <c r="D108" s="18" t="s">
        <v>9</v>
      </c>
      <c r="E108" s="15"/>
    </row>
    <row r="109" spans="2:5">
      <c r="B109" s="13">
        <v>42039</v>
      </c>
      <c r="C109" s="17">
        <v>100866</v>
      </c>
      <c r="D109" s="18" t="s">
        <v>7</v>
      </c>
      <c r="E109" s="15"/>
    </row>
    <row r="110" spans="2:5">
      <c r="B110" s="13">
        <v>42039</v>
      </c>
      <c r="C110" s="17">
        <v>194489.505</v>
      </c>
      <c r="D110" s="18" t="s">
        <v>8</v>
      </c>
      <c r="E110" s="15"/>
    </row>
    <row r="111" spans="2:5">
      <c r="B111" s="13">
        <v>42040</v>
      </c>
      <c r="C111" s="17">
        <v>30686.400000000001</v>
      </c>
      <c r="D111" s="18" t="s">
        <v>9</v>
      </c>
      <c r="E111" s="15"/>
    </row>
    <row r="112" spans="2:5">
      <c r="B112" s="13">
        <v>42040</v>
      </c>
      <c r="C112" s="17">
        <v>251509.19999999998</v>
      </c>
      <c r="D112" s="18" t="s">
        <v>7</v>
      </c>
      <c r="E112" s="15"/>
    </row>
    <row r="113" spans="2:5">
      <c r="B113" s="13">
        <v>42040</v>
      </c>
      <c r="C113" s="17">
        <v>114911.05500000001</v>
      </c>
      <c r="D113" s="18" t="s">
        <v>8</v>
      </c>
      <c r="E113" s="15"/>
    </row>
    <row r="114" spans="2:5">
      <c r="B114" s="13">
        <v>42041</v>
      </c>
      <c r="C114" s="17">
        <v>195005.76</v>
      </c>
      <c r="D114" s="18" t="s">
        <v>9</v>
      </c>
      <c r="E114" s="15"/>
    </row>
    <row r="115" spans="2:5">
      <c r="B115" s="13">
        <v>42041</v>
      </c>
      <c r="C115" s="17">
        <v>285852</v>
      </c>
      <c r="D115" s="18" t="s">
        <v>7</v>
      </c>
      <c r="E115" s="15"/>
    </row>
    <row r="116" spans="2:5">
      <c r="B116" s="13">
        <v>42041</v>
      </c>
      <c r="C116" s="17">
        <v>757937.25</v>
      </c>
      <c r="D116" s="18" t="s">
        <v>8</v>
      </c>
      <c r="E116" s="15"/>
    </row>
    <row r="117" spans="2:5">
      <c r="B117" s="13">
        <v>42042</v>
      </c>
      <c r="C117" s="17">
        <v>77977.2</v>
      </c>
      <c r="D117" s="18" t="s">
        <v>7</v>
      </c>
      <c r="E117" s="15"/>
    </row>
    <row r="118" spans="2:5">
      <c r="B118" s="13">
        <v>42042</v>
      </c>
      <c r="C118" s="17">
        <v>533728.44000000006</v>
      </c>
      <c r="D118" s="18" t="s">
        <v>8</v>
      </c>
      <c r="E118" s="15"/>
    </row>
    <row r="119" spans="2:5">
      <c r="B119" s="13">
        <v>42043</v>
      </c>
      <c r="C119" s="17">
        <v>535593.6</v>
      </c>
      <c r="D119" s="18" t="s">
        <v>7</v>
      </c>
      <c r="E119" s="15"/>
    </row>
    <row r="120" spans="2:5">
      <c r="B120" s="13">
        <v>42043</v>
      </c>
      <c r="C120" s="17">
        <v>379011.15</v>
      </c>
      <c r="D120" s="18" t="s">
        <v>8</v>
      </c>
      <c r="E120" s="15"/>
    </row>
    <row r="121" spans="2:5">
      <c r="B121" s="13">
        <v>42044</v>
      </c>
      <c r="C121" s="17">
        <v>80180.399999999994</v>
      </c>
      <c r="D121" s="18" t="s">
        <v>7</v>
      </c>
      <c r="E121" s="15"/>
    </row>
    <row r="122" spans="2:5">
      <c r="B122" s="13">
        <v>42044</v>
      </c>
      <c r="C122" s="17">
        <v>215995.815</v>
      </c>
      <c r="D122" s="18" t="s">
        <v>8</v>
      </c>
      <c r="E122" s="15"/>
    </row>
    <row r="123" spans="2:5">
      <c r="B123" s="13">
        <v>42045</v>
      </c>
      <c r="C123" s="17">
        <v>121536</v>
      </c>
      <c r="D123" s="18" t="s">
        <v>7</v>
      </c>
      <c r="E123" s="15"/>
    </row>
    <row r="124" spans="2:5">
      <c r="B124" s="13">
        <v>42045</v>
      </c>
      <c r="C124" s="17">
        <v>277645.72499999998</v>
      </c>
      <c r="D124" s="18" t="s">
        <v>8</v>
      </c>
      <c r="E124" s="15"/>
    </row>
    <row r="125" spans="2:5">
      <c r="B125" s="13">
        <v>42046</v>
      </c>
      <c r="C125" s="17">
        <v>116959.2</v>
      </c>
      <c r="D125" s="18" t="s">
        <v>7</v>
      </c>
      <c r="E125" s="15"/>
    </row>
    <row r="126" spans="2:5">
      <c r="B126" s="13">
        <v>42046</v>
      </c>
      <c r="C126" s="17">
        <v>243169.29</v>
      </c>
      <c r="D126" s="18" t="s">
        <v>8</v>
      </c>
      <c r="E126" s="15"/>
    </row>
    <row r="127" spans="2:5">
      <c r="B127" s="13">
        <v>42047</v>
      </c>
      <c r="C127" s="17">
        <v>143286</v>
      </c>
      <c r="D127" s="18" t="s">
        <v>7</v>
      </c>
      <c r="E127" s="15"/>
    </row>
    <row r="128" spans="2:5">
      <c r="B128" s="13">
        <v>42047</v>
      </c>
      <c r="C128" s="17">
        <v>723185.82</v>
      </c>
      <c r="D128" s="18" t="s">
        <v>8</v>
      </c>
      <c r="E128" s="15"/>
    </row>
    <row r="129" spans="2:5">
      <c r="B129" s="13">
        <v>42048</v>
      </c>
      <c r="C129" s="17">
        <v>544267.19999999995</v>
      </c>
      <c r="D129" s="18" t="s">
        <v>7</v>
      </c>
      <c r="E129" s="15"/>
    </row>
    <row r="130" spans="2:5">
      <c r="B130" s="13">
        <v>42048</v>
      </c>
      <c r="C130" s="17">
        <v>52793.37</v>
      </c>
      <c r="D130" s="18" t="s">
        <v>8</v>
      </c>
      <c r="E130" s="15"/>
    </row>
    <row r="131" spans="2:5">
      <c r="B131" s="13">
        <v>42049</v>
      </c>
      <c r="C131" s="17">
        <v>106639.2</v>
      </c>
      <c r="D131" s="18" t="s">
        <v>7</v>
      </c>
      <c r="E131" s="15"/>
    </row>
    <row r="132" spans="2:5">
      <c r="B132" s="13">
        <v>42049</v>
      </c>
      <c r="C132" s="17">
        <v>11161.395</v>
      </c>
      <c r="D132" s="18" t="s">
        <v>8</v>
      </c>
      <c r="E132" s="15"/>
    </row>
    <row r="133" spans="2:5">
      <c r="B133" s="13">
        <v>42050</v>
      </c>
      <c r="C133" s="17">
        <v>31240.799999999999</v>
      </c>
      <c r="D133" s="18" t="s">
        <v>7</v>
      </c>
      <c r="E133" s="15"/>
    </row>
    <row r="134" spans="2:5">
      <c r="B134" s="13">
        <v>42050</v>
      </c>
      <c r="C134" s="17">
        <v>77917.14</v>
      </c>
      <c r="D134" s="18" t="s">
        <v>8</v>
      </c>
      <c r="E134" s="15"/>
    </row>
    <row r="135" spans="2:5">
      <c r="B135" s="13">
        <v>42051</v>
      </c>
      <c r="C135" s="17">
        <v>402483.6</v>
      </c>
      <c r="D135" s="18" t="s">
        <v>7</v>
      </c>
      <c r="E135" s="15"/>
    </row>
    <row r="136" spans="2:5">
      <c r="B136" s="13">
        <v>42051</v>
      </c>
      <c r="C136" s="17">
        <v>341081.685</v>
      </c>
      <c r="D136" s="18" t="s">
        <v>8</v>
      </c>
      <c r="E136" s="15"/>
    </row>
    <row r="137" spans="2:5">
      <c r="B137" s="13">
        <v>42052</v>
      </c>
      <c r="C137" s="17">
        <v>227007.6</v>
      </c>
      <c r="D137" s="18" t="s">
        <v>7</v>
      </c>
      <c r="E137" s="15"/>
    </row>
    <row r="138" spans="2:5">
      <c r="B138" s="13">
        <v>42052</v>
      </c>
      <c r="C138" s="17">
        <v>212327.32500000001</v>
      </c>
      <c r="D138" s="18" t="s">
        <v>8</v>
      </c>
      <c r="E138" s="15"/>
    </row>
    <row r="139" spans="2:5">
      <c r="B139" s="13">
        <v>42053</v>
      </c>
      <c r="C139" s="17">
        <v>56900.4</v>
      </c>
      <c r="D139" s="18" t="s">
        <v>7</v>
      </c>
      <c r="E139" s="15"/>
    </row>
    <row r="140" spans="2:5">
      <c r="B140" s="13">
        <v>42053</v>
      </c>
      <c r="C140" s="17">
        <v>19425.420000000002</v>
      </c>
      <c r="D140" s="18" t="s">
        <v>8</v>
      </c>
      <c r="E140" s="15"/>
    </row>
    <row r="141" spans="2:5">
      <c r="B141" s="13">
        <v>42054</v>
      </c>
      <c r="C141" s="17">
        <v>365858.39999999997</v>
      </c>
      <c r="D141" s="18" t="s">
        <v>7</v>
      </c>
      <c r="E141" s="15"/>
    </row>
    <row r="142" spans="2:5">
      <c r="B142" s="13">
        <v>42054</v>
      </c>
      <c r="C142" s="17">
        <v>1223895.0149999999</v>
      </c>
      <c r="D142" s="18" t="s">
        <v>8</v>
      </c>
      <c r="E142" s="15"/>
    </row>
    <row r="143" spans="2:5">
      <c r="B143" s="13">
        <v>42055</v>
      </c>
      <c r="C143" s="17">
        <v>4372.8</v>
      </c>
      <c r="D143" s="18" t="s">
        <v>7</v>
      </c>
      <c r="E143" s="15"/>
    </row>
    <row r="144" spans="2:5">
      <c r="B144" s="13">
        <v>42055</v>
      </c>
      <c r="C144" s="17">
        <v>233802.45</v>
      </c>
      <c r="D144" s="18" t="s">
        <v>8</v>
      </c>
      <c r="E144" s="15"/>
    </row>
    <row r="145" spans="2:5">
      <c r="B145" s="13">
        <v>42056</v>
      </c>
      <c r="C145" s="17">
        <v>35220</v>
      </c>
      <c r="D145" s="18" t="s">
        <v>9</v>
      </c>
      <c r="E145" s="15"/>
    </row>
    <row r="146" spans="2:5">
      <c r="B146" s="13">
        <v>42056</v>
      </c>
      <c r="C146" s="17">
        <v>105668.4</v>
      </c>
      <c r="D146" s="18" t="s">
        <v>7</v>
      </c>
      <c r="E146" s="15"/>
    </row>
    <row r="147" spans="2:5">
      <c r="B147" s="13">
        <v>42056</v>
      </c>
      <c r="C147" s="17">
        <v>606698.505</v>
      </c>
      <c r="D147" s="18" t="s">
        <v>8</v>
      </c>
      <c r="E147" s="15"/>
    </row>
    <row r="148" spans="2:5">
      <c r="B148" s="13">
        <v>42057</v>
      </c>
      <c r="C148" s="17">
        <v>13255.68</v>
      </c>
      <c r="D148" s="18" t="s">
        <v>9</v>
      </c>
      <c r="E148" s="15"/>
    </row>
    <row r="149" spans="2:5">
      <c r="B149" s="13">
        <v>42057</v>
      </c>
      <c r="C149" s="17">
        <v>59313.599999999999</v>
      </c>
      <c r="D149" s="18" t="s">
        <v>7</v>
      </c>
      <c r="E149" s="15"/>
    </row>
    <row r="150" spans="2:5">
      <c r="B150" s="13">
        <v>42057</v>
      </c>
      <c r="C150" s="17">
        <v>193244.94</v>
      </c>
      <c r="D150" s="18" t="s">
        <v>8</v>
      </c>
      <c r="E150" s="15"/>
    </row>
    <row r="151" spans="2:5">
      <c r="B151" s="13">
        <v>42058</v>
      </c>
      <c r="C151" s="17">
        <v>94519.200000000012</v>
      </c>
      <c r="D151" s="18" t="s">
        <v>9</v>
      </c>
      <c r="E151" s="15"/>
    </row>
    <row r="152" spans="2:5">
      <c r="B152" s="13">
        <v>42058</v>
      </c>
      <c r="C152" s="17">
        <v>74559.599999999991</v>
      </c>
      <c r="D152" s="18" t="s">
        <v>7</v>
      </c>
      <c r="E152" s="15"/>
    </row>
    <row r="153" spans="2:5">
      <c r="B153" s="13">
        <v>42058</v>
      </c>
      <c r="C153" s="17">
        <v>319461.97499999998</v>
      </c>
      <c r="D153" s="18" t="s">
        <v>8</v>
      </c>
      <c r="E153" s="15"/>
    </row>
    <row r="154" spans="2:5">
      <c r="B154" s="13">
        <v>42059</v>
      </c>
      <c r="C154" s="17">
        <v>41878.559999999998</v>
      </c>
      <c r="D154" s="18" t="s">
        <v>9</v>
      </c>
      <c r="E154" s="15"/>
    </row>
    <row r="155" spans="2:5">
      <c r="B155" s="13">
        <v>42059</v>
      </c>
      <c r="C155" s="17">
        <v>156504</v>
      </c>
      <c r="D155" s="18" t="s">
        <v>7</v>
      </c>
      <c r="E155" s="15"/>
    </row>
    <row r="156" spans="2:5">
      <c r="B156" s="13">
        <v>42059</v>
      </c>
      <c r="C156" s="17">
        <v>670420.80000000005</v>
      </c>
      <c r="D156" s="18" t="s">
        <v>8</v>
      </c>
      <c r="E156" s="15"/>
    </row>
    <row r="157" spans="2:5">
      <c r="B157" s="13">
        <v>42060</v>
      </c>
      <c r="C157" s="17">
        <v>28663.68</v>
      </c>
      <c r="D157" s="18" t="s">
        <v>9</v>
      </c>
      <c r="E157" s="15"/>
    </row>
    <row r="158" spans="2:5">
      <c r="B158" s="13">
        <v>42060</v>
      </c>
      <c r="C158" s="17">
        <v>97882.8</v>
      </c>
      <c r="D158" s="18" t="s">
        <v>7</v>
      </c>
      <c r="E158" s="15"/>
    </row>
    <row r="159" spans="2:5">
      <c r="B159" s="13">
        <v>42060</v>
      </c>
      <c r="C159" s="17">
        <v>28196.91</v>
      </c>
      <c r="D159" s="18" t="s">
        <v>8</v>
      </c>
      <c r="E159" s="15"/>
    </row>
    <row r="160" spans="2:5">
      <c r="B160" s="13">
        <v>42061</v>
      </c>
      <c r="C160" s="17">
        <v>237997.91999999998</v>
      </c>
      <c r="D160" s="18" t="s">
        <v>9</v>
      </c>
      <c r="E160" s="15"/>
    </row>
    <row r="161" spans="2:5">
      <c r="B161" s="13">
        <v>42061</v>
      </c>
      <c r="C161" s="17">
        <v>142374</v>
      </c>
      <c r="D161" s="18" t="s">
        <v>7</v>
      </c>
      <c r="E161" s="15"/>
    </row>
    <row r="162" spans="2:5">
      <c r="B162" s="13">
        <v>42061</v>
      </c>
      <c r="C162" s="17">
        <v>1167574.905</v>
      </c>
      <c r="D162" s="18" t="s">
        <v>8</v>
      </c>
      <c r="E162" s="15"/>
    </row>
    <row r="163" spans="2:5">
      <c r="B163" s="13">
        <v>42062</v>
      </c>
      <c r="C163" s="17">
        <v>55892.640000000007</v>
      </c>
      <c r="D163" s="18" t="s">
        <v>9</v>
      </c>
      <c r="E163" s="15"/>
    </row>
    <row r="164" spans="2:5">
      <c r="B164" s="13">
        <v>42062</v>
      </c>
      <c r="C164" s="17">
        <v>163490.4</v>
      </c>
      <c r="D164" s="18" t="s">
        <v>7</v>
      </c>
      <c r="E164" s="15"/>
    </row>
    <row r="165" spans="2:5">
      <c r="B165" s="13">
        <v>42062</v>
      </c>
      <c r="C165" s="17">
        <v>620910.36</v>
      </c>
      <c r="D165" s="18" t="s">
        <v>8</v>
      </c>
      <c r="E165" s="15"/>
    </row>
    <row r="166" spans="2:5">
      <c r="B166" s="13">
        <v>42063</v>
      </c>
      <c r="C166" s="17">
        <v>35808</v>
      </c>
      <c r="D166" s="18" t="s">
        <v>9</v>
      </c>
      <c r="E166" s="15"/>
    </row>
    <row r="167" spans="2:5">
      <c r="B167" s="13">
        <v>42063</v>
      </c>
      <c r="C167" s="17">
        <v>245263.19999999998</v>
      </c>
      <c r="D167" s="18" t="s">
        <v>7</v>
      </c>
      <c r="E167" s="15"/>
    </row>
    <row r="168" spans="2:5">
      <c r="B168" s="13">
        <v>42063</v>
      </c>
      <c r="C168" s="17">
        <v>319683.10499999998</v>
      </c>
      <c r="D168" s="18" t="s">
        <v>8</v>
      </c>
      <c r="E168" s="15"/>
    </row>
    <row r="169" spans="2:5">
      <c r="B169" s="13">
        <v>42064</v>
      </c>
      <c r="C169" s="17">
        <v>37303.200000000004</v>
      </c>
      <c r="D169" s="18" t="s">
        <v>9</v>
      </c>
      <c r="E169" s="15"/>
    </row>
    <row r="170" spans="2:5">
      <c r="B170" s="13">
        <v>42064</v>
      </c>
      <c r="C170" s="17">
        <v>216908.4</v>
      </c>
      <c r="D170" s="18" t="s">
        <v>7</v>
      </c>
      <c r="E170" s="15"/>
    </row>
    <row r="171" spans="2:5">
      <c r="B171" s="13">
        <v>42064</v>
      </c>
      <c r="C171" s="17">
        <v>142543.79999999999</v>
      </c>
      <c r="D171" s="18" t="s">
        <v>8</v>
      </c>
      <c r="E171" s="15"/>
    </row>
    <row r="172" spans="2:5">
      <c r="B172" s="13">
        <v>42065</v>
      </c>
      <c r="C172" s="17">
        <v>21041.279999999999</v>
      </c>
      <c r="D172" s="18" t="s">
        <v>9</v>
      </c>
      <c r="E172" s="15"/>
    </row>
    <row r="173" spans="2:5">
      <c r="B173" s="13">
        <v>42065</v>
      </c>
      <c r="C173" s="17">
        <v>171472.8</v>
      </c>
      <c r="D173" s="18" t="s">
        <v>7</v>
      </c>
      <c r="E173" s="15"/>
    </row>
    <row r="174" spans="2:5">
      <c r="B174" s="13">
        <v>42065</v>
      </c>
      <c r="C174" s="17">
        <v>58233.735000000001</v>
      </c>
      <c r="D174" s="18" t="s">
        <v>8</v>
      </c>
      <c r="E174" s="15"/>
    </row>
    <row r="175" spans="2:5">
      <c r="B175" s="13">
        <v>42066</v>
      </c>
      <c r="C175" s="17">
        <v>18349.919999999998</v>
      </c>
      <c r="D175" s="18" t="s">
        <v>9</v>
      </c>
      <c r="E175" s="15"/>
    </row>
    <row r="176" spans="2:5">
      <c r="B176" s="13">
        <v>42066</v>
      </c>
      <c r="C176" s="17">
        <v>329599.2</v>
      </c>
      <c r="D176" s="18" t="s">
        <v>7</v>
      </c>
      <c r="E176" s="15"/>
    </row>
    <row r="177" spans="2:5">
      <c r="B177" s="13">
        <v>42066</v>
      </c>
      <c r="C177" s="17">
        <v>147788.54999999999</v>
      </c>
      <c r="D177" s="18" t="s">
        <v>8</v>
      </c>
      <c r="E177" s="15"/>
    </row>
    <row r="178" spans="2:5">
      <c r="B178" s="13">
        <v>42067</v>
      </c>
      <c r="C178" s="17">
        <v>9785.76</v>
      </c>
      <c r="D178" s="18" t="s">
        <v>9</v>
      </c>
      <c r="E178" s="15"/>
    </row>
    <row r="179" spans="2:5">
      <c r="B179" s="13">
        <v>42067</v>
      </c>
      <c r="C179" s="17">
        <v>48717.599999999999</v>
      </c>
      <c r="D179" s="18" t="s">
        <v>7</v>
      </c>
      <c r="E179" s="15"/>
    </row>
    <row r="180" spans="2:5">
      <c r="B180" s="13">
        <v>42067</v>
      </c>
      <c r="C180" s="17">
        <v>300322.89</v>
      </c>
      <c r="D180" s="18" t="s">
        <v>8</v>
      </c>
      <c r="E180" s="15"/>
    </row>
    <row r="181" spans="2:5">
      <c r="B181" s="13">
        <v>42068</v>
      </c>
      <c r="C181" s="17">
        <v>25991.52</v>
      </c>
      <c r="D181" s="18" t="s">
        <v>9</v>
      </c>
      <c r="E181" s="15"/>
    </row>
    <row r="182" spans="2:5">
      <c r="B182" s="13">
        <v>42068</v>
      </c>
      <c r="C182" s="17">
        <v>378519.6</v>
      </c>
      <c r="D182" s="18" t="s">
        <v>7</v>
      </c>
      <c r="E182" s="15"/>
    </row>
    <row r="183" spans="2:5">
      <c r="B183" s="13">
        <v>42068</v>
      </c>
      <c r="C183" s="17">
        <v>163772.28</v>
      </c>
      <c r="D183" s="18" t="s">
        <v>8</v>
      </c>
      <c r="E183" s="15"/>
    </row>
    <row r="184" spans="2:5">
      <c r="B184" s="13">
        <v>42069</v>
      </c>
      <c r="C184" s="17">
        <v>9428.64</v>
      </c>
      <c r="D184" s="18" t="s">
        <v>9</v>
      </c>
      <c r="E184" s="15"/>
    </row>
    <row r="185" spans="2:5">
      <c r="B185" s="13">
        <v>42069</v>
      </c>
      <c r="C185" s="17">
        <v>205700.4</v>
      </c>
      <c r="D185" s="18" t="s">
        <v>7</v>
      </c>
      <c r="E185" s="15"/>
    </row>
    <row r="186" spans="2:5">
      <c r="B186" s="13">
        <v>42069</v>
      </c>
      <c r="C186" s="17">
        <v>164143.66500000001</v>
      </c>
      <c r="D186" s="18" t="s">
        <v>8</v>
      </c>
      <c r="E186" s="15"/>
    </row>
    <row r="187" spans="2:5">
      <c r="B187" s="13">
        <v>42070</v>
      </c>
      <c r="C187" s="17">
        <v>34575.360000000001</v>
      </c>
      <c r="D187" s="18" t="s">
        <v>9</v>
      </c>
      <c r="E187" s="15"/>
    </row>
    <row r="188" spans="2:5">
      <c r="B188" s="13">
        <v>42070</v>
      </c>
      <c r="C188" s="17">
        <v>343754.39999999997</v>
      </c>
      <c r="D188" s="18" t="s">
        <v>7</v>
      </c>
      <c r="E188" s="15"/>
    </row>
    <row r="189" spans="2:5">
      <c r="B189" s="13">
        <v>42070</v>
      </c>
      <c r="C189" s="17">
        <v>71906.94</v>
      </c>
      <c r="D189" s="18" t="s">
        <v>8</v>
      </c>
      <c r="E189" s="15"/>
    </row>
    <row r="190" spans="2:5">
      <c r="B190" s="13">
        <v>42071</v>
      </c>
      <c r="C190" s="17">
        <v>630.24</v>
      </c>
      <c r="D190" s="18" t="s">
        <v>9</v>
      </c>
      <c r="E190" s="15"/>
    </row>
    <row r="191" spans="2:5">
      <c r="B191" s="13">
        <v>42071</v>
      </c>
      <c r="C191" s="17">
        <v>427430.39999999997</v>
      </c>
      <c r="D191" s="18" t="s">
        <v>7</v>
      </c>
      <c r="E191" s="15"/>
    </row>
    <row r="192" spans="2:5">
      <c r="B192" s="13">
        <v>42071</v>
      </c>
      <c r="C192" s="17">
        <v>34090.875</v>
      </c>
      <c r="D192" s="18" t="s">
        <v>8</v>
      </c>
      <c r="E192" s="15"/>
    </row>
    <row r="193" spans="2:5">
      <c r="B193" s="13">
        <v>42072</v>
      </c>
      <c r="C193" s="17">
        <v>32628.48</v>
      </c>
      <c r="D193" s="18" t="s">
        <v>9</v>
      </c>
      <c r="E193" s="15"/>
    </row>
    <row r="194" spans="2:5">
      <c r="B194" s="13">
        <v>42072</v>
      </c>
      <c r="C194" s="17">
        <v>89178</v>
      </c>
      <c r="D194" s="18" t="s">
        <v>7</v>
      </c>
      <c r="E194" s="15"/>
    </row>
    <row r="195" spans="2:5">
      <c r="B195" s="13">
        <v>42072</v>
      </c>
      <c r="C195" s="17">
        <v>183844.08</v>
      </c>
      <c r="D195" s="18" t="s">
        <v>8</v>
      </c>
      <c r="E195" s="15"/>
    </row>
    <row r="196" spans="2:5">
      <c r="B196" s="13">
        <v>42073</v>
      </c>
      <c r="C196" s="17">
        <v>95619.839999999997</v>
      </c>
      <c r="D196" s="18" t="s">
        <v>9</v>
      </c>
      <c r="E196" s="15"/>
    </row>
    <row r="197" spans="2:5">
      <c r="B197" s="13">
        <v>42073</v>
      </c>
      <c r="C197" s="17">
        <v>38163.599999999999</v>
      </c>
      <c r="D197" s="18" t="s">
        <v>7</v>
      </c>
      <c r="E197" s="15"/>
    </row>
    <row r="198" spans="2:5">
      <c r="B198" s="13">
        <v>42073</v>
      </c>
      <c r="C198" s="17">
        <v>175631.08499999999</v>
      </c>
      <c r="D198" s="18" t="s">
        <v>8</v>
      </c>
      <c r="E198" s="15"/>
    </row>
    <row r="199" spans="2:5">
      <c r="B199" s="13">
        <v>42074</v>
      </c>
      <c r="C199" s="17">
        <v>21174.720000000001</v>
      </c>
      <c r="D199" s="18" t="s">
        <v>9</v>
      </c>
      <c r="E199" s="15"/>
    </row>
    <row r="200" spans="2:5">
      <c r="B200" s="13">
        <v>42074</v>
      </c>
      <c r="C200" s="17">
        <v>132982.79999999999</v>
      </c>
      <c r="D200" s="18" t="s">
        <v>7</v>
      </c>
      <c r="E200" s="15"/>
    </row>
    <row r="201" spans="2:5">
      <c r="B201" s="13">
        <v>42074</v>
      </c>
      <c r="C201" s="17">
        <v>136975.86000000002</v>
      </c>
      <c r="D201" s="18" t="s">
        <v>8</v>
      </c>
      <c r="E201" s="15"/>
    </row>
    <row r="202" spans="2:5">
      <c r="B202" s="13">
        <v>42075</v>
      </c>
      <c r="C202" s="17">
        <v>23726.880000000001</v>
      </c>
      <c r="D202" s="18" t="s">
        <v>9</v>
      </c>
      <c r="E202" s="15"/>
    </row>
    <row r="203" spans="2:5">
      <c r="B203" s="13">
        <v>42075</v>
      </c>
      <c r="C203" s="17">
        <v>105732</v>
      </c>
      <c r="D203" s="18" t="s">
        <v>7</v>
      </c>
      <c r="E203" s="15"/>
    </row>
    <row r="204" spans="2:5">
      <c r="B204" s="13">
        <v>42075</v>
      </c>
      <c r="C204" s="17">
        <v>186687.58499999999</v>
      </c>
      <c r="D204" s="18" t="s">
        <v>8</v>
      </c>
      <c r="E204" s="15"/>
    </row>
    <row r="205" spans="2:5">
      <c r="B205" s="13">
        <v>42076</v>
      </c>
      <c r="C205" s="17">
        <v>43570.559999999998</v>
      </c>
      <c r="D205" s="18" t="s">
        <v>9</v>
      </c>
      <c r="E205" s="15"/>
    </row>
    <row r="206" spans="2:5">
      <c r="B206" s="13">
        <v>42076</v>
      </c>
      <c r="C206" s="17">
        <v>52159.199999999997</v>
      </c>
      <c r="D206" s="18" t="s">
        <v>7</v>
      </c>
      <c r="E206" s="15"/>
    </row>
    <row r="207" spans="2:5">
      <c r="B207" s="13">
        <v>42076</v>
      </c>
      <c r="C207" s="17">
        <v>161351.19</v>
      </c>
      <c r="D207" s="18" t="s">
        <v>8</v>
      </c>
      <c r="E207" s="15"/>
    </row>
    <row r="208" spans="2:5">
      <c r="B208" s="13">
        <v>42077</v>
      </c>
      <c r="C208" s="17">
        <v>53816.160000000003</v>
      </c>
      <c r="D208" s="18" t="s">
        <v>9</v>
      </c>
      <c r="E208" s="15"/>
    </row>
    <row r="209" spans="2:5">
      <c r="B209" s="13">
        <v>42077</v>
      </c>
      <c r="C209" s="17">
        <v>21932.399999999998</v>
      </c>
      <c r="D209" s="18" t="s">
        <v>7</v>
      </c>
      <c r="E209" s="15"/>
    </row>
    <row r="210" spans="2:5">
      <c r="B210" s="13">
        <v>42077</v>
      </c>
      <c r="C210" s="17">
        <v>226811.34</v>
      </c>
      <c r="D210" s="18" t="s">
        <v>8</v>
      </c>
      <c r="E210" s="15"/>
    </row>
    <row r="211" spans="2:5">
      <c r="B211" s="13">
        <v>42078</v>
      </c>
      <c r="C211" s="17">
        <v>7098.72</v>
      </c>
      <c r="D211" s="18" t="s">
        <v>9</v>
      </c>
      <c r="E211" s="15"/>
    </row>
    <row r="212" spans="2:5">
      <c r="B212" s="13">
        <v>42078</v>
      </c>
      <c r="C212" s="17">
        <v>10310.4</v>
      </c>
      <c r="D212" s="18" t="s">
        <v>7</v>
      </c>
      <c r="E212" s="15"/>
    </row>
    <row r="213" spans="2:5">
      <c r="B213" s="13">
        <v>42078</v>
      </c>
      <c r="C213" s="17">
        <v>174122.86499999999</v>
      </c>
      <c r="D213" s="18" t="s">
        <v>8</v>
      </c>
      <c r="E213" s="15"/>
    </row>
    <row r="214" spans="2:5">
      <c r="B214" s="13">
        <v>42079</v>
      </c>
      <c r="C214" s="17">
        <v>172171.68000000002</v>
      </c>
      <c r="D214" s="18" t="s">
        <v>9</v>
      </c>
      <c r="E214" s="15"/>
    </row>
    <row r="215" spans="2:5">
      <c r="B215" s="13">
        <v>42079</v>
      </c>
      <c r="C215" s="17">
        <v>75301.2</v>
      </c>
      <c r="D215" s="18" t="s">
        <v>7</v>
      </c>
      <c r="E215" s="15"/>
    </row>
    <row r="216" spans="2:5">
      <c r="B216" s="13">
        <v>42079</v>
      </c>
      <c r="C216" s="17">
        <v>730814.80500000005</v>
      </c>
      <c r="D216" s="18" t="s">
        <v>8</v>
      </c>
      <c r="E216" s="15"/>
    </row>
    <row r="217" spans="2:5">
      <c r="B217" s="13">
        <v>42080</v>
      </c>
      <c r="C217" s="17">
        <v>151936.80000000002</v>
      </c>
      <c r="D217" s="18" t="s">
        <v>9</v>
      </c>
      <c r="E217" s="15"/>
    </row>
    <row r="218" spans="2:5">
      <c r="B218" s="13">
        <v>42080</v>
      </c>
      <c r="C218" s="17">
        <v>18448.8</v>
      </c>
      <c r="D218" s="18" t="s">
        <v>7</v>
      </c>
      <c r="E218" s="15"/>
    </row>
    <row r="219" spans="2:5">
      <c r="B219" s="13">
        <v>42080</v>
      </c>
      <c r="C219" s="17">
        <v>802333.35</v>
      </c>
      <c r="D219" s="18" t="s">
        <v>8</v>
      </c>
      <c r="E219" s="15"/>
    </row>
    <row r="220" spans="2:5">
      <c r="B220" s="13">
        <v>42081</v>
      </c>
      <c r="C220" s="17">
        <v>37769.279999999999</v>
      </c>
      <c r="D220" s="18" t="s">
        <v>9</v>
      </c>
      <c r="E220" s="15"/>
    </row>
    <row r="221" spans="2:5">
      <c r="B221" s="13">
        <v>42081</v>
      </c>
      <c r="C221" s="17">
        <v>530793.6</v>
      </c>
      <c r="D221" s="18" t="s">
        <v>7</v>
      </c>
      <c r="E221" s="15"/>
    </row>
    <row r="222" spans="2:5">
      <c r="B222" s="13">
        <v>42081</v>
      </c>
      <c r="C222" s="17">
        <v>236719.66500000001</v>
      </c>
      <c r="D222" s="18" t="s">
        <v>8</v>
      </c>
      <c r="E222" s="15"/>
    </row>
    <row r="223" spans="2:5">
      <c r="B223" s="13">
        <v>42082</v>
      </c>
      <c r="C223" s="17">
        <v>41821.920000000006</v>
      </c>
      <c r="D223" s="18" t="s">
        <v>9</v>
      </c>
      <c r="E223" s="15"/>
    </row>
    <row r="224" spans="2:5">
      <c r="B224" s="13">
        <v>42082</v>
      </c>
      <c r="C224" s="17">
        <v>113904</v>
      </c>
      <c r="D224" s="18" t="s">
        <v>7</v>
      </c>
      <c r="E224" s="15"/>
    </row>
    <row r="225" spans="2:5">
      <c r="B225" s="13">
        <v>42082</v>
      </c>
      <c r="C225" s="17">
        <v>635071.18500000006</v>
      </c>
      <c r="D225" s="18" t="s">
        <v>8</v>
      </c>
      <c r="E225" s="15"/>
    </row>
    <row r="226" spans="2:5">
      <c r="B226" s="13">
        <v>42083</v>
      </c>
      <c r="C226" s="17">
        <v>14777.760000000002</v>
      </c>
      <c r="D226" s="18" t="s">
        <v>9</v>
      </c>
      <c r="E226" s="15"/>
    </row>
    <row r="227" spans="2:5">
      <c r="B227" s="13">
        <v>42083</v>
      </c>
      <c r="C227" s="17">
        <v>109087.2</v>
      </c>
      <c r="D227" s="18" t="s">
        <v>7</v>
      </c>
      <c r="E227" s="15"/>
    </row>
    <row r="228" spans="2:5">
      <c r="B228" s="13">
        <v>42083</v>
      </c>
      <c r="C228" s="17">
        <v>145687.815</v>
      </c>
      <c r="D228" s="18" t="s">
        <v>8</v>
      </c>
      <c r="E228" s="15"/>
    </row>
    <row r="229" spans="2:5">
      <c r="B229" s="13">
        <v>42084</v>
      </c>
      <c r="C229" s="17">
        <v>49776</v>
      </c>
      <c r="D229" s="18" t="s">
        <v>9</v>
      </c>
      <c r="E229" s="15"/>
    </row>
    <row r="230" spans="2:5">
      <c r="B230" s="13">
        <v>42084</v>
      </c>
      <c r="C230" s="17">
        <v>517848</v>
      </c>
      <c r="D230" s="18" t="s">
        <v>7</v>
      </c>
      <c r="E230" s="15"/>
    </row>
    <row r="231" spans="2:5">
      <c r="B231" s="13">
        <v>42084</v>
      </c>
      <c r="C231" s="17">
        <v>872939.02500000002</v>
      </c>
      <c r="D231" s="18" t="s">
        <v>8</v>
      </c>
      <c r="E231" s="15"/>
    </row>
    <row r="232" spans="2:5">
      <c r="B232" s="13">
        <v>42085</v>
      </c>
      <c r="C232" s="17">
        <v>203158.56</v>
      </c>
      <c r="D232" s="18" t="s">
        <v>9</v>
      </c>
      <c r="E232" s="15"/>
    </row>
    <row r="233" spans="2:5">
      <c r="B233" s="13">
        <v>42085</v>
      </c>
      <c r="C233" s="17">
        <v>364538.39999999997</v>
      </c>
      <c r="D233" s="18" t="s">
        <v>7</v>
      </c>
      <c r="E233" s="15"/>
    </row>
    <row r="234" spans="2:5">
      <c r="B234" s="13">
        <v>42085</v>
      </c>
      <c r="C234" s="17">
        <v>150807.82500000001</v>
      </c>
      <c r="D234" s="18" t="s">
        <v>8</v>
      </c>
      <c r="E234" s="15"/>
    </row>
    <row r="235" spans="2:5">
      <c r="B235" s="13">
        <v>42086</v>
      </c>
      <c r="C235" s="17">
        <v>152751.84</v>
      </c>
      <c r="D235" s="18" t="s">
        <v>9</v>
      </c>
      <c r="E235" s="15"/>
    </row>
    <row r="236" spans="2:5">
      <c r="B236" s="13">
        <v>42086</v>
      </c>
      <c r="C236" s="17">
        <v>95810.4</v>
      </c>
      <c r="D236" s="18" t="s">
        <v>7</v>
      </c>
      <c r="E236" s="15"/>
    </row>
    <row r="237" spans="2:5">
      <c r="B237" s="13">
        <v>42086</v>
      </c>
      <c r="C237" s="17">
        <v>743784.93</v>
      </c>
      <c r="D237" s="18" t="s">
        <v>8</v>
      </c>
      <c r="E237" s="15"/>
    </row>
    <row r="238" spans="2:5">
      <c r="B238" s="13">
        <v>42087</v>
      </c>
      <c r="C238" s="17">
        <v>30502.559999999998</v>
      </c>
      <c r="D238" s="18" t="s">
        <v>9</v>
      </c>
      <c r="E238" s="15"/>
    </row>
    <row r="239" spans="2:5">
      <c r="B239" s="13">
        <v>42087</v>
      </c>
      <c r="C239" s="17">
        <v>541342.79999999993</v>
      </c>
      <c r="D239" s="18" t="s">
        <v>7</v>
      </c>
      <c r="E239" s="15"/>
    </row>
    <row r="240" spans="2:5">
      <c r="B240" s="13">
        <v>42087</v>
      </c>
      <c r="C240" s="17">
        <v>354026.29499999998</v>
      </c>
      <c r="D240" s="18" t="s">
        <v>8</v>
      </c>
      <c r="E240" s="15"/>
    </row>
    <row r="241" spans="2:5">
      <c r="B241" s="13">
        <v>42088</v>
      </c>
      <c r="C241" s="17">
        <v>38691.360000000001</v>
      </c>
      <c r="D241" s="18" t="s">
        <v>9</v>
      </c>
      <c r="E241" s="15"/>
    </row>
    <row r="242" spans="2:5">
      <c r="B242" s="13">
        <v>42088</v>
      </c>
      <c r="C242" s="17">
        <v>58910.400000000001</v>
      </c>
      <c r="D242" s="18" t="s">
        <v>7</v>
      </c>
      <c r="E242" s="15"/>
    </row>
    <row r="243" spans="2:5">
      <c r="B243" s="13">
        <v>42088</v>
      </c>
      <c r="C243" s="17">
        <v>313145.59500000003</v>
      </c>
      <c r="D243" s="18" t="s">
        <v>8</v>
      </c>
      <c r="E243" s="15"/>
    </row>
    <row r="244" spans="2:5">
      <c r="B244" s="13">
        <v>42089</v>
      </c>
      <c r="C244" s="17">
        <v>158603.04</v>
      </c>
      <c r="D244" s="18" t="s">
        <v>9</v>
      </c>
      <c r="E244" s="15"/>
    </row>
    <row r="245" spans="2:5">
      <c r="B245" s="13">
        <v>42089</v>
      </c>
      <c r="C245" s="17">
        <v>374929.2</v>
      </c>
      <c r="D245" s="18" t="s">
        <v>7</v>
      </c>
      <c r="E245" s="15"/>
    </row>
    <row r="246" spans="2:5">
      <c r="B246" s="13">
        <v>42089</v>
      </c>
      <c r="C246" s="17">
        <v>197157.24</v>
      </c>
      <c r="D246" s="18" t="s">
        <v>8</v>
      </c>
      <c r="E246" s="15"/>
    </row>
    <row r="247" spans="2:5">
      <c r="B247" s="13">
        <v>42090</v>
      </c>
      <c r="C247" s="17">
        <v>25699.68</v>
      </c>
      <c r="D247" s="18" t="s">
        <v>9</v>
      </c>
      <c r="E247" s="15"/>
    </row>
    <row r="248" spans="2:5">
      <c r="B248" s="13">
        <v>42090</v>
      </c>
      <c r="C248" s="17">
        <v>450775.2</v>
      </c>
      <c r="D248" s="18" t="s">
        <v>7</v>
      </c>
      <c r="E248" s="15"/>
    </row>
    <row r="249" spans="2:5">
      <c r="B249" s="13">
        <v>42090</v>
      </c>
      <c r="C249" s="17">
        <v>6999.6149999999998</v>
      </c>
      <c r="D249" s="18" t="s">
        <v>8</v>
      </c>
      <c r="E249" s="15"/>
    </row>
    <row r="250" spans="2:5">
      <c r="B250" s="13">
        <v>42091</v>
      </c>
      <c r="C250" s="17">
        <v>32183.520000000004</v>
      </c>
      <c r="D250" s="18" t="s">
        <v>9</v>
      </c>
      <c r="E250" s="15"/>
    </row>
    <row r="251" spans="2:5">
      <c r="B251" s="13">
        <v>42091</v>
      </c>
      <c r="C251" s="17">
        <v>68239.199999999997</v>
      </c>
      <c r="D251" s="18" t="s">
        <v>7</v>
      </c>
      <c r="E251" s="15"/>
    </row>
    <row r="252" spans="2:5">
      <c r="B252" s="13">
        <v>42091</v>
      </c>
      <c r="C252" s="17">
        <v>154907.23500000002</v>
      </c>
      <c r="D252" s="18" t="s">
        <v>8</v>
      </c>
      <c r="E252" s="15"/>
    </row>
    <row r="253" spans="2:5">
      <c r="B253" s="13">
        <v>42092</v>
      </c>
      <c r="C253" s="17">
        <v>259.68</v>
      </c>
      <c r="D253" s="18" t="s">
        <v>9</v>
      </c>
      <c r="E253" s="15"/>
    </row>
    <row r="254" spans="2:5">
      <c r="B254" s="13">
        <v>42092</v>
      </c>
      <c r="C254" s="17">
        <v>303039.59999999998</v>
      </c>
      <c r="D254" s="18" t="s">
        <v>7</v>
      </c>
      <c r="E254" s="15"/>
    </row>
    <row r="255" spans="2:5">
      <c r="B255" s="13">
        <v>42092</v>
      </c>
      <c r="C255" s="17">
        <v>127322.685</v>
      </c>
      <c r="D255" s="18" t="s">
        <v>8</v>
      </c>
      <c r="E255" s="15"/>
    </row>
    <row r="256" spans="2:5">
      <c r="B256" s="13">
        <v>42093</v>
      </c>
      <c r="C256" s="17">
        <v>9071.0399999999991</v>
      </c>
      <c r="D256" s="18" t="s">
        <v>9</v>
      </c>
      <c r="E256" s="15"/>
    </row>
    <row r="257" spans="2:5">
      <c r="B257" s="13">
        <v>42093</v>
      </c>
      <c r="C257" s="17">
        <v>109822.8</v>
      </c>
      <c r="D257" s="18" t="s">
        <v>7</v>
      </c>
      <c r="E257" s="15"/>
    </row>
    <row r="258" spans="2:5">
      <c r="B258" s="13">
        <v>42093</v>
      </c>
      <c r="C258" s="17">
        <v>116064.9</v>
      </c>
      <c r="D258" s="18" t="s">
        <v>8</v>
      </c>
      <c r="E258" s="15"/>
    </row>
    <row r="259" spans="2:5">
      <c r="B259" s="13">
        <v>42094</v>
      </c>
      <c r="C259" s="17">
        <v>174908.64</v>
      </c>
      <c r="D259" s="18" t="s">
        <v>9</v>
      </c>
      <c r="E259" s="15"/>
    </row>
    <row r="260" spans="2:5">
      <c r="B260" s="13">
        <v>42094</v>
      </c>
      <c r="C260" s="17">
        <v>66280.800000000003</v>
      </c>
      <c r="D260" s="18" t="s">
        <v>7</v>
      </c>
      <c r="E260" s="15"/>
    </row>
    <row r="261" spans="2:5">
      <c r="B261" s="13">
        <v>42094</v>
      </c>
      <c r="C261" s="17">
        <v>787021.51500000001</v>
      </c>
      <c r="D261" s="18" t="s">
        <v>8</v>
      </c>
      <c r="E261" s="1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L53"/>
  <sheetViews>
    <sheetView workbookViewId="0">
      <selection activeCell="C29" sqref="C29"/>
    </sheetView>
  </sheetViews>
  <sheetFormatPr defaultColWidth="10.875" defaultRowHeight="15"/>
  <cols>
    <col min="1" max="1" width="4.875" style="1" customWidth="1"/>
    <col min="2" max="2" width="19.5" style="1" customWidth="1"/>
    <col min="3" max="8" width="19.125" style="1" bestFit="1" customWidth="1"/>
    <col min="9" max="9" width="12.75" style="1" customWidth="1"/>
    <col min="10" max="10" width="13.625" style="1" bestFit="1" customWidth="1"/>
    <col min="11" max="17" width="15.125" style="1" bestFit="1" customWidth="1"/>
    <col min="18" max="16384" width="10.875" style="1"/>
  </cols>
  <sheetData>
    <row r="6" spans="2:12" ht="15.75"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15</v>
      </c>
    </row>
    <row r="7" spans="2:12" ht="15.75">
      <c r="B7" s="12" t="s">
        <v>1</v>
      </c>
      <c r="C7" s="3"/>
      <c r="D7" s="3"/>
      <c r="E7" s="3"/>
      <c r="F7" s="3"/>
      <c r="G7" s="63"/>
      <c r="H7" s="64"/>
    </row>
    <row r="8" spans="2:12">
      <c r="B8" s="1" t="s">
        <v>7</v>
      </c>
      <c r="C8" s="4">
        <v>6085063</v>
      </c>
      <c r="D8" s="4">
        <v>5663582</v>
      </c>
      <c r="E8" s="4">
        <v>5701994</v>
      </c>
      <c r="F8" s="4">
        <v>5691910</v>
      </c>
      <c r="G8" s="4">
        <v>5906352</v>
      </c>
      <c r="H8" s="4">
        <f>GETPIVOTDATA("Revenue",'Historical Data (Analysis)'!$A$3,"Product Line","Cars.go.com")</f>
        <v>16757524.800000003</v>
      </c>
    </row>
    <row r="9" spans="2:12">
      <c r="B9" s="6" t="s">
        <v>8</v>
      </c>
      <c r="C9" s="4">
        <v>32339403</v>
      </c>
      <c r="D9" s="4">
        <v>34861524</v>
      </c>
      <c r="E9" s="4">
        <v>36039564</v>
      </c>
      <c r="F9" s="4">
        <v>34422242</v>
      </c>
      <c r="G9" s="4">
        <v>45337642</v>
      </c>
      <c r="H9" s="4">
        <f>GETPIVOTDATA("Revenue",'Historical Data (Analysis)'!$A$3,"Product Line","Planes.go.com")</f>
        <v>32529742.559999999</v>
      </c>
      <c r="I9" s="32"/>
      <c r="J9" s="32"/>
      <c r="K9" s="32"/>
      <c r="L9" s="32"/>
    </row>
    <row r="10" spans="2:12" ht="15.75" thickBot="1">
      <c r="B10" s="7" t="s">
        <v>9</v>
      </c>
      <c r="C10" s="8">
        <v>4329578</v>
      </c>
      <c r="D10" s="8">
        <v>4418088</v>
      </c>
      <c r="E10" s="8">
        <v>4657184</v>
      </c>
      <c r="F10" s="8">
        <v>4597765</v>
      </c>
      <c r="G10" s="8">
        <v>5437214</v>
      </c>
      <c r="H10" s="8">
        <f>GETPIVOTDATA("Revenue",'Historical Data (Analysis)'!$A$3,"Product Line","Boats.go.com")</f>
        <v>4736347.68</v>
      </c>
      <c r="I10" s="32"/>
      <c r="J10" s="32"/>
      <c r="K10" s="32"/>
      <c r="L10" s="32"/>
    </row>
    <row r="11" spans="2:12" ht="16.5" thickTop="1">
      <c r="B11" s="9" t="s">
        <v>0</v>
      </c>
      <c r="C11" s="4">
        <v>42754044</v>
      </c>
      <c r="D11" s="4">
        <v>44943194</v>
      </c>
      <c r="E11" s="4">
        <v>46398742</v>
      </c>
      <c r="F11" s="4">
        <v>44711917</v>
      </c>
      <c r="G11" s="4">
        <v>56681208</v>
      </c>
      <c r="H11" s="4">
        <f>SUM(H8:H10)</f>
        <v>54023615.039999999</v>
      </c>
      <c r="I11" s="32"/>
      <c r="J11" s="32"/>
      <c r="K11" s="32"/>
      <c r="L11" s="32"/>
    </row>
    <row r="12" spans="2:12">
      <c r="B12" s="10"/>
      <c r="C12" s="10"/>
      <c r="D12" s="10"/>
      <c r="E12" s="10"/>
      <c r="F12" s="10"/>
      <c r="G12" s="10"/>
      <c r="H12" s="10"/>
      <c r="I12" s="32"/>
      <c r="J12" s="32"/>
      <c r="K12" s="6"/>
      <c r="L12" s="32"/>
    </row>
    <row r="13" spans="2:12">
      <c r="I13" s="32"/>
      <c r="J13" s="33"/>
      <c r="K13" s="33"/>
      <c r="L13" s="33"/>
    </row>
    <row r="14" spans="2:12" ht="15.75">
      <c r="B14" s="12" t="s">
        <v>10</v>
      </c>
      <c r="C14" s="3"/>
      <c r="D14" s="3"/>
      <c r="E14" s="3"/>
      <c r="F14" s="3"/>
      <c r="G14" s="63"/>
      <c r="H14" s="64"/>
      <c r="I14" s="32"/>
      <c r="J14" s="33"/>
      <c r="K14" s="33"/>
      <c r="L14" s="33"/>
    </row>
    <row r="15" spans="2:12">
      <c r="B15" s="1" t="s">
        <v>7</v>
      </c>
      <c r="C15" s="4">
        <v>608506.30000000005</v>
      </c>
      <c r="D15" s="4">
        <v>566358.20000000007</v>
      </c>
      <c r="E15" s="4">
        <v>570199.4</v>
      </c>
      <c r="F15" s="4">
        <v>569191</v>
      </c>
      <c r="G15" s="4">
        <v>590635.20000000007</v>
      </c>
      <c r="H15" s="4">
        <f>H8*F21</f>
        <v>1675752.4800000004</v>
      </c>
      <c r="I15" s="32"/>
      <c r="J15" s="33"/>
      <c r="K15" s="33"/>
      <c r="L15" s="33"/>
    </row>
    <row r="16" spans="2:12">
      <c r="B16" s="6" t="s">
        <v>8</v>
      </c>
      <c r="C16" s="4">
        <v>161697.01500000001</v>
      </c>
      <c r="D16" s="4">
        <v>174307.62</v>
      </c>
      <c r="E16" s="4">
        <v>180197.82</v>
      </c>
      <c r="F16" s="4">
        <v>172111.21</v>
      </c>
      <c r="G16" s="22">
        <f>G9*F22</f>
        <v>226688.21</v>
      </c>
      <c r="H16" s="4">
        <f t="shared" ref="H16:H17" si="0">H9*F22</f>
        <v>162648.71280000001</v>
      </c>
      <c r="I16" s="32"/>
      <c r="J16" s="33"/>
      <c r="K16" s="33"/>
      <c r="L16" s="33"/>
    </row>
    <row r="17" spans="2:12" ht="15.75" thickBot="1">
      <c r="B17" s="7" t="s">
        <v>9</v>
      </c>
      <c r="C17" s="8">
        <v>86591.56</v>
      </c>
      <c r="D17" s="8">
        <v>88361.76</v>
      </c>
      <c r="E17" s="8">
        <v>93143.680000000008</v>
      </c>
      <c r="F17" s="8">
        <v>91955.3</v>
      </c>
      <c r="G17" s="8">
        <v>108744.28</v>
      </c>
      <c r="H17" s="8">
        <f t="shared" si="0"/>
        <v>94726.953599999993</v>
      </c>
      <c r="I17" s="32"/>
      <c r="J17" s="33"/>
      <c r="K17" s="33"/>
      <c r="L17" s="33"/>
    </row>
    <row r="18" spans="2:12" ht="16.5" thickTop="1">
      <c r="B18" s="9" t="s">
        <v>0</v>
      </c>
      <c r="C18" s="4">
        <v>856794.875</v>
      </c>
      <c r="D18" s="4">
        <v>829027.58000000007</v>
      </c>
      <c r="E18" s="4">
        <v>843540.9</v>
      </c>
      <c r="F18" s="4">
        <v>833257.51</v>
      </c>
      <c r="G18" s="4">
        <v>926067.69000000006</v>
      </c>
      <c r="H18" s="4">
        <f>SUM(H15:H17)</f>
        <v>1933128.1464000004</v>
      </c>
      <c r="I18" s="32"/>
      <c r="J18" s="33"/>
      <c r="K18" s="33"/>
      <c r="L18" s="33"/>
    </row>
    <row r="19" spans="2:12" ht="15.75">
      <c r="B19" s="11"/>
      <c r="C19" s="10"/>
      <c r="D19" s="10"/>
      <c r="E19" s="10"/>
      <c r="F19" s="10"/>
      <c r="G19" s="10"/>
      <c r="H19" s="10"/>
      <c r="I19" s="32"/>
      <c r="J19" s="32"/>
      <c r="K19" s="32"/>
      <c r="L19" s="32"/>
    </row>
    <row r="20" spans="2:12" ht="15.75">
      <c r="B20" s="12" t="s">
        <v>16</v>
      </c>
      <c r="C20" s="3"/>
      <c r="D20" s="3"/>
      <c r="E20" s="3"/>
      <c r="F20" s="3"/>
      <c r="G20" s="63"/>
      <c r="H20" s="64"/>
      <c r="I20" s="33"/>
      <c r="J20" s="33"/>
      <c r="K20" s="33"/>
      <c r="L20" s="32"/>
    </row>
    <row r="21" spans="2:12">
      <c r="B21" s="34" t="s">
        <v>7</v>
      </c>
      <c r="C21" s="35">
        <f>C15/C8</f>
        <v>0.1</v>
      </c>
      <c r="D21" s="35">
        <f t="shared" ref="D21:G21" si="1">D15/D8</f>
        <v>0.1</v>
      </c>
      <c r="E21" s="35">
        <f t="shared" si="1"/>
        <v>0.1</v>
      </c>
      <c r="F21" s="35">
        <f t="shared" si="1"/>
        <v>0.1</v>
      </c>
      <c r="G21" s="35">
        <f t="shared" si="1"/>
        <v>0.1</v>
      </c>
      <c r="H21" s="35">
        <f t="shared" ref="H21" si="2">H15/H8</f>
        <v>0.1</v>
      </c>
      <c r="I21" s="33"/>
      <c r="J21" s="33"/>
      <c r="K21" s="33"/>
      <c r="L21" s="32"/>
    </row>
    <row r="22" spans="2:12">
      <c r="B22" s="6" t="s">
        <v>8</v>
      </c>
      <c r="C22" s="36">
        <f t="shared" ref="C22:G23" si="3">C16/C9</f>
        <v>5.0000000000000001E-3</v>
      </c>
      <c r="D22" s="36">
        <f t="shared" si="3"/>
        <v>5.0000000000000001E-3</v>
      </c>
      <c r="E22" s="36">
        <f t="shared" si="3"/>
        <v>5.0000000000000001E-3</v>
      </c>
      <c r="F22" s="36">
        <f t="shared" si="3"/>
        <v>5.0000000000000001E-3</v>
      </c>
      <c r="G22" s="36">
        <f t="shared" si="3"/>
        <v>5.0000000000000001E-3</v>
      </c>
      <c r="H22" s="36">
        <f t="shared" ref="H22" si="4">H16/H9</f>
        <v>5.0000000000000001E-3</v>
      </c>
      <c r="I22" s="33"/>
      <c r="J22" s="33"/>
      <c r="K22" s="33"/>
      <c r="L22" s="32"/>
    </row>
    <row r="23" spans="2:12" ht="15.75" thickBot="1">
      <c r="B23" s="7" t="s">
        <v>9</v>
      </c>
      <c r="C23" s="37">
        <f t="shared" si="3"/>
        <v>0.02</v>
      </c>
      <c r="D23" s="37">
        <f t="shared" si="3"/>
        <v>0.02</v>
      </c>
      <c r="E23" s="37">
        <f t="shared" si="3"/>
        <v>0.02</v>
      </c>
      <c r="F23" s="37">
        <f t="shared" si="3"/>
        <v>0.02</v>
      </c>
      <c r="G23" s="37">
        <f t="shared" si="3"/>
        <v>0.02</v>
      </c>
      <c r="H23" s="37">
        <f t="shared" ref="H23" si="5">H17/H10</f>
        <v>0.02</v>
      </c>
      <c r="I23" s="32"/>
      <c r="J23" s="32"/>
      <c r="K23" s="32"/>
      <c r="L23" s="32"/>
    </row>
    <row r="24" spans="2:12" ht="15.75" thickTop="1">
      <c r="I24" s="32"/>
      <c r="J24" s="32"/>
      <c r="K24" s="32"/>
      <c r="L24" s="32"/>
    </row>
    <row r="25" spans="2:12">
      <c r="I25" s="32"/>
      <c r="J25" s="32"/>
      <c r="K25" s="32"/>
      <c r="L25" s="32"/>
    </row>
    <row r="26" spans="2:12">
      <c r="B26" s="1" t="s">
        <v>17</v>
      </c>
      <c r="I26" s="32"/>
      <c r="J26" s="32"/>
      <c r="K26" s="32"/>
      <c r="L26" s="32"/>
    </row>
    <row r="29" spans="2:12" ht="15.75">
      <c r="C29" s="2"/>
      <c r="D29" s="2"/>
      <c r="E29" s="2"/>
      <c r="F29" s="2"/>
      <c r="G29" s="2"/>
      <c r="H29" s="2"/>
    </row>
    <row r="30" spans="2:12">
      <c r="C30" s="4"/>
      <c r="D30" s="4"/>
      <c r="E30" s="4"/>
      <c r="F30" s="4"/>
      <c r="G30" s="4"/>
      <c r="H30" s="4"/>
    </row>
    <row r="31" spans="2:12">
      <c r="B31" s="6"/>
      <c r="C31" s="4"/>
      <c r="D31" s="4"/>
      <c r="E31" s="4"/>
      <c r="F31" s="4"/>
      <c r="G31" s="4"/>
      <c r="H31" s="4"/>
    </row>
    <row r="32" spans="2:12">
      <c r="C32" s="4"/>
      <c r="D32" s="4"/>
      <c r="E32" s="4"/>
      <c r="F32" s="4"/>
      <c r="G32" s="4"/>
      <c r="H32" s="4"/>
    </row>
    <row r="33" spans="2:12">
      <c r="B33" s="32"/>
      <c r="C33" s="32"/>
      <c r="D33" s="32"/>
      <c r="E33" s="32"/>
      <c r="F33" s="32"/>
      <c r="G33" s="32"/>
      <c r="H33" s="32"/>
    </row>
    <row r="34" spans="2:12" ht="15.75">
      <c r="B34" s="32"/>
      <c r="C34" s="32"/>
      <c r="D34" s="32"/>
      <c r="E34" s="32"/>
      <c r="F34" s="32"/>
      <c r="G34" s="32"/>
      <c r="H34" s="32"/>
      <c r="J34"/>
      <c r="K34"/>
      <c r="L34"/>
    </row>
    <row r="35" spans="2:12" ht="15.75">
      <c r="B35" s="38"/>
      <c r="C35" s="38"/>
      <c r="D35" s="39"/>
      <c r="E35" s="38"/>
      <c r="F35" s="32"/>
      <c r="G35" s="32"/>
      <c r="H35" s="32"/>
      <c r="J35"/>
      <c r="K35"/>
      <c r="L35"/>
    </row>
    <row r="36" spans="2:12" ht="15.75">
      <c r="B36" s="40"/>
      <c r="C36" s="33"/>
      <c r="D36" s="33"/>
      <c r="E36" s="33"/>
      <c r="F36" s="32"/>
      <c r="G36" s="32"/>
      <c r="H36" s="32"/>
      <c r="J36"/>
      <c r="K36"/>
      <c r="L36"/>
    </row>
    <row r="37" spans="2:12" ht="15.75">
      <c r="B37" s="40"/>
      <c r="C37" s="33"/>
      <c r="D37" s="33"/>
      <c r="E37" s="33"/>
      <c r="F37" s="32"/>
      <c r="G37" s="32"/>
      <c r="H37" s="32"/>
      <c r="J37"/>
      <c r="K37"/>
      <c r="L37"/>
    </row>
    <row r="38" spans="2:12" ht="15.75">
      <c r="B38" s="40"/>
      <c r="C38" s="33"/>
      <c r="D38" s="33"/>
      <c r="E38" s="33"/>
      <c r="F38" s="32"/>
      <c r="G38" s="32"/>
      <c r="H38" s="32"/>
      <c r="J38"/>
      <c r="K38"/>
      <c r="L38"/>
    </row>
    <row r="39" spans="2:12" ht="15.75">
      <c r="B39" s="40"/>
      <c r="C39" s="33"/>
      <c r="D39" s="33"/>
      <c r="E39" s="33"/>
      <c r="F39" s="32"/>
      <c r="G39" s="32"/>
      <c r="H39" s="32"/>
      <c r="J39"/>
      <c r="K39"/>
      <c r="L39"/>
    </row>
    <row r="40" spans="2:12" ht="15.75">
      <c r="B40" s="40"/>
      <c r="C40" s="33"/>
      <c r="D40" s="33"/>
      <c r="E40" s="33"/>
      <c r="F40" s="32"/>
      <c r="G40" s="32"/>
      <c r="H40" s="32"/>
      <c r="J40"/>
      <c r="K40"/>
      <c r="L40"/>
    </row>
    <row r="41" spans="2:12" ht="15.75">
      <c r="B41" s="40"/>
      <c r="C41" s="33"/>
      <c r="D41" s="33"/>
      <c r="E41" s="33"/>
      <c r="F41" s="32"/>
      <c r="G41" s="32"/>
      <c r="H41" s="32"/>
      <c r="J41"/>
      <c r="K41"/>
      <c r="L41"/>
    </row>
    <row r="42" spans="2:12" ht="15.75">
      <c r="B42" s="32"/>
      <c r="C42" s="32"/>
      <c r="D42" s="32"/>
      <c r="E42" s="32"/>
      <c r="F42" s="32"/>
      <c r="G42" s="32"/>
      <c r="H42" s="32"/>
      <c r="J42"/>
      <c r="K42"/>
      <c r="L42"/>
    </row>
    <row r="43" spans="2:12" ht="15.75">
      <c r="B43" s="32"/>
      <c r="C43" s="32"/>
      <c r="D43" s="32"/>
      <c r="E43" s="32"/>
      <c r="F43" s="32"/>
      <c r="G43" s="32"/>
      <c r="H43" s="32"/>
      <c r="J43"/>
      <c r="K43"/>
      <c r="L43"/>
    </row>
    <row r="44" spans="2:12" ht="15.75">
      <c r="B44" s="38"/>
      <c r="C44" s="38"/>
      <c r="D44" s="39"/>
      <c r="E44" s="38"/>
      <c r="F44" s="32"/>
      <c r="G44" s="32"/>
      <c r="H44" s="32"/>
      <c r="J44"/>
      <c r="K44"/>
      <c r="L44"/>
    </row>
    <row r="45" spans="2:12" ht="15.75">
      <c r="B45" s="40"/>
      <c r="C45" s="33"/>
      <c r="D45" s="33"/>
      <c r="E45" s="33"/>
      <c r="F45" s="32"/>
      <c r="G45" s="32"/>
      <c r="H45" s="32"/>
      <c r="J45"/>
      <c r="K45"/>
      <c r="L45"/>
    </row>
    <row r="46" spans="2:12" ht="15.75">
      <c r="B46" s="40"/>
      <c r="C46" s="33"/>
      <c r="D46" s="33"/>
      <c r="E46" s="33"/>
      <c r="F46" s="32"/>
      <c r="G46" s="32"/>
      <c r="H46" s="32"/>
      <c r="J46"/>
      <c r="K46"/>
      <c r="L46"/>
    </row>
    <row r="47" spans="2:12" ht="15.75">
      <c r="B47" s="40"/>
      <c r="C47" s="33"/>
      <c r="D47" s="33"/>
      <c r="E47" s="33"/>
      <c r="F47" s="32"/>
      <c r="G47" s="32"/>
      <c r="H47" s="32"/>
      <c r="J47"/>
      <c r="K47"/>
      <c r="L47"/>
    </row>
    <row r="48" spans="2:12" ht="15.75">
      <c r="B48" s="40"/>
      <c r="C48" s="33"/>
      <c r="D48" s="33"/>
      <c r="E48" s="33"/>
      <c r="F48" s="32"/>
      <c r="G48" s="32"/>
      <c r="H48" s="32"/>
      <c r="J48"/>
      <c r="K48"/>
      <c r="L48"/>
    </row>
    <row r="49" spans="2:12" ht="15.75">
      <c r="B49" s="40"/>
      <c r="C49" s="33"/>
      <c r="D49" s="33"/>
      <c r="E49" s="33"/>
      <c r="F49" s="32"/>
      <c r="G49" s="32"/>
      <c r="H49" s="32"/>
      <c r="J49"/>
      <c r="K49"/>
      <c r="L49"/>
    </row>
    <row r="50" spans="2:12" ht="15.75">
      <c r="B50" s="40"/>
      <c r="C50" s="33"/>
      <c r="D50" s="33"/>
      <c r="E50" s="33"/>
      <c r="F50" s="32"/>
      <c r="G50" s="32"/>
      <c r="H50" s="32"/>
      <c r="J50"/>
      <c r="K50"/>
      <c r="L50"/>
    </row>
    <row r="51" spans="2:12" ht="15.75">
      <c r="B51" s="32"/>
      <c r="C51" s="32"/>
      <c r="D51" s="32"/>
      <c r="E51" s="32"/>
      <c r="F51" s="32"/>
      <c r="G51" s="32"/>
      <c r="H51" s="32"/>
      <c r="J51"/>
      <c r="K51"/>
      <c r="L51"/>
    </row>
    <row r="52" spans="2:12">
      <c r="B52" s="32"/>
      <c r="C52" s="32"/>
      <c r="D52" s="32"/>
      <c r="E52" s="32"/>
      <c r="F52" s="32"/>
      <c r="G52" s="32"/>
      <c r="H52" s="32"/>
    </row>
    <row r="53" spans="2:12">
      <c r="B53" s="32"/>
      <c r="C53" s="32"/>
      <c r="D53" s="32"/>
      <c r="E53" s="32"/>
      <c r="F53" s="32"/>
      <c r="G53" s="32"/>
      <c r="H53" s="32"/>
    </row>
  </sheetData>
  <mergeCells count="3">
    <mergeCell ref="G7:H7"/>
    <mergeCell ref="G14:H14"/>
    <mergeCell ref="G20:H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8BF9-F58F-438B-ACF0-E011BD66FDE6}">
  <dimension ref="A2:E17"/>
  <sheetViews>
    <sheetView workbookViewId="0">
      <selection activeCell="H27" sqref="H27"/>
    </sheetView>
  </sheetViews>
  <sheetFormatPr defaultRowHeight="15.75"/>
  <cols>
    <col min="1" max="1" width="19.75" bestFit="1" customWidth="1"/>
    <col min="2" max="4" width="12.875" bestFit="1" customWidth="1"/>
    <col min="5" max="5" width="10.875" bestFit="1" customWidth="1"/>
    <col min="6" max="7" width="11.875" bestFit="1" customWidth="1"/>
  </cols>
  <sheetData>
    <row r="2" spans="1:5">
      <c r="A2" s="20" t="s">
        <v>20</v>
      </c>
      <c r="B2" s="20" t="s">
        <v>11</v>
      </c>
    </row>
    <row r="3" spans="1:5">
      <c r="A3" s="20" t="s">
        <v>19</v>
      </c>
      <c r="B3" t="s">
        <v>9</v>
      </c>
      <c r="C3" t="s">
        <v>7</v>
      </c>
      <c r="D3" t="s">
        <v>8</v>
      </c>
      <c r="E3" t="s">
        <v>14</v>
      </c>
    </row>
    <row r="4" spans="1:5">
      <c r="A4" t="s">
        <v>21</v>
      </c>
      <c r="B4" s="21">
        <v>365408.64</v>
      </c>
      <c r="C4" s="21">
        <v>1688986.7999999996</v>
      </c>
      <c r="D4" s="21">
        <v>990526.32000000018</v>
      </c>
      <c r="E4" s="21">
        <v>3044921.76</v>
      </c>
    </row>
    <row r="5" spans="1:5">
      <c r="A5" t="s">
        <v>22</v>
      </c>
      <c r="B5" s="21">
        <v>536759.04000000004</v>
      </c>
      <c r="C5" s="21">
        <v>973879.20000000007</v>
      </c>
      <c r="D5" s="21">
        <v>2699118.45</v>
      </c>
      <c r="E5" s="21">
        <v>4209756.6900000004</v>
      </c>
    </row>
    <row r="6" spans="1:5">
      <c r="A6" t="s">
        <v>23</v>
      </c>
      <c r="B6" s="21">
        <v>195165.6</v>
      </c>
      <c r="C6" s="21">
        <v>770644.79999999993</v>
      </c>
      <c r="D6" s="21">
        <v>3031825.5449999999</v>
      </c>
      <c r="E6" s="21">
        <v>3997635.9449999998</v>
      </c>
    </row>
    <row r="7" spans="1:5">
      <c r="A7" t="s">
        <v>24</v>
      </c>
      <c r="B7" s="21">
        <v>750648.00000000012</v>
      </c>
      <c r="C7" s="21">
        <v>1160716.8</v>
      </c>
      <c r="D7" s="21">
        <v>5454077.8950000005</v>
      </c>
      <c r="E7" s="21">
        <v>7365442.6950000003</v>
      </c>
    </row>
    <row r="8" spans="1:5">
      <c r="A8" t="s">
        <v>25</v>
      </c>
      <c r="B8" s="21">
        <v>390613.92000000004</v>
      </c>
      <c r="C8" s="21">
        <v>1394944.7999999998</v>
      </c>
      <c r="D8" s="21">
        <v>2306984.085</v>
      </c>
      <c r="E8" s="21">
        <v>4092542.8049999997</v>
      </c>
    </row>
    <row r="9" spans="1:5">
      <c r="A9" t="s">
        <v>26</v>
      </c>
      <c r="B9" s="21">
        <v>225692.16</v>
      </c>
      <c r="C9" s="21">
        <v>1469607.5999999999</v>
      </c>
      <c r="D9" s="21">
        <v>2522398.7250000001</v>
      </c>
      <c r="E9" s="21">
        <v>4217698.4849999994</v>
      </c>
    </row>
    <row r="10" spans="1:5">
      <c r="A10" t="s">
        <v>27</v>
      </c>
      <c r="B10" s="47"/>
      <c r="C10" s="21">
        <v>1511824.7999999998</v>
      </c>
      <c r="D10" s="21">
        <v>1437892.1549999998</v>
      </c>
      <c r="E10" s="21">
        <v>2949716.9549999996</v>
      </c>
    </row>
    <row r="11" spans="1:5">
      <c r="A11" t="s">
        <v>28</v>
      </c>
      <c r="B11" s="21">
        <v>213537.12</v>
      </c>
      <c r="C11" s="21">
        <v>864159.6</v>
      </c>
      <c r="D11" s="21">
        <v>3275720.5949999997</v>
      </c>
      <c r="E11" s="21">
        <v>4353417.3149999995</v>
      </c>
    </row>
    <row r="12" spans="1:5">
      <c r="A12" t="s">
        <v>29</v>
      </c>
      <c r="B12" s="21">
        <v>416178.72000000003</v>
      </c>
      <c r="C12" s="21">
        <v>1317825.6000000001</v>
      </c>
      <c r="D12" s="21">
        <v>2757057.3449999997</v>
      </c>
      <c r="E12" s="21">
        <v>4491061.665</v>
      </c>
    </row>
    <row r="13" spans="1:5">
      <c r="A13" t="s">
        <v>30</v>
      </c>
      <c r="B13" s="21">
        <v>220048.80000000002</v>
      </c>
      <c r="C13" s="21">
        <v>1615729.2</v>
      </c>
      <c r="D13" s="21">
        <v>930364.78499999992</v>
      </c>
      <c r="E13" s="21">
        <v>2766142.7850000001</v>
      </c>
    </row>
    <row r="14" spans="1:5">
      <c r="A14" t="s">
        <v>31</v>
      </c>
      <c r="B14" s="21">
        <v>490090.08000000007</v>
      </c>
      <c r="C14" s="21">
        <v>814677.6</v>
      </c>
      <c r="D14" s="21">
        <v>2518840.8000000003</v>
      </c>
      <c r="E14" s="21">
        <v>3823608.4800000004</v>
      </c>
    </row>
    <row r="15" spans="1:5">
      <c r="A15" t="s">
        <v>32</v>
      </c>
      <c r="B15" s="21">
        <v>531480</v>
      </c>
      <c r="C15" s="21">
        <v>1801441.1999999997</v>
      </c>
      <c r="D15" s="21">
        <v>3215462.67</v>
      </c>
      <c r="E15" s="21">
        <v>5548383.8699999992</v>
      </c>
    </row>
    <row r="16" spans="1:5">
      <c r="A16" t="s">
        <v>33</v>
      </c>
      <c r="B16" s="21">
        <v>400725.6</v>
      </c>
      <c r="C16" s="21">
        <v>1373086.8</v>
      </c>
      <c r="D16" s="21">
        <v>1389473.19</v>
      </c>
      <c r="E16" s="21">
        <v>3163285.59</v>
      </c>
    </row>
    <row r="17" spans="1:5">
      <c r="A17" t="s">
        <v>14</v>
      </c>
      <c r="B17" s="21">
        <v>4736347.68</v>
      </c>
      <c r="C17" s="21">
        <v>16757524.799999997</v>
      </c>
      <c r="D17" s="21">
        <v>32529742.560000006</v>
      </c>
      <c r="E17" s="21">
        <v>54023615.039999992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D6B6-FF1B-42AF-A46A-D83A1E7896D0}">
  <dimension ref="A3:F44"/>
  <sheetViews>
    <sheetView workbookViewId="0">
      <selection activeCell="J32" sqref="J32"/>
    </sheetView>
  </sheetViews>
  <sheetFormatPr defaultRowHeight="15.75"/>
  <cols>
    <col min="1" max="1" width="12.875" bestFit="1" customWidth="1"/>
    <col min="2" max="2" width="14" bestFit="1" customWidth="1"/>
    <col min="3" max="3" width="17.375" bestFit="1" customWidth="1"/>
    <col min="4" max="4" width="16.5" bestFit="1" customWidth="1"/>
    <col min="5" max="5" width="16.375" bestFit="1" customWidth="1"/>
    <col min="6" max="6" width="14" bestFit="1" customWidth="1"/>
  </cols>
  <sheetData>
    <row r="3" spans="1:4">
      <c r="A3" s="20" t="s">
        <v>11</v>
      </c>
      <c r="B3" t="s">
        <v>13</v>
      </c>
    </row>
    <row r="4" spans="1:4">
      <c r="A4" t="s">
        <v>8</v>
      </c>
      <c r="B4" s="21">
        <v>32529742.559999999</v>
      </c>
    </row>
    <row r="5" spans="1:4">
      <c r="A5" t="s">
        <v>7</v>
      </c>
      <c r="B5" s="21">
        <v>16757524.800000003</v>
      </c>
    </row>
    <row r="6" spans="1:4">
      <c r="A6" t="s">
        <v>9</v>
      </c>
      <c r="B6" s="21">
        <v>4736347.68</v>
      </c>
    </row>
    <row r="7" spans="1:4">
      <c r="A7" t="s">
        <v>14</v>
      </c>
      <c r="B7" s="21">
        <v>54023615.039999999</v>
      </c>
    </row>
    <row r="10" spans="1:4">
      <c r="A10" s="43" t="s">
        <v>1</v>
      </c>
    </row>
    <row r="11" spans="1:4">
      <c r="A11" s="41" t="s">
        <v>18</v>
      </c>
      <c r="B11" s="41" t="s">
        <v>7</v>
      </c>
      <c r="C11" s="42" t="s">
        <v>8</v>
      </c>
      <c r="D11" s="41" t="s">
        <v>9</v>
      </c>
    </row>
    <row r="12" spans="1:4">
      <c r="A12" s="40" t="s">
        <v>2</v>
      </c>
      <c r="B12" s="44">
        <v>6085063</v>
      </c>
      <c r="C12" s="44">
        <v>32339403</v>
      </c>
      <c r="D12" s="44">
        <v>4329578</v>
      </c>
    </row>
    <row r="13" spans="1:4">
      <c r="A13" s="40" t="s">
        <v>3</v>
      </c>
      <c r="B13" s="44">
        <v>5663582</v>
      </c>
      <c r="C13" s="44">
        <v>34861524</v>
      </c>
      <c r="D13" s="44">
        <v>4418088</v>
      </c>
    </row>
    <row r="14" spans="1:4">
      <c r="A14" s="40" t="s">
        <v>4</v>
      </c>
      <c r="B14" s="44">
        <v>5701994</v>
      </c>
      <c r="C14" s="44">
        <v>36039564</v>
      </c>
      <c r="D14" s="44">
        <v>4657184</v>
      </c>
    </row>
    <row r="15" spans="1:4">
      <c r="A15" s="40" t="s">
        <v>5</v>
      </c>
      <c r="B15" s="44">
        <v>5691910</v>
      </c>
      <c r="C15" s="44">
        <v>34422242</v>
      </c>
      <c r="D15" s="44">
        <v>4597765</v>
      </c>
    </row>
    <row r="16" spans="1:4">
      <c r="A16" s="40" t="s">
        <v>6</v>
      </c>
      <c r="B16" s="44">
        <v>5906352</v>
      </c>
      <c r="C16" s="44">
        <v>45337642</v>
      </c>
      <c r="D16" s="44">
        <v>5437214</v>
      </c>
    </row>
    <row r="17" spans="1:6">
      <c r="A17" s="40" t="s">
        <v>15</v>
      </c>
      <c r="B17" s="44">
        <f>GETPIVOTDATA("Revenue",'Historical Data (Analysis)'!$A$3,"Product Line","Cars.go.com")</f>
        <v>16757524.800000003</v>
      </c>
      <c r="C17" s="44">
        <f>GETPIVOTDATA("Revenue",'Historical Data (Analysis)'!$A$3,"Product Line","Planes.go.com")</f>
        <v>32529742.559999999</v>
      </c>
      <c r="D17" s="44">
        <f>GETPIVOTDATA("Revenue",'Historical Data (Analysis)'!$A$3,"Product Line","Boats.go.com")</f>
        <v>4736347.68</v>
      </c>
    </row>
    <row r="18" spans="1:6">
      <c r="A18" s="32"/>
      <c r="B18" s="44"/>
      <c r="C18" s="44"/>
      <c r="D18" s="44"/>
    </row>
    <row r="19" spans="1:6">
      <c r="A19" s="43" t="s">
        <v>10</v>
      </c>
      <c r="B19" s="44"/>
      <c r="C19" s="44"/>
      <c r="D19" s="44"/>
    </row>
    <row r="20" spans="1:6">
      <c r="A20" s="41" t="s">
        <v>18</v>
      </c>
      <c r="B20" s="45" t="s">
        <v>7</v>
      </c>
      <c r="C20" s="46" t="s">
        <v>8</v>
      </c>
      <c r="D20" s="45" t="s">
        <v>9</v>
      </c>
    </row>
    <row r="21" spans="1:6">
      <c r="A21" s="40" t="s">
        <v>2</v>
      </c>
      <c r="B21" s="44">
        <v>608506.30000000005</v>
      </c>
      <c r="C21" s="44">
        <v>161697.01500000001</v>
      </c>
      <c r="D21" s="44">
        <v>86591.56</v>
      </c>
    </row>
    <row r="22" spans="1:6">
      <c r="A22" s="40" t="s">
        <v>3</v>
      </c>
      <c r="B22" s="44">
        <v>566358.20000000007</v>
      </c>
      <c r="C22" s="44">
        <v>174307.62</v>
      </c>
      <c r="D22" s="44">
        <v>88361.76</v>
      </c>
    </row>
    <row r="23" spans="1:6">
      <c r="A23" s="40" t="s">
        <v>4</v>
      </c>
      <c r="B23" s="44">
        <v>570199.4</v>
      </c>
      <c r="C23" s="44">
        <v>180197.82</v>
      </c>
      <c r="D23" s="44">
        <v>93143.680000000008</v>
      </c>
    </row>
    <row r="24" spans="1:6">
      <c r="A24" s="40" t="s">
        <v>5</v>
      </c>
      <c r="B24" s="44">
        <v>569191</v>
      </c>
      <c r="C24" s="44">
        <v>172111.21</v>
      </c>
      <c r="D24" s="44">
        <v>91955.3</v>
      </c>
    </row>
    <row r="25" spans="1:6">
      <c r="A25" s="40" t="s">
        <v>6</v>
      </c>
      <c r="B25" s="44">
        <v>590635.20000000007</v>
      </c>
      <c r="C25" s="44">
        <v>226688.21</v>
      </c>
      <c r="D25" s="44">
        <v>108744.28</v>
      </c>
    </row>
    <row r="26" spans="1:6">
      <c r="A26" s="40" t="s">
        <v>15</v>
      </c>
      <c r="B26" s="44">
        <v>1675752.4800000004</v>
      </c>
      <c r="C26" s="44">
        <v>162648.71280000001</v>
      </c>
      <c r="D26" s="44">
        <v>94726.953599999993</v>
      </c>
    </row>
    <row r="29" spans="1:6" ht="16.5" thickBot="1"/>
    <row r="30" spans="1:6">
      <c r="A30" s="49" t="s">
        <v>9</v>
      </c>
      <c r="B30" s="49"/>
      <c r="C30" s="49" t="s">
        <v>7</v>
      </c>
      <c r="D30" s="53"/>
      <c r="E30" s="49" t="s">
        <v>8</v>
      </c>
      <c r="F30" s="53"/>
    </row>
    <row r="31" spans="1:6">
      <c r="B31" s="50"/>
      <c r="D31" s="51"/>
      <c r="F31" s="50"/>
    </row>
    <row r="32" spans="1:6">
      <c r="A32" t="s">
        <v>34</v>
      </c>
      <c r="B32" s="51">
        <v>62320.364210526313</v>
      </c>
      <c r="C32" t="s">
        <v>34</v>
      </c>
      <c r="D32" s="51">
        <v>186194.72000000003</v>
      </c>
      <c r="E32" t="s">
        <v>34</v>
      </c>
      <c r="F32" s="51">
        <v>361441.58399999997</v>
      </c>
    </row>
    <row r="33" spans="1:6">
      <c r="A33" t="s">
        <v>35</v>
      </c>
      <c r="B33" s="51">
        <v>7691.2276281093727</v>
      </c>
      <c r="C33" t="s">
        <v>35</v>
      </c>
      <c r="D33" s="51">
        <v>16738.317215243889</v>
      </c>
      <c r="E33" t="s">
        <v>35</v>
      </c>
      <c r="F33" s="51">
        <v>37014.555937667465</v>
      </c>
    </row>
    <row r="34" spans="1:6">
      <c r="A34" t="s">
        <v>36</v>
      </c>
      <c r="B34" s="51">
        <v>36744.720000000001</v>
      </c>
      <c r="C34" t="s">
        <v>36</v>
      </c>
      <c r="D34" s="51">
        <v>111863.4</v>
      </c>
      <c r="E34" t="s">
        <v>36</v>
      </c>
      <c r="F34" s="51">
        <v>214161.57</v>
      </c>
    </row>
    <row r="35" spans="1:6">
      <c r="A35" t="s">
        <v>37</v>
      </c>
      <c r="B35" s="51" t="e">
        <v>#N/A</v>
      </c>
      <c r="C35" t="s">
        <v>37</v>
      </c>
      <c r="D35" s="51" t="e">
        <v>#N/A</v>
      </c>
      <c r="E35" t="s">
        <v>37</v>
      </c>
      <c r="F35" s="51" t="e">
        <v>#N/A</v>
      </c>
    </row>
    <row r="36" spans="1:6">
      <c r="A36" t="s">
        <v>38</v>
      </c>
      <c r="B36" s="51">
        <v>67050.56796539358</v>
      </c>
      <c r="C36" t="s">
        <v>38</v>
      </c>
      <c r="D36" s="51">
        <v>158793.61979573264</v>
      </c>
      <c r="E36" t="s">
        <v>38</v>
      </c>
      <c r="F36" s="51">
        <v>351150.91002821602</v>
      </c>
    </row>
    <row r="37" spans="1:6">
      <c r="A37" t="s">
        <v>39</v>
      </c>
      <c r="B37" s="51">
        <v>4495778664.481864</v>
      </c>
      <c r="C37" t="s">
        <v>39</v>
      </c>
      <c r="D37" s="51">
        <v>25215413687.831696</v>
      </c>
      <c r="E37" t="s">
        <v>39</v>
      </c>
      <c r="F37" s="51">
        <v>123306961613.64427</v>
      </c>
    </row>
    <row r="38" spans="1:6">
      <c r="A38" t="s">
        <v>40</v>
      </c>
      <c r="B38" s="51">
        <v>0.81146082626116822</v>
      </c>
      <c r="C38" t="s">
        <v>40</v>
      </c>
      <c r="D38" s="51">
        <v>-1.5719827000074016E-2</v>
      </c>
      <c r="E38" t="s">
        <v>40</v>
      </c>
      <c r="F38" s="51">
        <v>0.56730123050483083</v>
      </c>
    </row>
    <row r="39" spans="1:6">
      <c r="A39" t="s">
        <v>41</v>
      </c>
      <c r="B39" s="51">
        <v>1.4592668170884653</v>
      </c>
      <c r="C39" t="s">
        <v>41</v>
      </c>
      <c r="D39" s="51">
        <v>1.0730265095992781</v>
      </c>
      <c r="E39" t="s">
        <v>41</v>
      </c>
      <c r="F39" s="51">
        <v>1.2397823168238311</v>
      </c>
    </row>
    <row r="40" spans="1:6">
      <c r="A40" t="s">
        <v>42</v>
      </c>
      <c r="B40" s="51">
        <v>239125.43999999997</v>
      </c>
      <c r="C40" t="s">
        <v>42</v>
      </c>
      <c r="D40" s="51">
        <v>568197.6</v>
      </c>
      <c r="E40" t="s">
        <v>42</v>
      </c>
      <c r="F40" s="51">
        <v>1388072.7</v>
      </c>
    </row>
    <row r="41" spans="1:6">
      <c r="A41" t="s">
        <v>43</v>
      </c>
      <c r="B41" s="51">
        <v>251.04000000000002</v>
      </c>
      <c r="C41" t="s">
        <v>43</v>
      </c>
      <c r="D41" s="51">
        <v>3790.7999999999997</v>
      </c>
      <c r="E41" t="s">
        <v>43</v>
      </c>
      <c r="F41" s="51">
        <v>6999.6149999999998</v>
      </c>
    </row>
    <row r="42" spans="1:6">
      <c r="A42" t="s">
        <v>44</v>
      </c>
      <c r="B42" s="51">
        <v>239376.47999999998</v>
      </c>
      <c r="C42" t="s">
        <v>44</v>
      </c>
      <c r="D42" s="51">
        <v>571988.4</v>
      </c>
      <c r="E42" t="s">
        <v>44</v>
      </c>
      <c r="F42" s="51">
        <v>1395072.3149999999</v>
      </c>
    </row>
    <row r="43" spans="1:6">
      <c r="A43" t="s">
        <v>45</v>
      </c>
      <c r="B43" s="51">
        <v>4736347.68</v>
      </c>
      <c r="C43" t="s">
        <v>45</v>
      </c>
      <c r="D43" s="51">
        <v>16757524.800000003</v>
      </c>
      <c r="E43" t="s">
        <v>45</v>
      </c>
      <c r="F43" s="51">
        <v>32529742.559999999</v>
      </c>
    </row>
    <row r="44" spans="1:6" ht="16.5" thickBot="1">
      <c r="A44" s="48" t="s">
        <v>46</v>
      </c>
      <c r="B44" s="54">
        <v>76</v>
      </c>
      <c r="C44" s="48" t="s">
        <v>46</v>
      </c>
      <c r="D44" s="52">
        <v>90</v>
      </c>
      <c r="E44" s="48" t="s">
        <v>46</v>
      </c>
      <c r="F44" s="52">
        <v>90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5B3C-4A2A-4582-B37D-AAB23B181C9E}">
  <dimension ref="A1:G77"/>
  <sheetViews>
    <sheetView workbookViewId="0">
      <selection activeCell="G21" sqref="G21"/>
    </sheetView>
  </sheetViews>
  <sheetFormatPr defaultRowHeight="15.75"/>
  <cols>
    <col min="1" max="1" width="10" bestFit="1" customWidth="1"/>
    <col min="2" max="2" width="13.625" bestFit="1" customWidth="1"/>
    <col min="3" max="3" width="15" customWidth="1"/>
    <col min="4" max="4" width="10.25" customWidth="1"/>
    <col min="5" max="5" width="10.875" bestFit="1" customWidth="1"/>
    <col min="6" max="6" width="12.5" bestFit="1" customWidth="1"/>
    <col min="7" max="7" width="9.625" bestFit="1" customWidth="1"/>
  </cols>
  <sheetData>
    <row r="1" spans="1:7" ht="16.5" thickBot="1">
      <c r="A1" s="23" t="s">
        <v>12</v>
      </c>
      <c r="B1" s="24" t="s">
        <v>1</v>
      </c>
      <c r="C1" s="25" t="s">
        <v>11</v>
      </c>
      <c r="D1" s="19" t="s">
        <v>52</v>
      </c>
    </row>
    <row r="2" spans="1:7" ht="16.5" thickTop="1">
      <c r="A2" s="26">
        <v>42005</v>
      </c>
      <c r="B2" s="27">
        <v>239376.47999999998</v>
      </c>
      <c r="C2" s="28" t="s">
        <v>9</v>
      </c>
      <c r="D2" t="b">
        <f t="shared" ref="D2:D33" si="0">OR(B2&lt;$G$5,B2&gt;$G$6)</f>
        <v>1</v>
      </c>
      <c r="F2" s="55" t="s">
        <v>47</v>
      </c>
      <c r="G2" s="56">
        <f>_xlfn.QUARTILE.INC($B$2:$B$77,1)</f>
        <v>21141.360000000001</v>
      </c>
    </row>
    <row r="3" spans="1:7">
      <c r="A3" s="26">
        <v>42006</v>
      </c>
      <c r="B3" s="27">
        <v>37594.559999999998</v>
      </c>
      <c r="C3" s="28" t="s">
        <v>9</v>
      </c>
      <c r="D3" t="b">
        <f t="shared" si="0"/>
        <v>0</v>
      </c>
      <c r="F3" s="57" t="s">
        <v>48</v>
      </c>
      <c r="G3" s="58">
        <f>_xlfn.QUARTILE.INC($B$2:$B$77,3)</f>
        <v>59522.28</v>
      </c>
    </row>
    <row r="4" spans="1:7">
      <c r="A4" s="26">
        <v>42007</v>
      </c>
      <c r="B4" s="27">
        <v>24042.720000000001</v>
      </c>
      <c r="C4" s="28" t="s">
        <v>9</v>
      </c>
      <c r="D4" t="b">
        <f t="shared" si="0"/>
        <v>0</v>
      </c>
      <c r="F4" s="57" t="s">
        <v>49</v>
      </c>
      <c r="G4" s="59">
        <f>G3-G2</f>
        <v>38380.92</v>
      </c>
    </row>
    <row r="5" spans="1:7">
      <c r="A5" s="26">
        <v>42008</v>
      </c>
      <c r="B5" s="27">
        <v>25352.639999999999</v>
      </c>
      <c r="C5" s="28" t="s">
        <v>9</v>
      </c>
      <c r="D5" t="b">
        <f t="shared" si="0"/>
        <v>0</v>
      </c>
      <c r="F5" s="57" t="s">
        <v>50</v>
      </c>
      <c r="G5" s="59">
        <f>G2-1.5*$G$4</f>
        <v>-36430.019999999997</v>
      </c>
    </row>
    <row r="6" spans="1:7">
      <c r="A6" s="26">
        <v>42009</v>
      </c>
      <c r="B6" s="27">
        <v>627.84</v>
      </c>
      <c r="C6" s="28" t="s">
        <v>9</v>
      </c>
      <c r="D6" t="b">
        <f t="shared" si="0"/>
        <v>0</v>
      </c>
      <c r="F6" s="60" t="s">
        <v>51</v>
      </c>
      <c r="G6" s="61">
        <f>G3+1.5*$G$4</f>
        <v>117093.66</v>
      </c>
    </row>
    <row r="7" spans="1:7">
      <c r="A7" s="26">
        <v>42010</v>
      </c>
      <c r="B7" s="27">
        <v>13005.6</v>
      </c>
      <c r="C7" s="28" t="s">
        <v>9</v>
      </c>
      <c r="D7" t="b">
        <f t="shared" si="0"/>
        <v>0</v>
      </c>
    </row>
    <row r="8" spans="1:7">
      <c r="A8" s="26">
        <v>42011</v>
      </c>
      <c r="B8" s="27">
        <v>25408.800000000003</v>
      </c>
      <c r="C8" s="28" t="s">
        <v>9</v>
      </c>
      <c r="D8" t="b">
        <f t="shared" si="0"/>
        <v>0</v>
      </c>
    </row>
    <row r="9" spans="1:7">
      <c r="A9" s="26">
        <v>42012</v>
      </c>
      <c r="B9" s="27">
        <v>51368.160000000003</v>
      </c>
      <c r="C9" s="28" t="s">
        <v>9</v>
      </c>
      <c r="D9" t="b">
        <f t="shared" si="0"/>
        <v>0</v>
      </c>
      <c r="F9" s="43" t="s">
        <v>53</v>
      </c>
      <c r="G9">
        <f>COUNTIF(Table4[[#All],[Outlier?]], TRUE)</f>
        <v>15</v>
      </c>
    </row>
    <row r="10" spans="1:7">
      <c r="A10" s="26">
        <v>42013</v>
      </c>
      <c r="B10" s="27">
        <v>36186.239999999998</v>
      </c>
      <c r="C10" s="28" t="s">
        <v>9</v>
      </c>
      <c r="D10" t="b">
        <f t="shared" si="0"/>
        <v>0</v>
      </c>
    </row>
    <row r="11" spans="1:7">
      <c r="A11" s="26">
        <v>42014</v>
      </c>
      <c r="B11" s="27">
        <v>25777.919999999998</v>
      </c>
      <c r="C11" s="28" t="s">
        <v>9</v>
      </c>
      <c r="D11" t="b">
        <f t="shared" si="0"/>
        <v>0</v>
      </c>
    </row>
    <row r="12" spans="1:7">
      <c r="A12" s="26">
        <v>42015</v>
      </c>
      <c r="B12" s="27">
        <v>233245.44</v>
      </c>
      <c r="C12" s="28" t="s">
        <v>9</v>
      </c>
      <c r="D12" t="b">
        <f t="shared" si="0"/>
        <v>1</v>
      </c>
    </row>
    <row r="13" spans="1:7">
      <c r="A13" s="26">
        <v>42016</v>
      </c>
      <c r="B13" s="27">
        <v>31712.639999999999</v>
      </c>
      <c r="C13" s="28" t="s">
        <v>9</v>
      </c>
      <c r="D13" t="b">
        <f t="shared" si="0"/>
        <v>0</v>
      </c>
    </row>
    <row r="14" spans="1:7">
      <c r="A14" s="26">
        <v>42017</v>
      </c>
      <c r="B14" s="27">
        <v>156256.80000000002</v>
      </c>
      <c r="C14" s="28" t="s">
        <v>9</v>
      </c>
      <c r="D14" t="b">
        <f t="shared" si="0"/>
        <v>1</v>
      </c>
    </row>
    <row r="15" spans="1:7">
      <c r="A15" s="26">
        <v>42018</v>
      </c>
      <c r="B15" s="27">
        <v>2211.8399999999997</v>
      </c>
      <c r="C15" s="28" t="s">
        <v>9</v>
      </c>
      <c r="D15" t="b">
        <f t="shared" si="0"/>
        <v>0</v>
      </c>
    </row>
    <row r="16" spans="1:7">
      <c r="A16" s="26">
        <v>42019</v>
      </c>
      <c r="B16" s="27">
        <v>65373.119999999995</v>
      </c>
      <c r="C16" s="28" t="s">
        <v>9</v>
      </c>
      <c r="D16" t="b">
        <f t="shared" si="0"/>
        <v>0</v>
      </c>
    </row>
    <row r="17" spans="1:4">
      <c r="A17" s="26">
        <v>42020</v>
      </c>
      <c r="B17" s="27">
        <v>9273.1200000000008</v>
      </c>
      <c r="C17" s="28" t="s">
        <v>9</v>
      </c>
      <c r="D17" t="b">
        <f t="shared" si="0"/>
        <v>0</v>
      </c>
    </row>
    <row r="18" spans="1:4">
      <c r="A18" s="26">
        <v>42021</v>
      </c>
      <c r="B18" s="27">
        <v>38593.920000000006</v>
      </c>
      <c r="C18" s="28" t="s">
        <v>9</v>
      </c>
      <c r="D18" t="b">
        <f t="shared" si="0"/>
        <v>0</v>
      </c>
    </row>
    <row r="19" spans="1:4">
      <c r="A19" s="26">
        <v>42022</v>
      </c>
      <c r="B19" s="27">
        <v>15390.72</v>
      </c>
      <c r="C19" s="28" t="s">
        <v>9</v>
      </c>
      <c r="D19" t="b">
        <f t="shared" si="0"/>
        <v>0</v>
      </c>
    </row>
    <row r="20" spans="1:4">
      <c r="A20" s="26">
        <v>42023</v>
      </c>
      <c r="B20" s="27">
        <v>7022.880000000001</v>
      </c>
      <c r="C20" s="28" t="s">
        <v>9</v>
      </c>
      <c r="D20" t="b">
        <f t="shared" si="0"/>
        <v>0</v>
      </c>
    </row>
    <row r="21" spans="1:4">
      <c r="A21" s="26">
        <v>42024</v>
      </c>
      <c r="B21" s="27">
        <v>45378.720000000001</v>
      </c>
      <c r="C21" s="28" t="s">
        <v>9</v>
      </c>
      <c r="D21" t="b">
        <f t="shared" si="0"/>
        <v>0</v>
      </c>
    </row>
    <row r="22" spans="1:4">
      <c r="A22" s="26">
        <v>42025</v>
      </c>
      <c r="B22" s="27">
        <v>14133.119999999999</v>
      </c>
      <c r="C22" s="28" t="s">
        <v>9</v>
      </c>
      <c r="D22" t="b">
        <f t="shared" si="0"/>
        <v>0</v>
      </c>
    </row>
    <row r="23" spans="1:4">
      <c r="A23" s="26">
        <v>42026</v>
      </c>
      <c r="B23" s="27">
        <v>57802.559999999998</v>
      </c>
      <c r="C23" s="28" t="s">
        <v>9</v>
      </c>
      <c r="D23" t="b">
        <f t="shared" si="0"/>
        <v>0</v>
      </c>
    </row>
    <row r="24" spans="1:4">
      <c r="A24" s="26">
        <v>42027</v>
      </c>
      <c r="B24" s="27">
        <v>189674.40000000002</v>
      </c>
      <c r="C24" s="28" t="s">
        <v>9</v>
      </c>
      <c r="D24" t="b">
        <f t="shared" si="0"/>
        <v>1</v>
      </c>
    </row>
    <row r="25" spans="1:4">
      <c r="A25" s="26">
        <v>42028</v>
      </c>
      <c r="B25" s="27">
        <v>41668.320000000007</v>
      </c>
      <c r="C25" s="28" t="s">
        <v>9</v>
      </c>
      <c r="D25" t="b">
        <f t="shared" si="0"/>
        <v>0</v>
      </c>
    </row>
    <row r="26" spans="1:4">
      <c r="A26" s="26">
        <v>42029</v>
      </c>
      <c r="B26" s="27">
        <v>37430.879999999997</v>
      </c>
      <c r="C26" s="28" t="s">
        <v>9</v>
      </c>
      <c r="D26" t="b">
        <f t="shared" si="0"/>
        <v>0</v>
      </c>
    </row>
    <row r="27" spans="1:4">
      <c r="A27" s="26">
        <v>42030</v>
      </c>
      <c r="B27" s="27">
        <v>170376.48</v>
      </c>
      <c r="C27" s="28" t="s">
        <v>9</v>
      </c>
      <c r="D27" t="b">
        <f t="shared" si="0"/>
        <v>1</v>
      </c>
    </row>
    <row r="28" spans="1:4">
      <c r="A28" s="26">
        <v>42031</v>
      </c>
      <c r="B28" s="27">
        <v>224818.56000000003</v>
      </c>
      <c r="C28" s="28" t="s">
        <v>9</v>
      </c>
      <c r="D28" t="b">
        <f t="shared" si="0"/>
        <v>1</v>
      </c>
    </row>
    <row r="29" spans="1:4">
      <c r="A29" s="26">
        <v>42032</v>
      </c>
      <c r="B29" s="27">
        <v>28876.800000000003</v>
      </c>
      <c r="C29" s="28" t="s">
        <v>9</v>
      </c>
      <c r="D29" t="b">
        <f t="shared" si="0"/>
        <v>0</v>
      </c>
    </row>
    <row r="30" spans="1:4">
      <c r="A30" s="26">
        <v>42033</v>
      </c>
      <c r="B30" s="27">
        <v>64681.440000000002</v>
      </c>
      <c r="C30" s="28" t="s">
        <v>9</v>
      </c>
      <c r="D30" t="b">
        <f t="shared" si="0"/>
        <v>0</v>
      </c>
    </row>
    <row r="31" spans="1:4">
      <c r="A31" s="26">
        <v>42034</v>
      </c>
      <c r="B31" s="27">
        <v>55969.919999999998</v>
      </c>
      <c r="C31" s="28" t="s">
        <v>9</v>
      </c>
      <c r="D31" t="b">
        <f t="shared" si="0"/>
        <v>0</v>
      </c>
    </row>
    <row r="32" spans="1:4">
      <c r="A32" s="26">
        <v>42035</v>
      </c>
      <c r="B32" s="27">
        <v>37484.639999999999</v>
      </c>
      <c r="C32" s="28" t="s">
        <v>9</v>
      </c>
      <c r="D32" t="b">
        <f t="shared" si="0"/>
        <v>0</v>
      </c>
    </row>
    <row r="33" spans="1:4">
      <c r="A33" s="26">
        <v>42036</v>
      </c>
      <c r="B33" s="27">
        <v>251.04000000000002</v>
      </c>
      <c r="C33" s="28" t="s">
        <v>9</v>
      </c>
      <c r="D33" t="b">
        <f t="shared" si="0"/>
        <v>0</v>
      </c>
    </row>
    <row r="34" spans="1:4">
      <c r="A34" s="26">
        <v>42037</v>
      </c>
      <c r="B34" s="27">
        <v>17110.079999999998</v>
      </c>
      <c r="C34" s="28" t="s">
        <v>9</v>
      </c>
      <c r="D34" t="b">
        <f t="shared" ref="D34:D65" si="1">OR(B34&lt;$G$5,B34&gt;$G$6)</f>
        <v>0</v>
      </c>
    </row>
    <row r="35" spans="1:4">
      <c r="A35" s="26">
        <v>42038</v>
      </c>
      <c r="B35" s="27">
        <v>168221.28000000003</v>
      </c>
      <c r="C35" s="28" t="s">
        <v>9</v>
      </c>
      <c r="D35" t="b">
        <f t="shared" si="1"/>
        <v>1</v>
      </c>
    </row>
    <row r="36" spans="1:4">
      <c r="A36" s="26">
        <v>42039</v>
      </c>
      <c r="B36" s="27">
        <v>46895.520000000004</v>
      </c>
      <c r="C36" s="28" t="s">
        <v>9</v>
      </c>
      <c r="D36" t="b">
        <f t="shared" si="1"/>
        <v>0</v>
      </c>
    </row>
    <row r="37" spans="1:4">
      <c r="A37" s="26">
        <v>42040</v>
      </c>
      <c r="B37" s="27">
        <v>30686.400000000001</v>
      </c>
      <c r="C37" s="28" t="s">
        <v>9</v>
      </c>
      <c r="D37" t="b">
        <f t="shared" si="1"/>
        <v>0</v>
      </c>
    </row>
    <row r="38" spans="1:4">
      <c r="A38" s="26">
        <v>42041</v>
      </c>
      <c r="B38" s="27">
        <v>195005.76</v>
      </c>
      <c r="C38" s="28" t="s">
        <v>9</v>
      </c>
      <c r="D38" t="b">
        <f t="shared" si="1"/>
        <v>1</v>
      </c>
    </row>
    <row r="39" spans="1:4">
      <c r="A39" s="26">
        <v>42056</v>
      </c>
      <c r="B39" s="27">
        <v>35220</v>
      </c>
      <c r="C39" s="28" t="s">
        <v>9</v>
      </c>
      <c r="D39" t="b">
        <f t="shared" si="1"/>
        <v>0</v>
      </c>
    </row>
    <row r="40" spans="1:4">
      <c r="A40" s="26">
        <v>42057</v>
      </c>
      <c r="B40" s="27">
        <v>13255.68</v>
      </c>
      <c r="C40" s="28" t="s">
        <v>9</v>
      </c>
      <c r="D40" t="b">
        <f t="shared" si="1"/>
        <v>0</v>
      </c>
    </row>
    <row r="41" spans="1:4">
      <c r="A41" s="26">
        <v>42058</v>
      </c>
      <c r="B41" s="27">
        <v>94519.200000000012</v>
      </c>
      <c r="C41" s="28" t="s">
        <v>9</v>
      </c>
      <c r="D41" t="b">
        <f t="shared" si="1"/>
        <v>0</v>
      </c>
    </row>
    <row r="42" spans="1:4">
      <c r="A42" s="26">
        <v>42059</v>
      </c>
      <c r="B42" s="27">
        <v>41878.559999999998</v>
      </c>
      <c r="C42" s="28" t="s">
        <v>9</v>
      </c>
      <c r="D42" t="b">
        <f t="shared" si="1"/>
        <v>0</v>
      </c>
    </row>
    <row r="43" spans="1:4">
      <c r="A43" s="26">
        <v>42060</v>
      </c>
      <c r="B43" s="27">
        <v>28663.68</v>
      </c>
      <c r="C43" s="28" t="s">
        <v>9</v>
      </c>
      <c r="D43" t="b">
        <f t="shared" si="1"/>
        <v>0</v>
      </c>
    </row>
    <row r="44" spans="1:4">
      <c r="A44" s="26">
        <v>42061</v>
      </c>
      <c r="B44" s="27">
        <v>237997.91999999998</v>
      </c>
      <c r="C44" s="28" t="s">
        <v>9</v>
      </c>
      <c r="D44" t="b">
        <f t="shared" si="1"/>
        <v>1</v>
      </c>
    </row>
    <row r="45" spans="1:4">
      <c r="A45" s="26">
        <v>42062</v>
      </c>
      <c r="B45" s="27">
        <v>55892.640000000007</v>
      </c>
      <c r="C45" s="28" t="s">
        <v>9</v>
      </c>
      <c r="D45" t="b">
        <f t="shared" si="1"/>
        <v>0</v>
      </c>
    </row>
    <row r="46" spans="1:4">
      <c r="A46" s="26">
        <v>42063</v>
      </c>
      <c r="B46" s="27">
        <v>35808</v>
      </c>
      <c r="C46" s="28" t="s">
        <v>9</v>
      </c>
      <c r="D46" t="b">
        <f t="shared" si="1"/>
        <v>0</v>
      </c>
    </row>
    <row r="47" spans="1:4">
      <c r="A47" s="26">
        <v>42064</v>
      </c>
      <c r="B47" s="27">
        <v>37303.200000000004</v>
      </c>
      <c r="C47" s="28" t="s">
        <v>9</v>
      </c>
      <c r="D47" t="b">
        <f t="shared" si="1"/>
        <v>0</v>
      </c>
    </row>
    <row r="48" spans="1:4">
      <c r="A48" s="26">
        <v>42065</v>
      </c>
      <c r="B48" s="27">
        <v>21041.279999999999</v>
      </c>
      <c r="C48" s="28" t="s">
        <v>9</v>
      </c>
      <c r="D48" t="b">
        <f t="shared" si="1"/>
        <v>0</v>
      </c>
    </row>
    <row r="49" spans="1:4">
      <c r="A49" s="26">
        <v>42066</v>
      </c>
      <c r="B49" s="27">
        <v>18349.919999999998</v>
      </c>
      <c r="C49" s="28" t="s">
        <v>9</v>
      </c>
      <c r="D49" t="b">
        <f t="shared" si="1"/>
        <v>0</v>
      </c>
    </row>
    <row r="50" spans="1:4">
      <c r="A50" s="26">
        <v>42067</v>
      </c>
      <c r="B50" s="27">
        <v>9785.76</v>
      </c>
      <c r="C50" s="28" t="s">
        <v>9</v>
      </c>
      <c r="D50" t="b">
        <f t="shared" si="1"/>
        <v>0</v>
      </c>
    </row>
    <row r="51" spans="1:4">
      <c r="A51" s="26">
        <v>42068</v>
      </c>
      <c r="B51" s="27">
        <v>25991.52</v>
      </c>
      <c r="C51" s="28" t="s">
        <v>9</v>
      </c>
      <c r="D51" t="b">
        <f t="shared" si="1"/>
        <v>0</v>
      </c>
    </row>
    <row r="52" spans="1:4">
      <c r="A52" s="26">
        <v>42069</v>
      </c>
      <c r="B52" s="27">
        <v>9428.64</v>
      </c>
      <c r="C52" s="28" t="s">
        <v>9</v>
      </c>
      <c r="D52" t="b">
        <f t="shared" si="1"/>
        <v>0</v>
      </c>
    </row>
    <row r="53" spans="1:4">
      <c r="A53" s="26">
        <v>42070</v>
      </c>
      <c r="B53" s="27">
        <v>34575.360000000001</v>
      </c>
      <c r="C53" s="28" t="s">
        <v>9</v>
      </c>
      <c r="D53" t="b">
        <f t="shared" si="1"/>
        <v>0</v>
      </c>
    </row>
    <row r="54" spans="1:4">
      <c r="A54" s="26">
        <v>42071</v>
      </c>
      <c r="B54" s="27">
        <v>630.24</v>
      </c>
      <c r="C54" s="28" t="s">
        <v>9</v>
      </c>
      <c r="D54" t="b">
        <f t="shared" si="1"/>
        <v>0</v>
      </c>
    </row>
    <row r="55" spans="1:4">
      <c r="A55" s="26">
        <v>42072</v>
      </c>
      <c r="B55" s="27">
        <v>32628.48</v>
      </c>
      <c r="C55" s="28" t="s">
        <v>9</v>
      </c>
      <c r="D55" t="b">
        <f t="shared" si="1"/>
        <v>0</v>
      </c>
    </row>
    <row r="56" spans="1:4">
      <c r="A56" s="26">
        <v>42073</v>
      </c>
      <c r="B56" s="27">
        <v>95619.839999999997</v>
      </c>
      <c r="C56" s="28" t="s">
        <v>9</v>
      </c>
      <c r="D56" t="b">
        <f t="shared" si="1"/>
        <v>0</v>
      </c>
    </row>
    <row r="57" spans="1:4">
      <c r="A57" s="26">
        <v>42074</v>
      </c>
      <c r="B57" s="27">
        <v>21174.720000000001</v>
      </c>
      <c r="C57" s="28" t="s">
        <v>9</v>
      </c>
      <c r="D57" t="b">
        <f t="shared" si="1"/>
        <v>0</v>
      </c>
    </row>
    <row r="58" spans="1:4">
      <c r="A58" s="26">
        <v>42075</v>
      </c>
      <c r="B58" s="27">
        <v>23726.880000000001</v>
      </c>
      <c r="C58" s="28" t="s">
        <v>9</v>
      </c>
      <c r="D58" t="b">
        <f t="shared" si="1"/>
        <v>0</v>
      </c>
    </row>
    <row r="59" spans="1:4">
      <c r="A59" s="26">
        <v>42076</v>
      </c>
      <c r="B59" s="27">
        <v>43570.559999999998</v>
      </c>
      <c r="C59" s="28" t="s">
        <v>9</v>
      </c>
      <c r="D59" t="b">
        <f t="shared" si="1"/>
        <v>0</v>
      </c>
    </row>
    <row r="60" spans="1:4">
      <c r="A60" s="26">
        <v>42077</v>
      </c>
      <c r="B60" s="27">
        <v>53816.160000000003</v>
      </c>
      <c r="C60" s="28" t="s">
        <v>9</v>
      </c>
      <c r="D60" t="b">
        <f t="shared" si="1"/>
        <v>0</v>
      </c>
    </row>
    <row r="61" spans="1:4">
      <c r="A61" s="26">
        <v>42078</v>
      </c>
      <c r="B61" s="27">
        <v>7098.72</v>
      </c>
      <c r="C61" s="28" t="s">
        <v>9</v>
      </c>
      <c r="D61" t="b">
        <f t="shared" si="1"/>
        <v>0</v>
      </c>
    </row>
    <row r="62" spans="1:4">
      <c r="A62" s="26">
        <v>42079</v>
      </c>
      <c r="B62" s="27">
        <v>172171.68000000002</v>
      </c>
      <c r="C62" s="28" t="s">
        <v>9</v>
      </c>
      <c r="D62" t="b">
        <f t="shared" si="1"/>
        <v>1</v>
      </c>
    </row>
    <row r="63" spans="1:4">
      <c r="A63" s="26">
        <v>42080</v>
      </c>
      <c r="B63" s="27">
        <v>151936.80000000002</v>
      </c>
      <c r="C63" s="28" t="s">
        <v>9</v>
      </c>
      <c r="D63" t="b">
        <f t="shared" si="1"/>
        <v>1</v>
      </c>
    </row>
    <row r="64" spans="1:4">
      <c r="A64" s="26">
        <v>42081</v>
      </c>
      <c r="B64" s="27">
        <v>37769.279999999999</v>
      </c>
      <c r="C64" s="28" t="s">
        <v>9</v>
      </c>
      <c r="D64" t="b">
        <f t="shared" si="1"/>
        <v>0</v>
      </c>
    </row>
    <row r="65" spans="1:4">
      <c r="A65" s="26">
        <v>42082</v>
      </c>
      <c r="B65" s="27">
        <v>41821.920000000006</v>
      </c>
      <c r="C65" s="28" t="s">
        <v>9</v>
      </c>
      <c r="D65" t="b">
        <f t="shared" si="1"/>
        <v>0</v>
      </c>
    </row>
    <row r="66" spans="1:4">
      <c r="A66" s="26">
        <v>42083</v>
      </c>
      <c r="B66" s="27">
        <v>14777.760000000002</v>
      </c>
      <c r="C66" s="28" t="s">
        <v>9</v>
      </c>
      <c r="D66" t="b">
        <f t="shared" ref="D66:D77" si="2">OR(B66&lt;$G$5,B66&gt;$G$6)</f>
        <v>0</v>
      </c>
    </row>
    <row r="67" spans="1:4">
      <c r="A67" s="26">
        <v>42084</v>
      </c>
      <c r="B67" s="27">
        <v>49776</v>
      </c>
      <c r="C67" s="28" t="s">
        <v>9</v>
      </c>
      <c r="D67" t="b">
        <f t="shared" si="2"/>
        <v>0</v>
      </c>
    </row>
    <row r="68" spans="1:4">
      <c r="A68" s="26">
        <v>42085</v>
      </c>
      <c r="B68" s="27">
        <v>203158.56</v>
      </c>
      <c r="C68" s="28" t="s">
        <v>9</v>
      </c>
      <c r="D68" t="b">
        <f t="shared" si="2"/>
        <v>1</v>
      </c>
    </row>
    <row r="69" spans="1:4">
      <c r="A69" s="26">
        <v>42086</v>
      </c>
      <c r="B69" s="27">
        <v>152751.84</v>
      </c>
      <c r="C69" s="28" t="s">
        <v>9</v>
      </c>
      <c r="D69" t="b">
        <f t="shared" si="2"/>
        <v>1</v>
      </c>
    </row>
    <row r="70" spans="1:4">
      <c r="A70" s="26">
        <v>42087</v>
      </c>
      <c r="B70" s="27">
        <v>30502.559999999998</v>
      </c>
      <c r="C70" s="28" t="s">
        <v>9</v>
      </c>
      <c r="D70" t="b">
        <f t="shared" si="2"/>
        <v>0</v>
      </c>
    </row>
    <row r="71" spans="1:4">
      <c r="A71" s="26">
        <v>42088</v>
      </c>
      <c r="B71" s="27">
        <v>38691.360000000001</v>
      </c>
      <c r="C71" s="28" t="s">
        <v>9</v>
      </c>
      <c r="D71" t="b">
        <f t="shared" si="2"/>
        <v>0</v>
      </c>
    </row>
    <row r="72" spans="1:4">
      <c r="A72" s="26">
        <v>42089</v>
      </c>
      <c r="B72" s="27">
        <v>158603.04</v>
      </c>
      <c r="C72" s="28" t="s">
        <v>9</v>
      </c>
      <c r="D72" t="b">
        <f t="shared" si="2"/>
        <v>1</v>
      </c>
    </row>
    <row r="73" spans="1:4">
      <c r="A73" s="26">
        <v>42090</v>
      </c>
      <c r="B73" s="27">
        <v>25699.68</v>
      </c>
      <c r="C73" s="28" t="s">
        <v>9</v>
      </c>
      <c r="D73" t="b">
        <f t="shared" si="2"/>
        <v>0</v>
      </c>
    </row>
    <row r="74" spans="1:4">
      <c r="A74" s="26">
        <v>42091</v>
      </c>
      <c r="B74" s="27">
        <v>32183.520000000004</v>
      </c>
      <c r="C74" s="28" t="s">
        <v>9</v>
      </c>
      <c r="D74" t="b">
        <f t="shared" si="2"/>
        <v>0</v>
      </c>
    </row>
    <row r="75" spans="1:4">
      <c r="A75" s="26">
        <v>42092</v>
      </c>
      <c r="B75" s="27">
        <v>259.68</v>
      </c>
      <c r="C75" s="28" t="s">
        <v>9</v>
      </c>
      <c r="D75" t="b">
        <f t="shared" si="2"/>
        <v>0</v>
      </c>
    </row>
    <row r="76" spans="1:4">
      <c r="A76" s="26">
        <v>42093</v>
      </c>
      <c r="B76" s="27">
        <v>9071.0399999999991</v>
      </c>
      <c r="C76" s="28" t="s">
        <v>9</v>
      </c>
      <c r="D76" t="b">
        <f t="shared" si="2"/>
        <v>0</v>
      </c>
    </row>
    <row r="77" spans="1:4">
      <c r="A77" s="29">
        <v>42094</v>
      </c>
      <c r="B77" s="30">
        <v>174908.64</v>
      </c>
      <c r="C77" s="31" t="s">
        <v>9</v>
      </c>
      <c r="D77" t="b">
        <f t="shared" si="2"/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D1BD-4636-4A68-8CC9-A15A716E0734}">
  <dimension ref="A1:G91"/>
  <sheetViews>
    <sheetView workbookViewId="0">
      <selection activeCell="H25" sqref="H25"/>
    </sheetView>
  </sheetViews>
  <sheetFormatPr defaultRowHeight="15.75"/>
  <cols>
    <col min="1" max="1" width="10" bestFit="1" customWidth="1"/>
    <col min="2" max="2" width="13.625" bestFit="1" customWidth="1"/>
    <col min="3" max="3" width="15" customWidth="1"/>
    <col min="4" max="4" width="10.25" customWidth="1"/>
    <col min="6" max="6" width="12.5" bestFit="1" customWidth="1"/>
    <col min="7" max="7" width="9.625" bestFit="1" customWidth="1"/>
  </cols>
  <sheetData>
    <row r="1" spans="1:7" ht="16.5" thickBot="1">
      <c r="A1" s="23" t="s">
        <v>12</v>
      </c>
      <c r="B1" s="24" t="s">
        <v>1</v>
      </c>
      <c r="C1" s="25" t="s">
        <v>11</v>
      </c>
      <c r="D1" s="25" t="s">
        <v>52</v>
      </c>
    </row>
    <row r="2" spans="1:7" ht="16.5" thickTop="1">
      <c r="A2" s="26">
        <v>42005</v>
      </c>
      <c r="B2" s="27">
        <v>108632.4</v>
      </c>
      <c r="C2" s="28" t="s">
        <v>7</v>
      </c>
      <c r="D2" s="62" t="b">
        <f>OR(B2&lt;$G$5,B2&gt;$G$6)</f>
        <v>0</v>
      </c>
      <c r="F2" s="55" t="s">
        <v>47</v>
      </c>
      <c r="G2" s="56">
        <f>_xlfn.QUARTILE.INC($B$2:$B$91,1)</f>
        <v>75800.399999999994</v>
      </c>
    </row>
    <row r="3" spans="1:7">
      <c r="A3" s="26">
        <v>42006</v>
      </c>
      <c r="B3" s="27">
        <v>552064.79999999993</v>
      </c>
      <c r="C3" s="28" t="s">
        <v>7</v>
      </c>
      <c r="D3" s="62" t="b">
        <f t="shared" ref="D3:D66" si="0">OR(B3&lt;$G$5,B3&gt;$G$6)</f>
        <v>0</v>
      </c>
      <c r="F3" s="57" t="s">
        <v>48</v>
      </c>
      <c r="G3" s="58">
        <f>_xlfn.QUARTILE.INC($B$2:$B$91,3)</f>
        <v>285843.59999999998</v>
      </c>
    </row>
    <row r="4" spans="1:7">
      <c r="A4" s="26">
        <v>42007</v>
      </c>
      <c r="B4" s="27">
        <v>334413.59999999998</v>
      </c>
      <c r="C4" s="28" t="s">
        <v>7</v>
      </c>
      <c r="D4" s="62" t="b">
        <f t="shared" si="0"/>
        <v>0</v>
      </c>
      <c r="F4" s="57" t="s">
        <v>49</v>
      </c>
      <c r="G4" s="59">
        <f>G3-G2</f>
        <v>210043.19999999998</v>
      </c>
    </row>
    <row r="5" spans="1:7">
      <c r="A5" s="26">
        <v>42008</v>
      </c>
      <c r="B5" s="27">
        <v>320344.8</v>
      </c>
      <c r="C5" s="28" t="s">
        <v>7</v>
      </c>
      <c r="D5" s="62" t="b">
        <f t="shared" si="0"/>
        <v>0</v>
      </c>
      <c r="F5" s="57" t="s">
        <v>50</v>
      </c>
      <c r="G5" s="59">
        <f>G2-1.5*$G$4</f>
        <v>-239264.4</v>
      </c>
    </row>
    <row r="6" spans="1:7">
      <c r="A6" s="26">
        <v>42009</v>
      </c>
      <c r="B6" s="27">
        <v>170732.4</v>
      </c>
      <c r="C6" s="28" t="s">
        <v>7</v>
      </c>
      <c r="D6" s="62" t="b">
        <f t="shared" si="0"/>
        <v>0</v>
      </c>
      <c r="F6" s="60" t="s">
        <v>51</v>
      </c>
      <c r="G6" s="61">
        <f>G3+1.5*$G$4</f>
        <v>600908.39999999991</v>
      </c>
    </row>
    <row r="7" spans="1:7">
      <c r="A7" s="26">
        <v>42010</v>
      </c>
      <c r="B7" s="27">
        <v>115460.4</v>
      </c>
      <c r="C7" s="28" t="s">
        <v>7</v>
      </c>
      <c r="D7" s="62" t="b">
        <f t="shared" si="0"/>
        <v>0</v>
      </c>
    </row>
    <row r="8" spans="1:7">
      <c r="A8" s="26">
        <v>42011</v>
      </c>
      <c r="B8" s="27">
        <v>87338.4</v>
      </c>
      <c r="C8" s="28" t="s">
        <v>7</v>
      </c>
      <c r="D8" s="62" t="b">
        <f t="shared" si="0"/>
        <v>0</v>
      </c>
    </row>
    <row r="9" spans="1:7">
      <c r="A9" s="26">
        <v>42012</v>
      </c>
      <c r="B9" s="27">
        <v>36722.400000000001</v>
      </c>
      <c r="C9" s="28" t="s">
        <v>7</v>
      </c>
      <c r="D9" s="62" t="b">
        <f t="shared" si="0"/>
        <v>0</v>
      </c>
      <c r="F9" s="43" t="s">
        <v>53</v>
      </c>
      <c r="G9">
        <f>COUNTIF(Table6[Outlier?], TRUE)</f>
        <v>0</v>
      </c>
    </row>
    <row r="10" spans="1:7">
      <c r="A10" s="26">
        <v>42013</v>
      </c>
      <c r="B10" s="27">
        <v>43419.6</v>
      </c>
      <c r="C10" s="28" t="s">
        <v>7</v>
      </c>
      <c r="D10" s="62" t="b">
        <f t="shared" si="0"/>
        <v>0</v>
      </c>
    </row>
    <row r="11" spans="1:7">
      <c r="A11" s="26">
        <v>42014</v>
      </c>
      <c r="B11" s="27">
        <v>73466.399999999994</v>
      </c>
      <c r="C11" s="28" t="s">
        <v>7</v>
      </c>
      <c r="D11" s="62" t="b">
        <f t="shared" si="0"/>
        <v>0</v>
      </c>
    </row>
    <row r="12" spans="1:7">
      <c r="A12" s="26">
        <v>42015</v>
      </c>
      <c r="B12" s="27">
        <v>89812.800000000003</v>
      </c>
      <c r="C12" s="28" t="s">
        <v>7</v>
      </c>
      <c r="D12" s="62" t="b">
        <f t="shared" si="0"/>
        <v>0</v>
      </c>
    </row>
    <row r="13" spans="1:7">
      <c r="A13" s="26">
        <v>42016</v>
      </c>
      <c r="B13" s="27">
        <v>142387.19999999998</v>
      </c>
      <c r="C13" s="28" t="s">
        <v>7</v>
      </c>
      <c r="D13" s="62" t="b">
        <f t="shared" si="0"/>
        <v>0</v>
      </c>
    </row>
    <row r="14" spans="1:7">
      <c r="A14" s="26">
        <v>42017</v>
      </c>
      <c r="B14" s="27">
        <v>571988.4</v>
      </c>
      <c r="C14" s="28" t="s">
        <v>7</v>
      </c>
      <c r="D14" s="62" t="b">
        <f t="shared" si="0"/>
        <v>0</v>
      </c>
    </row>
    <row r="15" spans="1:7">
      <c r="A15" s="26">
        <v>42018</v>
      </c>
      <c r="B15" s="27">
        <v>16082.4</v>
      </c>
      <c r="C15" s="28" t="s">
        <v>7</v>
      </c>
      <c r="D15" s="62" t="b">
        <f t="shared" si="0"/>
        <v>0</v>
      </c>
    </row>
    <row r="16" spans="1:7">
      <c r="A16" s="26">
        <v>42019</v>
      </c>
      <c r="B16" s="27">
        <v>34863.599999999999</v>
      </c>
      <c r="C16" s="28" t="s">
        <v>7</v>
      </c>
      <c r="D16" s="62" t="b">
        <f t="shared" si="0"/>
        <v>0</v>
      </c>
    </row>
    <row r="17" spans="1:4">
      <c r="A17" s="26">
        <v>42020</v>
      </c>
      <c r="B17" s="27">
        <v>104588.4</v>
      </c>
      <c r="C17" s="28" t="s">
        <v>7</v>
      </c>
      <c r="D17" s="62" t="b">
        <f t="shared" si="0"/>
        <v>0</v>
      </c>
    </row>
    <row r="18" spans="1:4">
      <c r="A18" s="26">
        <v>42021</v>
      </c>
      <c r="B18" s="27">
        <v>164692.79999999999</v>
      </c>
      <c r="C18" s="28" t="s">
        <v>7</v>
      </c>
      <c r="D18" s="62" t="b">
        <f t="shared" si="0"/>
        <v>0</v>
      </c>
    </row>
    <row r="19" spans="1:4">
      <c r="A19" s="26">
        <v>42022</v>
      </c>
      <c r="B19" s="27">
        <v>82984.800000000003</v>
      </c>
      <c r="C19" s="28" t="s">
        <v>7</v>
      </c>
      <c r="D19" s="62" t="b">
        <f t="shared" si="0"/>
        <v>0</v>
      </c>
    </row>
    <row r="20" spans="1:4">
      <c r="A20" s="26">
        <v>42023</v>
      </c>
      <c r="B20" s="27">
        <v>3790.7999999999997</v>
      </c>
      <c r="C20" s="28" t="s">
        <v>7</v>
      </c>
      <c r="D20" s="62" t="b">
        <f t="shared" si="0"/>
        <v>0</v>
      </c>
    </row>
    <row r="21" spans="1:4">
      <c r="A21" s="26">
        <v>42024</v>
      </c>
      <c r="B21" s="27">
        <v>89874</v>
      </c>
      <c r="C21" s="28" t="s">
        <v>7</v>
      </c>
      <c r="D21" s="62" t="b">
        <f t="shared" si="0"/>
        <v>0</v>
      </c>
    </row>
    <row r="22" spans="1:4">
      <c r="A22" s="26">
        <v>42025</v>
      </c>
      <c r="B22" s="27">
        <v>289850.39999999997</v>
      </c>
      <c r="C22" s="28" t="s">
        <v>7</v>
      </c>
      <c r="D22" s="62" t="b">
        <f t="shared" si="0"/>
        <v>0</v>
      </c>
    </row>
    <row r="23" spans="1:4">
      <c r="A23" s="26">
        <v>42026</v>
      </c>
      <c r="B23" s="27">
        <v>135958.79999999999</v>
      </c>
      <c r="C23" s="28" t="s">
        <v>7</v>
      </c>
      <c r="D23" s="62" t="b">
        <f t="shared" si="0"/>
        <v>0</v>
      </c>
    </row>
    <row r="24" spans="1:4">
      <c r="A24" s="26">
        <v>42027</v>
      </c>
      <c r="B24" s="27">
        <v>90903.599999999991</v>
      </c>
      <c r="C24" s="28" t="s">
        <v>7</v>
      </c>
      <c r="D24" s="62" t="b">
        <f t="shared" si="0"/>
        <v>0</v>
      </c>
    </row>
    <row r="25" spans="1:4">
      <c r="A25" s="26">
        <v>42028</v>
      </c>
      <c r="B25" s="27">
        <v>208881.6</v>
      </c>
      <c r="C25" s="28" t="s">
        <v>7</v>
      </c>
      <c r="D25" s="62" t="b">
        <f t="shared" si="0"/>
        <v>0</v>
      </c>
    </row>
    <row r="26" spans="1:4">
      <c r="A26" s="26">
        <v>42029</v>
      </c>
      <c r="B26" s="27">
        <v>38420.400000000001</v>
      </c>
      <c r="C26" s="28" t="s">
        <v>7</v>
      </c>
      <c r="D26" s="62" t="b">
        <f t="shared" si="0"/>
        <v>0</v>
      </c>
    </row>
    <row r="27" spans="1:4">
      <c r="A27" s="26">
        <v>42030</v>
      </c>
      <c r="B27" s="27">
        <v>107774.39999999999</v>
      </c>
      <c r="C27" s="28" t="s">
        <v>7</v>
      </c>
      <c r="D27" s="62" t="b">
        <f t="shared" si="0"/>
        <v>0</v>
      </c>
    </row>
    <row r="28" spans="1:4">
      <c r="A28" s="26">
        <v>42031</v>
      </c>
      <c r="B28" s="27">
        <v>501480</v>
      </c>
      <c r="C28" s="28" t="s">
        <v>7</v>
      </c>
      <c r="D28" s="62" t="b">
        <f t="shared" si="0"/>
        <v>0</v>
      </c>
    </row>
    <row r="29" spans="1:4">
      <c r="A29" s="26">
        <v>42032</v>
      </c>
      <c r="B29" s="27">
        <v>77298</v>
      </c>
      <c r="C29" s="28" t="s">
        <v>7</v>
      </c>
      <c r="D29" s="62" t="b">
        <f t="shared" si="0"/>
        <v>0</v>
      </c>
    </row>
    <row r="30" spans="1:4">
      <c r="A30" s="26">
        <v>42033</v>
      </c>
      <c r="B30" s="27">
        <v>96086.399999999994</v>
      </c>
      <c r="C30" s="28" t="s">
        <v>7</v>
      </c>
      <c r="D30" s="62" t="b">
        <f t="shared" si="0"/>
        <v>0</v>
      </c>
    </row>
    <row r="31" spans="1:4">
      <c r="A31" s="26">
        <v>42034</v>
      </c>
      <c r="B31" s="27">
        <v>285818.39999999997</v>
      </c>
      <c r="C31" s="28" t="s">
        <v>7</v>
      </c>
      <c r="D31" s="62" t="b">
        <f t="shared" si="0"/>
        <v>0</v>
      </c>
    </row>
    <row r="32" spans="1:4">
      <c r="A32" s="26">
        <v>42035</v>
      </c>
      <c r="B32" s="27">
        <v>80614.8</v>
      </c>
      <c r="C32" s="28" t="s">
        <v>7</v>
      </c>
      <c r="D32" s="62" t="b">
        <f t="shared" si="0"/>
        <v>0</v>
      </c>
    </row>
    <row r="33" spans="1:4">
      <c r="A33" s="26">
        <v>42036</v>
      </c>
      <c r="B33" s="27">
        <v>60554.399999999994</v>
      </c>
      <c r="C33" s="28" t="s">
        <v>7</v>
      </c>
      <c r="D33" s="62" t="b">
        <f t="shared" si="0"/>
        <v>0</v>
      </c>
    </row>
    <row r="34" spans="1:4">
      <c r="A34" s="26">
        <v>42037</v>
      </c>
      <c r="B34" s="27">
        <v>498453.6</v>
      </c>
      <c r="C34" s="28" t="s">
        <v>7</v>
      </c>
      <c r="D34" s="62" t="b">
        <f t="shared" si="0"/>
        <v>0</v>
      </c>
    </row>
    <row r="35" spans="1:4">
      <c r="A35" s="26">
        <v>42038</v>
      </c>
      <c r="B35" s="27">
        <v>272551.2</v>
      </c>
      <c r="C35" s="28" t="s">
        <v>7</v>
      </c>
      <c r="D35" s="62" t="b">
        <f t="shared" si="0"/>
        <v>0</v>
      </c>
    </row>
    <row r="36" spans="1:4">
      <c r="A36" s="26">
        <v>42039</v>
      </c>
      <c r="B36" s="27">
        <v>100866</v>
      </c>
      <c r="C36" s="28" t="s">
        <v>7</v>
      </c>
      <c r="D36" s="62" t="b">
        <f t="shared" si="0"/>
        <v>0</v>
      </c>
    </row>
    <row r="37" spans="1:4">
      <c r="A37" s="26">
        <v>42040</v>
      </c>
      <c r="B37" s="27">
        <v>251509.19999999998</v>
      </c>
      <c r="C37" s="28" t="s">
        <v>7</v>
      </c>
      <c r="D37" s="62" t="b">
        <f t="shared" si="0"/>
        <v>0</v>
      </c>
    </row>
    <row r="38" spans="1:4">
      <c r="A38" s="26">
        <v>42041</v>
      </c>
      <c r="B38" s="27">
        <v>285852</v>
      </c>
      <c r="C38" s="28" t="s">
        <v>7</v>
      </c>
      <c r="D38" s="62" t="b">
        <f t="shared" si="0"/>
        <v>0</v>
      </c>
    </row>
    <row r="39" spans="1:4">
      <c r="A39" s="26">
        <v>42042</v>
      </c>
      <c r="B39" s="27">
        <v>77977.2</v>
      </c>
      <c r="C39" s="28" t="s">
        <v>7</v>
      </c>
      <c r="D39" s="62" t="b">
        <f t="shared" si="0"/>
        <v>0</v>
      </c>
    </row>
    <row r="40" spans="1:4">
      <c r="A40" s="26">
        <v>42043</v>
      </c>
      <c r="B40" s="27">
        <v>535593.6</v>
      </c>
      <c r="C40" s="28" t="s">
        <v>7</v>
      </c>
      <c r="D40" s="62" t="b">
        <f t="shared" si="0"/>
        <v>0</v>
      </c>
    </row>
    <row r="41" spans="1:4">
      <c r="A41" s="26">
        <v>42044</v>
      </c>
      <c r="B41" s="27">
        <v>80180.399999999994</v>
      </c>
      <c r="C41" s="28" t="s">
        <v>7</v>
      </c>
      <c r="D41" s="62" t="b">
        <f t="shared" si="0"/>
        <v>0</v>
      </c>
    </row>
    <row r="42" spans="1:4">
      <c r="A42" s="26">
        <v>42045</v>
      </c>
      <c r="B42" s="27">
        <v>121536</v>
      </c>
      <c r="C42" s="28" t="s">
        <v>7</v>
      </c>
      <c r="D42" s="62" t="b">
        <f t="shared" si="0"/>
        <v>0</v>
      </c>
    </row>
    <row r="43" spans="1:4">
      <c r="A43" s="26">
        <v>42046</v>
      </c>
      <c r="B43" s="27">
        <v>116959.2</v>
      </c>
      <c r="C43" s="28" t="s">
        <v>7</v>
      </c>
      <c r="D43" s="62" t="b">
        <f t="shared" si="0"/>
        <v>0</v>
      </c>
    </row>
    <row r="44" spans="1:4">
      <c r="A44" s="26">
        <v>42047</v>
      </c>
      <c r="B44" s="27">
        <v>143286</v>
      </c>
      <c r="C44" s="28" t="s">
        <v>7</v>
      </c>
      <c r="D44" s="62" t="b">
        <f t="shared" si="0"/>
        <v>0</v>
      </c>
    </row>
    <row r="45" spans="1:4">
      <c r="A45" s="26">
        <v>42048</v>
      </c>
      <c r="B45" s="27">
        <v>544267.19999999995</v>
      </c>
      <c r="C45" s="28" t="s">
        <v>7</v>
      </c>
      <c r="D45" s="62" t="b">
        <f t="shared" si="0"/>
        <v>0</v>
      </c>
    </row>
    <row r="46" spans="1:4">
      <c r="A46" s="26">
        <v>42049</v>
      </c>
      <c r="B46" s="27">
        <v>106639.2</v>
      </c>
      <c r="C46" s="28" t="s">
        <v>7</v>
      </c>
      <c r="D46" s="62" t="b">
        <f t="shared" si="0"/>
        <v>0</v>
      </c>
    </row>
    <row r="47" spans="1:4">
      <c r="A47" s="26">
        <v>42050</v>
      </c>
      <c r="B47" s="27">
        <v>31240.799999999999</v>
      </c>
      <c r="C47" s="28" t="s">
        <v>7</v>
      </c>
      <c r="D47" s="62" t="b">
        <f t="shared" si="0"/>
        <v>0</v>
      </c>
    </row>
    <row r="48" spans="1:4">
      <c r="A48" s="26">
        <v>42051</v>
      </c>
      <c r="B48" s="27">
        <v>402483.6</v>
      </c>
      <c r="C48" s="28" t="s">
        <v>7</v>
      </c>
      <c r="D48" s="62" t="b">
        <f t="shared" si="0"/>
        <v>0</v>
      </c>
    </row>
    <row r="49" spans="1:4">
      <c r="A49" s="26">
        <v>42052</v>
      </c>
      <c r="B49" s="27">
        <v>227007.6</v>
      </c>
      <c r="C49" s="28" t="s">
        <v>7</v>
      </c>
      <c r="D49" s="62" t="b">
        <f t="shared" si="0"/>
        <v>0</v>
      </c>
    </row>
    <row r="50" spans="1:4">
      <c r="A50" s="26">
        <v>42053</v>
      </c>
      <c r="B50" s="27">
        <v>56900.4</v>
      </c>
      <c r="C50" s="28" t="s">
        <v>7</v>
      </c>
      <c r="D50" s="62" t="b">
        <f t="shared" si="0"/>
        <v>0</v>
      </c>
    </row>
    <row r="51" spans="1:4">
      <c r="A51" s="26">
        <v>42054</v>
      </c>
      <c r="B51" s="27">
        <v>365858.39999999997</v>
      </c>
      <c r="C51" s="28" t="s">
        <v>7</v>
      </c>
      <c r="D51" s="62" t="b">
        <f t="shared" si="0"/>
        <v>0</v>
      </c>
    </row>
    <row r="52" spans="1:4">
      <c r="A52" s="26">
        <v>42055</v>
      </c>
      <c r="B52" s="27">
        <v>4372.8</v>
      </c>
      <c r="C52" s="28" t="s">
        <v>7</v>
      </c>
      <c r="D52" s="62" t="b">
        <f t="shared" si="0"/>
        <v>0</v>
      </c>
    </row>
    <row r="53" spans="1:4">
      <c r="A53" s="26">
        <v>42056</v>
      </c>
      <c r="B53" s="27">
        <v>105668.4</v>
      </c>
      <c r="C53" s="28" t="s">
        <v>7</v>
      </c>
      <c r="D53" s="62" t="b">
        <f t="shared" si="0"/>
        <v>0</v>
      </c>
    </row>
    <row r="54" spans="1:4">
      <c r="A54" s="26">
        <v>42057</v>
      </c>
      <c r="B54" s="27">
        <v>59313.599999999999</v>
      </c>
      <c r="C54" s="28" t="s">
        <v>7</v>
      </c>
      <c r="D54" s="62" t="b">
        <f t="shared" si="0"/>
        <v>0</v>
      </c>
    </row>
    <row r="55" spans="1:4">
      <c r="A55" s="26">
        <v>42058</v>
      </c>
      <c r="B55" s="27">
        <v>74559.599999999991</v>
      </c>
      <c r="C55" s="28" t="s">
        <v>7</v>
      </c>
      <c r="D55" s="62" t="b">
        <f t="shared" si="0"/>
        <v>0</v>
      </c>
    </row>
    <row r="56" spans="1:4">
      <c r="A56" s="26">
        <v>42059</v>
      </c>
      <c r="B56" s="27">
        <v>156504</v>
      </c>
      <c r="C56" s="28" t="s">
        <v>7</v>
      </c>
      <c r="D56" s="62" t="b">
        <f t="shared" si="0"/>
        <v>0</v>
      </c>
    </row>
    <row r="57" spans="1:4">
      <c r="A57" s="26">
        <v>42060</v>
      </c>
      <c r="B57" s="27">
        <v>97882.8</v>
      </c>
      <c r="C57" s="28" t="s">
        <v>7</v>
      </c>
      <c r="D57" s="62" t="b">
        <f t="shared" si="0"/>
        <v>0</v>
      </c>
    </row>
    <row r="58" spans="1:4">
      <c r="A58" s="26">
        <v>42061</v>
      </c>
      <c r="B58" s="27">
        <v>142374</v>
      </c>
      <c r="C58" s="28" t="s">
        <v>7</v>
      </c>
      <c r="D58" s="62" t="b">
        <f t="shared" si="0"/>
        <v>0</v>
      </c>
    </row>
    <row r="59" spans="1:4">
      <c r="A59" s="26">
        <v>42062</v>
      </c>
      <c r="B59" s="27">
        <v>163490.4</v>
      </c>
      <c r="C59" s="28" t="s">
        <v>7</v>
      </c>
      <c r="D59" s="62" t="b">
        <f t="shared" si="0"/>
        <v>0</v>
      </c>
    </row>
    <row r="60" spans="1:4">
      <c r="A60" s="26">
        <v>42063</v>
      </c>
      <c r="B60" s="27">
        <v>245263.19999999998</v>
      </c>
      <c r="C60" s="28" t="s">
        <v>7</v>
      </c>
      <c r="D60" s="62" t="b">
        <f t="shared" si="0"/>
        <v>0</v>
      </c>
    </row>
    <row r="61" spans="1:4">
      <c r="A61" s="26">
        <v>42064</v>
      </c>
      <c r="B61" s="27">
        <v>216908.4</v>
      </c>
      <c r="C61" s="28" t="s">
        <v>7</v>
      </c>
      <c r="D61" s="62" t="b">
        <f t="shared" si="0"/>
        <v>0</v>
      </c>
    </row>
    <row r="62" spans="1:4">
      <c r="A62" s="26">
        <v>42065</v>
      </c>
      <c r="B62" s="27">
        <v>171472.8</v>
      </c>
      <c r="C62" s="28" t="s">
        <v>7</v>
      </c>
      <c r="D62" s="62" t="b">
        <f t="shared" si="0"/>
        <v>0</v>
      </c>
    </row>
    <row r="63" spans="1:4">
      <c r="A63" s="26">
        <v>42066</v>
      </c>
      <c r="B63" s="27">
        <v>329599.2</v>
      </c>
      <c r="C63" s="28" t="s">
        <v>7</v>
      </c>
      <c r="D63" s="62" t="b">
        <f t="shared" si="0"/>
        <v>0</v>
      </c>
    </row>
    <row r="64" spans="1:4">
      <c r="A64" s="26">
        <v>42067</v>
      </c>
      <c r="B64" s="27">
        <v>48717.599999999999</v>
      </c>
      <c r="C64" s="28" t="s">
        <v>7</v>
      </c>
      <c r="D64" s="62" t="b">
        <f t="shared" si="0"/>
        <v>0</v>
      </c>
    </row>
    <row r="65" spans="1:4">
      <c r="A65" s="26">
        <v>42068</v>
      </c>
      <c r="B65" s="27">
        <v>378519.6</v>
      </c>
      <c r="C65" s="28" t="s">
        <v>7</v>
      </c>
      <c r="D65" s="62" t="b">
        <f t="shared" si="0"/>
        <v>0</v>
      </c>
    </row>
    <row r="66" spans="1:4">
      <c r="A66" s="26">
        <v>42069</v>
      </c>
      <c r="B66" s="27">
        <v>205700.4</v>
      </c>
      <c r="C66" s="28" t="s">
        <v>7</v>
      </c>
      <c r="D66" s="62" t="b">
        <f t="shared" si="0"/>
        <v>0</v>
      </c>
    </row>
    <row r="67" spans="1:4">
      <c r="A67" s="26">
        <v>42070</v>
      </c>
      <c r="B67" s="27">
        <v>343754.39999999997</v>
      </c>
      <c r="C67" s="28" t="s">
        <v>7</v>
      </c>
      <c r="D67" s="62" t="b">
        <f t="shared" ref="D67:D91" si="1">OR(B67&lt;$G$5,B67&gt;$G$6)</f>
        <v>0</v>
      </c>
    </row>
    <row r="68" spans="1:4">
      <c r="A68" s="26">
        <v>42071</v>
      </c>
      <c r="B68" s="27">
        <v>427430.39999999997</v>
      </c>
      <c r="C68" s="28" t="s">
        <v>7</v>
      </c>
      <c r="D68" s="62" t="b">
        <f t="shared" si="1"/>
        <v>0</v>
      </c>
    </row>
    <row r="69" spans="1:4">
      <c r="A69" s="26">
        <v>42072</v>
      </c>
      <c r="B69" s="27">
        <v>89178</v>
      </c>
      <c r="C69" s="28" t="s">
        <v>7</v>
      </c>
      <c r="D69" s="62" t="b">
        <f t="shared" si="1"/>
        <v>0</v>
      </c>
    </row>
    <row r="70" spans="1:4">
      <c r="A70" s="26">
        <v>42073</v>
      </c>
      <c r="B70" s="27">
        <v>38163.599999999999</v>
      </c>
      <c r="C70" s="28" t="s">
        <v>7</v>
      </c>
      <c r="D70" s="62" t="b">
        <f t="shared" si="1"/>
        <v>0</v>
      </c>
    </row>
    <row r="71" spans="1:4">
      <c r="A71" s="26">
        <v>42074</v>
      </c>
      <c r="B71" s="27">
        <v>132982.79999999999</v>
      </c>
      <c r="C71" s="28" t="s">
        <v>7</v>
      </c>
      <c r="D71" s="62" t="b">
        <f t="shared" si="1"/>
        <v>0</v>
      </c>
    </row>
    <row r="72" spans="1:4">
      <c r="A72" s="26">
        <v>42075</v>
      </c>
      <c r="B72" s="27">
        <v>105732</v>
      </c>
      <c r="C72" s="28" t="s">
        <v>7</v>
      </c>
      <c r="D72" s="62" t="b">
        <f t="shared" si="1"/>
        <v>0</v>
      </c>
    </row>
    <row r="73" spans="1:4">
      <c r="A73" s="26">
        <v>42076</v>
      </c>
      <c r="B73" s="27">
        <v>52159.199999999997</v>
      </c>
      <c r="C73" s="28" t="s">
        <v>7</v>
      </c>
      <c r="D73" s="62" t="b">
        <f t="shared" si="1"/>
        <v>0</v>
      </c>
    </row>
    <row r="74" spans="1:4">
      <c r="A74" s="26">
        <v>42077</v>
      </c>
      <c r="B74" s="27">
        <v>21932.399999999998</v>
      </c>
      <c r="C74" s="28" t="s">
        <v>7</v>
      </c>
      <c r="D74" s="62" t="b">
        <f t="shared" si="1"/>
        <v>0</v>
      </c>
    </row>
    <row r="75" spans="1:4">
      <c r="A75" s="26">
        <v>42078</v>
      </c>
      <c r="B75" s="27">
        <v>10310.4</v>
      </c>
      <c r="C75" s="28" t="s">
        <v>7</v>
      </c>
      <c r="D75" s="62" t="b">
        <f t="shared" si="1"/>
        <v>0</v>
      </c>
    </row>
    <row r="76" spans="1:4">
      <c r="A76" s="26">
        <v>42079</v>
      </c>
      <c r="B76" s="27">
        <v>75301.2</v>
      </c>
      <c r="C76" s="28" t="s">
        <v>7</v>
      </c>
      <c r="D76" s="62" t="b">
        <f t="shared" si="1"/>
        <v>0</v>
      </c>
    </row>
    <row r="77" spans="1:4">
      <c r="A77" s="26">
        <v>42080</v>
      </c>
      <c r="B77" s="27">
        <v>18448.8</v>
      </c>
      <c r="C77" s="28" t="s">
        <v>7</v>
      </c>
      <c r="D77" s="62" t="b">
        <f t="shared" si="1"/>
        <v>0</v>
      </c>
    </row>
    <row r="78" spans="1:4">
      <c r="A78" s="26">
        <v>42081</v>
      </c>
      <c r="B78" s="27">
        <v>530793.6</v>
      </c>
      <c r="C78" s="28" t="s">
        <v>7</v>
      </c>
      <c r="D78" s="62" t="b">
        <f t="shared" si="1"/>
        <v>0</v>
      </c>
    </row>
    <row r="79" spans="1:4">
      <c r="A79" s="26">
        <v>42082</v>
      </c>
      <c r="B79" s="27">
        <v>113904</v>
      </c>
      <c r="C79" s="28" t="s">
        <v>7</v>
      </c>
      <c r="D79" s="62" t="b">
        <f t="shared" si="1"/>
        <v>0</v>
      </c>
    </row>
    <row r="80" spans="1:4">
      <c r="A80" s="26">
        <v>42083</v>
      </c>
      <c r="B80" s="27">
        <v>109087.2</v>
      </c>
      <c r="C80" s="28" t="s">
        <v>7</v>
      </c>
      <c r="D80" s="62" t="b">
        <f t="shared" si="1"/>
        <v>0</v>
      </c>
    </row>
    <row r="81" spans="1:4">
      <c r="A81" s="26">
        <v>42084</v>
      </c>
      <c r="B81" s="27">
        <v>517848</v>
      </c>
      <c r="C81" s="28" t="s">
        <v>7</v>
      </c>
      <c r="D81" s="62" t="b">
        <f t="shared" si="1"/>
        <v>0</v>
      </c>
    </row>
    <row r="82" spans="1:4">
      <c r="A82" s="26">
        <v>42085</v>
      </c>
      <c r="B82" s="27">
        <v>364538.39999999997</v>
      </c>
      <c r="C82" s="28" t="s">
        <v>7</v>
      </c>
      <c r="D82" s="62" t="b">
        <f t="shared" si="1"/>
        <v>0</v>
      </c>
    </row>
    <row r="83" spans="1:4">
      <c r="A83" s="26">
        <v>42086</v>
      </c>
      <c r="B83" s="27">
        <v>95810.4</v>
      </c>
      <c r="C83" s="28" t="s">
        <v>7</v>
      </c>
      <c r="D83" s="62" t="b">
        <f t="shared" si="1"/>
        <v>0</v>
      </c>
    </row>
    <row r="84" spans="1:4">
      <c r="A84" s="26">
        <v>42087</v>
      </c>
      <c r="B84" s="27">
        <v>541342.79999999993</v>
      </c>
      <c r="C84" s="28" t="s">
        <v>7</v>
      </c>
      <c r="D84" s="62" t="b">
        <f t="shared" si="1"/>
        <v>0</v>
      </c>
    </row>
    <row r="85" spans="1:4">
      <c r="A85" s="26">
        <v>42088</v>
      </c>
      <c r="B85" s="27">
        <v>58910.400000000001</v>
      </c>
      <c r="C85" s="28" t="s">
        <v>7</v>
      </c>
      <c r="D85" s="62" t="b">
        <f t="shared" si="1"/>
        <v>0</v>
      </c>
    </row>
    <row r="86" spans="1:4">
      <c r="A86" s="26">
        <v>42089</v>
      </c>
      <c r="B86" s="27">
        <v>374929.2</v>
      </c>
      <c r="C86" s="28" t="s">
        <v>7</v>
      </c>
      <c r="D86" s="62" t="b">
        <f t="shared" si="1"/>
        <v>0</v>
      </c>
    </row>
    <row r="87" spans="1:4">
      <c r="A87" s="26">
        <v>42090</v>
      </c>
      <c r="B87" s="27">
        <v>450775.2</v>
      </c>
      <c r="C87" s="28" t="s">
        <v>7</v>
      </c>
      <c r="D87" s="62" t="b">
        <f t="shared" si="1"/>
        <v>0</v>
      </c>
    </row>
    <row r="88" spans="1:4">
      <c r="A88" s="26">
        <v>42091</v>
      </c>
      <c r="B88" s="27">
        <v>68239.199999999997</v>
      </c>
      <c r="C88" s="28" t="s">
        <v>7</v>
      </c>
      <c r="D88" s="62" t="b">
        <f t="shared" si="1"/>
        <v>0</v>
      </c>
    </row>
    <row r="89" spans="1:4">
      <c r="A89" s="26">
        <v>42092</v>
      </c>
      <c r="B89" s="27">
        <v>303039.59999999998</v>
      </c>
      <c r="C89" s="28" t="s">
        <v>7</v>
      </c>
      <c r="D89" s="62" t="b">
        <f t="shared" si="1"/>
        <v>0</v>
      </c>
    </row>
    <row r="90" spans="1:4">
      <c r="A90" s="26">
        <v>42093</v>
      </c>
      <c r="B90" s="27">
        <v>109822.8</v>
      </c>
      <c r="C90" s="28" t="s">
        <v>7</v>
      </c>
      <c r="D90" s="62" t="b">
        <f t="shared" si="1"/>
        <v>0</v>
      </c>
    </row>
    <row r="91" spans="1:4">
      <c r="A91" s="29">
        <v>42094</v>
      </c>
      <c r="B91" s="30">
        <v>66280.800000000003</v>
      </c>
      <c r="C91" s="31" t="s">
        <v>7</v>
      </c>
      <c r="D91" s="62" t="b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1660-1C9E-4AC3-82DE-3F71FAAE8789}">
  <dimension ref="A1:G91"/>
  <sheetViews>
    <sheetView workbookViewId="0">
      <selection activeCell="C19" sqref="C19"/>
    </sheetView>
  </sheetViews>
  <sheetFormatPr defaultRowHeight="15.75"/>
  <cols>
    <col min="1" max="1" width="10" bestFit="1" customWidth="1"/>
    <col min="2" max="2" width="15.25" bestFit="1" customWidth="1"/>
    <col min="3" max="3" width="15.75" bestFit="1" customWidth="1"/>
    <col min="4" max="4" width="10.25" customWidth="1"/>
    <col min="6" max="6" width="12.5" bestFit="1" customWidth="1"/>
    <col min="7" max="7" width="11.125" bestFit="1" customWidth="1"/>
  </cols>
  <sheetData>
    <row r="1" spans="1:7" ht="16.5" thickBot="1">
      <c r="A1" s="23" t="s">
        <v>12</v>
      </c>
      <c r="B1" s="24" t="s">
        <v>1</v>
      </c>
      <c r="C1" s="25" t="s">
        <v>11</v>
      </c>
      <c r="D1" s="25" t="s">
        <v>52</v>
      </c>
    </row>
    <row r="2" spans="1:7" ht="16.5" thickTop="1">
      <c r="A2" s="26">
        <v>42005</v>
      </c>
      <c r="B2" s="27">
        <v>31494.014999999999</v>
      </c>
      <c r="C2" s="28" t="s">
        <v>8</v>
      </c>
      <c r="D2" s="62" t="b">
        <f>OR(B2&lt;$G$5,B2&gt;$G$6)</f>
        <v>0</v>
      </c>
      <c r="F2" s="55" t="s">
        <v>47</v>
      </c>
      <c r="G2" s="56">
        <f>_xlfn.QUARTILE.INC($B$2:$B$91,1)</f>
        <v>118879.34625</v>
      </c>
    </row>
    <row r="3" spans="1:7">
      <c r="A3" s="26">
        <v>42006</v>
      </c>
      <c r="B3" s="27">
        <v>238344.12</v>
      </c>
      <c r="C3" s="28" t="s">
        <v>8</v>
      </c>
      <c r="D3" s="62" t="b">
        <f t="shared" ref="D3:D66" si="0">OR(B3&lt;$G$5,B3&gt;$G$6)</f>
        <v>0</v>
      </c>
      <c r="F3" s="57" t="s">
        <v>48</v>
      </c>
      <c r="G3" s="58">
        <f>_xlfn.QUARTILE.INC($B$2:$B$91,3)</f>
        <v>605310.77249999996</v>
      </c>
    </row>
    <row r="4" spans="1:7">
      <c r="A4" s="26">
        <v>42007</v>
      </c>
      <c r="B4" s="27">
        <v>51614.01</v>
      </c>
      <c r="C4" s="28" t="s">
        <v>8</v>
      </c>
      <c r="D4" s="62" t="b">
        <f t="shared" si="0"/>
        <v>0</v>
      </c>
      <c r="F4" s="57" t="s">
        <v>49</v>
      </c>
      <c r="G4" s="59">
        <f>G3-G2</f>
        <v>486431.42624999996</v>
      </c>
    </row>
    <row r="5" spans="1:7">
      <c r="A5" s="26">
        <v>42008</v>
      </c>
      <c r="B5" s="27">
        <v>156188.655</v>
      </c>
      <c r="C5" s="28" t="s">
        <v>8</v>
      </c>
      <c r="D5" s="62" t="b">
        <f t="shared" si="0"/>
        <v>0</v>
      </c>
      <c r="F5" s="57" t="s">
        <v>50</v>
      </c>
      <c r="G5" s="59">
        <f>G2-1.5*G4</f>
        <v>-610767.79312499985</v>
      </c>
    </row>
    <row r="6" spans="1:7">
      <c r="A6" s="26">
        <v>42009</v>
      </c>
      <c r="B6" s="27">
        <v>230108.44500000001</v>
      </c>
      <c r="C6" s="28" t="s">
        <v>8</v>
      </c>
      <c r="D6" s="62" t="b">
        <f t="shared" si="0"/>
        <v>0</v>
      </c>
      <c r="F6" s="60" t="s">
        <v>51</v>
      </c>
      <c r="G6" s="61">
        <f>G3+1.5*G4</f>
        <v>1334957.9118749998</v>
      </c>
    </row>
    <row r="7" spans="1:7">
      <c r="A7" s="26">
        <v>42010</v>
      </c>
      <c r="B7" s="27">
        <v>241043.04</v>
      </c>
      <c r="C7" s="28" t="s">
        <v>8</v>
      </c>
      <c r="D7" s="62" t="b">
        <f t="shared" si="0"/>
        <v>0</v>
      </c>
    </row>
    <row r="8" spans="1:7">
      <c r="A8" s="26">
        <v>42011</v>
      </c>
      <c r="B8" s="27">
        <v>41734.035000000003</v>
      </c>
      <c r="C8" s="28" t="s">
        <v>8</v>
      </c>
      <c r="D8" s="62" t="b">
        <f t="shared" si="0"/>
        <v>0</v>
      </c>
    </row>
    <row r="9" spans="1:7">
      <c r="A9" s="26">
        <v>42012</v>
      </c>
      <c r="B9" s="27">
        <v>1395072.3149999999</v>
      </c>
      <c r="C9" s="28" t="s">
        <v>8</v>
      </c>
      <c r="D9" s="62" t="b">
        <f t="shared" si="0"/>
        <v>1</v>
      </c>
      <c r="F9" s="43" t="s">
        <v>53</v>
      </c>
      <c r="G9">
        <f>COUNTIF(Table5[Outlier?], TRUE)</f>
        <v>1</v>
      </c>
    </row>
    <row r="10" spans="1:7">
      <c r="A10" s="26">
        <v>42013</v>
      </c>
      <c r="B10" s="27">
        <v>281952.09000000003</v>
      </c>
      <c r="C10" s="28" t="s">
        <v>8</v>
      </c>
      <c r="D10" s="62" t="b">
        <f t="shared" si="0"/>
        <v>0</v>
      </c>
    </row>
    <row r="11" spans="1:7">
      <c r="A11" s="26">
        <v>42014</v>
      </c>
      <c r="B11" s="27">
        <v>675399.06</v>
      </c>
      <c r="C11" s="28" t="s">
        <v>8</v>
      </c>
      <c r="D11" s="62" t="b">
        <f t="shared" si="0"/>
        <v>0</v>
      </c>
    </row>
    <row r="12" spans="1:7">
      <c r="A12" s="26">
        <v>42015</v>
      </c>
      <c r="B12" s="27">
        <v>71660.294999999998</v>
      </c>
      <c r="C12" s="28" t="s">
        <v>8</v>
      </c>
      <c r="D12" s="62" t="b">
        <f t="shared" si="0"/>
        <v>0</v>
      </c>
    </row>
    <row r="13" spans="1:7">
      <c r="A13" s="26">
        <v>42016</v>
      </c>
      <c r="B13" s="27">
        <v>222513.48</v>
      </c>
      <c r="C13" s="28" t="s">
        <v>8</v>
      </c>
      <c r="D13" s="62" t="b">
        <f t="shared" si="0"/>
        <v>0</v>
      </c>
    </row>
    <row r="14" spans="1:7">
      <c r="A14" s="26">
        <v>42017</v>
      </c>
      <c r="B14" s="27">
        <v>33260.22</v>
      </c>
      <c r="C14" s="28" t="s">
        <v>8</v>
      </c>
      <c r="D14" s="62" t="b">
        <f t="shared" si="0"/>
        <v>0</v>
      </c>
    </row>
    <row r="15" spans="1:7">
      <c r="A15" s="26">
        <v>42018</v>
      </c>
      <c r="B15" s="27">
        <v>19260.990000000002</v>
      </c>
      <c r="C15" s="28" t="s">
        <v>8</v>
      </c>
      <c r="D15" s="62" t="b">
        <f t="shared" si="0"/>
        <v>0</v>
      </c>
    </row>
    <row r="16" spans="1:7">
      <c r="A16" s="26">
        <v>42019</v>
      </c>
      <c r="B16" s="27">
        <v>487563.3</v>
      </c>
      <c r="C16" s="28" t="s">
        <v>8</v>
      </c>
      <c r="D16" s="62" t="b">
        <f t="shared" si="0"/>
        <v>0</v>
      </c>
    </row>
    <row r="17" spans="1:4">
      <c r="A17" s="26">
        <v>42020</v>
      </c>
      <c r="B17" s="27">
        <v>43939.665000000001</v>
      </c>
      <c r="C17" s="28" t="s">
        <v>8</v>
      </c>
      <c r="D17" s="62" t="b">
        <f t="shared" si="0"/>
        <v>0</v>
      </c>
    </row>
    <row r="18" spans="1:4">
      <c r="A18" s="26">
        <v>42021</v>
      </c>
      <c r="B18" s="27">
        <v>754203.55500000005</v>
      </c>
      <c r="C18" s="28" t="s">
        <v>8</v>
      </c>
      <c r="D18" s="62" t="b">
        <f t="shared" si="0"/>
        <v>0</v>
      </c>
    </row>
    <row r="19" spans="1:4">
      <c r="A19" s="26">
        <v>42022</v>
      </c>
      <c r="B19" s="27">
        <v>140752.07999999999</v>
      </c>
      <c r="C19" s="28" t="s">
        <v>8</v>
      </c>
      <c r="D19" s="62" t="b">
        <f t="shared" si="0"/>
        <v>0</v>
      </c>
    </row>
    <row r="20" spans="1:4">
      <c r="A20" s="26">
        <v>42023</v>
      </c>
      <c r="B20" s="27">
        <v>1020877.83</v>
      </c>
      <c r="C20" s="28" t="s">
        <v>8</v>
      </c>
      <c r="D20" s="62" t="b">
        <f t="shared" si="0"/>
        <v>0</v>
      </c>
    </row>
    <row r="21" spans="1:4">
      <c r="A21" s="26">
        <v>42024</v>
      </c>
      <c r="B21" s="27">
        <v>68689.214999999997</v>
      </c>
      <c r="C21" s="28" t="s">
        <v>8</v>
      </c>
      <c r="D21" s="62" t="b">
        <f t="shared" si="0"/>
        <v>0</v>
      </c>
    </row>
    <row r="22" spans="1:4">
      <c r="A22" s="26">
        <v>42025</v>
      </c>
      <c r="B22" s="27">
        <v>515799.9</v>
      </c>
      <c r="C22" s="28" t="s">
        <v>8</v>
      </c>
      <c r="D22" s="62" t="b">
        <f t="shared" si="0"/>
        <v>0</v>
      </c>
    </row>
    <row r="23" spans="1:4">
      <c r="A23" s="26">
        <v>42026</v>
      </c>
      <c r="B23" s="27">
        <v>112076.05500000001</v>
      </c>
      <c r="C23" s="28" t="s">
        <v>8</v>
      </c>
      <c r="D23" s="62" t="b">
        <f t="shared" si="0"/>
        <v>0</v>
      </c>
    </row>
    <row r="24" spans="1:4">
      <c r="A24" s="26">
        <v>42027</v>
      </c>
      <c r="B24" s="27">
        <v>881767.21499999997</v>
      </c>
      <c r="C24" s="28" t="s">
        <v>8</v>
      </c>
      <c r="D24" s="62" t="b">
        <f t="shared" si="0"/>
        <v>0</v>
      </c>
    </row>
    <row r="25" spans="1:4">
      <c r="A25" s="26">
        <v>42028</v>
      </c>
      <c r="B25" s="27">
        <v>1040853.24</v>
      </c>
      <c r="C25" s="28" t="s">
        <v>8</v>
      </c>
      <c r="D25" s="62" t="b">
        <f t="shared" si="0"/>
        <v>0</v>
      </c>
    </row>
    <row r="26" spans="1:4">
      <c r="A26" s="26">
        <v>42029</v>
      </c>
      <c r="B26" s="27">
        <v>826870.27500000002</v>
      </c>
      <c r="C26" s="28" t="s">
        <v>8</v>
      </c>
      <c r="D26" s="62" t="b">
        <f t="shared" si="0"/>
        <v>0</v>
      </c>
    </row>
    <row r="27" spans="1:4">
      <c r="A27" s="26">
        <v>42030</v>
      </c>
      <c r="B27" s="27">
        <v>87142.23</v>
      </c>
      <c r="C27" s="28" t="s">
        <v>8</v>
      </c>
      <c r="D27" s="62" t="b">
        <f t="shared" si="0"/>
        <v>0</v>
      </c>
    </row>
    <row r="28" spans="1:4">
      <c r="A28" s="26">
        <v>42031</v>
      </c>
      <c r="B28" s="27">
        <v>1233959.2649999999</v>
      </c>
      <c r="C28" s="28" t="s">
        <v>8</v>
      </c>
      <c r="D28" s="62" t="b">
        <f t="shared" si="0"/>
        <v>0</v>
      </c>
    </row>
    <row r="29" spans="1:4">
      <c r="A29" s="26">
        <v>42032</v>
      </c>
      <c r="B29" s="27">
        <v>1271409.615</v>
      </c>
      <c r="C29" s="28" t="s">
        <v>8</v>
      </c>
      <c r="D29" s="62" t="b">
        <f t="shared" si="0"/>
        <v>0</v>
      </c>
    </row>
    <row r="30" spans="1:4">
      <c r="A30" s="26">
        <v>42033</v>
      </c>
      <c r="B30" s="27">
        <v>149319.45000000001</v>
      </c>
      <c r="C30" s="28" t="s">
        <v>8</v>
      </c>
      <c r="D30" s="62" t="b">
        <f t="shared" si="0"/>
        <v>0</v>
      </c>
    </row>
    <row r="31" spans="1:4">
      <c r="A31" s="26">
        <v>42034</v>
      </c>
      <c r="B31" s="27">
        <v>96347.475000000006</v>
      </c>
      <c r="C31" s="28" t="s">
        <v>8</v>
      </c>
      <c r="D31" s="62" t="b">
        <f t="shared" si="0"/>
        <v>0</v>
      </c>
    </row>
    <row r="32" spans="1:4">
      <c r="A32" s="26">
        <v>42035</v>
      </c>
      <c r="B32" s="27">
        <v>601147.57499999995</v>
      </c>
      <c r="C32" s="28" t="s">
        <v>8</v>
      </c>
      <c r="D32" s="62" t="b">
        <f t="shared" si="0"/>
        <v>0</v>
      </c>
    </row>
    <row r="33" spans="1:4">
      <c r="A33" s="26">
        <v>42036</v>
      </c>
      <c r="B33" s="27">
        <v>24409.35</v>
      </c>
      <c r="C33" s="28" t="s">
        <v>8</v>
      </c>
      <c r="D33" s="62" t="b">
        <f t="shared" si="0"/>
        <v>0</v>
      </c>
    </row>
    <row r="34" spans="1:4">
      <c r="A34" s="26">
        <v>42037</v>
      </c>
      <c r="B34" s="27">
        <v>207380.25</v>
      </c>
      <c r="C34" s="28" t="s">
        <v>8</v>
      </c>
      <c r="D34" s="62" t="b">
        <f t="shared" si="0"/>
        <v>0</v>
      </c>
    </row>
    <row r="35" spans="1:4">
      <c r="A35" s="26">
        <v>42038</v>
      </c>
      <c r="B35" s="27">
        <v>1033890.48</v>
      </c>
      <c r="C35" s="28" t="s">
        <v>8</v>
      </c>
      <c r="D35" s="62" t="b">
        <f t="shared" si="0"/>
        <v>0</v>
      </c>
    </row>
    <row r="36" spans="1:4">
      <c r="A36" s="26">
        <v>42039</v>
      </c>
      <c r="B36" s="27">
        <v>194489.505</v>
      </c>
      <c r="C36" s="28" t="s">
        <v>8</v>
      </c>
      <c r="D36" s="62" t="b">
        <f t="shared" si="0"/>
        <v>0</v>
      </c>
    </row>
    <row r="37" spans="1:4">
      <c r="A37" s="26">
        <v>42040</v>
      </c>
      <c r="B37" s="27">
        <v>114911.05500000001</v>
      </c>
      <c r="C37" s="28" t="s">
        <v>8</v>
      </c>
      <c r="D37" s="62" t="b">
        <f t="shared" si="0"/>
        <v>0</v>
      </c>
    </row>
    <row r="38" spans="1:4">
      <c r="A38" s="26">
        <v>42041</v>
      </c>
      <c r="B38" s="27">
        <v>757937.25</v>
      </c>
      <c r="C38" s="28" t="s">
        <v>8</v>
      </c>
      <c r="D38" s="62" t="b">
        <f t="shared" si="0"/>
        <v>0</v>
      </c>
    </row>
    <row r="39" spans="1:4">
      <c r="A39" s="26">
        <v>42042</v>
      </c>
      <c r="B39" s="27">
        <v>533728.44000000006</v>
      </c>
      <c r="C39" s="28" t="s">
        <v>8</v>
      </c>
      <c r="D39" s="62" t="b">
        <f t="shared" si="0"/>
        <v>0</v>
      </c>
    </row>
    <row r="40" spans="1:4">
      <c r="A40" s="26">
        <v>42043</v>
      </c>
      <c r="B40" s="27">
        <v>379011.15</v>
      </c>
      <c r="C40" s="28" t="s">
        <v>8</v>
      </c>
      <c r="D40" s="62" t="b">
        <f t="shared" si="0"/>
        <v>0</v>
      </c>
    </row>
    <row r="41" spans="1:4">
      <c r="A41" s="26">
        <v>42044</v>
      </c>
      <c r="B41" s="27">
        <v>215995.815</v>
      </c>
      <c r="C41" s="28" t="s">
        <v>8</v>
      </c>
      <c r="D41" s="62" t="b">
        <f t="shared" si="0"/>
        <v>0</v>
      </c>
    </row>
    <row r="42" spans="1:4">
      <c r="A42" s="26">
        <v>42045</v>
      </c>
      <c r="B42" s="27">
        <v>277645.72499999998</v>
      </c>
      <c r="C42" s="28" t="s">
        <v>8</v>
      </c>
      <c r="D42" s="62" t="b">
        <f t="shared" si="0"/>
        <v>0</v>
      </c>
    </row>
    <row r="43" spans="1:4">
      <c r="A43" s="26">
        <v>42046</v>
      </c>
      <c r="B43" s="27">
        <v>243169.29</v>
      </c>
      <c r="C43" s="28" t="s">
        <v>8</v>
      </c>
      <c r="D43" s="62" t="b">
        <f t="shared" si="0"/>
        <v>0</v>
      </c>
    </row>
    <row r="44" spans="1:4">
      <c r="A44" s="26">
        <v>42047</v>
      </c>
      <c r="B44" s="27">
        <v>723185.82</v>
      </c>
      <c r="C44" s="28" t="s">
        <v>8</v>
      </c>
      <c r="D44" s="62" t="b">
        <f t="shared" si="0"/>
        <v>0</v>
      </c>
    </row>
    <row r="45" spans="1:4">
      <c r="A45" s="26">
        <v>42048</v>
      </c>
      <c r="B45" s="27">
        <v>52793.37</v>
      </c>
      <c r="C45" s="28" t="s">
        <v>8</v>
      </c>
      <c r="D45" s="62" t="b">
        <f t="shared" si="0"/>
        <v>0</v>
      </c>
    </row>
    <row r="46" spans="1:4">
      <c r="A46" s="26">
        <v>42049</v>
      </c>
      <c r="B46" s="27">
        <v>11161.395</v>
      </c>
      <c r="C46" s="28" t="s">
        <v>8</v>
      </c>
      <c r="D46" s="62" t="b">
        <f t="shared" si="0"/>
        <v>0</v>
      </c>
    </row>
    <row r="47" spans="1:4">
      <c r="A47" s="26">
        <v>42050</v>
      </c>
      <c r="B47" s="27">
        <v>77917.14</v>
      </c>
      <c r="C47" s="28" t="s">
        <v>8</v>
      </c>
      <c r="D47" s="62" t="b">
        <f t="shared" si="0"/>
        <v>0</v>
      </c>
    </row>
    <row r="48" spans="1:4">
      <c r="A48" s="26">
        <v>42051</v>
      </c>
      <c r="B48" s="27">
        <v>341081.685</v>
      </c>
      <c r="C48" s="28" t="s">
        <v>8</v>
      </c>
      <c r="D48" s="62" t="b">
        <f t="shared" si="0"/>
        <v>0</v>
      </c>
    </row>
    <row r="49" spans="1:4">
      <c r="A49" s="26">
        <v>42052</v>
      </c>
      <c r="B49" s="27">
        <v>212327.32500000001</v>
      </c>
      <c r="C49" s="28" t="s">
        <v>8</v>
      </c>
      <c r="D49" s="62" t="b">
        <f t="shared" si="0"/>
        <v>0</v>
      </c>
    </row>
    <row r="50" spans="1:4">
      <c r="A50" s="26">
        <v>42053</v>
      </c>
      <c r="B50" s="27">
        <v>19425.420000000002</v>
      </c>
      <c r="C50" s="28" t="s">
        <v>8</v>
      </c>
      <c r="D50" s="62" t="b">
        <f t="shared" si="0"/>
        <v>0</v>
      </c>
    </row>
    <row r="51" spans="1:4">
      <c r="A51" s="26">
        <v>42054</v>
      </c>
      <c r="B51" s="27">
        <v>1223895.0149999999</v>
      </c>
      <c r="C51" s="28" t="s">
        <v>8</v>
      </c>
      <c r="D51" s="62" t="b">
        <f t="shared" si="0"/>
        <v>0</v>
      </c>
    </row>
    <row r="52" spans="1:4">
      <c r="A52" s="26">
        <v>42055</v>
      </c>
      <c r="B52" s="27">
        <v>233802.45</v>
      </c>
      <c r="C52" s="28" t="s">
        <v>8</v>
      </c>
      <c r="D52" s="62" t="b">
        <f t="shared" si="0"/>
        <v>0</v>
      </c>
    </row>
    <row r="53" spans="1:4">
      <c r="A53" s="26">
        <v>42056</v>
      </c>
      <c r="B53" s="27">
        <v>606698.505</v>
      </c>
      <c r="C53" s="28" t="s">
        <v>8</v>
      </c>
      <c r="D53" s="62" t="b">
        <f t="shared" si="0"/>
        <v>0</v>
      </c>
    </row>
    <row r="54" spans="1:4">
      <c r="A54" s="26">
        <v>42057</v>
      </c>
      <c r="B54" s="27">
        <v>193244.94</v>
      </c>
      <c r="C54" s="28" t="s">
        <v>8</v>
      </c>
      <c r="D54" s="62" t="b">
        <f t="shared" si="0"/>
        <v>0</v>
      </c>
    </row>
    <row r="55" spans="1:4">
      <c r="A55" s="26">
        <v>42058</v>
      </c>
      <c r="B55" s="27">
        <v>319461.97499999998</v>
      </c>
      <c r="C55" s="28" t="s">
        <v>8</v>
      </c>
      <c r="D55" s="62" t="b">
        <f t="shared" si="0"/>
        <v>0</v>
      </c>
    </row>
    <row r="56" spans="1:4">
      <c r="A56" s="26">
        <v>42059</v>
      </c>
      <c r="B56" s="27">
        <v>670420.80000000005</v>
      </c>
      <c r="C56" s="28" t="s">
        <v>8</v>
      </c>
      <c r="D56" s="62" t="b">
        <f t="shared" si="0"/>
        <v>0</v>
      </c>
    </row>
    <row r="57" spans="1:4">
      <c r="A57" s="26">
        <v>42060</v>
      </c>
      <c r="B57" s="27">
        <v>28196.91</v>
      </c>
      <c r="C57" s="28" t="s">
        <v>8</v>
      </c>
      <c r="D57" s="62" t="b">
        <f t="shared" si="0"/>
        <v>0</v>
      </c>
    </row>
    <row r="58" spans="1:4">
      <c r="A58" s="26">
        <v>42061</v>
      </c>
      <c r="B58" s="27">
        <v>1167574.905</v>
      </c>
      <c r="C58" s="28" t="s">
        <v>8</v>
      </c>
      <c r="D58" s="62" t="b">
        <f t="shared" si="0"/>
        <v>0</v>
      </c>
    </row>
    <row r="59" spans="1:4">
      <c r="A59" s="26">
        <v>42062</v>
      </c>
      <c r="B59" s="27">
        <v>620910.36</v>
      </c>
      <c r="C59" s="28" t="s">
        <v>8</v>
      </c>
      <c r="D59" s="62" t="b">
        <f t="shared" si="0"/>
        <v>0</v>
      </c>
    </row>
    <row r="60" spans="1:4">
      <c r="A60" s="26">
        <v>42063</v>
      </c>
      <c r="B60" s="27">
        <v>319683.10499999998</v>
      </c>
      <c r="C60" s="28" t="s">
        <v>8</v>
      </c>
      <c r="D60" s="62" t="b">
        <f t="shared" si="0"/>
        <v>0</v>
      </c>
    </row>
    <row r="61" spans="1:4">
      <c r="A61" s="26">
        <v>42064</v>
      </c>
      <c r="B61" s="27">
        <v>142543.79999999999</v>
      </c>
      <c r="C61" s="28" t="s">
        <v>8</v>
      </c>
      <c r="D61" s="62" t="b">
        <f t="shared" si="0"/>
        <v>0</v>
      </c>
    </row>
    <row r="62" spans="1:4">
      <c r="A62" s="26">
        <v>42065</v>
      </c>
      <c r="B62" s="27">
        <v>58233.735000000001</v>
      </c>
      <c r="C62" s="28" t="s">
        <v>8</v>
      </c>
      <c r="D62" s="62" t="b">
        <f t="shared" si="0"/>
        <v>0</v>
      </c>
    </row>
    <row r="63" spans="1:4">
      <c r="A63" s="26">
        <v>42066</v>
      </c>
      <c r="B63" s="27">
        <v>147788.54999999999</v>
      </c>
      <c r="C63" s="28" t="s">
        <v>8</v>
      </c>
      <c r="D63" s="62" t="b">
        <f t="shared" si="0"/>
        <v>0</v>
      </c>
    </row>
    <row r="64" spans="1:4">
      <c r="A64" s="26">
        <v>42067</v>
      </c>
      <c r="B64" s="27">
        <v>300322.89</v>
      </c>
      <c r="C64" s="28" t="s">
        <v>8</v>
      </c>
      <c r="D64" s="62" t="b">
        <f t="shared" si="0"/>
        <v>0</v>
      </c>
    </row>
    <row r="65" spans="1:4">
      <c r="A65" s="26">
        <v>42068</v>
      </c>
      <c r="B65" s="27">
        <v>163772.28</v>
      </c>
      <c r="C65" s="28" t="s">
        <v>8</v>
      </c>
      <c r="D65" s="62" t="b">
        <f t="shared" si="0"/>
        <v>0</v>
      </c>
    </row>
    <row r="66" spans="1:4">
      <c r="A66" s="26">
        <v>42069</v>
      </c>
      <c r="B66" s="27">
        <v>164143.66500000001</v>
      </c>
      <c r="C66" s="28" t="s">
        <v>8</v>
      </c>
      <c r="D66" s="62" t="b">
        <f t="shared" si="0"/>
        <v>0</v>
      </c>
    </row>
    <row r="67" spans="1:4">
      <c r="A67" s="26">
        <v>42070</v>
      </c>
      <c r="B67" s="27">
        <v>71906.94</v>
      </c>
      <c r="C67" s="28" t="s">
        <v>8</v>
      </c>
      <c r="D67" s="62" t="b">
        <f t="shared" ref="D67:D91" si="1">OR(B67&lt;$G$5,B67&gt;$G$6)</f>
        <v>0</v>
      </c>
    </row>
    <row r="68" spans="1:4">
      <c r="A68" s="26">
        <v>42071</v>
      </c>
      <c r="B68" s="27">
        <v>34090.875</v>
      </c>
      <c r="C68" s="28" t="s">
        <v>8</v>
      </c>
      <c r="D68" s="62" t="b">
        <f t="shared" si="1"/>
        <v>0</v>
      </c>
    </row>
    <row r="69" spans="1:4">
      <c r="A69" s="26">
        <v>42072</v>
      </c>
      <c r="B69" s="27">
        <v>183844.08</v>
      </c>
      <c r="C69" s="28" t="s">
        <v>8</v>
      </c>
      <c r="D69" s="62" t="b">
        <f t="shared" si="1"/>
        <v>0</v>
      </c>
    </row>
    <row r="70" spans="1:4">
      <c r="A70" s="26">
        <v>42073</v>
      </c>
      <c r="B70" s="27">
        <v>175631.08499999999</v>
      </c>
      <c r="C70" s="28" t="s">
        <v>8</v>
      </c>
      <c r="D70" s="62" t="b">
        <f t="shared" si="1"/>
        <v>0</v>
      </c>
    </row>
    <row r="71" spans="1:4">
      <c r="A71" s="26">
        <v>42074</v>
      </c>
      <c r="B71" s="27">
        <v>136975.86000000002</v>
      </c>
      <c r="C71" s="28" t="s">
        <v>8</v>
      </c>
      <c r="D71" s="62" t="b">
        <f t="shared" si="1"/>
        <v>0</v>
      </c>
    </row>
    <row r="72" spans="1:4">
      <c r="A72" s="26">
        <v>42075</v>
      </c>
      <c r="B72" s="27">
        <v>186687.58499999999</v>
      </c>
      <c r="C72" s="28" t="s">
        <v>8</v>
      </c>
      <c r="D72" s="62" t="b">
        <f t="shared" si="1"/>
        <v>0</v>
      </c>
    </row>
    <row r="73" spans="1:4">
      <c r="A73" s="26">
        <v>42076</v>
      </c>
      <c r="B73" s="27">
        <v>161351.19</v>
      </c>
      <c r="C73" s="28" t="s">
        <v>8</v>
      </c>
      <c r="D73" s="62" t="b">
        <f t="shared" si="1"/>
        <v>0</v>
      </c>
    </row>
    <row r="74" spans="1:4">
      <c r="A74" s="26">
        <v>42077</v>
      </c>
      <c r="B74" s="27">
        <v>226811.34</v>
      </c>
      <c r="C74" s="28" t="s">
        <v>8</v>
      </c>
      <c r="D74" s="62" t="b">
        <f t="shared" si="1"/>
        <v>0</v>
      </c>
    </row>
    <row r="75" spans="1:4">
      <c r="A75" s="26">
        <v>42078</v>
      </c>
      <c r="B75" s="27">
        <v>174122.86499999999</v>
      </c>
      <c r="C75" s="28" t="s">
        <v>8</v>
      </c>
      <c r="D75" s="62" t="b">
        <f t="shared" si="1"/>
        <v>0</v>
      </c>
    </row>
    <row r="76" spans="1:4">
      <c r="A76" s="26">
        <v>42079</v>
      </c>
      <c r="B76" s="27">
        <v>730814.80500000005</v>
      </c>
      <c r="C76" s="28" t="s">
        <v>8</v>
      </c>
      <c r="D76" s="62" t="b">
        <f t="shared" si="1"/>
        <v>0</v>
      </c>
    </row>
    <row r="77" spans="1:4">
      <c r="A77" s="26">
        <v>42080</v>
      </c>
      <c r="B77" s="27">
        <v>802333.35</v>
      </c>
      <c r="C77" s="28" t="s">
        <v>8</v>
      </c>
      <c r="D77" s="62" t="b">
        <f t="shared" si="1"/>
        <v>0</v>
      </c>
    </row>
    <row r="78" spans="1:4">
      <c r="A78" s="26">
        <v>42081</v>
      </c>
      <c r="B78" s="27">
        <v>236719.66500000001</v>
      </c>
      <c r="C78" s="28" t="s">
        <v>8</v>
      </c>
      <c r="D78" s="62" t="b">
        <f t="shared" si="1"/>
        <v>0</v>
      </c>
    </row>
    <row r="79" spans="1:4">
      <c r="A79" s="26">
        <v>42082</v>
      </c>
      <c r="B79" s="27">
        <v>635071.18500000006</v>
      </c>
      <c r="C79" s="28" t="s">
        <v>8</v>
      </c>
      <c r="D79" s="62" t="b">
        <f t="shared" si="1"/>
        <v>0</v>
      </c>
    </row>
    <row r="80" spans="1:4">
      <c r="A80" s="26">
        <v>42083</v>
      </c>
      <c r="B80" s="27">
        <v>145687.815</v>
      </c>
      <c r="C80" s="28" t="s">
        <v>8</v>
      </c>
      <c r="D80" s="62" t="b">
        <f t="shared" si="1"/>
        <v>0</v>
      </c>
    </row>
    <row r="81" spans="1:4">
      <c r="A81" s="26">
        <v>42084</v>
      </c>
      <c r="B81" s="27">
        <v>872939.02500000002</v>
      </c>
      <c r="C81" s="28" t="s">
        <v>8</v>
      </c>
      <c r="D81" s="62" t="b">
        <f t="shared" si="1"/>
        <v>0</v>
      </c>
    </row>
    <row r="82" spans="1:4">
      <c r="A82" s="26">
        <v>42085</v>
      </c>
      <c r="B82" s="27">
        <v>150807.82500000001</v>
      </c>
      <c r="C82" s="28" t="s">
        <v>8</v>
      </c>
      <c r="D82" s="62" t="b">
        <f t="shared" si="1"/>
        <v>0</v>
      </c>
    </row>
    <row r="83" spans="1:4">
      <c r="A83" s="26">
        <v>42086</v>
      </c>
      <c r="B83" s="27">
        <v>743784.93</v>
      </c>
      <c r="C83" s="28" t="s">
        <v>8</v>
      </c>
      <c r="D83" s="62" t="b">
        <f t="shared" si="1"/>
        <v>0</v>
      </c>
    </row>
    <row r="84" spans="1:4">
      <c r="A84" s="26">
        <v>42087</v>
      </c>
      <c r="B84" s="27">
        <v>354026.29499999998</v>
      </c>
      <c r="C84" s="28" t="s">
        <v>8</v>
      </c>
      <c r="D84" s="62" t="b">
        <f t="shared" si="1"/>
        <v>0</v>
      </c>
    </row>
    <row r="85" spans="1:4">
      <c r="A85" s="26">
        <v>42088</v>
      </c>
      <c r="B85" s="27">
        <v>313145.59500000003</v>
      </c>
      <c r="C85" s="28" t="s">
        <v>8</v>
      </c>
      <c r="D85" s="62" t="b">
        <f t="shared" si="1"/>
        <v>0</v>
      </c>
    </row>
    <row r="86" spans="1:4">
      <c r="A86" s="26">
        <v>42089</v>
      </c>
      <c r="B86" s="27">
        <v>197157.24</v>
      </c>
      <c r="C86" s="28" t="s">
        <v>8</v>
      </c>
      <c r="D86" s="62" t="b">
        <f t="shared" si="1"/>
        <v>0</v>
      </c>
    </row>
    <row r="87" spans="1:4">
      <c r="A87" s="26">
        <v>42090</v>
      </c>
      <c r="B87" s="27">
        <v>6999.6149999999998</v>
      </c>
      <c r="C87" s="28" t="s">
        <v>8</v>
      </c>
      <c r="D87" s="62" t="b">
        <f t="shared" si="1"/>
        <v>0</v>
      </c>
    </row>
    <row r="88" spans="1:4">
      <c r="A88" s="26">
        <v>42091</v>
      </c>
      <c r="B88" s="27">
        <v>154907.23500000002</v>
      </c>
      <c r="C88" s="28" t="s">
        <v>8</v>
      </c>
      <c r="D88" s="62" t="b">
        <f t="shared" si="1"/>
        <v>0</v>
      </c>
    </row>
    <row r="89" spans="1:4">
      <c r="A89" s="26">
        <v>42092</v>
      </c>
      <c r="B89" s="27">
        <v>127322.685</v>
      </c>
      <c r="C89" s="28" t="s">
        <v>8</v>
      </c>
      <c r="D89" s="62" t="b">
        <f t="shared" si="1"/>
        <v>0</v>
      </c>
    </row>
    <row r="90" spans="1:4">
      <c r="A90" s="26">
        <v>42093</v>
      </c>
      <c r="B90" s="27">
        <v>116064.9</v>
      </c>
      <c r="C90" s="28" t="s">
        <v>8</v>
      </c>
      <c r="D90" s="62" t="b">
        <f t="shared" si="1"/>
        <v>0</v>
      </c>
    </row>
    <row r="91" spans="1:4">
      <c r="A91" s="29">
        <v>42094</v>
      </c>
      <c r="B91" s="30">
        <v>787021.51500000001</v>
      </c>
      <c r="C91" s="31" t="s">
        <v>8</v>
      </c>
      <c r="D91" s="62" t="b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Historical Data</vt:lpstr>
      <vt:lpstr>Sales Data (Analysis)</vt:lpstr>
      <vt:lpstr>Historical Data (Analysis)</vt:lpstr>
      <vt:lpstr>Boats</vt:lpstr>
      <vt:lpstr>Cars</vt:lpstr>
      <vt:lpstr>Planes</vt:lpstr>
    </vt:vector>
  </TitlesOfParts>
  <Company>YipitData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Jones</dc:creator>
  <cp:lastModifiedBy>Sharmaine Wong</cp:lastModifiedBy>
  <dcterms:created xsi:type="dcterms:W3CDTF">2015-01-27T19:55:26Z</dcterms:created>
  <dcterms:modified xsi:type="dcterms:W3CDTF">2024-07-29T06:48:39Z</dcterms:modified>
</cp:coreProperties>
</file>