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stephen.wood/Box Sync/Work/Writing/Manuscripts/Unsubmitted/CA-organic/"/>
    </mc:Choice>
  </mc:AlternateContent>
  <xr:revisionPtr revIDLastSave="0" documentId="13_ncr:1_{A612567B-B6A9-6A4B-B823-065F6C4316D6}" xr6:coauthVersionLast="43" xr6:coauthVersionMax="43" xr10:uidLastSave="{00000000-0000-0000-0000-000000000000}"/>
  <bookViews>
    <workbookView xWindow="0" yWindow="460" windowWidth="25600" windowHeight="15020" activeTab="1" xr2:uid="{A24AE5FF-63E9-4098-BEDE-BCE08C9F7BF5}"/>
  </bookViews>
  <sheets>
    <sheet name="Bulk Density Data" sheetId="1" r:id="rId1"/>
    <sheet name="Org Matter and N inputs Summary" sheetId="2" r:id="rId2"/>
    <sheet name="Basic SOCS calendar"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3" i="2" l="1"/>
  <c r="T4" i="2"/>
  <c r="T5" i="2"/>
  <c r="T2" i="2" l="1"/>
  <c r="CH4" i="3" l="1"/>
  <c r="CT4" i="3" s="1"/>
  <c r="DF4" i="3" s="1"/>
  <c r="DR4" i="3" s="1"/>
  <c r="ED4" i="3" s="1"/>
  <c r="EP4" i="3" s="1"/>
  <c r="FB4" i="3" s="1"/>
  <c r="FN4" i="3" s="1"/>
  <c r="FZ4" i="3" s="1"/>
  <c r="GL4" i="3" s="1"/>
  <c r="GX4" i="3" s="1"/>
  <c r="HJ4" i="3" s="1"/>
  <c r="HV4" i="3" s="1"/>
  <c r="IH4" i="3" s="1"/>
  <c r="IT4" i="3" s="1"/>
  <c r="CG4" i="3"/>
  <c r="CS4" i="3" s="1"/>
  <c r="DE4" i="3" s="1"/>
  <c r="DQ4" i="3" s="1"/>
  <c r="EC4" i="3" s="1"/>
  <c r="EO4" i="3" s="1"/>
  <c r="FA4" i="3" s="1"/>
  <c r="FM4" i="3" s="1"/>
  <c r="FY4" i="3" s="1"/>
  <c r="GK4" i="3" s="1"/>
  <c r="GW4" i="3" s="1"/>
  <c r="HI4" i="3" s="1"/>
  <c r="HU4" i="3" s="1"/>
  <c r="IG4" i="3" s="1"/>
  <c r="IS4" i="3" s="1"/>
  <c r="CF4" i="3"/>
  <c r="CR4" i="3" s="1"/>
  <c r="DD4" i="3" s="1"/>
  <c r="DP4" i="3" s="1"/>
  <c r="EB4" i="3" s="1"/>
  <c r="EN4" i="3" s="1"/>
  <c r="EZ4" i="3" s="1"/>
  <c r="FL4" i="3" s="1"/>
  <c r="FX4" i="3" s="1"/>
  <c r="GJ4" i="3" s="1"/>
  <c r="GV4" i="3" s="1"/>
  <c r="HH4" i="3" s="1"/>
  <c r="HT4" i="3" s="1"/>
  <c r="IF4" i="3" s="1"/>
  <c r="IR4" i="3" s="1"/>
  <c r="CE4" i="3"/>
  <c r="CQ4" i="3" s="1"/>
  <c r="DC4" i="3" s="1"/>
  <c r="DO4" i="3" s="1"/>
  <c r="EA4" i="3" s="1"/>
  <c r="EM4" i="3" s="1"/>
  <c r="EY4" i="3" s="1"/>
  <c r="FK4" i="3" s="1"/>
  <c r="FW4" i="3" s="1"/>
  <c r="GI4" i="3" s="1"/>
  <c r="GU4" i="3" s="1"/>
  <c r="HG4" i="3" s="1"/>
  <c r="HS4" i="3" s="1"/>
  <c r="IE4" i="3" s="1"/>
  <c r="IQ4" i="3" s="1"/>
  <c r="CD4" i="3"/>
  <c r="CP4" i="3" s="1"/>
  <c r="DB4" i="3" s="1"/>
  <c r="DN4" i="3" s="1"/>
  <c r="DZ4" i="3" s="1"/>
  <c r="EL4" i="3" s="1"/>
  <c r="EX4" i="3" s="1"/>
  <c r="FJ4" i="3" s="1"/>
  <c r="FV4" i="3" s="1"/>
  <c r="GH4" i="3" s="1"/>
  <c r="GT4" i="3" s="1"/>
  <c r="HF4" i="3" s="1"/>
  <c r="HR4" i="3" s="1"/>
  <c r="ID4" i="3" s="1"/>
  <c r="IP4" i="3" s="1"/>
  <c r="CC4" i="3"/>
  <c r="CO4" i="3" s="1"/>
  <c r="DA4" i="3" s="1"/>
  <c r="DM4" i="3" s="1"/>
  <c r="DY4" i="3" s="1"/>
  <c r="EK4" i="3" s="1"/>
  <c r="EW4" i="3" s="1"/>
  <c r="FI4" i="3" s="1"/>
  <c r="FU4" i="3" s="1"/>
  <c r="GG4" i="3" s="1"/>
  <c r="GS4" i="3" s="1"/>
  <c r="HE4" i="3" s="1"/>
  <c r="HQ4" i="3" s="1"/>
  <c r="IC4" i="3" s="1"/>
  <c r="IO4" i="3" s="1"/>
  <c r="CB4" i="3"/>
  <c r="CN4" i="3" s="1"/>
  <c r="CZ4" i="3" s="1"/>
  <c r="DL4" i="3" s="1"/>
  <c r="DX4" i="3" s="1"/>
  <c r="EJ4" i="3" s="1"/>
  <c r="EV4" i="3" s="1"/>
  <c r="FH4" i="3" s="1"/>
  <c r="FT4" i="3" s="1"/>
  <c r="GF4" i="3" s="1"/>
  <c r="GR4" i="3" s="1"/>
  <c r="HD4" i="3" s="1"/>
  <c r="HP4" i="3" s="1"/>
  <c r="IB4" i="3" s="1"/>
  <c r="IN4" i="3" s="1"/>
  <c r="CA4" i="3"/>
  <c r="CM4" i="3" s="1"/>
  <c r="CY4" i="3" s="1"/>
  <c r="DK4" i="3" s="1"/>
  <c r="DW4" i="3" s="1"/>
  <c r="EI4" i="3" s="1"/>
  <c r="EU4" i="3" s="1"/>
  <c r="FG4" i="3" s="1"/>
  <c r="FS4" i="3" s="1"/>
  <c r="GE4" i="3" s="1"/>
  <c r="GQ4" i="3" s="1"/>
  <c r="HC4" i="3" s="1"/>
  <c r="HO4" i="3" s="1"/>
  <c r="IA4" i="3" s="1"/>
  <c r="IM4" i="3" s="1"/>
  <c r="BZ4" i="3"/>
  <c r="CL4" i="3" s="1"/>
  <c r="CX4" i="3" s="1"/>
  <c r="DJ4" i="3" s="1"/>
  <c r="DV4" i="3" s="1"/>
  <c r="EH4" i="3" s="1"/>
  <c r="ET4" i="3" s="1"/>
  <c r="FF4" i="3" s="1"/>
  <c r="FR4" i="3" s="1"/>
  <c r="GD4" i="3" s="1"/>
  <c r="GP4" i="3" s="1"/>
  <c r="HB4" i="3" s="1"/>
  <c r="HN4" i="3" s="1"/>
  <c r="HZ4" i="3" s="1"/>
  <c r="IL4" i="3" s="1"/>
  <c r="BY4" i="3"/>
  <c r="CK4" i="3" s="1"/>
  <c r="CW4" i="3" s="1"/>
  <c r="DI4" i="3" s="1"/>
  <c r="DU4" i="3" s="1"/>
  <c r="EG4" i="3" s="1"/>
  <c r="ES4" i="3" s="1"/>
  <c r="FE4" i="3" s="1"/>
  <c r="FQ4" i="3" s="1"/>
  <c r="GC4" i="3" s="1"/>
  <c r="GO4" i="3" s="1"/>
  <c r="HA4" i="3" s="1"/>
  <c r="HM4" i="3" s="1"/>
  <c r="HY4" i="3" s="1"/>
  <c r="IK4" i="3" s="1"/>
  <c r="BX4" i="3"/>
  <c r="CJ4" i="3" s="1"/>
  <c r="CV4" i="3" s="1"/>
  <c r="DH4" i="3" s="1"/>
  <c r="DT4" i="3" s="1"/>
  <c r="EF4" i="3" s="1"/>
  <c r="ER4" i="3" s="1"/>
  <c r="FD4" i="3" s="1"/>
  <c r="FP4" i="3" s="1"/>
  <c r="GB4" i="3" s="1"/>
  <c r="GN4" i="3" s="1"/>
  <c r="GZ4" i="3" s="1"/>
  <c r="HL4" i="3" s="1"/>
  <c r="HX4" i="3" s="1"/>
  <c r="IJ4" i="3" s="1"/>
  <c r="BW4" i="3"/>
  <c r="CI4" i="3" s="1"/>
  <c r="CU4" i="3" s="1"/>
  <c r="DG4" i="3" s="1"/>
  <c r="DS4" i="3" s="1"/>
  <c r="EE4" i="3" s="1"/>
  <c r="EQ4" i="3" s="1"/>
  <c r="FC4" i="3" s="1"/>
  <c r="FO4" i="3" s="1"/>
  <c r="GA4" i="3" s="1"/>
  <c r="GM4" i="3" s="1"/>
  <c r="GY4" i="3" s="1"/>
  <c r="HK4" i="3" s="1"/>
  <c r="HW4" i="3" s="1"/>
  <c r="II4" i="3" s="1"/>
  <c r="IU4" i="3" s="1"/>
  <c r="AL4" i="3"/>
  <c r="AK4" i="3"/>
  <c r="AJ4" i="3"/>
  <c r="AI4" i="3"/>
  <c r="AH4" i="3"/>
  <c r="AG4" i="3"/>
  <c r="AF4" i="3"/>
  <c r="AE4" i="3"/>
  <c r="AD4" i="3"/>
  <c r="AC4" i="3"/>
  <c r="AB4"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R3" i="2" l="1"/>
  <c r="R4" i="2"/>
  <c r="R5" i="2"/>
  <c r="R6" i="2"/>
  <c r="R7" i="2"/>
  <c r="R8" i="2"/>
  <c r="R9" i="2"/>
  <c r="R10" i="2"/>
  <c r="R11" i="2"/>
  <c r="R12" i="2"/>
  <c r="R13" i="2"/>
  <c r="R14" i="2"/>
  <c r="R15" i="2"/>
  <c r="R16" i="2"/>
  <c r="R17" i="2"/>
  <c r="R18" i="2"/>
  <c r="R19" i="2"/>
  <c r="R20" i="2"/>
  <c r="R21" i="2"/>
  <c r="R2" i="2"/>
  <c r="Q3" i="2" l="1"/>
  <c r="S3" i="2" s="1"/>
  <c r="Q4" i="2"/>
  <c r="S4" i="2" s="1"/>
  <c r="Q5" i="2"/>
  <c r="S5" i="2" s="1"/>
  <c r="Q2" i="2"/>
  <c r="S2" i="2" s="1"/>
  <c r="F7" i="2"/>
  <c r="F8" i="2"/>
  <c r="F9" i="2"/>
  <c r="F10" i="2"/>
  <c r="T10" i="2" s="1"/>
  <c r="F11" i="2"/>
  <c r="F12" i="2"/>
  <c r="F13" i="2"/>
  <c r="F14" i="2"/>
  <c r="F15" i="2"/>
  <c r="F16" i="2"/>
  <c r="F17" i="2"/>
  <c r="T17" i="2" s="1"/>
  <c r="F18" i="2"/>
  <c r="F19" i="2"/>
  <c r="F20" i="2"/>
  <c r="F21" i="2"/>
  <c r="F6" i="2"/>
  <c r="Q20" i="2" l="1"/>
  <c r="S20" i="2" s="1"/>
  <c r="T20" i="2"/>
  <c r="Q16" i="2"/>
  <c r="S16" i="2" s="1"/>
  <c r="T16" i="2"/>
  <c r="Q12" i="2"/>
  <c r="S12" i="2" s="1"/>
  <c r="T12" i="2"/>
  <c r="Q8" i="2"/>
  <c r="S8" i="2" s="1"/>
  <c r="T8" i="2"/>
  <c r="Q10" i="2"/>
  <c r="S10" i="2" s="1"/>
  <c r="Q19" i="2"/>
  <c r="S19" i="2" s="1"/>
  <c r="T19" i="2"/>
  <c r="Q15" i="2"/>
  <c r="S15" i="2" s="1"/>
  <c r="T15" i="2"/>
  <c r="Q11" i="2"/>
  <c r="S11" i="2" s="1"/>
  <c r="T11" i="2"/>
  <c r="Q7" i="2"/>
  <c r="S7" i="2" s="1"/>
  <c r="T7" i="2"/>
  <c r="Q6" i="2"/>
  <c r="S6" i="2" s="1"/>
  <c r="T6" i="2"/>
  <c r="Q18" i="2"/>
  <c r="S18" i="2" s="1"/>
  <c r="T18" i="2"/>
  <c r="Q14" i="2"/>
  <c r="S14" i="2" s="1"/>
  <c r="T14" i="2"/>
  <c r="Q21" i="2"/>
  <c r="S21" i="2" s="1"/>
  <c r="T21" i="2"/>
  <c r="Q13" i="2"/>
  <c r="S13" i="2" s="1"/>
  <c r="T13" i="2"/>
  <c r="Q9" i="2"/>
  <c r="S9" i="2" s="1"/>
  <c r="T9" i="2"/>
  <c r="Q17" i="2"/>
  <c r="S17" i="2" s="1"/>
  <c r="L21" i="2"/>
  <c r="N21" i="2" s="1"/>
  <c r="O21" i="2" s="1"/>
  <c r="L20" i="2"/>
  <c r="N20" i="2" s="1"/>
  <c r="O20" i="2" s="1"/>
  <c r="L19" i="2"/>
  <c r="N19" i="2" s="1"/>
  <c r="O19" i="2" s="1"/>
  <c r="L18" i="2"/>
  <c r="N18" i="2" s="1"/>
  <c r="O18" i="2" s="1"/>
  <c r="K5" i="2"/>
  <c r="K4" i="2"/>
  <c r="K3" i="2"/>
  <c r="K2" i="2"/>
  <c r="N2" i="2" s="1"/>
  <c r="L9" i="2"/>
  <c r="K9" i="2"/>
  <c r="L8" i="2"/>
  <c r="K8" i="2"/>
  <c r="L7" i="2"/>
  <c r="K7" i="2"/>
  <c r="L6" i="2"/>
  <c r="K6" i="2"/>
  <c r="N6" i="2" s="1"/>
  <c r="L17" i="2"/>
  <c r="N17" i="2" s="1"/>
  <c r="O17" i="2" s="1"/>
  <c r="L16" i="2"/>
  <c r="N16" i="2" s="1"/>
  <c r="O16" i="2" s="1"/>
  <c r="L15" i="2"/>
  <c r="N15" i="2" s="1"/>
  <c r="O15" i="2" s="1"/>
  <c r="L14" i="2"/>
  <c r="N14" i="2" s="1"/>
  <c r="O14" i="2" s="1"/>
  <c r="L13" i="2"/>
  <c r="K13" i="2"/>
  <c r="L12" i="2"/>
  <c r="K12" i="2"/>
  <c r="L11" i="2"/>
  <c r="K11" i="2"/>
  <c r="L10" i="2"/>
  <c r="K10" i="2"/>
  <c r="N3" i="2" l="1"/>
  <c r="O3" i="2"/>
  <c r="N10" i="2"/>
  <c r="O10" i="2"/>
  <c r="O6" i="2"/>
  <c r="N5" i="2"/>
  <c r="O5" i="2" s="1"/>
  <c r="O2" i="2"/>
  <c r="N4" i="2"/>
  <c r="O4" i="2" s="1"/>
  <c r="N12" i="2"/>
  <c r="O12" i="2" s="1"/>
  <c r="N11" i="2"/>
  <c r="O11" i="2" s="1"/>
  <c r="N8" i="2"/>
  <c r="O8" i="2" s="1"/>
  <c r="N9" i="2"/>
  <c r="O9" i="2" s="1"/>
  <c r="N13" i="2"/>
  <c r="O13" i="2" s="1"/>
  <c r="N7" i="2"/>
  <c r="O7"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Brennan, Eric</author>
  </authors>
  <commentList>
    <comment ref="A1" authorId="0" shapeId="0" xr:uid="{A3D957E9-9B4B-4C1A-B75E-22024C16044A}">
      <text>
        <r>
          <rPr>
            <b/>
            <sz val="9"/>
            <color rgb="FF000000"/>
            <rFont val="Tahoma"/>
            <charset val="1"/>
          </rPr>
          <t>Brennan, Eric</t>
        </r>
        <r>
          <rPr>
            <sz val="9"/>
            <color rgb="FF000000"/>
            <rFont val="Tahoma"/>
            <family val="2"/>
          </rPr>
          <t xml:space="preserve">
</t>
        </r>
        <r>
          <rPr>
            <sz val="9"/>
            <color rgb="FF000000"/>
            <rFont val="Tahoma"/>
            <family val="2"/>
          </rPr>
          <t xml:space="preserve">In the recent papers with these 5 main systems, this is the order that the system are presented in. </t>
        </r>
      </text>
    </comment>
    <comment ref="C1" authorId="0" shapeId="0" xr:uid="{97B04F03-1CAD-490F-8DE0-4F06ED3317D5}">
      <text>
        <r>
          <rPr>
            <b/>
            <sz val="9"/>
            <color rgb="FF000000"/>
            <rFont val="Tahoma"/>
            <charset val="1"/>
          </rPr>
          <t>Brennan, Eric:</t>
        </r>
        <r>
          <rPr>
            <sz val="9"/>
            <color rgb="FF000000"/>
            <rFont val="Tahoma"/>
            <charset val="1"/>
          </rPr>
          <t xml:space="preserve">
</t>
        </r>
        <r>
          <rPr>
            <sz val="9"/>
            <color rgb="FF000000"/>
            <rFont val="Tahoma"/>
            <charset val="1"/>
          </rPr>
          <t>Callendar year</t>
        </r>
      </text>
    </comment>
    <comment ref="D1" authorId="0" shapeId="0" xr:uid="{85AE3A70-E6C8-4FC5-9F77-B3F521E4DDB2}">
      <text>
        <r>
          <rPr>
            <b/>
            <sz val="9"/>
            <color rgb="FF000000"/>
            <rFont val="Tahoma"/>
            <charset val="1"/>
          </rPr>
          <t>Brennan, Eric:</t>
        </r>
        <r>
          <rPr>
            <sz val="9"/>
            <color rgb="FF000000"/>
            <rFont val="Tahoma"/>
            <charset val="1"/>
          </rPr>
          <t xml:space="preserve">
</t>
        </r>
        <r>
          <rPr>
            <sz val="9"/>
            <color rgb="FF000000"/>
            <rFont val="Tahoma"/>
            <charset val="1"/>
          </rPr>
          <t xml:space="preserve">Experimental year.  Note that 2006 spans exptyr 3 and 4.  But the Bulk density data for 2006 was taken at the begining of year 4, right before the cover crop was planted in all systems.  Thus the 2006 bulk density data reflect soil in the noccnocp and nocc systems (also called system 1 and 2) that had been fallow for the 3 previous winters.  </t>
        </r>
      </text>
    </comment>
    <comment ref="F1" authorId="0" shapeId="0" xr:uid="{4D9C6E03-2BB1-4CF3-A2BD-C0A6DD084643}">
      <text>
        <r>
          <rPr>
            <b/>
            <sz val="9"/>
            <color indexed="81"/>
            <rFont val="Tahoma"/>
            <charset val="1"/>
          </rPr>
          <t>Brennan, Eric:</t>
        </r>
        <r>
          <rPr>
            <sz val="9"/>
            <color indexed="81"/>
            <rFont val="Tahoma"/>
            <charset val="1"/>
          </rPr>
          <t xml:space="preserve">
trt= treatment, or system.  These are the codes that I use in my data in SAS, but in the papers these translate to the following System labels:
noccnocp= System 1. No compost + legume-rye 4th winter
nocc= System 2.  Compost + Legume-Rye 4th winter
leg3x=System 3.  Compost + Legume-Rye annually
mus1x= System 4.  Compost + Mustard annually
rye1x= System 5. Compost + Rye annually
*** The 3x and 1x labels as in leg3x and mus1x and rye1x refer to the seeding rate of the cover crop. Note that leg is the short code name for the legume-rye system.  These seeding rates were one ones that provided good weed control.  </t>
        </r>
      </text>
    </comment>
    <comment ref="I1" authorId="0" shapeId="0" xr:uid="{01AE2C43-88B6-4788-8FC8-B59E77FA7740}">
      <text>
        <r>
          <rPr>
            <b/>
            <sz val="9"/>
            <color rgb="FF000000"/>
            <rFont val="Tahoma"/>
            <family val="2"/>
          </rPr>
          <t>Brennan, Eric:</t>
        </r>
        <r>
          <rPr>
            <sz val="9"/>
            <color rgb="FF000000"/>
            <rFont val="Tahoma"/>
            <family val="2"/>
          </rPr>
          <t xml:space="preserve">
</t>
        </r>
        <r>
          <rPr>
            <sz val="9"/>
            <color rgb="FF000000"/>
            <rFont val="Tahoma"/>
            <family val="2"/>
          </rPr>
          <t xml:space="preserve">Bulk density in g/cm^3.  Taken to a depth of 12.8 cm from the bed top in between 2 vegetable transplants within a line.  Subsamples came from beds 3, 5, 6, 8 not counting outer alyssum beds.  The bulk density shown for each plot is the average of the 4 subsamples per plot. Data for 2006 and 2010 were take at the end of the broccoli crop, and the 2011 data was at the end of the romaine lettuce crop (i.e. this was essentially at the end of the first 8 years of the study) after systems 1 and 2 had been cover cropped twice and System 3,4, 5 had been cover cropped 8 times.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Brennan, Eric</author>
  </authors>
  <commentList>
    <comment ref="A1" authorId="0" shapeId="0" xr:uid="{52656D5A-F0A8-4140-8DFA-035470ECD13B}">
      <text>
        <r>
          <rPr>
            <b/>
            <sz val="9"/>
            <color indexed="81"/>
            <rFont val="Tahoma"/>
            <family val="2"/>
          </rPr>
          <t>Brennan, Eric:</t>
        </r>
        <r>
          <rPr>
            <sz val="9"/>
            <color indexed="81"/>
            <rFont val="Tahoma"/>
            <family val="2"/>
          </rPr>
          <t xml:space="preserve">
This is the order that the systems occur in the figures in the most recent papers from the study.  They are in order of increasing organic matter input. </t>
        </r>
      </text>
    </comment>
    <comment ref="C1" authorId="0" shapeId="0" xr:uid="{0498A01E-68DA-4E0E-962F-FC4E3D6BDBCC}">
      <text>
        <r>
          <rPr>
            <b/>
            <sz val="9"/>
            <color rgb="FF000000"/>
            <rFont val="Tahoma"/>
            <family val="2"/>
          </rPr>
          <t>Brennan, Eric:</t>
        </r>
        <r>
          <rPr>
            <sz val="9"/>
            <color rgb="FF000000"/>
            <rFont val="Tahoma"/>
            <family val="2"/>
          </rPr>
          <t xml:space="preserve">
</t>
        </r>
        <r>
          <rPr>
            <sz val="9"/>
            <color rgb="FF000000"/>
            <rFont val="Tahoma"/>
            <family val="2"/>
          </rPr>
          <t xml:space="preserve">trt= treatment, or system.  These are the codes that I use in my data in SAS, but in the papers these translate to the following System labels:
</t>
        </r>
        <r>
          <rPr>
            <sz val="9"/>
            <color rgb="FF000000"/>
            <rFont val="Tahoma"/>
            <family val="2"/>
          </rPr>
          <t xml:space="preserve">
</t>
        </r>
        <r>
          <rPr>
            <sz val="9"/>
            <color rgb="FF000000"/>
            <rFont val="Tahoma"/>
            <family val="2"/>
          </rPr>
          <t xml:space="preserve">noccnocp= System 1. No compost + legume-rye 4th year
</t>
        </r>
        <r>
          <rPr>
            <sz val="9"/>
            <color rgb="FF000000"/>
            <rFont val="Tahoma"/>
            <family val="2"/>
          </rPr>
          <t xml:space="preserve">
</t>
        </r>
        <r>
          <rPr>
            <sz val="9"/>
            <color rgb="FF000000"/>
            <rFont val="Tahoma"/>
            <family val="2"/>
          </rPr>
          <t xml:space="preserve">nocc= System 2.  Compost + Legume-Rye 4th year
</t>
        </r>
        <r>
          <rPr>
            <sz val="9"/>
            <color rgb="FF000000"/>
            <rFont val="Tahoma"/>
            <family val="2"/>
          </rPr>
          <t xml:space="preserve">
</t>
        </r>
        <r>
          <rPr>
            <sz val="9"/>
            <color rgb="FF000000"/>
            <rFont val="Tahoma"/>
            <family val="2"/>
          </rPr>
          <t xml:space="preserve">leg3x=System 3.  Compost + Legume-Rye annually
</t>
        </r>
        <r>
          <rPr>
            <sz val="9"/>
            <color rgb="FF000000"/>
            <rFont val="Tahoma"/>
            <family val="2"/>
          </rPr>
          <t xml:space="preserve">
</t>
        </r>
        <r>
          <rPr>
            <sz val="9"/>
            <color rgb="FF000000"/>
            <rFont val="Tahoma"/>
            <family val="2"/>
          </rPr>
          <t xml:space="preserve">mus1x= System 4.  Compost + Mustard annually
</t>
        </r>
        <r>
          <rPr>
            <sz val="9"/>
            <color rgb="FF000000"/>
            <rFont val="Tahoma"/>
            <family val="2"/>
          </rPr>
          <t xml:space="preserve">
</t>
        </r>
        <r>
          <rPr>
            <sz val="9"/>
            <color rgb="FF000000"/>
            <rFont val="Tahoma"/>
            <family val="2"/>
          </rPr>
          <t xml:space="preserve">rye1x= System 5. Compost + Rye annually
</t>
        </r>
        <r>
          <rPr>
            <sz val="9"/>
            <color rgb="FF000000"/>
            <rFont val="Tahoma"/>
            <family val="2"/>
          </rPr>
          <t xml:space="preserve">
</t>
        </r>
        <r>
          <rPr>
            <sz val="9"/>
            <color rgb="FF000000"/>
            <rFont val="Tahoma"/>
            <family val="2"/>
          </rPr>
          <t xml:space="preserve">*** The 3x and 1x labels as in leg3x and mus1x and rye1x refer to the seeding rate of the cover crop. Note that leg is the short code name for the legume-rye system.  These seeding rates were one ones that provided good weed control.  
</t>
        </r>
      </text>
    </comment>
    <comment ref="F1" authorId="0" shapeId="0" xr:uid="{0E952CD9-FB7B-8341-AF51-9DD511D7A8EE}">
      <text>
        <r>
          <rPr>
            <b/>
            <sz val="9"/>
            <color rgb="FF000000"/>
            <rFont val="Tahoma"/>
            <charset val="1"/>
          </rPr>
          <t>Brennan, Eric:</t>
        </r>
        <r>
          <rPr>
            <sz val="9"/>
            <color rgb="FF000000"/>
            <rFont val="Tahoma"/>
            <charset val="1"/>
          </rPr>
          <t xml:space="preserve">
</t>
        </r>
        <r>
          <rPr>
            <sz val="9"/>
            <color rgb="FF000000"/>
            <rFont val="Tahoma"/>
            <charset val="1"/>
          </rPr>
          <t xml:space="preserve">Compost was added before each vegetable crop in all systems except for System 1.  The compost application rate was 7600 kg/ha  for each vegetable (or usually 15,200 kg/ha annually).  During the 8 yeas there were . Thus over the 8 years there were </t>
        </r>
      </text>
    </comment>
    <comment ref="L1" authorId="0" shapeId="0" xr:uid="{63305800-87D7-4115-B44F-891928CE2945}">
      <text>
        <r>
          <rPr>
            <b/>
            <sz val="9"/>
            <color rgb="FF000000"/>
            <rFont val="Tahoma"/>
            <family val="2"/>
          </rPr>
          <t>Brennan, Eric:</t>
        </r>
        <r>
          <rPr>
            <sz val="9"/>
            <color rgb="FF000000"/>
            <rFont val="Tahoma"/>
            <family val="2"/>
          </rPr>
          <t xml:space="preserve">
</t>
        </r>
        <r>
          <rPr>
            <sz val="9"/>
            <color rgb="FF000000"/>
            <rFont val="Tahoma"/>
            <family val="2"/>
          </rPr>
          <t xml:space="preserve">15,200 kg/ha/yr for year 1 to 7, and 7,600 kg/ha in year 8.  On an oven dry wt basis with approximately 1.5% N.  Thus 15200*0.015=228 kg N/ha/year x 7 years=1596 kg N/ha.  For year 8 there was just compost added (7600 kg/ha) before lettuce, so 7600*0.015=114 kg N/ha
</t>
        </r>
        <r>
          <rPr>
            <sz val="9"/>
            <color rgb="FF000000"/>
            <rFont val="Tahoma"/>
            <family val="2"/>
          </rPr>
          <t xml:space="preserve">
</t>
        </r>
        <r>
          <rPr>
            <sz val="9"/>
            <color rgb="FF000000"/>
            <rFont val="Tahoma"/>
            <family val="2"/>
          </rPr>
          <t xml:space="preserve">Total N from compost for year 1 to 8 = 1596+114=1710 kg N/ha.  </t>
        </r>
      </text>
    </comment>
    <comment ref="M1" authorId="0" shapeId="0" xr:uid="{29996B59-3545-40DF-916F-4BCDA82D984D}">
      <text>
        <r>
          <rPr>
            <b/>
            <sz val="9"/>
            <color rgb="FF000000"/>
            <rFont val="Tahoma"/>
            <charset val="1"/>
          </rPr>
          <t>Brennan, Eric:</t>
        </r>
        <r>
          <rPr>
            <sz val="9"/>
            <color rgb="FF000000"/>
            <rFont val="Tahoma"/>
            <charset val="1"/>
          </rPr>
          <t xml:space="preserve">
</t>
        </r>
        <r>
          <rPr>
            <sz val="9"/>
            <color rgb="FF000000"/>
            <rFont val="Tahoma"/>
            <charset val="1"/>
          </rPr>
          <t>This includes N from pelleted and liquid fertilizers that were used in the vegetable crops.</t>
        </r>
      </text>
    </comment>
    <comment ref="N1" authorId="0" shapeId="0" xr:uid="{EF7A1B6B-7635-4C9B-ABC5-29556126E1C4}">
      <text>
        <r>
          <rPr>
            <b/>
            <sz val="9"/>
            <color rgb="FF000000"/>
            <rFont val="Tahoma"/>
            <charset val="1"/>
          </rPr>
          <t>Brennan, Eric:</t>
        </r>
        <r>
          <rPr>
            <sz val="9"/>
            <color rgb="FF000000"/>
            <rFont val="Tahoma"/>
            <charset val="1"/>
          </rPr>
          <t xml:space="preserve">
</t>
        </r>
        <r>
          <rPr>
            <sz val="9"/>
            <color rgb="FF000000"/>
            <rFont val="Tahoma"/>
            <charset val="1"/>
          </rPr>
          <t xml:space="preserve">Sum of N inputs from estimated Legume fixation, compost, and fertilizers.
</t>
        </r>
        <r>
          <rPr>
            <sz val="9"/>
            <color rgb="FF000000"/>
            <rFont val="Tahoma"/>
            <charset val="1"/>
          </rPr>
          <t xml:space="preserve">
</t>
        </r>
        <r>
          <rPr>
            <sz val="9"/>
            <color rgb="FF000000"/>
            <rFont val="Tahoma"/>
            <charset val="1"/>
          </rPr>
          <t xml:space="preserve">Note that these are the same values that are shown in the video (Brennan E.B. 2018. Lessons from long-term cover crop research in the "Salad Bowl of the World")  where I show the differences in total N inputs in the three systems with the legume-rye cover crop at various frequencies. </t>
        </r>
      </text>
    </comment>
    <comment ref="P1" authorId="0" shapeId="0" xr:uid="{DCF51BF5-D3CB-EE4B-B362-1EB96B1B1D22}">
      <text>
        <r>
          <rPr>
            <b/>
            <sz val="9"/>
            <color rgb="FF000000"/>
            <rFont val="Tahoma"/>
            <family val="2"/>
          </rPr>
          <t>Brennan, Eric:</t>
        </r>
        <r>
          <rPr>
            <sz val="9"/>
            <color rgb="FF000000"/>
            <rFont val="Tahoma"/>
            <family val="2"/>
          </rPr>
          <t xml:space="preserve">
</t>
        </r>
        <r>
          <rPr>
            <sz val="9"/>
            <color rgb="FF000000"/>
            <rFont val="Tahoma"/>
            <family val="2"/>
          </rPr>
          <t xml:space="preserve">This is for the 8 romaine lettuce crops and 6 broccoli crops grown.  It does not include the baby leaf spinach grown in year 1.  Post harvest residues were estimated based on the total above groud shoot biomass and the harvest indeces of 0.24 (broccoli) and 0.26 (romaine lettuce for hearts). </t>
        </r>
      </text>
    </comment>
    <comment ref="Q1" authorId="0" shapeId="0" xr:uid="{13890CE4-45DE-884B-B978-B59727D73782}">
      <text>
        <r>
          <rPr>
            <b/>
            <sz val="9"/>
            <color indexed="81"/>
            <rFont val="Tahoma"/>
            <family val="2"/>
          </rPr>
          <t>Brennan, Eric:</t>
        </r>
        <r>
          <rPr>
            <sz val="9"/>
            <color indexed="81"/>
            <rFont val="Tahoma"/>
            <family val="2"/>
          </rPr>
          <t xml:space="preserve">
There are a few other organic matter inputs that are not accounted for here including root biomass from cover crops and vegetables, and some organic C that comes in with the pelleted organic fertilizers.  Based data from Richard Smith a 4-4-2 fertilizer has 28% C and a 8-5-1 fertilizer has about 37% N. Durng the first 8 year of the trial we used 6170 kg/ha of 4-4-2 and 12407 kg/ha of  8-1-1.  Basd on these I calculaed that the combined C input from the pelleted fertilziers would be </t>
        </r>
        <r>
          <rPr>
            <b/>
            <sz val="9"/>
            <color indexed="81"/>
            <rFont val="Tahoma"/>
            <family val="2"/>
          </rPr>
          <t>6318 Kg C/ha</t>
        </r>
        <r>
          <rPr>
            <sz val="9"/>
            <color indexed="81"/>
            <rFont val="Tahoma"/>
            <family val="2"/>
          </rPr>
          <t xml:space="preserve">.  This is assuming that 8-1-1 has the same % C as 8-5-1.  
Based on this paper (Brennan E.B., N.S. Boyd, R.F. Smith. 2013. Winter cover crop seeding rate and variety affects during eight years of organic vegetables: III. Cover crop residue quality and nitrogen mineralization. Agron. J. 105:171-182.)  from the study the C concention of the cover crops at season end in g/kg were rye (442), legume-rye (441) and mustard (421).  We could use this or a lower value (i.e. 386 which is what mustard early in season) to estimate C in vegetable residues. Note that the average C cont reported here (Mitchell et al. 1999. Organic matter recycling varies with crops grown. Calif. Agric. 53:37-40.) for broc (347) and seed lettuce (389).  And could use the average C conc in the compost as 317 g/kg (based on Z-best analysis).  </t>
        </r>
      </text>
    </comment>
    <comment ref="R1" authorId="0" shapeId="0" xr:uid="{49772D6E-D62E-4AFC-85C7-BF5F031B55EA}">
      <text>
        <r>
          <rPr>
            <b/>
            <sz val="9"/>
            <color rgb="FF000000"/>
            <rFont val="Tahoma"/>
            <family val="2"/>
          </rPr>
          <t>Brennan, Eric:</t>
        </r>
        <r>
          <rPr>
            <sz val="9"/>
            <color rgb="FF000000"/>
            <rFont val="Tahoma"/>
            <family val="2"/>
          </rPr>
          <t xml:space="preserve">
</t>
        </r>
        <r>
          <rPr>
            <sz val="9"/>
            <color rgb="FF000000"/>
            <rFont val="Tahoma"/>
            <family val="2"/>
          </rPr>
          <t>This is from cover crop shoots and post-harvest vegetables shoots.  In other words organic matter that was produced site as opposed to imported compost.</t>
        </r>
      </text>
    </comment>
    <comment ref="S1" authorId="0" shapeId="0" xr:uid="{91E4B126-31A1-4916-A3F8-4D006D896E1E}">
      <text>
        <r>
          <rPr>
            <b/>
            <sz val="9"/>
            <color rgb="FF000000"/>
            <rFont val="Tahoma"/>
            <family val="2"/>
          </rPr>
          <t>Brennan, Eric:</t>
        </r>
        <r>
          <rPr>
            <sz val="9"/>
            <color rgb="FF000000"/>
            <rFont val="Tahoma"/>
            <family val="2"/>
          </rPr>
          <t xml:space="preserve">
</t>
        </r>
        <r>
          <rPr>
            <sz val="9"/>
            <color rgb="FF000000"/>
            <rFont val="Tahoma"/>
            <family val="2"/>
          </rPr>
          <t xml:space="preserve">Note that that System 1 gets all of it's organic matter inputs from the occasional cover crop and annual vegetable residue, System 2 gets about 35% from these sources, and systems 3 to 5 that are cover cropped annually get about 50% of their organic matter inputs from plants grown on site (cover crops and vegetable residue).  Root organic matter inputs would increase this.  </t>
        </r>
      </text>
    </comment>
    <comment ref="T1" authorId="0" shapeId="0" xr:uid="{40EF4DE5-A66E-4668-99F1-365967BD982E}">
      <text>
        <r>
          <rPr>
            <b/>
            <sz val="9"/>
            <color rgb="FF000000"/>
            <rFont val="Tahoma"/>
            <family val="2"/>
          </rPr>
          <t>Brennan, Eric:</t>
        </r>
        <r>
          <rPr>
            <sz val="9"/>
            <color rgb="FF000000"/>
            <rFont val="Tahoma"/>
            <family val="2"/>
          </rPr>
          <t xml:space="preserve">
</t>
        </r>
        <r>
          <rPr>
            <sz val="9"/>
            <color rgb="FF000000"/>
            <rFont val="Tahoma"/>
            <family val="2"/>
          </rPr>
          <t xml:space="preserve">Based data from Richard Smith (2019 Org Soil Fert Short Course) a 4-4-2 fertilizer has 28% C and a 8-5-1 fertilizer has about 37% N. Durng the first 8 year of the trial we used 6170 kg/ha of 4-4-2 and 12407 kg/ha of  8-1-1.  Basd on these I calculaed that the combined C input from the </t>
        </r>
        <r>
          <rPr>
            <b/>
            <sz val="9"/>
            <color rgb="FF000000"/>
            <rFont val="Tahoma"/>
            <family val="2"/>
          </rPr>
          <t>pelleted fertilziers would be 6318 Kg C/ha</t>
        </r>
        <r>
          <rPr>
            <sz val="9"/>
            <color rgb="FF000000"/>
            <rFont val="Tahoma"/>
            <family val="2"/>
          </rPr>
          <t xml:space="preserve">.  This is assuming that 8-1-1 has the same % C as 8-5-1.  
</t>
        </r>
        <r>
          <rPr>
            <sz val="9"/>
            <color rgb="FF000000"/>
            <rFont val="Tahoma"/>
            <family val="2"/>
          </rPr>
          <t xml:space="preserve">
</t>
        </r>
        <r>
          <rPr>
            <sz val="9"/>
            <color rgb="FF000000"/>
            <rFont val="Tahoma"/>
            <family val="2"/>
          </rPr>
          <t xml:space="preserve">Based on this paper (Brennan E.B., N.S. Boyd, R.F. Smith. 2013. Winter cover crop seeding rate and variety affects during eight years of organic vegetables: III. Cover crop residue quality and nitrogen mineralization. Agron. J. 105:171-182.)  from the study the C concention of the cover crops at season end in g/kg were rye (442), legume-rye (441) and mustard (421).  We could use this or a lower value (i.e. 386 which is what mustard early in season) to estimate C in vegetable residues. Note that the average C cont reported here (Mitchell et al. 1999. Organic matter recycling varies with crops grown. Calif. Agric. 53:37-40.) for broc (347) and seed lettuce (389), or average for these two of 368.  And could use the average C conc in the compost as 317 g/kg (based on Z-best analysis).  
</t>
        </r>
        <r>
          <rPr>
            <sz val="9"/>
            <color rgb="FF000000"/>
            <rFont val="Tahoma"/>
            <family val="2"/>
          </rPr>
          <t xml:space="preserve">
</t>
        </r>
        <r>
          <rPr>
            <sz val="9"/>
            <color rgb="FF000000"/>
            <rFont val="Tahoma"/>
            <family val="2"/>
          </rPr>
          <t xml:space="preserve">FORMULA:  Here I used these C concentrations (%) compost (0.317), legume-rye (0.441), mustard (0.421), rye (0.442), veg residue (0.368).  These C concentrations can also be thought of in g/kg (i,e, 0.317 as a % is 317 g/kg).  I also added in the 6318 kg C/ha from pelleted fertilizer inputs.  
</t>
        </r>
        <r>
          <rPr>
            <sz val="9"/>
            <color rgb="FF000000"/>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Brennan, Eric</author>
  </authors>
  <commentList>
    <comment ref="A1" authorId="0" shapeId="0" xr:uid="{2D87AF95-E83B-4623-AF16-79A3F94A4049}">
      <text>
        <r>
          <rPr>
            <b/>
            <sz val="9"/>
            <color indexed="81"/>
            <rFont val="Tahoma"/>
            <family val="2"/>
          </rPr>
          <t>Brennan, Eric:</t>
        </r>
        <r>
          <rPr>
            <sz val="9"/>
            <color indexed="81"/>
            <rFont val="Tahoma"/>
            <family val="2"/>
          </rPr>
          <t xml:space="preserve">
This provides a basic overview of the main cropping activities in the SOCS experiment from 2003 forward. 
Vegetable cropping sequence was the same across all systems but winter cropping differed as can be seen in the row for System 1 &amp; 2 that were only cover cropped every 4th winter, versus the row for Systems 3, 4, &amp; 5 that were cover cropped every winter. </t>
        </r>
      </text>
    </comment>
  </commentList>
</comments>
</file>

<file path=xl/sharedStrings.xml><?xml version="1.0" encoding="utf-8"?>
<sst xmlns="http://schemas.openxmlformats.org/spreadsheetml/2006/main" count="545" uniqueCount="101">
  <si>
    <t>paper order</t>
  </si>
  <si>
    <t>Obs</t>
  </si>
  <si>
    <t>calyr</t>
  </si>
  <si>
    <t>exptyr</t>
  </si>
  <si>
    <t>plot</t>
  </si>
  <si>
    <t>rep</t>
  </si>
  <si>
    <t>trt</t>
  </si>
  <si>
    <t>blkden</t>
  </si>
  <si>
    <t>noccnocp</t>
  </si>
  <si>
    <t>nocc</t>
  </si>
  <si>
    <t>leg3x</t>
  </si>
  <si>
    <t>mus1x</t>
  </si>
  <si>
    <t>rye1x</t>
  </si>
  <si>
    <r>
      <rPr>
        <b/>
        <sz val="11"/>
        <color theme="1"/>
        <rFont val="Calibri"/>
        <family val="2"/>
        <scheme val="minor"/>
      </rPr>
      <t>Total Organic Matter Inputs</t>
    </r>
    <r>
      <rPr>
        <sz val="11"/>
        <color theme="1"/>
        <rFont val="Calibri"/>
        <family val="2"/>
        <scheme val="minor"/>
      </rPr>
      <t xml:space="preserve"> (Compost + Cover crop shoots + Vegetable post harvest shoots) kg/ha</t>
    </r>
  </si>
  <si>
    <t>System I.D.</t>
  </si>
  <si>
    <t>System labels</t>
  </si>
  <si>
    <r>
      <t xml:space="preserve">System </t>
    </r>
    <r>
      <rPr>
        <b/>
        <sz val="11"/>
        <color theme="1"/>
        <rFont val="Calibri"/>
        <family val="2"/>
        <scheme val="minor"/>
      </rPr>
      <t>3.</t>
    </r>
    <r>
      <rPr>
        <sz val="11"/>
        <color theme="1"/>
        <rFont val="Calibri"/>
        <family val="2"/>
        <scheme val="minor"/>
      </rPr>
      <t xml:space="preserve"> Compost + legume-rye annually</t>
    </r>
  </si>
  <si>
    <r>
      <t xml:space="preserve">System </t>
    </r>
    <r>
      <rPr>
        <b/>
        <sz val="11"/>
        <color theme="1"/>
        <rFont val="Calibri"/>
        <family val="2"/>
        <scheme val="minor"/>
      </rPr>
      <t xml:space="preserve">4. </t>
    </r>
    <r>
      <rPr>
        <sz val="11"/>
        <color theme="1"/>
        <rFont val="Calibri"/>
        <family val="2"/>
        <scheme val="minor"/>
      </rPr>
      <t xml:space="preserve"> Compost + mustard annually</t>
    </r>
  </si>
  <si>
    <r>
      <t xml:space="preserve">System </t>
    </r>
    <r>
      <rPr>
        <b/>
        <sz val="11"/>
        <color theme="1"/>
        <rFont val="Calibri"/>
        <family val="2"/>
        <scheme val="minor"/>
      </rPr>
      <t xml:space="preserve">5. </t>
    </r>
    <r>
      <rPr>
        <sz val="11"/>
        <color theme="1"/>
        <rFont val="Calibri"/>
        <family val="2"/>
        <scheme val="minor"/>
      </rPr>
      <t xml:space="preserve"> Compost + Rye annually</t>
    </r>
  </si>
  <si>
    <r>
      <t xml:space="preserve">System </t>
    </r>
    <r>
      <rPr>
        <b/>
        <sz val="11"/>
        <color theme="1"/>
        <rFont val="Calibri"/>
        <family val="2"/>
        <scheme val="minor"/>
      </rPr>
      <t xml:space="preserve">1. </t>
    </r>
    <r>
      <rPr>
        <sz val="11"/>
        <color theme="1"/>
        <rFont val="Calibri"/>
        <family val="2"/>
        <scheme val="minor"/>
      </rPr>
      <t xml:space="preserve"> No compost +legume-rye 4th year</t>
    </r>
  </si>
  <si>
    <r>
      <t xml:space="preserve">System </t>
    </r>
    <r>
      <rPr>
        <b/>
        <sz val="11"/>
        <color theme="1"/>
        <rFont val="Calibri"/>
        <family val="2"/>
        <scheme val="minor"/>
      </rPr>
      <t>2.</t>
    </r>
    <r>
      <rPr>
        <sz val="11"/>
        <color theme="1"/>
        <rFont val="Calibri"/>
        <family val="2"/>
        <scheme val="minor"/>
      </rPr>
      <t xml:space="preserve"> Compost + legume-rye 4th year</t>
    </r>
  </si>
  <si>
    <t>Compost N inputs over 8 years (kg/ha)</t>
  </si>
  <si>
    <t>Fertilizer N input over 8 years (kg/ha)</t>
  </si>
  <si>
    <t>% of Total N input from on-site Biol. fixation</t>
  </si>
  <si>
    <t>Year count</t>
  </si>
  <si>
    <t>Month count</t>
  </si>
  <si>
    <t>Cycle</t>
  </si>
  <si>
    <t>Consq. Yr</t>
  </si>
  <si>
    <t>2003</t>
  </si>
  <si>
    <t>2004</t>
  </si>
  <si>
    <t>2005</t>
  </si>
  <si>
    <t>2006</t>
  </si>
  <si>
    <t>2007</t>
  </si>
  <si>
    <t>2008</t>
  </si>
  <si>
    <t>2009</t>
  </si>
  <si>
    <t>2010</t>
  </si>
  <si>
    <t>2011</t>
  </si>
  <si>
    <t>Oct</t>
  </si>
  <si>
    <t>Nov</t>
  </si>
  <si>
    <t>Dec</t>
  </si>
  <si>
    <t>Jan</t>
  </si>
  <si>
    <t>Feb</t>
  </si>
  <si>
    <t>Mar</t>
  </si>
  <si>
    <t>Apr</t>
  </si>
  <si>
    <t>May</t>
  </si>
  <si>
    <t>Jun</t>
  </si>
  <si>
    <t>Jul</t>
  </si>
  <si>
    <t>Aug</t>
  </si>
  <si>
    <t>Sep</t>
  </si>
  <si>
    <t>Syst. 1, 2</t>
  </si>
  <si>
    <t>Fallow</t>
  </si>
  <si>
    <t>Romaine 1</t>
  </si>
  <si>
    <t>Spinach</t>
  </si>
  <si>
    <t>Romaine 2</t>
  </si>
  <si>
    <t>Broc 1</t>
  </si>
  <si>
    <t>Romaine 3</t>
  </si>
  <si>
    <t>Broc 2</t>
  </si>
  <si>
    <t>Cover crop</t>
  </si>
  <si>
    <t>Romaine 4</t>
  </si>
  <si>
    <t>Broc 3</t>
  </si>
  <si>
    <t>Romaine 5</t>
  </si>
  <si>
    <t>Broc 4</t>
  </si>
  <si>
    <t>Romaine 6</t>
  </si>
  <si>
    <t>Broc 5</t>
  </si>
  <si>
    <t>Romaine 7</t>
  </si>
  <si>
    <t>Broc 6</t>
  </si>
  <si>
    <t>Cover crop 2</t>
  </si>
  <si>
    <t>Romaine 8</t>
  </si>
  <si>
    <t>Strawberries 1</t>
  </si>
  <si>
    <t>Cover crop Leg/rye 3x 9</t>
  </si>
  <si>
    <t>Romaine 9</t>
  </si>
  <si>
    <t>Cover crop Merced 10</t>
  </si>
  <si>
    <t>Fallow winter</t>
  </si>
  <si>
    <t>Broc 7</t>
  </si>
  <si>
    <t>Strawberries 2</t>
  </si>
  <si>
    <t>Cover crop FL 104 11</t>
  </si>
  <si>
    <t>Cover crop on beds rye vetch 12</t>
  </si>
  <si>
    <t>Cover crop on beds rye vetch</t>
  </si>
  <si>
    <t>Broc</t>
  </si>
  <si>
    <t>Strawberries</t>
  </si>
  <si>
    <t>Syst. 3,4,5</t>
  </si>
  <si>
    <t>Cover crop 1</t>
  </si>
  <si>
    <t>Cover crop 3</t>
  </si>
  <si>
    <t>Cover crop 4</t>
  </si>
  <si>
    <t>Cover crop 5</t>
  </si>
  <si>
    <t>Cover crop 6</t>
  </si>
  <si>
    <t>Cover crop 7</t>
  </si>
  <si>
    <t>Cover crop 8</t>
  </si>
  <si>
    <r>
      <rPr>
        <b/>
        <sz val="10"/>
        <rFont val="Arial"/>
        <family val="2"/>
      </rPr>
      <t>Phase</t>
    </r>
    <r>
      <rPr>
        <sz val="10"/>
        <rFont val="Arial"/>
        <family val="2"/>
      </rPr>
      <t xml:space="preserve"> </t>
    </r>
    <r>
      <rPr>
        <sz val="10"/>
        <color indexed="20"/>
        <rFont val="Arial"/>
        <family val="2"/>
      </rPr>
      <t xml:space="preserve">Intensive (purple Yr 1-8)  or </t>
    </r>
    <r>
      <rPr>
        <sz val="10"/>
        <color rgb="FF0066FF"/>
        <rFont val="Arial"/>
        <family val="2"/>
      </rPr>
      <t>Mothball (Blue Yr 8+)</t>
    </r>
  </si>
  <si>
    <t>Mothball</t>
  </si>
  <si>
    <r>
      <t xml:space="preserve">Total N input all sources over 8 years (kg/ha) </t>
    </r>
    <r>
      <rPr>
        <sz val="11"/>
        <color rgb="FF000000"/>
        <rFont val="Arial"/>
        <family val="2"/>
      </rPr>
      <t>(fixed, compost, fert)</t>
    </r>
  </si>
  <si>
    <r>
      <t>Fresh Organic inputs</t>
    </r>
    <r>
      <rPr>
        <sz val="11"/>
        <color theme="1"/>
        <rFont val="Calibri"/>
        <family val="2"/>
        <scheme val="minor"/>
      </rPr>
      <t xml:space="preserve"> (cover crop + veg residue)</t>
    </r>
  </si>
  <si>
    <t>Compost Organic dry matter input over 8 yrs (kg/ha)</t>
  </si>
  <si>
    <t>Mean annual CC shoot dry matter (kg/ha)</t>
  </si>
  <si>
    <t>Total CC shoot dry matter (kg/ha)</t>
  </si>
  <si>
    <t>Total legume CC shoot dry matter (kg/ha)</t>
  </si>
  <si>
    <t>Mean annual legume CC shoot dry matter (kg/ha)</t>
  </si>
  <si>
    <t>Estimated total N fixation</t>
  </si>
  <si>
    <r>
      <rPr>
        <b/>
        <sz val="11"/>
        <color theme="1"/>
        <rFont val="Calibri"/>
        <family val="2"/>
        <scheme val="minor"/>
      </rPr>
      <t xml:space="preserve">Total vegetable post harvest Residue </t>
    </r>
    <r>
      <rPr>
        <sz val="11"/>
        <color theme="1"/>
        <rFont val="Calibri"/>
        <family val="2"/>
        <scheme val="minor"/>
      </rPr>
      <t>shoot dry matter inputs (kg/ha)</t>
    </r>
  </si>
  <si>
    <t>Total estimated C inputs (excluding roots &amp; exudates) (kg/ha)</t>
  </si>
  <si>
    <t>Fresh Organic inputs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</si>
</sst>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color rgb="FF000000"/>
      <name val="MS PGothic"/>
      <family val="2"/>
    </font>
    <font>
      <sz val="10"/>
      <color rgb="FF000000"/>
      <name val="MS PGothic"/>
      <family val="2"/>
    </font>
    <font>
      <sz val="9"/>
      <color indexed="81"/>
      <name val="Tahoma"/>
      <charset val="1"/>
    </font>
    <font>
      <b/>
      <sz val="9"/>
      <color indexed="81"/>
      <name val="Tahoma"/>
      <charset val="1"/>
    </font>
    <font>
      <sz val="9"/>
      <color indexed="81"/>
      <name val="Tahoma"/>
      <family val="2"/>
    </font>
    <font>
      <b/>
      <sz val="9"/>
      <color indexed="81"/>
      <name val="Tahoma"/>
      <family val="2"/>
    </font>
    <font>
      <b/>
      <sz val="11"/>
      <color rgb="FF000000"/>
      <name val="Arial"/>
      <family val="2"/>
    </font>
    <font>
      <sz val="11"/>
      <color rgb="FF000000"/>
      <name val="Arial"/>
      <family val="2"/>
    </font>
    <font>
      <sz val="11"/>
      <color rgb="FF000000"/>
      <name val="Calibri"/>
      <family val="2"/>
      <scheme val="minor"/>
    </font>
    <font>
      <b/>
      <sz val="10"/>
      <name val="Arial"/>
      <family val="2"/>
    </font>
    <font>
      <sz val="10"/>
      <color indexed="20"/>
      <name val="Arial"/>
      <family val="2"/>
    </font>
    <font>
      <sz val="10"/>
      <color rgb="FF0066FF"/>
      <name val="Arial"/>
      <family val="2"/>
    </font>
    <font>
      <b/>
      <sz val="9"/>
      <color rgb="FF000000"/>
      <name val="Tahoma"/>
      <charset val="1"/>
    </font>
    <font>
      <sz val="9"/>
      <color rgb="FF000000"/>
      <name val="Tahoma"/>
      <family val="2"/>
    </font>
    <font>
      <sz val="9"/>
      <color rgb="FF000000"/>
      <name val="Tahoma"/>
      <charset val="1"/>
    </font>
    <font>
      <b/>
      <sz val="9"/>
      <color rgb="FF000000"/>
      <name val="Tahoma"/>
      <family val="2"/>
    </font>
  </fonts>
  <fills count="23">
    <fill>
      <patternFill patternType="none"/>
    </fill>
    <fill>
      <patternFill patternType="gray125"/>
    </fill>
    <fill>
      <patternFill patternType="solid">
        <fgColor rgb="FFFFCCFF"/>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99CCFF"/>
        <bgColor indexed="64"/>
      </patternFill>
    </fill>
    <fill>
      <patternFill patternType="solid">
        <fgColor rgb="FF00FF00"/>
        <bgColor indexed="64"/>
      </patternFill>
    </fill>
    <fill>
      <patternFill patternType="solid">
        <fgColor rgb="FF00FFFF"/>
        <bgColor indexed="64"/>
      </patternFill>
    </fill>
    <fill>
      <patternFill patternType="solid">
        <fgColor indexed="45"/>
        <bgColor indexed="64"/>
      </patternFill>
    </fill>
    <fill>
      <patternFill patternType="solid">
        <fgColor indexed="46"/>
        <bgColor indexed="64"/>
      </patternFill>
    </fill>
    <fill>
      <patternFill patternType="solid">
        <fgColor indexed="47"/>
        <bgColor indexed="64"/>
      </patternFill>
    </fill>
    <fill>
      <patternFill patternType="solid">
        <fgColor indexed="22"/>
        <bgColor indexed="64"/>
      </patternFill>
    </fill>
    <fill>
      <patternFill patternType="solid">
        <fgColor theme="0" tint="-0.249977111117893"/>
        <bgColor indexed="64"/>
      </patternFill>
    </fill>
    <fill>
      <patternFill patternType="solid">
        <fgColor indexed="13"/>
        <bgColor indexed="64"/>
      </patternFill>
    </fill>
    <fill>
      <patternFill patternType="solid">
        <fgColor indexed="57"/>
        <bgColor indexed="64"/>
      </patternFill>
    </fill>
    <fill>
      <patternFill patternType="solid">
        <fgColor indexed="11"/>
        <bgColor indexed="64"/>
      </patternFill>
    </fill>
    <fill>
      <patternFill patternType="solid">
        <fgColor rgb="FFFF7C80"/>
        <bgColor indexed="64"/>
      </patternFill>
    </fill>
    <fill>
      <patternFill patternType="solid">
        <fgColor rgb="FF66FF33"/>
        <bgColor indexed="64"/>
      </patternFill>
    </fill>
    <fill>
      <patternFill patternType="solid">
        <fgColor rgb="FFFFCC99"/>
        <bgColor indexed="64"/>
      </patternFill>
    </fill>
    <fill>
      <patternFill patternType="solid">
        <fgColor rgb="FF990099"/>
        <bgColor indexed="64"/>
      </patternFill>
    </fill>
    <fill>
      <patternFill patternType="solid">
        <fgColor rgb="FF0066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61">
    <xf numFmtId="0" fontId="0" fillId="0" borderId="0" xfId="0"/>
    <xf numFmtId="0" fontId="0" fillId="0" borderId="1" xfId="0" applyBorder="1"/>
    <xf numFmtId="0" fontId="10" fillId="0" borderId="1" xfId="0" applyFont="1" applyBorder="1" applyAlignment="1">
      <alignment horizontal="center" vertical="top" wrapText="1"/>
    </xf>
    <xf numFmtId="0" fontId="11" fillId="0" borderId="1" xfId="0" applyFont="1" applyBorder="1" applyAlignment="1">
      <alignment vertical="top" wrapText="1"/>
    </xf>
    <xf numFmtId="1" fontId="0" fillId="0" borderId="1" xfId="0" applyNumberFormat="1" applyBorder="1"/>
    <xf numFmtId="0" fontId="12" fillId="0" borderId="1" xfId="0" applyFont="1" applyBorder="1" applyAlignment="1">
      <alignment horizontal="center" vertical="top" wrapText="1"/>
    </xf>
    <xf numFmtId="0" fontId="10" fillId="2" borderId="1" xfId="0" applyFont="1" applyFill="1" applyBorder="1" applyAlignment="1">
      <alignment horizontal="center" vertical="top" wrapText="1"/>
    </xf>
    <xf numFmtId="0" fontId="11" fillId="2" borderId="1" xfId="0" applyFont="1" applyFill="1" applyBorder="1" applyAlignment="1">
      <alignment vertical="top" wrapText="1"/>
    </xf>
    <xf numFmtId="0" fontId="0" fillId="3" borderId="1" xfId="0" applyFill="1" applyBorder="1"/>
    <xf numFmtId="0" fontId="10" fillId="3" borderId="1" xfId="0" applyFont="1" applyFill="1" applyBorder="1" applyAlignment="1">
      <alignment horizontal="center" vertical="top" wrapText="1"/>
    </xf>
    <xf numFmtId="0" fontId="10" fillId="4" borderId="1" xfId="0" applyFont="1" applyFill="1" applyBorder="1" applyAlignment="1">
      <alignment horizontal="center" vertical="top" wrapText="1"/>
    </xf>
    <xf numFmtId="0" fontId="11" fillId="4" borderId="1" xfId="0" applyFont="1" applyFill="1" applyBorder="1" applyAlignment="1">
      <alignment vertical="top" wrapText="1"/>
    </xf>
    <xf numFmtId="164" fontId="11" fillId="4" borderId="1" xfId="1" applyNumberFormat="1" applyFont="1" applyFill="1" applyBorder="1" applyAlignment="1">
      <alignment vertical="top" wrapText="1"/>
    </xf>
    <xf numFmtId="0" fontId="0" fillId="5" borderId="1" xfId="0" applyFill="1" applyBorder="1" applyAlignment="1">
      <alignment wrapText="1"/>
    </xf>
    <xf numFmtId="164" fontId="0" fillId="5" borderId="1" xfId="1" applyNumberFormat="1" applyFont="1" applyFill="1" applyBorder="1"/>
    <xf numFmtId="0" fontId="0" fillId="0" borderId="1" xfId="0" applyBorder="1" applyAlignment="1">
      <alignment wrapText="1"/>
    </xf>
    <xf numFmtId="0" fontId="2" fillId="0" borderId="1" xfId="0" applyFont="1" applyBorder="1" applyAlignment="1">
      <alignment wrapText="1"/>
    </xf>
    <xf numFmtId="164" fontId="11" fillId="0" borderId="1" xfId="1" applyNumberFormat="1" applyFont="1" applyBorder="1" applyAlignment="1">
      <alignment horizontal="center" vertical="top" wrapText="1"/>
    </xf>
    <xf numFmtId="0" fontId="11" fillId="0" borderId="1" xfId="0" applyFont="1" applyBorder="1" applyAlignment="1">
      <alignment horizontal="center" vertical="top" wrapText="1"/>
    </xf>
    <xf numFmtId="0" fontId="0" fillId="6" borderId="1" xfId="0" applyFill="1" applyBorder="1" applyAlignment="1">
      <alignment wrapText="1"/>
    </xf>
    <xf numFmtId="164" fontId="0" fillId="6" borderId="1" xfId="0" applyNumberFormat="1" applyFill="1" applyBorder="1"/>
    <xf numFmtId="0" fontId="0" fillId="0" borderId="0" xfId="0" applyBorder="1"/>
    <xf numFmtId="0" fontId="3" fillId="0" borderId="0" xfId="0" applyFont="1" applyBorder="1"/>
    <xf numFmtId="0" fontId="4" fillId="0" borderId="0" xfId="0" applyFont="1" applyBorder="1" applyAlignment="1">
      <alignment horizontal="center" vertical="top" wrapText="1"/>
    </xf>
    <xf numFmtId="0" fontId="5" fillId="0" borderId="0" xfId="0" applyFont="1" applyBorder="1" applyAlignment="1">
      <alignment vertical="top" wrapText="1"/>
    </xf>
    <xf numFmtId="0" fontId="10" fillId="7" borderId="1" xfId="0" applyFont="1" applyFill="1" applyBorder="1" applyAlignment="1">
      <alignment horizontal="center" vertical="top" wrapText="1"/>
    </xf>
    <xf numFmtId="1" fontId="11" fillId="7" borderId="1" xfId="0" applyNumberFormat="1" applyFont="1" applyFill="1" applyBorder="1" applyAlignment="1">
      <alignment vertical="top" wrapText="1"/>
    </xf>
    <xf numFmtId="0" fontId="2" fillId="8" borderId="1" xfId="0" applyFont="1" applyFill="1" applyBorder="1" applyAlignment="1">
      <alignment wrapText="1"/>
    </xf>
    <xf numFmtId="164" fontId="0" fillId="8" borderId="1" xfId="0" applyNumberFormat="1" applyFill="1" applyBorder="1"/>
    <xf numFmtId="0" fontId="10" fillId="0" borderId="1" xfId="0" applyFont="1" applyFill="1" applyBorder="1" applyAlignment="1">
      <alignment horizontal="center" vertical="top" wrapText="1"/>
    </xf>
    <xf numFmtId="1" fontId="11" fillId="0" borderId="1" xfId="0" applyNumberFormat="1" applyFont="1" applyFill="1" applyBorder="1" applyAlignment="1">
      <alignment vertical="top" wrapText="1"/>
    </xf>
    <xf numFmtId="164" fontId="0" fillId="9" borderId="1" xfId="0" applyNumberFormat="1" applyFill="1" applyBorder="1"/>
    <xf numFmtId="2" fontId="0" fillId="0" borderId="0" xfId="0" applyNumberFormat="1"/>
    <xf numFmtId="0" fontId="0" fillId="10" borderId="0" xfId="0" applyFill="1"/>
    <xf numFmtId="0" fontId="0" fillId="11" borderId="0" xfId="0" applyFill="1"/>
    <xf numFmtId="0" fontId="13" fillId="0" borderId="0" xfId="0" applyFont="1"/>
    <xf numFmtId="0" fontId="13" fillId="12" borderId="0" xfId="0" applyFont="1" applyFill="1"/>
    <xf numFmtId="0" fontId="0" fillId="12" borderId="0" xfId="0" applyFill="1"/>
    <xf numFmtId="0" fontId="13" fillId="0" borderId="0" xfId="0" applyFont="1" applyFill="1"/>
    <xf numFmtId="0" fontId="0" fillId="0" borderId="0" xfId="0" applyFill="1"/>
    <xf numFmtId="0" fontId="13" fillId="13" borderId="0" xfId="0" quotePrefix="1" applyFont="1" applyFill="1"/>
    <xf numFmtId="0" fontId="0" fillId="13" borderId="0" xfId="0" applyFill="1"/>
    <xf numFmtId="0" fontId="13" fillId="0" borderId="0" xfId="0" quotePrefix="1" applyFont="1"/>
    <xf numFmtId="0" fontId="0" fillId="0" borderId="0" xfId="0" quotePrefix="1"/>
    <xf numFmtId="0" fontId="0" fillId="14" borderId="0" xfId="0" applyFill="1"/>
    <xf numFmtId="0" fontId="13" fillId="14" borderId="0" xfId="0" applyFont="1" applyFill="1"/>
    <xf numFmtId="0" fontId="0" fillId="0" borderId="0" xfId="0" applyAlignment="1">
      <alignment textRotation="90"/>
    </xf>
    <xf numFmtId="0" fontId="0" fillId="13" borderId="0" xfId="0" applyFill="1" applyAlignment="1">
      <alignment textRotation="90"/>
    </xf>
    <xf numFmtId="0" fontId="0" fillId="0" borderId="0" xfId="0" applyFill="1" applyAlignment="1">
      <alignment textRotation="90"/>
    </xf>
    <xf numFmtId="0" fontId="0" fillId="14" borderId="0" xfId="0" applyFill="1" applyAlignment="1">
      <alignment textRotation="90"/>
    </xf>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3" fillId="0" borderId="0" xfId="0" applyFont="1" applyAlignment="1">
      <alignment wrapText="1"/>
    </xf>
    <xf numFmtId="0" fontId="0" fillId="21" borderId="0" xfId="0" applyFill="1"/>
    <xf numFmtId="0" fontId="0" fillId="22" borderId="0" xfId="0" applyFill="1"/>
    <xf numFmtId="165" fontId="5" fillId="0" borderId="0" xfId="0" applyNumberFormat="1" applyFont="1" applyBorder="1" applyAlignment="1">
      <alignment vertical="top" wrapText="1"/>
    </xf>
    <xf numFmtId="0" fontId="2" fillId="9" borderId="1" xfId="0" applyFont="1" applyFill="1" applyBorder="1" applyAlignment="1">
      <alignment wrapText="1"/>
    </xf>
  </cellXfs>
  <cellStyles count="2">
    <cellStyle name="Comma" xfId="1" builtinId="3"/>
    <cellStyle name="Normal" xfId="0" builtinId="0"/>
  </cellStyles>
  <dxfs count="0"/>
  <tableStyles count="0" defaultTableStyle="TableStyleMedium2" defaultPivotStyle="PivotStyleLight16"/>
  <colors>
    <mruColors>
      <color rgb="FF00FFFF"/>
      <color rgb="FF00FF00"/>
      <color rgb="FF99CCFF"/>
      <color rgb="FFFFCCFF"/>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0A82A-5939-448B-B2CB-BD729ADA7303}">
  <dimension ref="A1:I61"/>
  <sheetViews>
    <sheetView topLeftCell="A58" workbookViewId="0">
      <selection activeCell="A62" sqref="A62:XFD73"/>
    </sheetView>
  </sheetViews>
  <sheetFormatPr baseColWidth="10" defaultColWidth="8.83203125" defaultRowHeight="15" x14ac:dyDescent="0.2"/>
  <cols>
    <col min="1" max="1" width="22.5" style="21" customWidth="1"/>
    <col min="2" max="4" width="9" style="21"/>
    <col min="5" max="5" width="37.83203125" style="21" customWidth="1"/>
    <col min="6" max="9" width="9" style="21"/>
    <col min="10" max="10" width="26.33203125" customWidth="1"/>
  </cols>
  <sheetData>
    <row r="1" spans="1:9" x14ac:dyDescent="0.2">
      <c r="A1" s="22" t="s">
        <v>0</v>
      </c>
      <c r="B1" s="23" t="s">
        <v>1</v>
      </c>
      <c r="C1" s="23" t="s">
        <v>2</v>
      </c>
      <c r="D1" s="23" t="s">
        <v>3</v>
      </c>
      <c r="E1" s="21" t="s">
        <v>15</v>
      </c>
      <c r="F1" s="23" t="s">
        <v>6</v>
      </c>
      <c r="G1" s="23" t="s">
        <v>5</v>
      </c>
      <c r="H1" s="23" t="s">
        <v>4</v>
      </c>
      <c r="I1" s="23" t="s">
        <v>7</v>
      </c>
    </row>
    <row r="2" spans="1:9" x14ac:dyDescent="0.2">
      <c r="A2" s="21">
        <v>1</v>
      </c>
      <c r="B2" s="23">
        <v>2</v>
      </c>
      <c r="C2" s="24">
        <v>2006</v>
      </c>
      <c r="D2" s="24">
        <v>4</v>
      </c>
      <c r="E2" s="21" t="s">
        <v>19</v>
      </c>
      <c r="F2" s="24" t="s">
        <v>8</v>
      </c>
      <c r="G2" s="24">
        <v>1</v>
      </c>
      <c r="H2" s="24">
        <v>2</v>
      </c>
      <c r="I2" s="59">
        <v>1.33</v>
      </c>
    </row>
    <row r="3" spans="1:9" x14ac:dyDescent="0.2">
      <c r="A3" s="21">
        <v>1</v>
      </c>
      <c r="B3" s="23">
        <v>9</v>
      </c>
      <c r="C3" s="24">
        <v>2006</v>
      </c>
      <c r="D3" s="24">
        <v>4</v>
      </c>
      <c r="E3" s="21" t="s">
        <v>19</v>
      </c>
      <c r="F3" s="24" t="s">
        <v>8</v>
      </c>
      <c r="G3" s="24">
        <v>2</v>
      </c>
      <c r="H3" s="24">
        <v>15</v>
      </c>
      <c r="I3" s="59">
        <v>1.4025000000000001</v>
      </c>
    </row>
    <row r="4" spans="1:9" x14ac:dyDescent="0.2">
      <c r="A4" s="21">
        <v>1</v>
      </c>
      <c r="B4" s="23">
        <v>12</v>
      </c>
      <c r="C4" s="24">
        <v>2006</v>
      </c>
      <c r="D4" s="24">
        <v>4</v>
      </c>
      <c r="E4" s="21" t="s">
        <v>19</v>
      </c>
      <c r="F4" s="24" t="s">
        <v>8</v>
      </c>
      <c r="G4" s="24">
        <v>3</v>
      </c>
      <c r="H4" s="24">
        <v>20</v>
      </c>
      <c r="I4" s="59">
        <v>1.4</v>
      </c>
    </row>
    <row r="5" spans="1:9" x14ac:dyDescent="0.2">
      <c r="A5" s="21">
        <v>1</v>
      </c>
      <c r="B5" s="23">
        <v>16</v>
      </c>
      <c r="C5" s="24">
        <v>2006</v>
      </c>
      <c r="D5" s="24">
        <v>4</v>
      </c>
      <c r="E5" s="21" t="s">
        <v>19</v>
      </c>
      <c r="F5" s="24" t="s">
        <v>8</v>
      </c>
      <c r="G5" s="24">
        <v>4</v>
      </c>
      <c r="H5" s="24">
        <v>25</v>
      </c>
      <c r="I5" s="59">
        <v>1.41</v>
      </c>
    </row>
    <row r="6" spans="1:9" x14ac:dyDescent="0.2">
      <c r="A6" s="21">
        <v>1</v>
      </c>
      <c r="B6" s="23">
        <v>22</v>
      </c>
      <c r="C6" s="24">
        <v>2010</v>
      </c>
      <c r="D6" s="24">
        <v>7</v>
      </c>
      <c r="E6" s="21" t="s">
        <v>19</v>
      </c>
      <c r="F6" s="24" t="s">
        <v>8</v>
      </c>
      <c r="G6" s="24">
        <v>1</v>
      </c>
      <c r="H6" s="24">
        <v>2</v>
      </c>
      <c r="I6" s="59">
        <v>1.35</v>
      </c>
    </row>
    <row r="7" spans="1:9" x14ac:dyDescent="0.2">
      <c r="A7" s="21">
        <v>1</v>
      </c>
      <c r="B7" s="23">
        <v>29</v>
      </c>
      <c r="C7" s="24">
        <v>2010</v>
      </c>
      <c r="D7" s="24">
        <v>7</v>
      </c>
      <c r="E7" s="21" t="s">
        <v>19</v>
      </c>
      <c r="F7" s="24" t="s">
        <v>8</v>
      </c>
      <c r="G7" s="24">
        <v>2</v>
      </c>
      <c r="H7" s="24">
        <v>15</v>
      </c>
      <c r="I7" s="59">
        <v>1.335</v>
      </c>
    </row>
    <row r="8" spans="1:9" x14ac:dyDescent="0.2">
      <c r="A8" s="21">
        <v>1</v>
      </c>
      <c r="B8" s="23">
        <v>32</v>
      </c>
      <c r="C8" s="24">
        <v>2010</v>
      </c>
      <c r="D8" s="24">
        <v>7</v>
      </c>
      <c r="E8" s="21" t="s">
        <v>19</v>
      </c>
      <c r="F8" s="24" t="s">
        <v>8</v>
      </c>
      <c r="G8" s="24">
        <v>3</v>
      </c>
      <c r="H8" s="24">
        <v>20</v>
      </c>
      <c r="I8" s="59">
        <v>1.405</v>
      </c>
    </row>
    <row r="9" spans="1:9" x14ac:dyDescent="0.2">
      <c r="A9" s="21">
        <v>1</v>
      </c>
      <c r="B9" s="23">
        <v>36</v>
      </c>
      <c r="C9" s="24">
        <v>2010</v>
      </c>
      <c r="D9" s="24">
        <v>7</v>
      </c>
      <c r="E9" s="21" t="s">
        <v>19</v>
      </c>
      <c r="F9" s="24" t="s">
        <v>8</v>
      </c>
      <c r="G9" s="24">
        <v>4</v>
      </c>
      <c r="H9" s="24">
        <v>25</v>
      </c>
      <c r="I9" s="59">
        <v>1.3975</v>
      </c>
    </row>
    <row r="10" spans="1:9" x14ac:dyDescent="0.2">
      <c r="A10" s="21">
        <v>1</v>
      </c>
      <c r="B10" s="23">
        <v>42</v>
      </c>
      <c r="C10" s="24">
        <v>2011</v>
      </c>
      <c r="D10" s="24">
        <v>8</v>
      </c>
      <c r="E10" s="21" t="s">
        <v>19</v>
      </c>
      <c r="F10" s="24" t="s">
        <v>8</v>
      </c>
      <c r="G10" s="24">
        <v>1</v>
      </c>
      <c r="H10" s="24">
        <v>2</v>
      </c>
      <c r="I10" s="59">
        <v>1.3825000000000001</v>
      </c>
    </row>
    <row r="11" spans="1:9" x14ac:dyDescent="0.2">
      <c r="A11" s="21">
        <v>1</v>
      </c>
      <c r="B11" s="23">
        <v>49</v>
      </c>
      <c r="C11" s="24">
        <v>2011</v>
      </c>
      <c r="D11" s="24">
        <v>8</v>
      </c>
      <c r="E11" s="21" t="s">
        <v>19</v>
      </c>
      <c r="F11" s="24" t="s">
        <v>8</v>
      </c>
      <c r="G11" s="24">
        <v>2</v>
      </c>
      <c r="H11" s="24">
        <v>15</v>
      </c>
      <c r="I11" s="59">
        <v>1.2849999999999999</v>
      </c>
    </row>
    <row r="12" spans="1:9" x14ac:dyDescent="0.2">
      <c r="A12" s="21">
        <v>1</v>
      </c>
      <c r="B12" s="23">
        <v>52</v>
      </c>
      <c r="C12" s="24">
        <v>2011</v>
      </c>
      <c r="D12" s="24">
        <v>8</v>
      </c>
      <c r="E12" s="21" t="s">
        <v>19</v>
      </c>
      <c r="F12" s="24" t="s">
        <v>8</v>
      </c>
      <c r="G12" s="24">
        <v>3</v>
      </c>
      <c r="H12" s="24">
        <v>20</v>
      </c>
      <c r="I12" s="59">
        <v>1.24</v>
      </c>
    </row>
    <row r="13" spans="1:9" x14ac:dyDescent="0.2">
      <c r="A13" s="21">
        <v>1</v>
      </c>
      <c r="B13" s="23">
        <v>56</v>
      </c>
      <c r="C13" s="24">
        <v>2011</v>
      </c>
      <c r="D13" s="24">
        <v>8</v>
      </c>
      <c r="E13" s="21" t="s">
        <v>19</v>
      </c>
      <c r="F13" s="24" t="s">
        <v>8</v>
      </c>
      <c r="G13" s="24">
        <v>4</v>
      </c>
      <c r="H13" s="24">
        <v>25</v>
      </c>
      <c r="I13" s="59">
        <v>1.2925</v>
      </c>
    </row>
    <row r="14" spans="1:9" x14ac:dyDescent="0.2">
      <c r="A14" s="21">
        <v>2</v>
      </c>
      <c r="B14" s="23">
        <v>1</v>
      </c>
      <c r="C14" s="24">
        <v>2006</v>
      </c>
      <c r="D14" s="24">
        <v>4</v>
      </c>
      <c r="E14" s="21" t="s">
        <v>20</v>
      </c>
      <c r="F14" s="24" t="s">
        <v>9</v>
      </c>
      <c r="G14" s="24">
        <v>1</v>
      </c>
      <c r="H14" s="24">
        <v>1</v>
      </c>
      <c r="I14" s="59">
        <v>1.2949999999999999</v>
      </c>
    </row>
    <row r="15" spans="1:9" x14ac:dyDescent="0.2">
      <c r="A15" s="21">
        <v>2</v>
      </c>
      <c r="B15" s="23">
        <v>6</v>
      </c>
      <c r="C15" s="24">
        <v>2006</v>
      </c>
      <c r="D15" s="24">
        <v>4</v>
      </c>
      <c r="E15" s="21" t="s">
        <v>20</v>
      </c>
      <c r="F15" s="24" t="s">
        <v>9</v>
      </c>
      <c r="G15" s="24">
        <v>2</v>
      </c>
      <c r="H15" s="24">
        <v>10</v>
      </c>
      <c r="I15" s="59">
        <v>1.35</v>
      </c>
    </row>
    <row r="16" spans="1:9" x14ac:dyDescent="0.2">
      <c r="A16" s="21">
        <v>2</v>
      </c>
      <c r="B16" s="23">
        <v>15</v>
      </c>
      <c r="C16" s="24">
        <v>2006</v>
      </c>
      <c r="D16" s="24">
        <v>4</v>
      </c>
      <c r="E16" s="21" t="s">
        <v>20</v>
      </c>
      <c r="F16" s="24" t="s">
        <v>9</v>
      </c>
      <c r="G16" s="24">
        <v>3</v>
      </c>
      <c r="H16" s="24">
        <v>24</v>
      </c>
      <c r="I16" s="59">
        <v>1.3174999999999999</v>
      </c>
    </row>
    <row r="17" spans="1:9" x14ac:dyDescent="0.2">
      <c r="A17" s="21">
        <v>2</v>
      </c>
      <c r="B17" s="23">
        <v>20</v>
      </c>
      <c r="C17" s="24">
        <v>2006</v>
      </c>
      <c r="D17" s="24">
        <v>4</v>
      </c>
      <c r="E17" s="21" t="s">
        <v>20</v>
      </c>
      <c r="F17" s="24" t="s">
        <v>9</v>
      </c>
      <c r="G17" s="24">
        <v>4</v>
      </c>
      <c r="H17" s="24">
        <v>31</v>
      </c>
      <c r="I17" s="59">
        <v>1.4475</v>
      </c>
    </row>
    <row r="18" spans="1:9" x14ac:dyDescent="0.2">
      <c r="A18" s="21">
        <v>2</v>
      </c>
      <c r="B18" s="23">
        <v>21</v>
      </c>
      <c r="C18" s="24">
        <v>2010</v>
      </c>
      <c r="D18" s="24">
        <v>7</v>
      </c>
      <c r="E18" s="21" t="s">
        <v>20</v>
      </c>
      <c r="F18" s="24" t="s">
        <v>9</v>
      </c>
      <c r="G18" s="24">
        <v>1</v>
      </c>
      <c r="H18" s="24">
        <v>1</v>
      </c>
      <c r="I18" s="59">
        <v>1.3125</v>
      </c>
    </row>
    <row r="19" spans="1:9" x14ac:dyDescent="0.2">
      <c r="A19" s="21">
        <v>2</v>
      </c>
      <c r="B19" s="23">
        <v>26</v>
      </c>
      <c r="C19" s="24">
        <v>2010</v>
      </c>
      <c r="D19" s="24">
        <v>7</v>
      </c>
      <c r="E19" s="21" t="s">
        <v>20</v>
      </c>
      <c r="F19" s="24" t="s">
        <v>9</v>
      </c>
      <c r="G19" s="24">
        <v>2</v>
      </c>
      <c r="H19" s="24">
        <v>10</v>
      </c>
      <c r="I19" s="59">
        <v>1.27</v>
      </c>
    </row>
    <row r="20" spans="1:9" x14ac:dyDescent="0.2">
      <c r="A20" s="21">
        <v>2</v>
      </c>
      <c r="B20" s="23">
        <v>35</v>
      </c>
      <c r="C20" s="24">
        <v>2010</v>
      </c>
      <c r="D20" s="24">
        <v>7</v>
      </c>
      <c r="E20" s="21" t="s">
        <v>20</v>
      </c>
      <c r="F20" s="24" t="s">
        <v>9</v>
      </c>
      <c r="G20" s="24">
        <v>3</v>
      </c>
      <c r="H20" s="24">
        <v>24</v>
      </c>
      <c r="I20" s="59">
        <v>1.2749999999999999</v>
      </c>
    </row>
    <row r="21" spans="1:9" x14ac:dyDescent="0.2">
      <c r="A21" s="21">
        <v>2</v>
      </c>
      <c r="B21" s="23">
        <v>40</v>
      </c>
      <c r="C21" s="24">
        <v>2010</v>
      </c>
      <c r="D21" s="24">
        <v>7</v>
      </c>
      <c r="E21" s="21" t="s">
        <v>20</v>
      </c>
      <c r="F21" s="24" t="s">
        <v>9</v>
      </c>
      <c r="G21" s="24">
        <v>4</v>
      </c>
      <c r="H21" s="24">
        <v>31</v>
      </c>
      <c r="I21" s="59">
        <v>1.29</v>
      </c>
    </row>
    <row r="22" spans="1:9" x14ac:dyDescent="0.2">
      <c r="A22" s="21">
        <v>2</v>
      </c>
      <c r="B22" s="23">
        <v>41</v>
      </c>
      <c r="C22" s="24">
        <v>2011</v>
      </c>
      <c r="D22" s="24">
        <v>8</v>
      </c>
      <c r="E22" s="21" t="s">
        <v>20</v>
      </c>
      <c r="F22" s="24" t="s">
        <v>9</v>
      </c>
      <c r="G22" s="24">
        <v>1</v>
      </c>
      <c r="H22" s="24">
        <v>1</v>
      </c>
      <c r="I22" s="59">
        <v>1.3674999999999999</v>
      </c>
    </row>
    <row r="23" spans="1:9" x14ac:dyDescent="0.2">
      <c r="A23" s="21">
        <v>2</v>
      </c>
      <c r="B23" s="23">
        <v>46</v>
      </c>
      <c r="C23" s="24">
        <v>2011</v>
      </c>
      <c r="D23" s="24">
        <v>8</v>
      </c>
      <c r="E23" s="21" t="s">
        <v>20</v>
      </c>
      <c r="F23" s="24" t="s">
        <v>9</v>
      </c>
      <c r="G23" s="24">
        <v>2</v>
      </c>
      <c r="H23" s="24">
        <v>10</v>
      </c>
      <c r="I23" s="59">
        <v>1.2625</v>
      </c>
    </row>
    <row r="24" spans="1:9" x14ac:dyDescent="0.2">
      <c r="A24" s="21">
        <v>2</v>
      </c>
      <c r="B24" s="23">
        <v>55</v>
      </c>
      <c r="C24" s="24">
        <v>2011</v>
      </c>
      <c r="D24" s="24">
        <v>8</v>
      </c>
      <c r="E24" s="21" t="s">
        <v>20</v>
      </c>
      <c r="F24" s="24" t="s">
        <v>9</v>
      </c>
      <c r="G24" s="24">
        <v>3</v>
      </c>
      <c r="H24" s="24">
        <v>24</v>
      </c>
      <c r="I24" s="59">
        <v>1.1725000000000001</v>
      </c>
    </row>
    <row r="25" spans="1:9" x14ac:dyDescent="0.2">
      <c r="A25" s="21">
        <v>2</v>
      </c>
      <c r="B25" s="23">
        <v>60</v>
      </c>
      <c r="C25" s="24">
        <v>2011</v>
      </c>
      <c r="D25" s="24">
        <v>8</v>
      </c>
      <c r="E25" s="21" t="s">
        <v>20</v>
      </c>
      <c r="F25" s="24" t="s">
        <v>9</v>
      </c>
      <c r="G25" s="24">
        <v>4</v>
      </c>
      <c r="H25" s="24">
        <v>31</v>
      </c>
      <c r="I25" s="59">
        <v>1.2275</v>
      </c>
    </row>
    <row r="26" spans="1:9" x14ac:dyDescent="0.2">
      <c r="A26" s="21">
        <v>3</v>
      </c>
      <c r="B26" s="23">
        <v>5</v>
      </c>
      <c r="C26" s="24">
        <v>2006</v>
      </c>
      <c r="D26" s="24">
        <v>4</v>
      </c>
      <c r="E26" s="21" t="s">
        <v>16</v>
      </c>
      <c r="F26" s="24" t="s">
        <v>10</v>
      </c>
      <c r="G26" s="24">
        <v>1</v>
      </c>
      <c r="H26" s="24">
        <v>7</v>
      </c>
      <c r="I26" s="59">
        <v>1.3674999999999999</v>
      </c>
    </row>
    <row r="27" spans="1:9" x14ac:dyDescent="0.2">
      <c r="A27" s="21">
        <v>3</v>
      </c>
      <c r="B27" s="23">
        <v>10</v>
      </c>
      <c r="C27" s="24">
        <v>2006</v>
      </c>
      <c r="D27" s="24">
        <v>4</v>
      </c>
      <c r="E27" s="21" t="s">
        <v>16</v>
      </c>
      <c r="F27" s="24" t="s">
        <v>10</v>
      </c>
      <c r="G27" s="24">
        <v>2</v>
      </c>
      <c r="H27" s="24">
        <v>16</v>
      </c>
      <c r="I27" s="59">
        <v>1.2875000000000001</v>
      </c>
    </row>
    <row r="28" spans="1:9" x14ac:dyDescent="0.2">
      <c r="A28" s="21">
        <v>3</v>
      </c>
      <c r="B28" s="23">
        <v>11</v>
      </c>
      <c r="C28" s="24">
        <v>2006</v>
      </c>
      <c r="D28" s="24">
        <v>4</v>
      </c>
      <c r="E28" s="21" t="s">
        <v>16</v>
      </c>
      <c r="F28" s="24" t="s">
        <v>10</v>
      </c>
      <c r="G28" s="24">
        <v>3</v>
      </c>
      <c r="H28" s="24">
        <v>18</v>
      </c>
      <c r="I28" s="59">
        <v>1.2925</v>
      </c>
    </row>
    <row r="29" spans="1:9" x14ac:dyDescent="0.2">
      <c r="A29" s="21">
        <v>3</v>
      </c>
      <c r="B29" s="23">
        <v>18</v>
      </c>
      <c r="C29" s="24">
        <v>2006</v>
      </c>
      <c r="D29" s="24">
        <v>4</v>
      </c>
      <c r="E29" s="21" t="s">
        <v>16</v>
      </c>
      <c r="F29" s="24" t="s">
        <v>10</v>
      </c>
      <c r="G29" s="24">
        <v>4</v>
      </c>
      <c r="H29" s="24">
        <v>28</v>
      </c>
      <c r="I29" s="59">
        <v>1.3174999999999999</v>
      </c>
    </row>
    <row r="30" spans="1:9" x14ac:dyDescent="0.2">
      <c r="A30" s="21">
        <v>3</v>
      </c>
      <c r="B30" s="23">
        <v>25</v>
      </c>
      <c r="C30" s="24">
        <v>2010</v>
      </c>
      <c r="D30" s="24">
        <v>7</v>
      </c>
      <c r="E30" s="21" t="s">
        <v>16</v>
      </c>
      <c r="F30" s="24" t="s">
        <v>10</v>
      </c>
      <c r="G30" s="24">
        <v>1</v>
      </c>
      <c r="H30" s="24">
        <v>7</v>
      </c>
      <c r="I30" s="59">
        <v>1.2549999999999999</v>
      </c>
    </row>
    <row r="31" spans="1:9" x14ac:dyDescent="0.2">
      <c r="A31" s="21">
        <v>3</v>
      </c>
      <c r="B31" s="23">
        <v>30</v>
      </c>
      <c r="C31" s="24">
        <v>2010</v>
      </c>
      <c r="D31" s="24">
        <v>7</v>
      </c>
      <c r="E31" s="21" t="s">
        <v>16</v>
      </c>
      <c r="F31" s="24" t="s">
        <v>10</v>
      </c>
      <c r="G31" s="24">
        <v>2</v>
      </c>
      <c r="H31" s="24">
        <v>16</v>
      </c>
      <c r="I31" s="59">
        <v>1.28</v>
      </c>
    </row>
    <row r="32" spans="1:9" x14ac:dyDescent="0.2">
      <c r="A32" s="21">
        <v>3</v>
      </c>
      <c r="B32" s="23">
        <v>31</v>
      </c>
      <c r="C32" s="24">
        <v>2010</v>
      </c>
      <c r="D32" s="24">
        <v>7</v>
      </c>
      <c r="E32" s="21" t="s">
        <v>16</v>
      </c>
      <c r="F32" s="24" t="s">
        <v>10</v>
      </c>
      <c r="G32" s="24">
        <v>3</v>
      </c>
      <c r="H32" s="24">
        <v>18</v>
      </c>
      <c r="I32" s="59">
        <v>1.2350000000000001</v>
      </c>
    </row>
    <row r="33" spans="1:9" x14ac:dyDescent="0.2">
      <c r="A33" s="21">
        <v>3</v>
      </c>
      <c r="B33" s="23">
        <v>38</v>
      </c>
      <c r="C33" s="24">
        <v>2010</v>
      </c>
      <c r="D33" s="24">
        <v>7</v>
      </c>
      <c r="E33" s="21" t="s">
        <v>16</v>
      </c>
      <c r="F33" s="24" t="s">
        <v>10</v>
      </c>
      <c r="G33" s="24">
        <v>4</v>
      </c>
      <c r="H33" s="24">
        <v>28</v>
      </c>
      <c r="I33" s="59">
        <v>1.2524999999999999</v>
      </c>
    </row>
    <row r="34" spans="1:9" x14ac:dyDescent="0.2">
      <c r="A34" s="21">
        <v>3</v>
      </c>
      <c r="B34" s="23">
        <v>45</v>
      </c>
      <c r="C34" s="24">
        <v>2011</v>
      </c>
      <c r="D34" s="24">
        <v>8</v>
      </c>
      <c r="E34" s="21" t="s">
        <v>16</v>
      </c>
      <c r="F34" s="24" t="s">
        <v>10</v>
      </c>
      <c r="G34" s="24">
        <v>1</v>
      </c>
      <c r="H34" s="24">
        <v>7</v>
      </c>
      <c r="I34" s="59">
        <v>1.2575000000000001</v>
      </c>
    </row>
    <row r="35" spans="1:9" x14ac:dyDescent="0.2">
      <c r="A35" s="21">
        <v>3</v>
      </c>
      <c r="B35" s="23">
        <v>50</v>
      </c>
      <c r="C35" s="24">
        <v>2011</v>
      </c>
      <c r="D35" s="24">
        <v>8</v>
      </c>
      <c r="E35" s="21" t="s">
        <v>16</v>
      </c>
      <c r="F35" s="24" t="s">
        <v>10</v>
      </c>
      <c r="G35" s="24">
        <v>2</v>
      </c>
      <c r="H35" s="24">
        <v>16</v>
      </c>
      <c r="I35" s="59">
        <v>1.2250000000000001</v>
      </c>
    </row>
    <row r="36" spans="1:9" x14ac:dyDescent="0.2">
      <c r="A36" s="21">
        <v>3</v>
      </c>
      <c r="B36" s="23">
        <v>51</v>
      </c>
      <c r="C36" s="24">
        <v>2011</v>
      </c>
      <c r="D36" s="24">
        <v>8</v>
      </c>
      <c r="E36" s="21" t="s">
        <v>16</v>
      </c>
      <c r="F36" s="24" t="s">
        <v>10</v>
      </c>
      <c r="G36" s="24">
        <v>3</v>
      </c>
      <c r="H36" s="24">
        <v>18</v>
      </c>
      <c r="I36" s="59">
        <v>1.1825000000000001</v>
      </c>
    </row>
    <row r="37" spans="1:9" x14ac:dyDescent="0.2">
      <c r="A37" s="21">
        <v>3</v>
      </c>
      <c r="B37" s="23">
        <v>58</v>
      </c>
      <c r="C37" s="24">
        <v>2011</v>
      </c>
      <c r="D37" s="24">
        <v>8</v>
      </c>
      <c r="E37" s="21" t="s">
        <v>16</v>
      </c>
      <c r="F37" s="24" t="s">
        <v>10</v>
      </c>
      <c r="G37" s="24">
        <v>4</v>
      </c>
      <c r="H37" s="24">
        <v>28</v>
      </c>
      <c r="I37" s="59">
        <v>1.22</v>
      </c>
    </row>
    <row r="38" spans="1:9" x14ac:dyDescent="0.2">
      <c r="A38" s="21">
        <v>4</v>
      </c>
      <c r="B38" s="23">
        <v>3</v>
      </c>
      <c r="C38" s="24">
        <v>2006</v>
      </c>
      <c r="D38" s="24">
        <v>4</v>
      </c>
      <c r="E38" s="21" t="s">
        <v>17</v>
      </c>
      <c r="F38" s="24" t="s">
        <v>11</v>
      </c>
      <c r="G38" s="24">
        <v>1</v>
      </c>
      <c r="H38" s="24">
        <v>5</v>
      </c>
      <c r="I38" s="59">
        <v>1.335</v>
      </c>
    </row>
    <row r="39" spans="1:9" x14ac:dyDescent="0.2">
      <c r="A39" s="21">
        <v>4</v>
      </c>
      <c r="B39" s="23">
        <v>7</v>
      </c>
      <c r="C39" s="24">
        <v>2006</v>
      </c>
      <c r="D39" s="24">
        <v>4</v>
      </c>
      <c r="E39" s="21" t="s">
        <v>17</v>
      </c>
      <c r="F39" s="24" t="s">
        <v>11</v>
      </c>
      <c r="G39" s="24">
        <v>2</v>
      </c>
      <c r="H39" s="24">
        <v>12</v>
      </c>
      <c r="I39" s="59">
        <v>1.3525</v>
      </c>
    </row>
    <row r="40" spans="1:9" x14ac:dyDescent="0.2">
      <c r="A40" s="21">
        <v>4</v>
      </c>
      <c r="B40" s="23">
        <v>14</v>
      </c>
      <c r="C40" s="24">
        <v>2006</v>
      </c>
      <c r="D40" s="24">
        <v>4</v>
      </c>
      <c r="E40" s="21" t="s">
        <v>17</v>
      </c>
      <c r="F40" s="24" t="s">
        <v>11</v>
      </c>
      <c r="G40" s="24">
        <v>3</v>
      </c>
      <c r="H40" s="24">
        <v>23</v>
      </c>
      <c r="I40" s="59">
        <v>1.335</v>
      </c>
    </row>
    <row r="41" spans="1:9" x14ac:dyDescent="0.2">
      <c r="A41" s="21">
        <v>4</v>
      </c>
      <c r="B41" s="23">
        <v>17</v>
      </c>
      <c r="C41" s="24">
        <v>2006</v>
      </c>
      <c r="D41" s="24">
        <v>4</v>
      </c>
      <c r="E41" s="21" t="s">
        <v>17</v>
      </c>
      <c r="F41" s="24" t="s">
        <v>11</v>
      </c>
      <c r="G41" s="24">
        <v>4</v>
      </c>
      <c r="H41" s="24">
        <v>26</v>
      </c>
      <c r="I41" s="59">
        <v>1.2749999999999999</v>
      </c>
    </row>
    <row r="42" spans="1:9" x14ac:dyDescent="0.2">
      <c r="A42" s="21">
        <v>4</v>
      </c>
      <c r="B42" s="23">
        <v>23</v>
      </c>
      <c r="C42" s="24">
        <v>2010</v>
      </c>
      <c r="D42" s="24">
        <v>7</v>
      </c>
      <c r="E42" s="21" t="s">
        <v>17</v>
      </c>
      <c r="F42" s="24" t="s">
        <v>11</v>
      </c>
      <c r="G42" s="24">
        <v>1</v>
      </c>
      <c r="H42" s="24">
        <v>5</v>
      </c>
      <c r="I42" s="59">
        <v>1.26</v>
      </c>
    </row>
    <row r="43" spans="1:9" x14ac:dyDescent="0.2">
      <c r="A43" s="21">
        <v>4</v>
      </c>
      <c r="B43" s="23">
        <v>27</v>
      </c>
      <c r="C43" s="24">
        <v>2010</v>
      </c>
      <c r="D43" s="24">
        <v>7</v>
      </c>
      <c r="E43" s="21" t="s">
        <v>17</v>
      </c>
      <c r="F43" s="24" t="s">
        <v>11</v>
      </c>
      <c r="G43" s="24">
        <v>2</v>
      </c>
      <c r="H43" s="24">
        <v>12</v>
      </c>
      <c r="I43" s="59">
        <v>1.2775000000000001</v>
      </c>
    </row>
    <row r="44" spans="1:9" x14ac:dyDescent="0.2">
      <c r="A44" s="21">
        <v>4</v>
      </c>
      <c r="B44" s="23">
        <v>34</v>
      </c>
      <c r="C44" s="24">
        <v>2010</v>
      </c>
      <c r="D44" s="24">
        <v>7</v>
      </c>
      <c r="E44" s="21" t="s">
        <v>17</v>
      </c>
      <c r="F44" s="24" t="s">
        <v>11</v>
      </c>
      <c r="G44" s="24">
        <v>3</v>
      </c>
      <c r="H44" s="24">
        <v>23</v>
      </c>
      <c r="I44" s="59">
        <v>1.25</v>
      </c>
    </row>
    <row r="45" spans="1:9" x14ac:dyDescent="0.2">
      <c r="A45" s="21">
        <v>4</v>
      </c>
      <c r="B45" s="23">
        <v>37</v>
      </c>
      <c r="C45" s="24">
        <v>2010</v>
      </c>
      <c r="D45" s="24">
        <v>7</v>
      </c>
      <c r="E45" s="21" t="s">
        <v>17</v>
      </c>
      <c r="F45" s="24" t="s">
        <v>11</v>
      </c>
      <c r="G45" s="24">
        <v>4</v>
      </c>
      <c r="H45" s="24">
        <v>26</v>
      </c>
      <c r="I45" s="59">
        <v>1.2424999999999999</v>
      </c>
    </row>
    <row r="46" spans="1:9" x14ac:dyDescent="0.2">
      <c r="A46" s="21">
        <v>4</v>
      </c>
      <c r="B46" s="23">
        <v>43</v>
      </c>
      <c r="C46" s="24">
        <v>2011</v>
      </c>
      <c r="D46" s="24">
        <v>8</v>
      </c>
      <c r="E46" s="21" t="s">
        <v>17</v>
      </c>
      <c r="F46" s="24" t="s">
        <v>11</v>
      </c>
      <c r="G46" s="24">
        <v>1</v>
      </c>
      <c r="H46" s="24">
        <v>5</v>
      </c>
      <c r="I46" s="59">
        <v>1.325</v>
      </c>
    </row>
    <row r="47" spans="1:9" x14ac:dyDescent="0.2">
      <c r="A47" s="21">
        <v>4</v>
      </c>
      <c r="B47" s="23">
        <v>47</v>
      </c>
      <c r="C47" s="24">
        <v>2011</v>
      </c>
      <c r="D47" s="24">
        <v>8</v>
      </c>
      <c r="E47" s="21" t="s">
        <v>17</v>
      </c>
      <c r="F47" s="24" t="s">
        <v>11</v>
      </c>
      <c r="G47" s="24">
        <v>2</v>
      </c>
      <c r="H47" s="24">
        <v>12</v>
      </c>
      <c r="I47" s="59">
        <v>1.22</v>
      </c>
    </row>
    <row r="48" spans="1:9" x14ac:dyDescent="0.2">
      <c r="A48" s="21">
        <v>4</v>
      </c>
      <c r="B48" s="23">
        <v>54</v>
      </c>
      <c r="C48" s="24">
        <v>2011</v>
      </c>
      <c r="D48" s="24">
        <v>8</v>
      </c>
      <c r="E48" s="21" t="s">
        <v>17</v>
      </c>
      <c r="F48" s="24" t="s">
        <v>11</v>
      </c>
      <c r="G48" s="24">
        <v>3</v>
      </c>
      <c r="H48" s="24">
        <v>23</v>
      </c>
      <c r="I48" s="59">
        <v>1.1875</v>
      </c>
    </row>
    <row r="49" spans="1:9" x14ac:dyDescent="0.2">
      <c r="A49" s="21">
        <v>4</v>
      </c>
      <c r="B49" s="23">
        <v>57</v>
      </c>
      <c r="C49" s="24">
        <v>2011</v>
      </c>
      <c r="D49" s="24">
        <v>8</v>
      </c>
      <c r="E49" s="21" t="s">
        <v>17</v>
      </c>
      <c r="F49" s="24" t="s">
        <v>11</v>
      </c>
      <c r="G49" s="24">
        <v>4</v>
      </c>
      <c r="H49" s="24">
        <v>26</v>
      </c>
      <c r="I49" s="59">
        <v>1.2075</v>
      </c>
    </row>
    <row r="50" spans="1:9" x14ac:dyDescent="0.2">
      <c r="A50" s="21">
        <v>5</v>
      </c>
      <c r="B50" s="23">
        <v>4</v>
      </c>
      <c r="C50" s="24">
        <v>2006</v>
      </c>
      <c r="D50" s="24">
        <v>4</v>
      </c>
      <c r="E50" s="21" t="s">
        <v>18</v>
      </c>
      <c r="F50" s="24" t="s">
        <v>12</v>
      </c>
      <c r="G50" s="24">
        <v>1</v>
      </c>
      <c r="H50" s="24">
        <v>6</v>
      </c>
      <c r="I50" s="59">
        <v>1.3049999999999999</v>
      </c>
    </row>
    <row r="51" spans="1:9" x14ac:dyDescent="0.2">
      <c r="A51" s="21">
        <v>5</v>
      </c>
      <c r="B51" s="23">
        <v>8</v>
      </c>
      <c r="C51" s="24">
        <v>2006</v>
      </c>
      <c r="D51" s="24">
        <v>4</v>
      </c>
      <c r="E51" s="21" t="s">
        <v>18</v>
      </c>
      <c r="F51" s="24" t="s">
        <v>12</v>
      </c>
      <c r="G51" s="24">
        <v>2</v>
      </c>
      <c r="H51" s="24">
        <v>13</v>
      </c>
      <c r="I51" s="59">
        <v>1.3049999999999999</v>
      </c>
    </row>
    <row r="52" spans="1:9" x14ac:dyDescent="0.2">
      <c r="A52" s="21">
        <v>5</v>
      </c>
      <c r="B52" s="23">
        <v>13</v>
      </c>
      <c r="C52" s="24">
        <v>2006</v>
      </c>
      <c r="D52" s="24">
        <v>4</v>
      </c>
      <c r="E52" s="21" t="s">
        <v>18</v>
      </c>
      <c r="F52" s="24" t="s">
        <v>12</v>
      </c>
      <c r="G52" s="24">
        <v>3</v>
      </c>
      <c r="H52" s="24">
        <v>22</v>
      </c>
      <c r="I52" s="59">
        <v>1.2675000000000001</v>
      </c>
    </row>
    <row r="53" spans="1:9" x14ac:dyDescent="0.2">
      <c r="A53" s="21">
        <v>5</v>
      </c>
      <c r="B53" s="23">
        <v>19</v>
      </c>
      <c r="C53" s="24">
        <v>2006</v>
      </c>
      <c r="D53" s="24">
        <v>4</v>
      </c>
      <c r="E53" s="21" t="s">
        <v>18</v>
      </c>
      <c r="F53" s="24" t="s">
        <v>12</v>
      </c>
      <c r="G53" s="24">
        <v>4</v>
      </c>
      <c r="H53" s="24">
        <v>30</v>
      </c>
      <c r="I53" s="59">
        <v>1.2975000000000001</v>
      </c>
    </row>
    <row r="54" spans="1:9" x14ac:dyDescent="0.2">
      <c r="A54" s="21">
        <v>5</v>
      </c>
      <c r="B54" s="23">
        <v>24</v>
      </c>
      <c r="C54" s="24">
        <v>2010</v>
      </c>
      <c r="D54" s="24">
        <v>7</v>
      </c>
      <c r="E54" s="21" t="s">
        <v>18</v>
      </c>
      <c r="F54" s="24" t="s">
        <v>12</v>
      </c>
      <c r="G54" s="24">
        <v>1</v>
      </c>
      <c r="H54" s="24">
        <v>6</v>
      </c>
      <c r="I54" s="59">
        <v>1.24</v>
      </c>
    </row>
    <row r="55" spans="1:9" x14ac:dyDescent="0.2">
      <c r="A55" s="21">
        <v>5</v>
      </c>
      <c r="B55" s="23">
        <v>28</v>
      </c>
      <c r="C55" s="24">
        <v>2010</v>
      </c>
      <c r="D55" s="24">
        <v>7</v>
      </c>
      <c r="E55" s="21" t="s">
        <v>18</v>
      </c>
      <c r="F55" s="24" t="s">
        <v>12</v>
      </c>
      <c r="G55" s="24">
        <v>2</v>
      </c>
      <c r="H55" s="24">
        <v>13</v>
      </c>
      <c r="I55" s="59">
        <v>1.2925</v>
      </c>
    </row>
    <row r="56" spans="1:9" x14ac:dyDescent="0.2">
      <c r="A56" s="21">
        <v>5</v>
      </c>
      <c r="B56" s="23">
        <v>33</v>
      </c>
      <c r="C56" s="24">
        <v>2010</v>
      </c>
      <c r="D56" s="24">
        <v>7</v>
      </c>
      <c r="E56" s="21" t="s">
        <v>18</v>
      </c>
      <c r="F56" s="24" t="s">
        <v>12</v>
      </c>
      <c r="G56" s="24">
        <v>3</v>
      </c>
      <c r="H56" s="24">
        <v>22</v>
      </c>
      <c r="I56" s="59">
        <v>1.2050000000000001</v>
      </c>
    </row>
    <row r="57" spans="1:9" x14ac:dyDescent="0.2">
      <c r="A57" s="21">
        <v>5</v>
      </c>
      <c r="B57" s="23">
        <v>39</v>
      </c>
      <c r="C57" s="24">
        <v>2010</v>
      </c>
      <c r="D57" s="24">
        <v>7</v>
      </c>
      <c r="E57" s="21" t="s">
        <v>18</v>
      </c>
      <c r="F57" s="24" t="s">
        <v>12</v>
      </c>
      <c r="G57" s="24">
        <v>4</v>
      </c>
      <c r="H57" s="24">
        <v>30</v>
      </c>
      <c r="I57" s="59">
        <v>1.2450000000000001</v>
      </c>
    </row>
    <row r="58" spans="1:9" x14ac:dyDescent="0.2">
      <c r="A58" s="21">
        <v>5</v>
      </c>
      <c r="B58" s="23">
        <v>44</v>
      </c>
      <c r="C58" s="24">
        <v>2011</v>
      </c>
      <c r="D58" s="24">
        <v>8</v>
      </c>
      <c r="E58" s="21" t="s">
        <v>18</v>
      </c>
      <c r="F58" s="24" t="s">
        <v>12</v>
      </c>
      <c r="G58" s="24">
        <v>1</v>
      </c>
      <c r="H58" s="24">
        <v>6</v>
      </c>
      <c r="I58" s="59">
        <v>1.2725</v>
      </c>
    </row>
    <row r="59" spans="1:9" x14ac:dyDescent="0.2">
      <c r="A59" s="21">
        <v>5</v>
      </c>
      <c r="B59" s="23">
        <v>48</v>
      </c>
      <c r="C59" s="24">
        <v>2011</v>
      </c>
      <c r="D59" s="24">
        <v>8</v>
      </c>
      <c r="E59" s="21" t="s">
        <v>18</v>
      </c>
      <c r="F59" s="24" t="s">
        <v>12</v>
      </c>
      <c r="G59" s="24">
        <v>2</v>
      </c>
      <c r="H59" s="24">
        <v>13</v>
      </c>
      <c r="I59" s="59">
        <v>1.2450000000000001</v>
      </c>
    </row>
    <row r="60" spans="1:9" x14ac:dyDescent="0.2">
      <c r="A60" s="21">
        <v>5</v>
      </c>
      <c r="B60" s="23">
        <v>53</v>
      </c>
      <c r="C60" s="24">
        <v>2011</v>
      </c>
      <c r="D60" s="24">
        <v>8</v>
      </c>
      <c r="E60" s="21" t="s">
        <v>18</v>
      </c>
      <c r="F60" s="24" t="s">
        <v>12</v>
      </c>
      <c r="G60" s="24">
        <v>3</v>
      </c>
      <c r="H60" s="24">
        <v>22</v>
      </c>
      <c r="I60" s="59">
        <v>1.1825000000000001</v>
      </c>
    </row>
    <row r="61" spans="1:9" x14ac:dyDescent="0.2">
      <c r="A61" s="21">
        <v>5</v>
      </c>
      <c r="B61" s="23">
        <v>59</v>
      </c>
      <c r="C61" s="24">
        <v>2011</v>
      </c>
      <c r="D61" s="24">
        <v>8</v>
      </c>
      <c r="E61" s="21" t="s">
        <v>18</v>
      </c>
      <c r="F61" s="24" t="s">
        <v>12</v>
      </c>
      <c r="G61" s="24">
        <v>4</v>
      </c>
      <c r="H61" s="24">
        <v>30</v>
      </c>
      <c r="I61" s="59">
        <v>1.1825000000000001</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58113-3C1F-4230-95E9-49A8C8996970}">
  <dimension ref="A1:T21"/>
  <sheetViews>
    <sheetView tabSelected="1" zoomScale="90" zoomScaleNormal="90" workbookViewId="0">
      <selection activeCell="A22" sqref="A22:XFD25"/>
    </sheetView>
  </sheetViews>
  <sheetFormatPr baseColWidth="10" defaultColWidth="8.83203125" defaultRowHeight="15" x14ac:dyDescent="0.2"/>
  <cols>
    <col min="1" max="1" width="9.83203125" customWidth="1"/>
    <col min="2" max="2" width="39.33203125" customWidth="1"/>
    <col min="3" max="3" width="22.33203125" customWidth="1"/>
    <col min="6" max="6" width="11.5" bestFit="1" customWidth="1"/>
    <col min="11" max="11" width="19" customWidth="1"/>
    <col min="12" max="13" width="14" customWidth="1"/>
    <col min="14" max="14" width="17" customWidth="1"/>
    <col min="15" max="15" width="11.33203125" customWidth="1"/>
    <col min="16" max="16" width="15.6640625" customWidth="1"/>
    <col min="17" max="17" width="13" customWidth="1"/>
    <col min="19" max="19" width="7.6640625" customWidth="1"/>
    <col min="20" max="20" width="16.5" customWidth="1"/>
  </cols>
  <sheetData>
    <row r="1" spans="1:20" ht="72.75" customHeight="1" x14ac:dyDescent="0.2">
      <c r="A1" s="15" t="s">
        <v>0</v>
      </c>
      <c r="B1" s="1" t="s">
        <v>14</v>
      </c>
      <c r="C1" s="2" t="s">
        <v>6</v>
      </c>
      <c r="D1" s="2" t="s">
        <v>5</v>
      </c>
      <c r="E1" s="2" t="s">
        <v>4</v>
      </c>
      <c r="F1" s="16" t="s">
        <v>92</v>
      </c>
      <c r="G1" s="10" t="s">
        <v>93</v>
      </c>
      <c r="H1" s="10" t="s">
        <v>94</v>
      </c>
      <c r="I1" s="6" t="s">
        <v>96</v>
      </c>
      <c r="J1" s="6" t="s">
        <v>95</v>
      </c>
      <c r="K1" s="2" t="s">
        <v>97</v>
      </c>
      <c r="L1" s="9" t="s">
        <v>21</v>
      </c>
      <c r="M1" s="2" t="s">
        <v>22</v>
      </c>
      <c r="N1" s="25" t="s">
        <v>90</v>
      </c>
      <c r="O1" s="29" t="s">
        <v>23</v>
      </c>
      <c r="P1" s="13" t="s">
        <v>98</v>
      </c>
      <c r="Q1" s="19" t="s">
        <v>13</v>
      </c>
      <c r="R1" s="27" t="s">
        <v>91</v>
      </c>
      <c r="S1" s="16" t="s">
        <v>100</v>
      </c>
      <c r="T1" s="60" t="s">
        <v>99</v>
      </c>
    </row>
    <row r="2" spans="1:20" x14ac:dyDescent="0.2">
      <c r="A2" s="1">
        <v>1</v>
      </c>
      <c r="B2" s="21" t="s">
        <v>19</v>
      </c>
      <c r="C2" s="2" t="s">
        <v>8</v>
      </c>
      <c r="D2" s="2">
        <v>1</v>
      </c>
      <c r="E2" s="2">
        <v>2</v>
      </c>
      <c r="F2" s="18">
        <v>0</v>
      </c>
      <c r="G2" s="11">
        <v>6177</v>
      </c>
      <c r="H2" s="12">
        <v>12355</v>
      </c>
      <c r="I2" s="7">
        <v>2359</v>
      </c>
      <c r="J2" s="7">
        <v>4718</v>
      </c>
      <c r="K2" s="4">
        <f t="shared" ref="K2:K13" si="0">J2/1000*35</f>
        <v>165.13</v>
      </c>
      <c r="L2" s="8">
        <v>0</v>
      </c>
      <c r="M2" s="5">
        <v>1532</v>
      </c>
      <c r="N2" s="26">
        <f t="shared" ref="N2:N21" si="1">SUM(K2:M2)</f>
        <v>1697.13</v>
      </c>
      <c r="O2" s="30">
        <f>K2/N2%</f>
        <v>9.7299558666690231</v>
      </c>
      <c r="P2" s="14">
        <v>48044.867465871997</v>
      </c>
      <c r="Q2" s="20">
        <f>SUM(F2,H2,P2)</f>
        <v>60399.867465871997</v>
      </c>
      <c r="R2" s="28">
        <f>SUM(H2,P2)</f>
        <v>60399.867465871997</v>
      </c>
      <c r="S2" s="4">
        <f>R2/Q2%</f>
        <v>100</v>
      </c>
      <c r="T2" s="31">
        <f>(F2*0.317)+(H2*0.441)+(P2*0.368)+6318</f>
        <v>29447.066227440893</v>
      </c>
    </row>
    <row r="3" spans="1:20" x14ac:dyDescent="0.2">
      <c r="A3" s="1">
        <v>1</v>
      </c>
      <c r="B3" s="21" t="s">
        <v>19</v>
      </c>
      <c r="C3" s="2" t="s">
        <v>8</v>
      </c>
      <c r="D3" s="2">
        <v>2</v>
      </c>
      <c r="E3" s="2">
        <v>15</v>
      </c>
      <c r="F3" s="18">
        <v>0</v>
      </c>
      <c r="G3" s="11">
        <v>6822</v>
      </c>
      <c r="H3" s="12">
        <v>13645</v>
      </c>
      <c r="I3" s="7">
        <v>2309</v>
      </c>
      <c r="J3" s="7">
        <v>4618</v>
      </c>
      <c r="K3" s="4">
        <f t="shared" si="0"/>
        <v>161.63000000000002</v>
      </c>
      <c r="L3" s="8">
        <v>0</v>
      </c>
      <c r="M3" s="5">
        <v>1532</v>
      </c>
      <c r="N3" s="26">
        <f t="shared" si="1"/>
        <v>1693.63</v>
      </c>
      <c r="O3" s="30">
        <f t="shared" ref="O3:O21" si="2">K3/N3%</f>
        <v>9.5434067653501646</v>
      </c>
      <c r="P3" s="14">
        <v>46465.757280079997</v>
      </c>
      <c r="Q3" s="20">
        <f t="shared" ref="Q3:Q21" si="3">SUM(F3,H3,P3)</f>
        <v>60110.757280079997</v>
      </c>
      <c r="R3" s="28">
        <f t="shared" ref="R3:R21" si="4">SUM(H3,P3)</f>
        <v>60110.757280079997</v>
      </c>
      <c r="S3" s="4">
        <f t="shared" ref="S3:S21" si="5">R3/Q3%</f>
        <v>100</v>
      </c>
      <c r="T3" s="31">
        <f t="shared" ref="T3:T13" si="6">(F3*0.317)+(H3*0.441)+(P3*0.368)+6318</f>
        <v>29434.84367906944</v>
      </c>
    </row>
    <row r="4" spans="1:20" x14ac:dyDescent="0.2">
      <c r="A4" s="1">
        <v>1</v>
      </c>
      <c r="B4" s="21" t="s">
        <v>19</v>
      </c>
      <c r="C4" s="2" t="s">
        <v>8</v>
      </c>
      <c r="D4" s="2">
        <v>3</v>
      </c>
      <c r="E4" s="2">
        <v>20</v>
      </c>
      <c r="F4" s="18">
        <v>0</v>
      </c>
      <c r="G4" s="11">
        <v>7685</v>
      </c>
      <c r="H4" s="12">
        <v>15371</v>
      </c>
      <c r="I4" s="7">
        <v>2610</v>
      </c>
      <c r="J4" s="7">
        <v>5220</v>
      </c>
      <c r="K4" s="4">
        <f t="shared" si="0"/>
        <v>182.7</v>
      </c>
      <c r="L4" s="8">
        <v>0</v>
      </c>
      <c r="M4" s="5">
        <v>1532</v>
      </c>
      <c r="N4" s="26">
        <f t="shared" si="1"/>
        <v>1714.7</v>
      </c>
      <c r="O4" s="30">
        <f t="shared" si="2"/>
        <v>10.654925059777218</v>
      </c>
      <c r="P4" s="14">
        <v>44834.534608384005</v>
      </c>
      <c r="Q4" s="20">
        <f t="shared" si="3"/>
        <v>60205.534608384005</v>
      </c>
      <c r="R4" s="28">
        <f t="shared" si="4"/>
        <v>60205.534608384005</v>
      </c>
      <c r="S4" s="4">
        <f t="shared" si="5"/>
        <v>100</v>
      </c>
      <c r="T4" s="31">
        <f t="shared" si="6"/>
        <v>29595.719735885315</v>
      </c>
    </row>
    <row r="5" spans="1:20" x14ac:dyDescent="0.2">
      <c r="A5" s="1">
        <v>1</v>
      </c>
      <c r="B5" s="21" t="s">
        <v>19</v>
      </c>
      <c r="C5" s="2" t="s">
        <v>8</v>
      </c>
      <c r="D5" s="2">
        <v>4</v>
      </c>
      <c r="E5" s="2">
        <v>25</v>
      </c>
      <c r="F5" s="18">
        <v>0</v>
      </c>
      <c r="G5" s="11">
        <v>7847</v>
      </c>
      <c r="H5" s="12">
        <v>15695</v>
      </c>
      <c r="I5" s="7">
        <v>2630</v>
      </c>
      <c r="J5" s="7">
        <v>5260</v>
      </c>
      <c r="K5" s="4">
        <f t="shared" si="0"/>
        <v>184.1</v>
      </c>
      <c r="L5" s="8">
        <v>0</v>
      </c>
      <c r="M5" s="5">
        <v>1532</v>
      </c>
      <c r="N5" s="26">
        <f t="shared" si="1"/>
        <v>1716.1</v>
      </c>
      <c r="O5" s="30">
        <f t="shared" si="2"/>
        <v>10.727813064506732</v>
      </c>
      <c r="P5" s="14">
        <v>44319.977896328004</v>
      </c>
      <c r="Q5" s="20">
        <f t="shared" si="3"/>
        <v>60014.977896328004</v>
      </c>
      <c r="R5" s="28">
        <f t="shared" si="4"/>
        <v>60014.977896328004</v>
      </c>
      <c r="S5" s="4">
        <f t="shared" si="5"/>
        <v>100</v>
      </c>
      <c r="T5" s="31">
        <f t="shared" si="6"/>
        <v>29549.246865848705</v>
      </c>
    </row>
    <row r="6" spans="1:20" x14ac:dyDescent="0.2">
      <c r="A6" s="1">
        <v>2</v>
      </c>
      <c r="B6" s="21" t="s">
        <v>20</v>
      </c>
      <c r="C6" s="2" t="s">
        <v>9</v>
      </c>
      <c r="D6" s="2">
        <v>1</v>
      </c>
      <c r="E6" s="2">
        <v>1</v>
      </c>
      <c r="F6" s="17">
        <f>15200*7.5</f>
        <v>114000</v>
      </c>
      <c r="G6" s="11">
        <v>7611</v>
      </c>
      <c r="H6" s="12">
        <v>15223</v>
      </c>
      <c r="I6" s="7">
        <v>2340</v>
      </c>
      <c r="J6" s="7">
        <v>4680</v>
      </c>
      <c r="K6" s="4">
        <f t="shared" si="0"/>
        <v>163.79999999999998</v>
      </c>
      <c r="L6" s="8">
        <f t="shared" ref="L6:L21" si="7">(15200*0.015)*7+ (7600*0.015)</f>
        <v>1710</v>
      </c>
      <c r="M6" s="5">
        <v>1532</v>
      </c>
      <c r="N6" s="26">
        <f t="shared" si="1"/>
        <v>3405.8</v>
      </c>
      <c r="O6" s="30">
        <f t="shared" si="2"/>
        <v>4.8094427153679016</v>
      </c>
      <c r="P6" s="14">
        <v>46053.751610543994</v>
      </c>
      <c r="Q6" s="20">
        <f t="shared" si="3"/>
        <v>175276.75161054399</v>
      </c>
      <c r="R6" s="28">
        <f t="shared" si="4"/>
        <v>61276.751610543994</v>
      </c>
      <c r="S6" s="4">
        <f t="shared" si="5"/>
        <v>34.959999570677695</v>
      </c>
      <c r="T6" s="31">
        <f t="shared" si="6"/>
        <v>66117.123592680189</v>
      </c>
    </row>
    <row r="7" spans="1:20" x14ac:dyDescent="0.2">
      <c r="A7" s="1">
        <v>2</v>
      </c>
      <c r="B7" s="21" t="s">
        <v>20</v>
      </c>
      <c r="C7" s="2" t="s">
        <v>9</v>
      </c>
      <c r="D7" s="2">
        <v>2</v>
      </c>
      <c r="E7" s="2">
        <v>10</v>
      </c>
      <c r="F7" s="17">
        <f t="shared" ref="F7:F21" si="8">15200*7.5</f>
        <v>114000</v>
      </c>
      <c r="G7" s="11">
        <v>7904</v>
      </c>
      <c r="H7" s="12">
        <v>15809</v>
      </c>
      <c r="I7" s="7">
        <v>2610</v>
      </c>
      <c r="J7" s="7">
        <v>5220</v>
      </c>
      <c r="K7" s="4">
        <f t="shared" si="0"/>
        <v>182.7</v>
      </c>
      <c r="L7" s="8">
        <f t="shared" si="7"/>
        <v>1710</v>
      </c>
      <c r="M7" s="5">
        <v>1532</v>
      </c>
      <c r="N7" s="26">
        <f t="shared" si="1"/>
        <v>3424.7</v>
      </c>
      <c r="O7" s="30">
        <f t="shared" si="2"/>
        <v>5.3347738488042742</v>
      </c>
      <c r="P7" s="14">
        <v>49451.523268599994</v>
      </c>
      <c r="Q7" s="20">
        <f t="shared" si="3"/>
        <v>179260.52326859999</v>
      </c>
      <c r="R7" s="28">
        <f t="shared" si="4"/>
        <v>65260.523268599994</v>
      </c>
      <c r="S7" s="4">
        <f t="shared" si="5"/>
        <v>36.405407101715909</v>
      </c>
      <c r="T7" s="31">
        <f t="shared" si="6"/>
        <v>67625.929562844802</v>
      </c>
    </row>
    <row r="8" spans="1:20" x14ac:dyDescent="0.2">
      <c r="A8" s="1">
        <v>2</v>
      </c>
      <c r="B8" s="21" t="s">
        <v>20</v>
      </c>
      <c r="C8" s="2" t="s">
        <v>9</v>
      </c>
      <c r="D8" s="2">
        <v>3</v>
      </c>
      <c r="E8" s="2">
        <v>24</v>
      </c>
      <c r="F8" s="17">
        <f t="shared" si="8"/>
        <v>114000</v>
      </c>
      <c r="G8" s="11">
        <v>7391</v>
      </c>
      <c r="H8" s="12">
        <v>14783</v>
      </c>
      <c r="I8" s="7">
        <v>2570</v>
      </c>
      <c r="J8" s="7">
        <v>5140</v>
      </c>
      <c r="K8" s="4">
        <f t="shared" si="0"/>
        <v>179.89999999999998</v>
      </c>
      <c r="L8" s="8">
        <f t="shared" si="7"/>
        <v>1710</v>
      </c>
      <c r="M8" s="5">
        <v>1532</v>
      </c>
      <c r="N8" s="26">
        <f t="shared" si="1"/>
        <v>3421.9</v>
      </c>
      <c r="O8" s="30">
        <f t="shared" si="2"/>
        <v>5.2573131885794435</v>
      </c>
      <c r="P8" s="14">
        <v>51488.822963544008</v>
      </c>
      <c r="Q8" s="20">
        <f t="shared" si="3"/>
        <v>180271.82296354399</v>
      </c>
      <c r="R8" s="28">
        <f t="shared" si="4"/>
        <v>66271.822963544008</v>
      </c>
      <c r="S8" s="4">
        <f t="shared" si="5"/>
        <v>36.762163866810191</v>
      </c>
      <c r="T8" s="31">
        <f t="shared" si="6"/>
        <v>67923.189850584196</v>
      </c>
    </row>
    <row r="9" spans="1:20" x14ac:dyDescent="0.2">
      <c r="A9" s="1">
        <v>2</v>
      </c>
      <c r="B9" s="21" t="s">
        <v>20</v>
      </c>
      <c r="C9" s="2" t="s">
        <v>9</v>
      </c>
      <c r="D9" s="2">
        <v>4</v>
      </c>
      <c r="E9" s="2">
        <v>31</v>
      </c>
      <c r="F9" s="17">
        <f t="shared" si="8"/>
        <v>114000</v>
      </c>
      <c r="G9" s="11">
        <v>7145</v>
      </c>
      <c r="H9" s="12">
        <v>14291</v>
      </c>
      <c r="I9" s="7">
        <v>2771</v>
      </c>
      <c r="J9" s="7">
        <v>5542</v>
      </c>
      <c r="K9" s="4">
        <f t="shared" si="0"/>
        <v>193.97</v>
      </c>
      <c r="L9" s="8">
        <f t="shared" si="7"/>
        <v>1710</v>
      </c>
      <c r="M9" s="5">
        <v>1532</v>
      </c>
      <c r="N9" s="26">
        <f t="shared" si="1"/>
        <v>3435.9700000000003</v>
      </c>
      <c r="O9" s="30">
        <f t="shared" si="2"/>
        <v>5.6452762975229698</v>
      </c>
      <c r="P9" s="14">
        <v>48888.294102152002</v>
      </c>
      <c r="Q9" s="20">
        <f t="shared" si="3"/>
        <v>177179.29410215199</v>
      </c>
      <c r="R9" s="28">
        <f t="shared" si="4"/>
        <v>63179.294102152002</v>
      </c>
      <c r="S9" s="4">
        <f t="shared" si="5"/>
        <v>35.658395876510397</v>
      </c>
      <c r="T9" s="31">
        <f t="shared" si="6"/>
        <v>66749.223229591938</v>
      </c>
    </row>
    <row r="10" spans="1:20" x14ac:dyDescent="0.2">
      <c r="A10" s="1">
        <v>3</v>
      </c>
      <c r="B10" s="21" t="s">
        <v>16</v>
      </c>
      <c r="C10" s="2" t="s">
        <v>10</v>
      </c>
      <c r="D10" s="2">
        <v>1</v>
      </c>
      <c r="E10" s="2">
        <v>7</v>
      </c>
      <c r="F10" s="17">
        <f t="shared" si="8"/>
        <v>114000</v>
      </c>
      <c r="G10" s="11">
        <v>7239</v>
      </c>
      <c r="H10" s="12">
        <v>57910</v>
      </c>
      <c r="I10" s="7">
        <v>2100</v>
      </c>
      <c r="J10" s="7">
        <v>16800</v>
      </c>
      <c r="K10" s="4">
        <f t="shared" si="0"/>
        <v>588</v>
      </c>
      <c r="L10" s="8">
        <f t="shared" si="7"/>
        <v>1710</v>
      </c>
      <c r="M10" s="5">
        <v>1532</v>
      </c>
      <c r="N10" s="26">
        <f t="shared" si="1"/>
        <v>3830</v>
      </c>
      <c r="O10" s="30">
        <f t="shared" si="2"/>
        <v>15.35248041775457</v>
      </c>
      <c r="P10" s="14">
        <v>53415.075781656007</v>
      </c>
      <c r="Q10" s="20">
        <f t="shared" si="3"/>
        <v>225325.07578165602</v>
      </c>
      <c r="R10" s="28">
        <f t="shared" si="4"/>
        <v>111325.07578165601</v>
      </c>
      <c r="S10" s="4">
        <f t="shared" si="5"/>
        <v>49.406429974767647</v>
      </c>
      <c r="T10" s="31">
        <f t="shared" si="6"/>
        <v>87651.057887649411</v>
      </c>
    </row>
    <row r="11" spans="1:20" x14ac:dyDescent="0.2">
      <c r="A11" s="1">
        <v>3</v>
      </c>
      <c r="B11" s="21" t="s">
        <v>16</v>
      </c>
      <c r="C11" s="2" t="s">
        <v>10</v>
      </c>
      <c r="D11" s="2">
        <v>2</v>
      </c>
      <c r="E11" s="2">
        <v>16</v>
      </c>
      <c r="F11" s="17">
        <f t="shared" si="8"/>
        <v>114000</v>
      </c>
      <c r="G11" s="11">
        <v>7306</v>
      </c>
      <c r="H11" s="12">
        <v>58452</v>
      </c>
      <c r="I11" s="7">
        <v>1657</v>
      </c>
      <c r="J11" s="7">
        <v>13258</v>
      </c>
      <c r="K11" s="4">
        <f t="shared" si="0"/>
        <v>464.03</v>
      </c>
      <c r="L11" s="8">
        <f t="shared" si="7"/>
        <v>1710</v>
      </c>
      <c r="M11" s="5">
        <v>1532</v>
      </c>
      <c r="N11" s="26">
        <f t="shared" si="1"/>
        <v>3706.0299999999997</v>
      </c>
      <c r="O11" s="30">
        <f t="shared" si="2"/>
        <v>12.520945594072364</v>
      </c>
      <c r="P11" s="14">
        <v>57133.171871080012</v>
      </c>
      <c r="Q11" s="20">
        <f t="shared" si="3"/>
        <v>229585.17187108001</v>
      </c>
      <c r="R11" s="28">
        <f t="shared" si="4"/>
        <v>115585.17187108001</v>
      </c>
      <c r="S11" s="4">
        <f t="shared" si="5"/>
        <v>50.345225229086253</v>
      </c>
      <c r="T11" s="31">
        <f t="shared" si="6"/>
        <v>89258.339248557444</v>
      </c>
    </row>
    <row r="12" spans="1:20" x14ac:dyDescent="0.2">
      <c r="A12" s="1">
        <v>3</v>
      </c>
      <c r="B12" s="21" t="s">
        <v>16</v>
      </c>
      <c r="C12" s="2" t="s">
        <v>10</v>
      </c>
      <c r="D12" s="2">
        <v>3</v>
      </c>
      <c r="E12" s="2">
        <v>18</v>
      </c>
      <c r="F12" s="17">
        <f t="shared" si="8"/>
        <v>114000</v>
      </c>
      <c r="G12" s="11">
        <v>7795</v>
      </c>
      <c r="H12" s="12">
        <v>62364</v>
      </c>
      <c r="I12" s="7">
        <v>2478</v>
      </c>
      <c r="J12" s="7">
        <v>19826</v>
      </c>
      <c r="K12" s="4">
        <f t="shared" si="0"/>
        <v>693.91</v>
      </c>
      <c r="L12" s="8">
        <f t="shared" si="7"/>
        <v>1710</v>
      </c>
      <c r="M12" s="5">
        <v>1532</v>
      </c>
      <c r="N12" s="26">
        <f t="shared" si="1"/>
        <v>3935.91</v>
      </c>
      <c r="O12" s="30">
        <f t="shared" si="2"/>
        <v>17.630230366039875</v>
      </c>
      <c r="P12" s="14">
        <v>56843.871808864002</v>
      </c>
      <c r="Q12" s="20">
        <f t="shared" si="3"/>
        <v>233207.871808864</v>
      </c>
      <c r="R12" s="28">
        <f t="shared" si="4"/>
        <v>119207.871808864</v>
      </c>
      <c r="S12" s="4">
        <f t="shared" si="5"/>
        <v>51.116572903064856</v>
      </c>
      <c r="T12" s="31">
        <f t="shared" si="6"/>
        <v>90877.068825661961</v>
      </c>
    </row>
    <row r="13" spans="1:20" x14ac:dyDescent="0.2">
      <c r="A13" s="1">
        <v>3</v>
      </c>
      <c r="B13" s="21" t="s">
        <v>16</v>
      </c>
      <c r="C13" s="2" t="s">
        <v>10</v>
      </c>
      <c r="D13" s="2">
        <v>4</v>
      </c>
      <c r="E13" s="2">
        <v>28</v>
      </c>
      <c r="F13" s="17">
        <f t="shared" si="8"/>
        <v>114000</v>
      </c>
      <c r="G13" s="11">
        <v>7637</v>
      </c>
      <c r="H13" s="12">
        <v>61100</v>
      </c>
      <c r="I13" s="7">
        <v>1620</v>
      </c>
      <c r="J13" s="7">
        <v>12960</v>
      </c>
      <c r="K13" s="4">
        <f t="shared" si="0"/>
        <v>453.6</v>
      </c>
      <c r="L13" s="8">
        <f t="shared" si="7"/>
        <v>1710</v>
      </c>
      <c r="M13" s="5">
        <v>1532</v>
      </c>
      <c r="N13" s="26">
        <f t="shared" si="1"/>
        <v>3695.6</v>
      </c>
      <c r="O13" s="30">
        <f t="shared" si="2"/>
        <v>12.274055633726595</v>
      </c>
      <c r="P13" s="14">
        <v>54045.323158696003</v>
      </c>
      <c r="Q13" s="20">
        <f t="shared" si="3"/>
        <v>229145.323158696</v>
      </c>
      <c r="R13" s="28">
        <f t="shared" si="4"/>
        <v>115145.323158696</v>
      </c>
      <c r="S13" s="4">
        <f t="shared" si="5"/>
        <v>50.249911964797725</v>
      </c>
      <c r="T13" s="31">
        <f t="shared" si="6"/>
        <v>89289.778922400132</v>
      </c>
    </row>
    <row r="14" spans="1:20" ht="14.25" customHeight="1" x14ac:dyDescent="0.2">
      <c r="A14" s="1">
        <v>4</v>
      </c>
      <c r="B14" s="21" t="s">
        <v>17</v>
      </c>
      <c r="C14" s="2" t="s">
        <v>11</v>
      </c>
      <c r="D14" s="2">
        <v>1</v>
      </c>
      <c r="E14" s="2">
        <v>5</v>
      </c>
      <c r="F14" s="17">
        <f t="shared" si="8"/>
        <v>114000</v>
      </c>
      <c r="G14" s="11">
        <v>4907</v>
      </c>
      <c r="H14" s="12">
        <v>39254</v>
      </c>
      <c r="I14" s="7">
        <v>0</v>
      </c>
      <c r="J14" s="7">
        <v>0</v>
      </c>
      <c r="K14" s="3">
        <v>0</v>
      </c>
      <c r="L14" s="8">
        <f t="shared" si="7"/>
        <v>1710</v>
      </c>
      <c r="M14" s="5">
        <v>1532</v>
      </c>
      <c r="N14" s="26">
        <f t="shared" si="1"/>
        <v>3242</v>
      </c>
      <c r="O14" s="30">
        <f t="shared" si="2"/>
        <v>0</v>
      </c>
      <c r="P14" s="14">
        <v>49093.739824392003</v>
      </c>
      <c r="Q14" s="20">
        <f t="shared" si="3"/>
        <v>202347.73982439202</v>
      </c>
      <c r="R14" s="28">
        <f t="shared" si="4"/>
        <v>88347.739824392003</v>
      </c>
      <c r="S14" s="4">
        <f t="shared" si="5"/>
        <v>43.661342548755329</v>
      </c>
      <c r="T14" s="31">
        <f>(F14*0.317)+(H14*0.421)+(P14*0.368)+6318</f>
        <v>77048.430255376254</v>
      </c>
    </row>
    <row r="15" spans="1:20" ht="14.25" customHeight="1" x14ac:dyDescent="0.2">
      <c r="A15" s="1">
        <v>4</v>
      </c>
      <c r="B15" s="21" t="s">
        <v>17</v>
      </c>
      <c r="C15" s="2" t="s">
        <v>11</v>
      </c>
      <c r="D15" s="2">
        <v>2</v>
      </c>
      <c r="E15" s="2">
        <v>12</v>
      </c>
      <c r="F15" s="17">
        <f t="shared" si="8"/>
        <v>114000</v>
      </c>
      <c r="G15" s="11">
        <v>5676</v>
      </c>
      <c r="H15" s="12">
        <v>45406</v>
      </c>
      <c r="I15" s="7">
        <v>0</v>
      </c>
      <c r="J15" s="7">
        <v>0</v>
      </c>
      <c r="K15" s="3">
        <v>0</v>
      </c>
      <c r="L15" s="8">
        <f t="shared" si="7"/>
        <v>1710</v>
      </c>
      <c r="M15" s="5">
        <v>1532</v>
      </c>
      <c r="N15" s="26">
        <f t="shared" si="1"/>
        <v>3242</v>
      </c>
      <c r="O15" s="30">
        <f t="shared" si="2"/>
        <v>0</v>
      </c>
      <c r="P15" s="14">
        <v>50980.094611223991</v>
      </c>
      <c r="Q15" s="20">
        <f t="shared" si="3"/>
        <v>210386.09461122399</v>
      </c>
      <c r="R15" s="28">
        <f t="shared" si="4"/>
        <v>96386.094611223991</v>
      </c>
      <c r="S15" s="4">
        <f t="shared" si="5"/>
        <v>45.813909321971813</v>
      </c>
      <c r="T15" s="31">
        <f t="shared" ref="T15:T17" si="9">(F15*0.317)+(H15*0.421)+(P15*0.368)+6318</f>
        <v>80332.600816930426</v>
      </c>
    </row>
    <row r="16" spans="1:20" ht="14.25" customHeight="1" x14ac:dyDescent="0.2">
      <c r="A16" s="1">
        <v>4</v>
      </c>
      <c r="B16" s="21" t="s">
        <v>17</v>
      </c>
      <c r="C16" s="2" t="s">
        <v>11</v>
      </c>
      <c r="D16" s="2">
        <v>3</v>
      </c>
      <c r="E16" s="2">
        <v>23</v>
      </c>
      <c r="F16" s="17">
        <f t="shared" si="8"/>
        <v>114000</v>
      </c>
      <c r="G16" s="11">
        <v>5503</v>
      </c>
      <c r="H16" s="12">
        <v>44026</v>
      </c>
      <c r="I16" s="7">
        <v>0</v>
      </c>
      <c r="J16" s="7">
        <v>0</v>
      </c>
      <c r="K16" s="3">
        <v>0</v>
      </c>
      <c r="L16" s="8">
        <f t="shared" si="7"/>
        <v>1710</v>
      </c>
      <c r="M16" s="5">
        <v>1532</v>
      </c>
      <c r="N16" s="26">
        <f t="shared" si="1"/>
        <v>3242</v>
      </c>
      <c r="O16" s="30">
        <f t="shared" si="2"/>
        <v>0</v>
      </c>
      <c r="P16" s="14">
        <v>56024.354504647999</v>
      </c>
      <c r="Q16" s="20">
        <f t="shared" si="3"/>
        <v>214050.35450464801</v>
      </c>
      <c r="R16" s="28">
        <f t="shared" si="4"/>
        <v>100050.354504648</v>
      </c>
      <c r="S16" s="4">
        <f t="shared" si="5"/>
        <v>46.741503762599677</v>
      </c>
      <c r="T16" s="31">
        <f t="shared" si="9"/>
        <v>81607.908457710466</v>
      </c>
    </row>
    <row r="17" spans="1:20" ht="14.25" customHeight="1" x14ac:dyDescent="0.2">
      <c r="A17" s="1">
        <v>4</v>
      </c>
      <c r="B17" s="21" t="s">
        <v>17</v>
      </c>
      <c r="C17" s="2" t="s">
        <v>11</v>
      </c>
      <c r="D17" s="2">
        <v>4</v>
      </c>
      <c r="E17" s="2">
        <v>26</v>
      </c>
      <c r="F17" s="17">
        <f t="shared" si="8"/>
        <v>114000</v>
      </c>
      <c r="G17" s="11">
        <v>6004</v>
      </c>
      <c r="H17" s="12">
        <v>48030</v>
      </c>
      <c r="I17" s="7">
        <v>0</v>
      </c>
      <c r="J17" s="7">
        <v>0</v>
      </c>
      <c r="K17" s="3">
        <v>0</v>
      </c>
      <c r="L17" s="8">
        <f t="shared" si="7"/>
        <v>1710</v>
      </c>
      <c r="M17" s="5">
        <v>1532</v>
      </c>
      <c r="N17" s="26">
        <f t="shared" si="1"/>
        <v>3242</v>
      </c>
      <c r="O17" s="30">
        <f t="shared" si="2"/>
        <v>0</v>
      </c>
      <c r="P17" s="14">
        <v>55362.793037807991</v>
      </c>
      <c r="Q17" s="20">
        <f t="shared" si="3"/>
        <v>217392.79303780798</v>
      </c>
      <c r="R17" s="28">
        <f t="shared" si="4"/>
        <v>103392.79303780799</v>
      </c>
      <c r="S17" s="4">
        <f t="shared" si="5"/>
        <v>47.560359105293053</v>
      </c>
      <c r="T17" s="31">
        <f t="shared" si="9"/>
        <v>83050.137837913353</v>
      </c>
    </row>
    <row r="18" spans="1:20" x14ac:dyDescent="0.2">
      <c r="A18" s="1">
        <v>5</v>
      </c>
      <c r="B18" s="21" t="s">
        <v>18</v>
      </c>
      <c r="C18" s="2" t="s">
        <v>12</v>
      </c>
      <c r="D18" s="2">
        <v>1</v>
      </c>
      <c r="E18" s="2">
        <v>6</v>
      </c>
      <c r="F18" s="17">
        <f t="shared" si="8"/>
        <v>114000</v>
      </c>
      <c r="G18" s="11">
        <v>6913</v>
      </c>
      <c r="H18" s="12">
        <v>55307</v>
      </c>
      <c r="I18" s="7">
        <v>0</v>
      </c>
      <c r="J18" s="7">
        <v>0</v>
      </c>
      <c r="K18" s="3">
        <v>0</v>
      </c>
      <c r="L18" s="8">
        <f t="shared" si="7"/>
        <v>1710</v>
      </c>
      <c r="M18" s="5">
        <v>1532</v>
      </c>
      <c r="N18" s="26">
        <f t="shared" si="1"/>
        <v>3242</v>
      </c>
      <c r="O18" s="30">
        <f t="shared" si="2"/>
        <v>0</v>
      </c>
      <c r="P18" s="14">
        <v>50810.242971432002</v>
      </c>
      <c r="Q18" s="20">
        <f t="shared" si="3"/>
        <v>220117.24297143199</v>
      </c>
      <c r="R18" s="28">
        <f t="shared" si="4"/>
        <v>106117.242971432</v>
      </c>
      <c r="S18" s="4">
        <f t="shared" si="5"/>
        <v>48.20941855300471</v>
      </c>
      <c r="T18" s="31">
        <f>(F18*0.317)+(H18*0.442)+(P18*0.368)+6318</f>
        <v>85599.863413486979</v>
      </c>
    </row>
    <row r="19" spans="1:20" x14ac:dyDescent="0.2">
      <c r="A19" s="1">
        <v>5</v>
      </c>
      <c r="B19" s="21" t="s">
        <v>18</v>
      </c>
      <c r="C19" s="2" t="s">
        <v>12</v>
      </c>
      <c r="D19" s="2">
        <v>2</v>
      </c>
      <c r="E19" s="2">
        <v>13</v>
      </c>
      <c r="F19" s="17">
        <f t="shared" si="8"/>
        <v>114000</v>
      </c>
      <c r="G19" s="11">
        <v>6537</v>
      </c>
      <c r="H19" s="12">
        <v>52297</v>
      </c>
      <c r="I19" s="7">
        <v>0</v>
      </c>
      <c r="J19" s="7">
        <v>0</v>
      </c>
      <c r="K19" s="3">
        <v>0</v>
      </c>
      <c r="L19" s="8">
        <f t="shared" si="7"/>
        <v>1710</v>
      </c>
      <c r="M19" s="5">
        <v>1532</v>
      </c>
      <c r="N19" s="26">
        <f t="shared" si="1"/>
        <v>3242</v>
      </c>
      <c r="O19" s="30">
        <f t="shared" si="2"/>
        <v>0</v>
      </c>
      <c r="P19" s="14">
        <v>48660.091607799994</v>
      </c>
      <c r="Q19" s="20">
        <f t="shared" si="3"/>
        <v>214957.09160779999</v>
      </c>
      <c r="R19" s="28">
        <f t="shared" si="4"/>
        <v>100957.09160779999</v>
      </c>
      <c r="S19" s="4">
        <f t="shared" si="5"/>
        <v>46.966160014856023</v>
      </c>
      <c r="T19" s="31">
        <f t="shared" ref="T19:T21" si="10">(F19*0.317)+(H19*0.442)+(P19*0.368)+6318</f>
        <v>83478.187711670398</v>
      </c>
    </row>
    <row r="20" spans="1:20" x14ac:dyDescent="0.2">
      <c r="A20" s="1">
        <v>5</v>
      </c>
      <c r="B20" s="21" t="s">
        <v>18</v>
      </c>
      <c r="C20" s="2" t="s">
        <v>12</v>
      </c>
      <c r="D20" s="2">
        <v>3</v>
      </c>
      <c r="E20" s="2">
        <v>22</v>
      </c>
      <c r="F20" s="17">
        <f t="shared" si="8"/>
        <v>114000</v>
      </c>
      <c r="G20" s="11">
        <v>6953</v>
      </c>
      <c r="H20" s="12">
        <v>55625</v>
      </c>
      <c r="I20" s="7">
        <v>0</v>
      </c>
      <c r="J20" s="7">
        <v>0</v>
      </c>
      <c r="K20" s="3">
        <v>0</v>
      </c>
      <c r="L20" s="8">
        <f t="shared" si="7"/>
        <v>1710</v>
      </c>
      <c r="M20" s="5">
        <v>1532</v>
      </c>
      <c r="N20" s="26">
        <f t="shared" si="1"/>
        <v>3242</v>
      </c>
      <c r="O20" s="30">
        <f t="shared" si="2"/>
        <v>0</v>
      </c>
      <c r="P20" s="14">
        <v>55064.376181864005</v>
      </c>
      <c r="Q20" s="20">
        <f t="shared" si="3"/>
        <v>224689.37618186401</v>
      </c>
      <c r="R20" s="28">
        <f t="shared" si="4"/>
        <v>110689.37618186401</v>
      </c>
      <c r="S20" s="4">
        <f t="shared" si="5"/>
        <v>49.26328875125445</v>
      </c>
      <c r="T20" s="31">
        <f t="shared" si="10"/>
        <v>87305.940434925957</v>
      </c>
    </row>
    <row r="21" spans="1:20" x14ac:dyDescent="0.2">
      <c r="A21" s="1">
        <v>5</v>
      </c>
      <c r="B21" s="21" t="s">
        <v>18</v>
      </c>
      <c r="C21" s="2" t="s">
        <v>12</v>
      </c>
      <c r="D21" s="2">
        <v>4</v>
      </c>
      <c r="E21" s="2">
        <v>30</v>
      </c>
      <c r="F21" s="17">
        <f t="shared" si="8"/>
        <v>114000</v>
      </c>
      <c r="G21" s="11">
        <v>8085</v>
      </c>
      <c r="H21" s="12">
        <v>64679</v>
      </c>
      <c r="I21" s="7">
        <v>0</v>
      </c>
      <c r="J21" s="7">
        <v>0</v>
      </c>
      <c r="K21" s="3">
        <v>0</v>
      </c>
      <c r="L21" s="8">
        <f t="shared" si="7"/>
        <v>1710</v>
      </c>
      <c r="M21" s="5">
        <v>1532</v>
      </c>
      <c r="N21" s="26">
        <f t="shared" si="1"/>
        <v>3242</v>
      </c>
      <c r="O21" s="30">
        <f t="shared" si="2"/>
        <v>0</v>
      </c>
      <c r="P21" s="14">
        <v>55943.841887303999</v>
      </c>
      <c r="Q21" s="20">
        <f t="shared" si="3"/>
        <v>234622.84188730401</v>
      </c>
      <c r="R21" s="28">
        <f t="shared" si="4"/>
        <v>120622.84188730401</v>
      </c>
      <c r="S21" s="4">
        <f t="shared" si="5"/>
        <v>51.411380459385356</v>
      </c>
      <c r="T21" s="31">
        <f t="shared" si="10"/>
        <v>91631.451814527871</v>
      </c>
    </row>
  </sheetData>
  <sortState xmlns:xlrd2="http://schemas.microsoft.com/office/spreadsheetml/2017/richdata2" ref="A2:N21">
    <sortCondition ref="A2:A21"/>
    <sortCondition ref="D2:D21"/>
  </sortState>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B0497-9040-4027-AABC-0E98EEC2637A}">
  <dimension ref="A1:IU19"/>
  <sheetViews>
    <sheetView zoomScale="75" zoomScaleNormal="75" workbookViewId="0">
      <selection activeCell="I56" sqref="I56"/>
    </sheetView>
  </sheetViews>
  <sheetFormatPr baseColWidth="10" defaultColWidth="8.83203125" defaultRowHeight="15" x14ac:dyDescent="0.2"/>
  <cols>
    <col min="2" max="2" width="12.6640625" customWidth="1"/>
    <col min="258" max="258" width="12.6640625" customWidth="1"/>
    <col min="514" max="514" width="12.6640625" customWidth="1"/>
    <col min="770" max="770" width="12.6640625" customWidth="1"/>
    <col min="1026" max="1026" width="12.6640625" customWidth="1"/>
    <col min="1282" max="1282" width="12.6640625" customWidth="1"/>
    <col min="1538" max="1538" width="12.6640625" customWidth="1"/>
    <col min="1794" max="1794" width="12.6640625" customWidth="1"/>
    <col min="2050" max="2050" width="12.6640625" customWidth="1"/>
    <col min="2306" max="2306" width="12.6640625" customWidth="1"/>
    <col min="2562" max="2562" width="12.6640625" customWidth="1"/>
    <col min="2818" max="2818" width="12.6640625" customWidth="1"/>
    <col min="3074" max="3074" width="12.6640625" customWidth="1"/>
    <col min="3330" max="3330" width="12.6640625" customWidth="1"/>
    <col min="3586" max="3586" width="12.6640625" customWidth="1"/>
    <col min="3842" max="3842" width="12.6640625" customWidth="1"/>
    <col min="4098" max="4098" width="12.6640625" customWidth="1"/>
    <col min="4354" max="4354" width="12.6640625" customWidth="1"/>
    <col min="4610" max="4610" width="12.6640625" customWidth="1"/>
    <col min="4866" max="4866" width="12.6640625" customWidth="1"/>
    <col min="5122" max="5122" width="12.6640625" customWidth="1"/>
    <col min="5378" max="5378" width="12.6640625" customWidth="1"/>
    <col min="5634" max="5634" width="12.6640625" customWidth="1"/>
    <col min="5890" max="5890" width="12.6640625" customWidth="1"/>
    <col min="6146" max="6146" width="12.6640625" customWidth="1"/>
    <col min="6402" max="6402" width="12.6640625" customWidth="1"/>
    <col min="6658" max="6658" width="12.6640625" customWidth="1"/>
    <col min="6914" max="6914" width="12.6640625" customWidth="1"/>
    <col min="7170" max="7170" width="12.6640625" customWidth="1"/>
    <col min="7426" max="7426" width="12.6640625" customWidth="1"/>
    <col min="7682" max="7682" width="12.6640625" customWidth="1"/>
    <col min="7938" max="7938" width="12.6640625" customWidth="1"/>
    <col min="8194" max="8194" width="12.6640625" customWidth="1"/>
    <col min="8450" max="8450" width="12.6640625" customWidth="1"/>
    <col min="8706" max="8706" width="12.6640625" customWidth="1"/>
    <col min="8962" max="8962" width="12.6640625" customWidth="1"/>
    <col min="9218" max="9218" width="12.6640625" customWidth="1"/>
    <col min="9474" max="9474" width="12.6640625" customWidth="1"/>
    <col min="9730" max="9730" width="12.6640625" customWidth="1"/>
    <col min="9986" max="9986" width="12.6640625" customWidth="1"/>
    <col min="10242" max="10242" width="12.6640625" customWidth="1"/>
    <col min="10498" max="10498" width="12.6640625" customWidth="1"/>
    <col min="10754" max="10754" width="12.6640625" customWidth="1"/>
    <col min="11010" max="11010" width="12.6640625" customWidth="1"/>
    <col min="11266" max="11266" width="12.6640625" customWidth="1"/>
    <col min="11522" max="11522" width="12.6640625" customWidth="1"/>
    <col min="11778" max="11778" width="12.6640625" customWidth="1"/>
    <col min="12034" max="12034" width="12.6640625" customWidth="1"/>
    <col min="12290" max="12290" width="12.6640625" customWidth="1"/>
    <col min="12546" max="12546" width="12.6640625" customWidth="1"/>
    <col min="12802" max="12802" width="12.6640625" customWidth="1"/>
    <col min="13058" max="13058" width="12.6640625" customWidth="1"/>
    <col min="13314" max="13314" width="12.6640625" customWidth="1"/>
    <col min="13570" max="13570" width="12.6640625" customWidth="1"/>
    <col min="13826" max="13826" width="12.6640625" customWidth="1"/>
    <col min="14082" max="14082" width="12.6640625" customWidth="1"/>
    <col min="14338" max="14338" width="12.6640625" customWidth="1"/>
    <col min="14594" max="14594" width="12.6640625" customWidth="1"/>
    <col min="14850" max="14850" width="12.6640625" customWidth="1"/>
    <col min="15106" max="15106" width="12.6640625" customWidth="1"/>
    <col min="15362" max="15362" width="12.6640625" customWidth="1"/>
    <col min="15618" max="15618" width="12.6640625" customWidth="1"/>
    <col min="15874" max="15874" width="12.6640625" customWidth="1"/>
    <col min="16130" max="16130" width="12.6640625" customWidth="1"/>
  </cols>
  <sheetData>
    <row r="1" spans="1:255" x14ac:dyDescent="0.2">
      <c r="B1" t="s">
        <v>24</v>
      </c>
      <c r="D1" s="32">
        <f>D2/12</f>
        <v>8.3333333333333329E-2</v>
      </c>
      <c r="E1" s="32">
        <f t="shared" ref="E1:BP1" si="0">E2/12</f>
        <v>0.16666666666666666</v>
      </c>
      <c r="F1" s="32">
        <f t="shared" si="0"/>
        <v>0.25</v>
      </c>
      <c r="G1" s="32">
        <f t="shared" si="0"/>
        <v>0.33333333333333331</v>
      </c>
      <c r="H1" s="32">
        <f t="shared" si="0"/>
        <v>0.41666666666666669</v>
      </c>
      <c r="I1" s="32">
        <f t="shared" si="0"/>
        <v>0.5</v>
      </c>
      <c r="J1" s="32">
        <f t="shared" si="0"/>
        <v>0.58333333333333337</v>
      </c>
      <c r="K1" s="32">
        <f t="shared" si="0"/>
        <v>0.66666666666666663</v>
      </c>
      <c r="L1" s="32">
        <f t="shared" si="0"/>
        <v>0.75</v>
      </c>
      <c r="M1" s="32">
        <f t="shared" si="0"/>
        <v>0.83333333333333337</v>
      </c>
      <c r="N1" s="32">
        <f t="shared" si="0"/>
        <v>0.91666666666666663</v>
      </c>
      <c r="O1" s="32">
        <f t="shared" si="0"/>
        <v>1</v>
      </c>
      <c r="P1">
        <f t="shared" si="0"/>
        <v>1.0833333333333333</v>
      </c>
      <c r="Q1">
        <f t="shared" si="0"/>
        <v>1.1666666666666667</v>
      </c>
      <c r="R1">
        <f t="shared" si="0"/>
        <v>1.25</v>
      </c>
      <c r="S1">
        <f t="shared" si="0"/>
        <v>1.3333333333333333</v>
      </c>
      <c r="T1">
        <f t="shared" si="0"/>
        <v>1.4166666666666667</v>
      </c>
      <c r="U1">
        <f t="shared" si="0"/>
        <v>1.5</v>
      </c>
      <c r="V1">
        <f t="shared" si="0"/>
        <v>1.5833333333333333</v>
      </c>
      <c r="W1">
        <f t="shared" si="0"/>
        <v>1.6666666666666667</v>
      </c>
      <c r="X1">
        <f t="shared" si="0"/>
        <v>1.75</v>
      </c>
      <c r="Y1">
        <f t="shared" si="0"/>
        <v>1.8333333333333333</v>
      </c>
      <c r="Z1">
        <f t="shared" si="0"/>
        <v>1.9166666666666667</v>
      </c>
      <c r="AA1">
        <f t="shared" si="0"/>
        <v>2</v>
      </c>
      <c r="AB1">
        <f t="shared" si="0"/>
        <v>2.0833333333333335</v>
      </c>
      <c r="AC1">
        <f t="shared" si="0"/>
        <v>2.1666666666666665</v>
      </c>
      <c r="AD1">
        <f t="shared" si="0"/>
        <v>2.25</v>
      </c>
      <c r="AE1">
        <f t="shared" si="0"/>
        <v>2.3333333333333335</v>
      </c>
      <c r="AF1">
        <f t="shared" si="0"/>
        <v>2.4166666666666665</v>
      </c>
      <c r="AG1">
        <f t="shared" si="0"/>
        <v>2.5</v>
      </c>
      <c r="AH1">
        <f t="shared" si="0"/>
        <v>2.5833333333333335</v>
      </c>
      <c r="AI1">
        <f t="shared" si="0"/>
        <v>2.6666666666666665</v>
      </c>
      <c r="AJ1">
        <f t="shared" si="0"/>
        <v>2.75</v>
      </c>
      <c r="AK1">
        <f t="shared" si="0"/>
        <v>2.8333333333333335</v>
      </c>
      <c r="AL1">
        <f t="shared" si="0"/>
        <v>2.9166666666666665</v>
      </c>
      <c r="AM1">
        <f t="shared" si="0"/>
        <v>3</v>
      </c>
      <c r="AN1">
        <f t="shared" si="0"/>
        <v>3.0833333333333335</v>
      </c>
      <c r="AO1">
        <f t="shared" si="0"/>
        <v>3.1666666666666665</v>
      </c>
      <c r="AP1">
        <f t="shared" si="0"/>
        <v>3.25</v>
      </c>
      <c r="AQ1">
        <f t="shared" si="0"/>
        <v>3.3333333333333335</v>
      </c>
      <c r="AR1">
        <f t="shared" si="0"/>
        <v>3.4166666666666665</v>
      </c>
      <c r="AS1">
        <f t="shared" si="0"/>
        <v>3.5</v>
      </c>
      <c r="AT1">
        <f t="shared" si="0"/>
        <v>3.5833333333333335</v>
      </c>
      <c r="AU1">
        <f t="shared" si="0"/>
        <v>3.6666666666666665</v>
      </c>
      <c r="AV1">
        <f t="shared" si="0"/>
        <v>3.75</v>
      </c>
      <c r="AW1">
        <f t="shared" si="0"/>
        <v>3.8333333333333335</v>
      </c>
      <c r="AX1">
        <f t="shared" si="0"/>
        <v>3.9166666666666665</v>
      </c>
      <c r="AY1">
        <f t="shared" si="0"/>
        <v>4</v>
      </c>
      <c r="AZ1">
        <f t="shared" si="0"/>
        <v>4.083333333333333</v>
      </c>
      <c r="BA1">
        <f t="shared" si="0"/>
        <v>4.166666666666667</v>
      </c>
      <c r="BB1">
        <f t="shared" si="0"/>
        <v>4.25</v>
      </c>
      <c r="BC1">
        <f t="shared" si="0"/>
        <v>4.333333333333333</v>
      </c>
      <c r="BD1">
        <f t="shared" si="0"/>
        <v>4.416666666666667</v>
      </c>
      <c r="BE1">
        <f t="shared" si="0"/>
        <v>4.5</v>
      </c>
      <c r="BF1">
        <f t="shared" si="0"/>
        <v>4.583333333333333</v>
      </c>
      <c r="BG1">
        <f t="shared" si="0"/>
        <v>4.666666666666667</v>
      </c>
      <c r="BH1">
        <f t="shared" si="0"/>
        <v>4.75</v>
      </c>
      <c r="BI1">
        <f t="shared" si="0"/>
        <v>4.833333333333333</v>
      </c>
      <c r="BJ1">
        <f t="shared" si="0"/>
        <v>4.916666666666667</v>
      </c>
      <c r="BK1">
        <f t="shared" si="0"/>
        <v>5</v>
      </c>
      <c r="BL1">
        <f t="shared" si="0"/>
        <v>5.083333333333333</v>
      </c>
      <c r="BM1">
        <f t="shared" si="0"/>
        <v>5.166666666666667</v>
      </c>
      <c r="BN1">
        <f t="shared" si="0"/>
        <v>5.25</v>
      </c>
      <c r="BO1">
        <f t="shared" si="0"/>
        <v>5.333333333333333</v>
      </c>
      <c r="BP1">
        <f t="shared" si="0"/>
        <v>5.416666666666667</v>
      </c>
      <c r="BQ1">
        <f t="shared" ref="BQ1:EB1" si="1">BQ2/12</f>
        <v>5.5</v>
      </c>
      <c r="BR1">
        <f t="shared" si="1"/>
        <v>5.583333333333333</v>
      </c>
      <c r="BS1">
        <f t="shared" si="1"/>
        <v>5.666666666666667</v>
      </c>
      <c r="BT1">
        <f t="shared" si="1"/>
        <v>5.75</v>
      </c>
      <c r="BU1">
        <f t="shared" si="1"/>
        <v>5.833333333333333</v>
      </c>
      <c r="BV1">
        <f t="shared" si="1"/>
        <v>5.916666666666667</v>
      </c>
      <c r="BW1">
        <f t="shared" si="1"/>
        <v>6</v>
      </c>
      <c r="BX1">
        <f t="shared" si="1"/>
        <v>6.083333333333333</v>
      </c>
      <c r="BY1">
        <f t="shared" si="1"/>
        <v>6.166666666666667</v>
      </c>
      <c r="BZ1">
        <f t="shared" si="1"/>
        <v>6.25</v>
      </c>
      <c r="CA1">
        <f t="shared" si="1"/>
        <v>6.333333333333333</v>
      </c>
      <c r="CB1">
        <f t="shared" si="1"/>
        <v>6.416666666666667</v>
      </c>
      <c r="CC1">
        <f t="shared" si="1"/>
        <v>6.5</v>
      </c>
      <c r="CD1">
        <f t="shared" si="1"/>
        <v>6.583333333333333</v>
      </c>
      <c r="CE1">
        <f t="shared" si="1"/>
        <v>6.666666666666667</v>
      </c>
      <c r="CF1">
        <f t="shared" si="1"/>
        <v>6.75</v>
      </c>
      <c r="CG1">
        <f t="shared" si="1"/>
        <v>6.833333333333333</v>
      </c>
      <c r="CH1">
        <f t="shared" si="1"/>
        <v>6.916666666666667</v>
      </c>
      <c r="CI1">
        <f>CI2/12</f>
        <v>7</v>
      </c>
      <c r="CJ1">
        <f t="shared" si="1"/>
        <v>7.083333333333333</v>
      </c>
      <c r="CK1">
        <f t="shared" si="1"/>
        <v>7.166666666666667</v>
      </c>
      <c r="CL1">
        <f t="shared" si="1"/>
        <v>7.25</v>
      </c>
      <c r="CM1">
        <f t="shared" si="1"/>
        <v>7.333333333333333</v>
      </c>
      <c r="CN1">
        <f t="shared" si="1"/>
        <v>7.416666666666667</v>
      </c>
      <c r="CO1">
        <f t="shared" si="1"/>
        <v>7.5</v>
      </c>
      <c r="CP1">
        <f t="shared" si="1"/>
        <v>7.583333333333333</v>
      </c>
      <c r="CQ1">
        <f t="shared" si="1"/>
        <v>7.666666666666667</v>
      </c>
      <c r="CR1">
        <f t="shared" si="1"/>
        <v>7.75</v>
      </c>
      <c r="CS1">
        <f t="shared" si="1"/>
        <v>7.833333333333333</v>
      </c>
      <c r="CT1">
        <f t="shared" si="1"/>
        <v>7.916666666666667</v>
      </c>
      <c r="CU1" s="32">
        <f>CU2/12</f>
        <v>8</v>
      </c>
      <c r="CV1" s="32">
        <f t="shared" si="1"/>
        <v>8.0833333333333339</v>
      </c>
      <c r="CW1" s="32">
        <f t="shared" si="1"/>
        <v>8.1666666666666661</v>
      </c>
      <c r="CX1" s="32">
        <f t="shared" si="1"/>
        <v>8.25</v>
      </c>
      <c r="CY1" s="32">
        <f t="shared" si="1"/>
        <v>8.3333333333333339</v>
      </c>
      <c r="CZ1" s="32">
        <f t="shared" si="1"/>
        <v>8.4166666666666661</v>
      </c>
      <c r="DA1" s="32">
        <f t="shared" si="1"/>
        <v>8.5</v>
      </c>
      <c r="DB1" s="32">
        <f t="shared" si="1"/>
        <v>8.5833333333333339</v>
      </c>
      <c r="DC1" s="32">
        <f t="shared" si="1"/>
        <v>8.6666666666666661</v>
      </c>
      <c r="DD1" s="32">
        <f t="shared" si="1"/>
        <v>8.75</v>
      </c>
      <c r="DE1" s="32">
        <f t="shared" si="1"/>
        <v>8.8333333333333339</v>
      </c>
      <c r="DF1" s="32">
        <f t="shared" si="1"/>
        <v>8.9166666666666661</v>
      </c>
      <c r="DG1" s="32">
        <f>DG2/12</f>
        <v>9</v>
      </c>
      <c r="DH1" s="32">
        <f t="shared" si="1"/>
        <v>9.0833333333333339</v>
      </c>
      <c r="DI1" s="32">
        <f t="shared" si="1"/>
        <v>9.1666666666666661</v>
      </c>
      <c r="DJ1" s="32">
        <f t="shared" si="1"/>
        <v>9.25</v>
      </c>
      <c r="DK1" s="32">
        <f t="shared" si="1"/>
        <v>9.3333333333333339</v>
      </c>
      <c r="DL1" s="32">
        <f t="shared" si="1"/>
        <v>9.4166666666666661</v>
      </c>
      <c r="DM1" s="32">
        <f t="shared" si="1"/>
        <v>9.5</v>
      </c>
      <c r="DN1" s="32">
        <f t="shared" si="1"/>
        <v>9.5833333333333339</v>
      </c>
      <c r="DO1" s="32">
        <f t="shared" si="1"/>
        <v>9.6666666666666661</v>
      </c>
      <c r="DP1" s="32">
        <f t="shared" si="1"/>
        <v>9.75</v>
      </c>
      <c r="DQ1" s="32">
        <f t="shared" si="1"/>
        <v>9.8333333333333339</v>
      </c>
      <c r="DR1" s="32">
        <f t="shared" si="1"/>
        <v>9.9166666666666661</v>
      </c>
      <c r="DS1" s="32">
        <f>DS2/12</f>
        <v>10</v>
      </c>
      <c r="DT1" s="32">
        <f t="shared" si="1"/>
        <v>10.083333333333334</v>
      </c>
      <c r="DU1" s="32">
        <f t="shared" si="1"/>
        <v>10.166666666666666</v>
      </c>
      <c r="DV1" s="32">
        <f t="shared" si="1"/>
        <v>10.25</v>
      </c>
      <c r="DW1" s="32">
        <f t="shared" si="1"/>
        <v>10.333333333333334</v>
      </c>
      <c r="DX1" s="32">
        <f t="shared" si="1"/>
        <v>10.416666666666666</v>
      </c>
      <c r="DY1" s="32">
        <f t="shared" si="1"/>
        <v>10.5</v>
      </c>
      <c r="DZ1" s="32">
        <f t="shared" si="1"/>
        <v>10.583333333333334</v>
      </c>
      <c r="EA1" s="32">
        <f t="shared" si="1"/>
        <v>10.666666666666666</v>
      </c>
      <c r="EB1" s="32">
        <f t="shared" si="1"/>
        <v>10.75</v>
      </c>
      <c r="EC1" s="32">
        <f>EC2/12</f>
        <v>10.833333333333334</v>
      </c>
      <c r="ED1" s="32">
        <f>ED2/12</f>
        <v>10.916666666666666</v>
      </c>
      <c r="EE1" s="32">
        <f>EE2/12</f>
        <v>11</v>
      </c>
      <c r="EF1" s="32">
        <f t="shared" ref="EF1:GQ1" si="2">EF2/12</f>
        <v>11.083333333333334</v>
      </c>
      <c r="EG1" s="32">
        <f t="shared" si="2"/>
        <v>11.083333333333334</v>
      </c>
      <c r="EH1" s="32">
        <f t="shared" si="2"/>
        <v>11.166666666666666</v>
      </c>
      <c r="EI1" s="32">
        <f t="shared" si="2"/>
        <v>11.225</v>
      </c>
      <c r="EJ1" s="32">
        <f t="shared" si="2"/>
        <v>11.283333333333333</v>
      </c>
      <c r="EK1" s="32">
        <f t="shared" si="2"/>
        <v>11.341666666666667</v>
      </c>
      <c r="EL1" s="32">
        <f t="shared" si="2"/>
        <v>11.4</v>
      </c>
      <c r="EM1" s="32">
        <f t="shared" si="2"/>
        <v>11.458333333333334</v>
      </c>
      <c r="EN1" s="32">
        <f t="shared" si="2"/>
        <v>11.516666666666666</v>
      </c>
      <c r="EO1" s="32">
        <f t="shared" si="2"/>
        <v>11.575000000000001</v>
      </c>
      <c r="EP1" s="32">
        <f t="shared" si="2"/>
        <v>11.633333333333333</v>
      </c>
      <c r="EQ1" s="32">
        <f t="shared" si="2"/>
        <v>11.691666666666668</v>
      </c>
      <c r="ER1" s="32">
        <f t="shared" si="2"/>
        <v>11.75</v>
      </c>
      <c r="ES1" s="32">
        <f t="shared" si="2"/>
        <v>11.808333333333332</v>
      </c>
      <c r="ET1" s="32">
        <f t="shared" si="2"/>
        <v>11.866666666666667</v>
      </c>
      <c r="EU1" s="32">
        <f t="shared" si="2"/>
        <v>11.924999999999999</v>
      </c>
      <c r="EV1" s="32">
        <f t="shared" si="2"/>
        <v>11.983333333333334</v>
      </c>
      <c r="EW1" s="32">
        <f t="shared" si="2"/>
        <v>12.041666666666666</v>
      </c>
      <c r="EX1" s="32">
        <f t="shared" si="2"/>
        <v>12.1</v>
      </c>
      <c r="EY1" s="32">
        <f t="shared" si="2"/>
        <v>12.158333333333333</v>
      </c>
      <c r="EZ1" s="32">
        <f t="shared" si="2"/>
        <v>12.216666666666667</v>
      </c>
      <c r="FA1" s="32">
        <f t="shared" si="2"/>
        <v>12.275</v>
      </c>
      <c r="FB1" s="32">
        <f t="shared" si="2"/>
        <v>12.333333333333334</v>
      </c>
      <c r="FC1" s="32">
        <f t="shared" si="2"/>
        <v>12.391666666666666</v>
      </c>
      <c r="FD1" s="32">
        <f t="shared" si="2"/>
        <v>12.450000000000001</v>
      </c>
      <c r="FE1" s="32">
        <f t="shared" si="2"/>
        <v>12.508333333333333</v>
      </c>
      <c r="FF1" s="32">
        <f t="shared" si="2"/>
        <v>12.566666666666668</v>
      </c>
      <c r="FG1" s="32">
        <f t="shared" si="2"/>
        <v>12.625</v>
      </c>
      <c r="FH1" s="32">
        <f t="shared" si="2"/>
        <v>12.683333333333332</v>
      </c>
      <c r="FI1" s="32">
        <f t="shared" si="2"/>
        <v>12.741666666666667</v>
      </c>
      <c r="FJ1" s="32">
        <f t="shared" si="2"/>
        <v>12.799999999999999</v>
      </c>
      <c r="FK1" s="32">
        <f t="shared" si="2"/>
        <v>12.858333333333334</v>
      </c>
      <c r="FL1" s="32">
        <f t="shared" si="2"/>
        <v>12.916666666666666</v>
      </c>
      <c r="FM1" s="32">
        <f t="shared" si="2"/>
        <v>12.975</v>
      </c>
      <c r="FN1" s="32">
        <f t="shared" si="2"/>
        <v>13.033333333333333</v>
      </c>
      <c r="FO1" s="32">
        <f t="shared" si="2"/>
        <v>13.091666666666667</v>
      </c>
      <c r="FP1" s="32">
        <f t="shared" si="2"/>
        <v>13.15</v>
      </c>
      <c r="FQ1" s="32">
        <f t="shared" si="2"/>
        <v>13.208333333333334</v>
      </c>
      <c r="FR1" s="32">
        <f t="shared" si="2"/>
        <v>13.266666666666666</v>
      </c>
      <c r="FS1" s="32">
        <f t="shared" si="2"/>
        <v>13.325000000000001</v>
      </c>
      <c r="FT1" s="32">
        <f t="shared" si="2"/>
        <v>13.383333333333333</v>
      </c>
      <c r="FU1" s="32">
        <f t="shared" si="2"/>
        <v>13.441666666666668</v>
      </c>
      <c r="FV1" s="32">
        <f t="shared" si="2"/>
        <v>13.5</v>
      </c>
      <c r="FW1" s="32">
        <f t="shared" si="2"/>
        <v>13.558333333333332</v>
      </c>
      <c r="FX1" s="32">
        <f t="shared" si="2"/>
        <v>13.616666666666667</v>
      </c>
      <c r="FY1" s="32">
        <f t="shared" si="2"/>
        <v>13.674999999999999</v>
      </c>
      <c r="FZ1" s="32">
        <f t="shared" si="2"/>
        <v>13.733333333333334</v>
      </c>
      <c r="GA1" s="32">
        <f t="shared" si="2"/>
        <v>13.791666666666666</v>
      </c>
      <c r="GB1" s="32">
        <f t="shared" si="2"/>
        <v>13.85</v>
      </c>
      <c r="GC1" s="32">
        <f t="shared" si="2"/>
        <v>13.908333333333333</v>
      </c>
      <c r="GD1" s="32">
        <f t="shared" si="2"/>
        <v>13.966666666666667</v>
      </c>
      <c r="GE1" s="32">
        <f t="shared" si="2"/>
        <v>14.025</v>
      </c>
      <c r="GF1" s="32">
        <f t="shared" si="2"/>
        <v>14.083333333333334</v>
      </c>
      <c r="GG1" s="32">
        <f t="shared" si="2"/>
        <v>14.141666666666666</v>
      </c>
      <c r="GH1" s="32">
        <f t="shared" si="2"/>
        <v>14.200000000000001</v>
      </c>
      <c r="GI1" s="32">
        <f t="shared" si="2"/>
        <v>14.258333333333333</v>
      </c>
      <c r="GJ1" s="32">
        <f t="shared" si="2"/>
        <v>14.316666666666668</v>
      </c>
      <c r="GK1" s="32">
        <f t="shared" si="2"/>
        <v>14.375</v>
      </c>
      <c r="GL1" s="32">
        <f t="shared" si="2"/>
        <v>14.433333333333332</v>
      </c>
      <c r="GM1" s="32">
        <f t="shared" si="2"/>
        <v>14.491666666666667</v>
      </c>
      <c r="GN1" s="32">
        <f t="shared" si="2"/>
        <v>14.549999999999999</v>
      </c>
      <c r="GO1" s="32">
        <f t="shared" si="2"/>
        <v>14.608333333333334</v>
      </c>
      <c r="GP1" s="32">
        <f t="shared" si="2"/>
        <v>14.666666666666666</v>
      </c>
      <c r="GQ1" s="32">
        <f t="shared" si="2"/>
        <v>14.725</v>
      </c>
      <c r="GR1" s="32">
        <f t="shared" ref="GR1:IU1" si="3">GR2/12</f>
        <v>14.783333333333333</v>
      </c>
      <c r="GS1" s="32">
        <f t="shared" si="3"/>
        <v>14.841666666666667</v>
      </c>
      <c r="GT1" s="32">
        <f t="shared" si="3"/>
        <v>14.9</v>
      </c>
      <c r="GU1" s="32">
        <f t="shared" si="3"/>
        <v>14.958333333333334</v>
      </c>
      <c r="GV1" s="32">
        <f t="shared" si="3"/>
        <v>15.016666666666666</v>
      </c>
      <c r="GW1" s="32">
        <f t="shared" si="3"/>
        <v>15.075000000000001</v>
      </c>
      <c r="GX1" s="32">
        <f t="shared" si="3"/>
        <v>15.133333333333333</v>
      </c>
      <c r="GY1" s="32">
        <f t="shared" si="3"/>
        <v>15.191666666666668</v>
      </c>
      <c r="GZ1" s="32">
        <f t="shared" si="3"/>
        <v>15.25</v>
      </c>
      <c r="HA1" s="32">
        <f t="shared" si="3"/>
        <v>15.308333333333417</v>
      </c>
      <c r="HB1" s="32">
        <f t="shared" si="3"/>
        <v>15.366666666666667</v>
      </c>
      <c r="HC1" s="32">
        <f t="shared" si="3"/>
        <v>15.425000000000082</v>
      </c>
      <c r="HD1" s="32">
        <f t="shared" si="3"/>
        <v>15.483333333333334</v>
      </c>
      <c r="HE1" s="32">
        <f t="shared" si="3"/>
        <v>15.541666666666666</v>
      </c>
      <c r="HF1" s="32">
        <f t="shared" si="3"/>
        <v>15.600000000000085</v>
      </c>
      <c r="HG1" s="32">
        <f t="shared" si="3"/>
        <v>15.658333333333417</v>
      </c>
      <c r="HH1" s="32">
        <f t="shared" si="3"/>
        <v>15.716666666666748</v>
      </c>
      <c r="HI1" s="32">
        <f t="shared" si="3"/>
        <v>15.775000000000084</v>
      </c>
      <c r="HJ1" s="32">
        <f t="shared" si="3"/>
        <v>15.833333333333416</v>
      </c>
      <c r="HK1" s="32">
        <f t="shared" si="3"/>
        <v>15.891666666666751</v>
      </c>
      <c r="HL1" s="32">
        <f t="shared" si="3"/>
        <v>15.950000000000083</v>
      </c>
      <c r="HM1" s="32">
        <f t="shared" si="3"/>
        <v>16.008333333333415</v>
      </c>
      <c r="HN1" s="32">
        <f t="shared" si="3"/>
        <v>16.066666666666752</v>
      </c>
      <c r="HO1" s="32">
        <f t="shared" si="3"/>
        <v>16.125000000000082</v>
      </c>
      <c r="HP1" s="32">
        <f t="shared" si="3"/>
        <v>16.183333333333419</v>
      </c>
      <c r="HQ1" s="32">
        <f t="shared" si="3"/>
        <v>16.241666666666749</v>
      </c>
      <c r="HR1" s="32">
        <f t="shared" si="3"/>
        <v>16.300000000000082</v>
      </c>
      <c r="HS1" s="32">
        <f t="shared" si="3"/>
        <v>16.358333333333416</v>
      </c>
      <c r="HT1" s="32">
        <f t="shared" si="3"/>
        <v>16.41666666666675</v>
      </c>
      <c r="HU1" s="32">
        <f t="shared" si="3"/>
        <v>16.475000000000083</v>
      </c>
      <c r="HV1" s="32">
        <f t="shared" si="3"/>
        <v>16.533333333333417</v>
      </c>
      <c r="HW1" s="32">
        <f t="shared" si="3"/>
        <v>16.59166666666675</v>
      </c>
      <c r="HX1" s="32">
        <f t="shared" si="3"/>
        <v>16.650000000000084</v>
      </c>
      <c r="HY1" s="32">
        <f t="shared" si="3"/>
        <v>16.708333333333417</v>
      </c>
      <c r="HZ1" s="32">
        <f t="shared" si="3"/>
        <v>16.766666666666751</v>
      </c>
      <c r="IA1" s="32">
        <f t="shared" si="3"/>
        <v>16.825000000000085</v>
      </c>
      <c r="IB1" s="32">
        <f t="shared" si="3"/>
        <v>16.883333333333415</v>
      </c>
      <c r="IC1" s="32">
        <f t="shared" si="3"/>
        <v>16.941666666666752</v>
      </c>
      <c r="ID1" s="32">
        <f t="shared" si="3"/>
        <v>17.000000000000082</v>
      </c>
      <c r="IE1" s="32">
        <f t="shared" si="3"/>
        <v>17.058333333333419</v>
      </c>
      <c r="IF1" s="32">
        <f t="shared" si="3"/>
        <v>17.116666666666749</v>
      </c>
      <c r="IG1" s="32">
        <f t="shared" si="3"/>
        <v>17.175000000000082</v>
      </c>
      <c r="IH1" s="32">
        <f t="shared" si="3"/>
        <v>17.233333333333416</v>
      </c>
      <c r="II1" s="32">
        <f t="shared" si="3"/>
        <v>17.29166666666675</v>
      </c>
      <c r="IJ1" s="32">
        <f t="shared" si="3"/>
        <v>17.350000000000083</v>
      </c>
      <c r="IK1" s="32">
        <f t="shared" si="3"/>
        <v>17.408333333333417</v>
      </c>
      <c r="IL1" s="32">
        <f t="shared" si="3"/>
        <v>17.46666666666675</v>
      </c>
      <c r="IM1" s="32">
        <f t="shared" si="3"/>
        <v>17.525000000000084</v>
      </c>
      <c r="IN1" s="32">
        <f t="shared" si="3"/>
        <v>17.583333333333417</v>
      </c>
      <c r="IO1" s="32">
        <f t="shared" si="3"/>
        <v>17.641666666666751</v>
      </c>
      <c r="IP1" s="32">
        <f t="shared" si="3"/>
        <v>17.700000000000085</v>
      </c>
      <c r="IQ1" s="32">
        <f t="shared" si="3"/>
        <v>17.758333333333415</v>
      </c>
      <c r="IR1" s="32">
        <f t="shared" si="3"/>
        <v>17.816666666666752</v>
      </c>
      <c r="IS1" s="32">
        <f t="shared" si="3"/>
        <v>17.875000000000082</v>
      </c>
      <c r="IT1" s="32">
        <f t="shared" si="3"/>
        <v>17.933333333333419</v>
      </c>
      <c r="IU1" s="32">
        <f t="shared" si="3"/>
        <v>17.991666666666749</v>
      </c>
    </row>
    <row r="2" spans="1:255" x14ac:dyDescent="0.2">
      <c r="B2" t="s">
        <v>25</v>
      </c>
      <c r="C2">
        <v>0</v>
      </c>
      <c r="D2" s="32">
        <v>1</v>
      </c>
      <c r="E2" s="32">
        <v>2</v>
      </c>
      <c r="F2" s="32">
        <v>3</v>
      </c>
      <c r="G2" s="32">
        <v>4</v>
      </c>
      <c r="H2" s="32">
        <v>5</v>
      </c>
      <c r="I2" s="32">
        <v>6</v>
      </c>
      <c r="J2" s="32">
        <v>7</v>
      </c>
      <c r="K2" s="32">
        <v>8</v>
      </c>
      <c r="L2" s="32">
        <v>9</v>
      </c>
      <c r="M2" s="32">
        <v>10</v>
      </c>
      <c r="N2" s="32">
        <v>11</v>
      </c>
      <c r="O2" s="32">
        <v>12</v>
      </c>
      <c r="P2">
        <v>13</v>
      </c>
      <c r="Q2">
        <v>14</v>
      </c>
      <c r="R2">
        <v>15</v>
      </c>
      <c r="S2">
        <v>16</v>
      </c>
      <c r="T2">
        <v>17</v>
      </c>
      <c r="U2">
        <v>18</v>
      </c>
      <c r="V2">
        <v>19</v>
      </c>
      <c r="W2">
        <v>20</v>
      </c>
      <c r="X2">
        <v>21</v>
      </c>
      <c r="Y2">
        <v>22</v>
      </c>
      <c r="Z2">
        <v>23</v>
      </c>
      <c r="AA2">
        <v>24</v>
      </c>
      <c r="AB2">
        <v>25</v>
      </c>
      <c r="AC2">
        <v>26</v>
      </c>
      <c r="AD2">
        <v>27</v>
      </c>
      <c r="AE2">
        <v>28</v>
      </c>
      <c r="AF2">
        <v>29</v>
      </c>
      <c r="AG2">
        <v>30</v>
      </c>
      <c r="AH2">
        <v>31</v>
      </c>
      <c r="AI2">
        <v>32</v>
      </c>
      <c r="AJ2">
        <v>33</v>
      </c>
      <c r="AK2">
        <v>34</v>
      </c>
      <c r="AL2">
        <v>35</v>
      </c>
      <c r="AM2">
        <v>36</v>
      </c>
      <c r="AN2">
        <v>37</v>
      </c>
      <c r="AO2">
        <v>38</v>
      </c>
      <c r="AP2">
        <v>39</v>
      </c>
      <c r="AQ2">
        <v>40</v>
      </c>
      <c r="AR2">
        <v>41</v>
      </c>
      <c r="AS2">
        <v>42</v>
      </c>
      <c r="AT2">
        <v>43</v>
      </c>
      <c r="AU2">
        <v>44</v>
      </c>
      <c r="AV2">
        <v>45</v>
      </c>
      <c r="AW2">
        <v>46</v>
      </c>
      <c r="AX2">
        <v>47</v>
      </c>
      <c r="AY2">
        <v>48</v>
      </c>
      <c r="AZ2">
        <v>49</v>
      </c>
      <c r="BA2">
        <v>50</v>
      </c>
      <c r="BB2">
        <v>51</v>
      </c>
      <c r="BC2">
        <v>52</v>
      </c>
      <c r="BD2">
        <v>53</v>
      </c>
      <c r="BE2">
        <v>54</v>
      </c>
      <c r="BF2">
        <v>55</v>
      </c>
      <c r="BG2">
        <v>56</v>
      </c>
      <c r="BH2">
        <v>57</v>
      </c>
      <c r="BI2">
        <v>58</v>
      </c>
      <c r="BJ2">
        <v>59</v>
      </c>
      <c r="BK2">
        <v>60</v>
      </c>
      <c r="BL2">
        <v>61</v>
      </c>
      <c r="BM2">
        <v>62</v>
      </c>
      <c r="BN2">
        <v>63</v>
      </c>
      <c r="BO2">
        <v>64</v>
      </c>
      <c r="BP2">
        <v>65</v>
      </c>
      <c r="BQ2">
        <v>66</v>
      </c>
      <c r="BR2">
        <v>67</v>
      </c>
      <c r="BS2">
        <v>68</v>
      </c>
      <c r="BT2">
        <v>69</v>
      </c>
      <c r="BU2">
        <v>70</v>
      </c>
      <c r="BV2">
        <v>71</v>
      </c>
      <c r="BW2">
        <v>72</v>
      </c>
      <c r="BX2">
        <v>73</v>
      </c>
      <c r="BY2">
        <v>74</v>
      </c>
      <c r="BZ2">
        <v>75</v>
      </c>
      <c r="CA2">
        <v>76</v>
      </c>
      <c r="CB2">
        <v>77</v>
      </c>
      <c r="CC2">
        <v>78</v>
      </c>
      <c r="CD2">
        <v>79</v>
      </c>
      <c r="CE2">
        <v>80</v>
      </c>
      <c r="CF2">
        <v>81</v>
      </c>
      <c r="CG2">
        <v>82</v>
      </c>
      <c r="CH2">
        <v>83</v>
      </c>
      <c r="CI2">
        <v>84</v>
      </c>
      <c r="CJ2">
        <v>85</v>
      </c>
      <c r="CK2">
        <v>86</v>
      </c>
      <c r="CL2">
        <v>87</v>
      </c>
      <c r="CM2">
        <v>88</v>
      </c>
      <c r="CN2">
        <v>89</v>
      </c>
      <c r="CO2">
        <v>90</v>
      </c>
      <c r="CP2">
        <v>91</v>
      </c>
      <c r="CQ2">
        <v>92</v>
      </c>
      <c r="CR2">
        <v>93</v>
      </c>
      <c r="CS2">
        <v>94</v>
      </c>
      <c r="CT2">
        <v>95</v>
      </c>
      <c r="CU2">
        <v>96</v>
      </c>
      <c r="CV2">
        <v>97</v>
      </c>
      <c r="CW2">
        <v>98</v>
      </c>
      <c r="CX2">
        <v>99</v>
      </c>
      <c r="CY2">
        <v>100</v>
      </c>
      <c r="CZ2">
        <v>101</v>
      </c>
      <c r="DA2">
        <v>102</v>
      </c>
      <c r="DB2">
        <v>103</v>
      </c>
      <c r="DC2">
        <v>104</v>
      </c>
      <c r="DD2">
        <v>105</v>
      </c>
      <c r="DE2">
        <v>106</v>
      </c>
      <c r="DF2">
        <v>107</v>
      </c>
      <c r="DG2">
        <v>108</v>
      </c>
      <c r="DH2">
        <v>109</v>
      </c>
      <c r="DI2">
        <v>110</v>
      </c>
      <c r="DJ2">
        <v>111</v>
      </c>
      <c r="DK2">
        <v>112</v>
      </c>
      <c r="DL2">
        <v>113</v>
      </c>
      <c r="DM2">
        <v>114</v>
      </c>
      <c r="DN2">
        <v>115</v>
      </c>
      <c r="DO2">
        <v>116</v>
      </c>
      <c r="DP2">
        <v>117</v>
      </c>
      <c r="DQ2">
        <v>118</v>
      </c>
      <c r="DR2">
        <v>119</v>
      </c>
      <c r="DS2">
        <v>120</v>
      </c>
      <c r="DT2">
        <v>121</v>
      </c>
      <c r="DU2">
        <v>122</v>
      </c>
      <c r="DV2">
        <v>123</v>
      </c>
      <c r="DW2">
        <v>124</v>
      </c>
      <c r="DX2">
        <v>125</v>
      </c>
      <c r="DY2">
        <v>126</v>
      </c>
      <c r="DZ2">
        <v>127</v>
      </c>
      <c r="EA2">
        <v>128</v>
      </c>
      <c r="EB2">
        <v>129</v>
      </c>
      <c r="EC2">
        <v>130</v>
      </c>
      <c r="ED2">
        <v>131</v>
      </c>
      <c r="EE2">
        <v>132</v>
      </c>
      <c r="EF2">
        <v>133</v>
      </c>
      <c r="EG2">
        <v>133</v>
      </c>
      <c r="EH2">
        <v>134</v>
      </c>
      <c r="EI2">
        <v>134.69999999999999</v>
      </c>
      <c r="EJ2">
        <v>135.4</v>
      </c>
      <c r="EK2">
        <v>136.1</v>
      </c>
      <c r="EL2">
        <v>136.80000000000001</v>
      </c>
      <c r="EM2">
        <v>137.5</v>
      </c>
      <c r="EN2">
        <v>138.19999999999999</v>
      </c>
      <c r="EO2">
        <v>138.9</v>
      </c>
      <c r="EP2">
        <v>139.6</v>
      </c>
      <c r="EQ2">
        <v>140.30000000000001</v>
      </c>
      <c r="ER2">
        <v>141</v>
      </c>
      <c r="ES2">
        <v>141.69999999999999</v>
      </c>
      <c r="ET2">
        <v>142.4</v>
      </c>
      <c r="EU2">
        <v>143.1</v>
      </c>
      <c r="EV2">
        <v>143.80000000000001</v>
      </c>
      <c r="EW2">
        <v>144.5</v>
      </c>
      <c r="EX2">
        <v>145.19999999999999</v>
      </c>
      <c r="EY2">
        <v>145.9</v>
      </c>
      <c r="EZ2">
        <v>146.6</v>
      </c>
      <c r="FA2">
        <v>147.30000000000001</v>
      </c>
      <c r="FB2">
        <v>148</v>
      </c>
      <c r="FC2">
        <v>148.69999999999999</v>
      </c>
      <c r="FD2">
        <v>149.4</v>
      </c>
      <c r="FE2">
        <v>150.1</v>
      </c>
      <c r="FF2">
        <v>150.80000000000001</v>
      </c>
      <c r="FG2">
        <v>151.5</v>
      </c>
      <c r="FH2">
        <v>152.19999999999999</v>
      </c>
      <c r="FI2">
        <v>152.9</v>
      </c>
      <c r="FJ2">
        <v>153.6</v>
      </c>
      <c r="FK2">
        <v>154.30000000000001</v>
      </c>
      <c r="FL2">
        <v>155</v>
      </c>
      <c r="FM2">
        <v>155.69999999999999</v>
      </c>
      <c r="FN2">
        <v>156.4</v>
      </c>
      <c r="FO2">
        <v>157.1</v>
      </c>
      <c r="FP2">
        <v>157.80000000000001</v>
      </c>
      <c r="FQ2">
        <v>158.5</v>
      </c>
      <c r="FR2">
        <v>159.19999999999999</v>
      </c>
      <c r="FS2">
        <v>159.9</v>
      </c>
      <c r="FT2">
        <v>160.6</v>
      </c>
      <c r="FU2">
        <v>161.30000000000001</v>
      </c>
      <c r="FV2">
        <v>162</v>
      </c>
      <c r="FW2">
        <v>162.69999999999999</v>
      </c>
      <c r="FX2">
        <v>163.4</v>
      </c>
      <c r="FY2">
        <v>164.1</v>
      </c>
      <c r="FZ2">
        <v>164.8</v>
      </c>
      <c r="GA2">
        <v>165.5</v>
      </c>
      <c r="GB2">
        <v>166.2</v>
      </c>
      <c r="GC2">
        <v>166.9</v>
      </c>
      <c r="GD2">
        <v>167.6</v>
      </c>
      <c r="GE2">
        <v>168.3</v>
      </c>
      <c r="GF2">
        <v>169</v>
      </c>
      <c r="GG2">
        <v>169.7</v>
      </c>
      <c r="GH2">
        <v>170.4</v>
      </c>
      <c r="GI2">
        <v>171.1</v>
      </c>
      <c r="GJ2">
        <v>171.8</v>
      </c>
      <c r="GK2">
        <v>172.5</v>
      </c>
      <c r="GL2">
        <v>173.2</v>
      </c>
      <c r="GM2">
        <v>173.9</v>
      </c>
      <c r="GN2">
        <v>174.6</v>
      </c>
      <c r="GO2">
        <v>175.3</v>
      </c>
      <c r="GP2">
        <v>176</v>
      </c>
      <c r="GQ2">
        <v>176.7</v>
      </c>
      <c r="GR2">
        <v>177.4</v>
      </c>
      <c r="GS2">
        <v>178.1</v>
      </c>
      <c r="GT2">
        <v>178.8</v>
      </c>
      <c r="GU2">
        <v>179.5</v>
      </c>
      <c r="GV2">
        <v>180.2</v>
      </c>
      <c r="GW2">
        <v>180.9</v>
      </c>
      <c r="GX2">
        <v>181.6</v>
      </c>
      <c r="GY2">
        <v>182.3</v>
      </c>
      <c r="GZ2">
        <v>183</v>
      </c>
      <c r="HA2">
        <v>183.70000000000101</v>
      </c>
      <c r="HB2">
        <v>184.4</v>
      </c>
      <c r="HC2">
        <v>185.10000000000099</v>
      </c>
      <c r="HD2">
        <v>185.8</v>
      </c>
      <c r="HE2">
        <v>186.5</v>
      </c>
      <c r="HF2">
        <v>187.20000000000101</v>
      </c>
      <c r="HG2">
        <v>187.900000000001</v>
      </c>
      <c r="HH2">
        <v>188.60000000000099</v>
      </c>
      <c r="HI2">
        <v>189.30000000000101</v>
      </c>
      <c r="HJ2">
        <v>190.00000000000099</v>
      </c>
      <c r="HK2">
        <v>190.70000000000101</v>
      </c>
      <c r="HL2">
        <v>191.400000000001</v>
      </c>
      <c r="HM2">
        <v>192.10000000000099</v>
      </c>
      <c r="HN2">
        <v>192.80000000000101</v>
      </c>
      <c r="HO2">
        <v>193.50000000000099</v>
      </c>
      <c r="HP2">
        <v>194.20000000000101</v>
      </c>
      <c r="HQ2">
        <v>194.900000000001</v>
      </c>
      <c r="HR2">
        <v>195.60000000000099</v>
      </c>
      <c r="HS2">
        <v>196.30000000000101</v>
      </c>
      <c r="HT2">
        <v>197.00000000000099</v>
      </c>
      <c r="HU2">
        <v>197.70000000000101</v>
      </c>
      <c r="HV2">
        <v>198.400000000001</v>
      </c>
      <c r="HW2">
        <v>199.10000000000099</v>
      </c>
      <c r="HX2">
        <v>199.80000000000101</v>
      </c>
      <c r="HY2">
        <v>200.50000000000099</v>
      </c>
      <c r="HZ2">
        <v>201.20000000000101</v>
      </c>
      <c r="IA2">
        <v>201.900000000001</v>
      </c>
      <c r="IB2">
        <v>202.60000000000099</v>
      </c>
      <c r="IC2">
        <v>203.30000000000101</v>
      </c>
      <c r="ID2">
        <v>204.00000000000099</v>
      </c>
      <c r="IE2">
        <v>204.70000000000101</v>
      </c>
      <c r="IF2">
        <v>205.400000000001</v>
      </c>
      <c r="IG2">
        <v>206.10000000000099</v>
      </c>
      <c r="IH2">
        <v>206.80000000000101</v>
      </c>
      <c r="II2">
        <v>207.50000000000099</v>
      </c>
      <c r="IJ2">
        <v>208.20000000000101</v>
      </c>
      <c r="IK2">
        <v>208.900000000001</v>
      </c>
      <c r="IL2">
        <v>209.60000000000099</v>
      </c>
      <c r="IM2">
        <v>210.30000000000101</v>
      </c>
      <c r="IN2">
        <v>211.00000000000099</v>
      </c>
      <c r="IO2">
        <v>211.70000000000101</v>
      </c>
      <c r="IP2">
        <v>212.400000000001</v>
      </c>
      <c r="IQ2">
        <v>213.10000000000099</v>
      </c>
      <c r="IR2">
        <v>213.80000000000101</v>
      </c>
      <c r="IS2">
        <v>214.50000000000099</v>
      </c>
      <c r="IT2">
        <v>215.20000000000101</v>
      </c>
      <c r="IU2">
        <v>215.900000000001</v>
      </c>
    </row>
    <row r="3" spans="1:255" x14ac:dyDescent="0.2">
      <c r="B3" t="s">
        <v>26</v>
      </c>
      <c r="C3" s="33">
        <v>1</v>
      </c>
      <c r="D3" s="33">
        <v>2</v>
      </c>
      <c r="E3" s="33">
        <v>3</v>
      </c>
      <c r="F3" s="33">
        <v>4</v>
      </c>
      <c r="G3" s="33">
        <v>5</v>
      </c>
      <c r="H3" s="33">
        <v>6</v>
      </c>
      <c r="I3" s="33">
        <v>7</v>
      </c>
      <c r="J3" s="33">
        <v>8</v>
      </c>
      <c r="K3" s="33">
        <v>9</v>
      </c>
      <c r="L3" s="33">
        <v>10</v>
      </c>
      <c r="M3" s="33">
        <v>11</v>
      </c>
      <c r="N3" s="33">
        <v>12</v>
      </c>
      <c r="O3" s="33">
        <v>13</v>
      </c>
      <c r="P3" s="33">
        <v>14</v>
      </c>
      <c r="Q3" s="33">
        <v>15</v>
      </c>
      <c r="R3" s="33">
        <v>16</v>
      </c>
      <c r="S3" s="33">
        <v>17</v>
      </c>
      <c r="T3" s="33">
        <v>18</v>
      </c>
      <c r="U3" s="33">
        <v>19</v>
      </c>
      <c r="V3" s="33">
        <v>20</v>
      </c>
      <c r="W3" s="33">
        <v>21</v>
      </c>
      <c r="X3" s="33">
        <v>22</v>
      </c>
      <c r="Y3" s="33">
        <v>23</v>
      </c>
      <c r="Z3" s="33">
        <v>24</v>
      </c>
      <c r="AA3" s="33">
        <v>25</v>
      </c>
      <c r="AB3" s="33">
        <v>26</v>
      </c>
      <c r="AC3" s="33">
        <v>27</v>
      </c>
      <c r="AD3" s="33">
        <v>28</v>
      </c>
      <c r="AE3" s="33">
        <v>29</v>
      </c>
      <c r="AF3" s="33">
        <v>30</v>
      </c>
      <c r="AG3" s="33">
        <v>31</v>
      </c>
      <c r="AH3" s="33">
        <v>32</v>
      </c>
      <c r="AI3" s="33">
        <v>33</v>
      </c>
      <c r="AJ3" s="33">
        <v>34</v>
      </c>
      <c r="AK3" s="33">
        <v>35</v>
      </c>
      <c r="AL3" s="33">
        <v>36</v>
      </c>
      <c r="AM3" s="33">
        <v>37</v>
      </c>
      <c r="AN3" s="33">
        <v>38</v>
      </c>
      <c r="AO3" s="33">
        <v>39</v>
      </c>
      <c r="AP3" s="33">
        <v>40</v>
      </c>
      <c r="AQ3" s="33">
        <v>41</v>
      </c>
      <c r="AR3" s="33">
        <v>42</v>
      </c>
      <c r="AS3" s="33">
        <v>43</v>
      </c>
      <c r="AT3" s="33">
        <v>44</v>
      </c>
      <c r="AU3" s="33">
        <v>45</v>
      </c>
      <c r="AV3" s="33">
        <v>46</v>
      </c>
      <c r="AW3" s="33">
        <v>47</v>
      </c>
      <c r="AX3" s="33">
        <v>48</v>
      </c>
      <c r="AY3" s="34">
        <v>1</v>
      </c>
      <c r="AZ3" s="34">
        <v>2</v>
      </c>
      <c r="BA3" s="34">
        <v>3</v>
      </c>
      <c r="BB3" s="34">
        <v>4</v>
      </c>
      <c r="BC3" s="34">
        <v>5</v>
      </c>
      <c r="BD3" s="34">
        <v>6</v>
      </c>
      <c r="BE3" s="34">
        <v>7</v>
      </c>
      <c r="BF3" s="34">
        <v>8</v>
      </c>
      <c r="BG3" s="34">
        <v>9</v>
      </c>
      <c r="BH3" s="34">
        <v>10</v>
      </c>
      <c r="BI3" s="34">
        <v>11</v>
      </c>
      <c r="BJ3" s="34">
        <v>12</v>
      </c>
      <c r="BK3" s="34">
        <v>13</v>
      </c>
      <c r="BL3" s="34">
        <v>14</v>
      </c>
      <c r="BM3" s="34">
        <v>15</v>
      </c>
      <c r="BN3" s="34">
        <v>16</v>
      </c>
      <c r="BO3" s="34">
        <v>17</v>
      </c>
      <c r="BP3" s="34">
        <v>18</v>
      </c>
      <c r="BQ3" s="34">
        <v>19</v>
      </c>
      <c r="BR3" s="34">
        <v>20</v>
      </c>
      <c r="BS3" s="34">
        <v>21</v>
      </c>
      <c r="BT3" s="34">
        <v>22</v>
      </c>
      <c r="BU3" s="34">
        <v>23</v>
      </c>
      <c r="BV3" s="34">
        <v>24</v>
      </c>
      <c r="BW3" s="34">
        <v>25</v>
      </c>
      <c r="BX3" s="34">
        <v>26</v>
      </c>
      <c r="BY3" s="34">
        <v>27</v>
      </c>
      <c r="BZ3" s="34">
        <v>28</v>
      </c>
      <c r="CA3" s="34">
        <v>29</v>
      </c>
      <c r="CB3" s="34">
        <v>30</v>
      </c>
      <c r="CC3" s="34">
        <v>31</v>
      </c>
      <c r="CD3" s="34">
        <v>32</v>
      </c>
      <c r="CE3" s="34">
        <v>33</v>
      </c>
      <c r="CF3" s="34">
        <v>34</v>
      </c>
      <c r="CG3" s="34">
        <v>35</v>
      </c>
      <c r="CH3" s="34">
        <v>36</v>
      </c>
      <c r="CI3" s="34">
        <v>37</v>
      </c>
      <c r="CJ3" s="34">
        <v>38</v>
      </c>
      <c r="CK3" s="34">
        <v>39</v>
      </c>
      <c r="CL3" s="34">
        <v>40</v>
      </c>
      <c r="CM3" s="34">
        <v>41</v>
      </c>
      <c r="CN3" s="34">
        <v>42</v>
      </c>
      <c r="CO3" s="34">
        <v>43</v>
      </c>
      <c r="CP3" s="34">
        <v>44</v>
      </c>
      <c r="CQ3" s="34">
        <v>45</v>
      </c>
      <c r="CR3" s="34">
        <v>46</v>
      </c>
      <c r="CS3" s="34">
        <v>47</v>
      </c>
      <c r="CT3" s="34">
        <v>48</v>
      </c>
      <c r="CU3" s="34">
        <v>49</v>
      </c>
      <c r="CV3" s="34">
        <v>50</v>
      </c>
      <c r="CW3" s="34">
        <v>51</v>
      </c>
      <c r="CX3" s="34">
        <v>52</v>
      </c>
      <c r="CY3" s="34">
        <v>53</v>
      </c>
      <c r="CZ3" s="34">
        <v>54</v>
      </c>
      <c r="DA3" s="34">
        <v>55</v>
      </c>
      <c r="DB3" s="34">
        <v>56</v>
      </c>
      <c r="DC3" s="34">
        <v>57</v>
      </c>
      <c r="DD3" s="34">
        <v>58</v>
      </c>
      <c r="DE3" s="34">
        <v>59</v>
      </c>
      <c r="DF3" s="34">
        <v>60</v>
      </c>
      <c r="DG3" s="34">
        <v>61</v>
      </c>
      <c r="DH3" s="34">
        <v>62</v>
      </c>
      <c r="DI3" s="34">
        <v>63</v>
      </c>
      <c r="DJ3" s="34">
        <v>64</v>
      </c>
      <c r="DK3" s="34">
        <v>65</v>
      </c>
      <c r="DL3" s="34">
        <v>66</v>
      </c>
      <c r="DM3" s="34">
        <v>67</v>
      </c>
      <c r="DN3" s="34">
        <v>68</v>
      </c>
      <c r="DO3" s="34">
        <v>69</v>
      </c>
      <c r="DP3" s="34">
        <v>70</v>
      </c>
      <c r="DQ3" s="34">
        <v>71</v>
      </c>
      <c r="DR3" s="34">
        <v>72</v>
      </c>
      <c r="DS3" s="34">
        <v>73</v>
      </c>
      <c r="DT3" s="34">
        <v>74</v>
      </c>
      <c r="DU3" s="34">
        <v>75</v>
      </c>
      <c r="DV3" s="34">
        <v>76</v>
      </c>
      <c r="DW3" s="34">
        <v>77</v>
      </c>
      <c r="DX3" s="34">
        <v>78</v>
      </c>
      <c r="DY3" s="34">
        <v>79</v>
      </c>
      <c r="DZ3" s="34">
        <v>80</v>
      </c>
      <c r="EA3" s="34">
        <v>81</v>
      </c>
      <c r="EB3" s="34">
        <v>82</v>
      </c>
      <c r="EC3" s="34">
        <v>83</v>
      </c>
      <c r="ED3" s="34">
        <v>84</v>
      </c>
      <c r="EE3" s="34">
        <v>85</v>
      </c>
      <c r="EF3" s="34">
        <v>86</v>
      </c>
      <c r="EG3" s="34">
        <v>87</v>
      </c>
      <c r="EH3" s="34">
        <v>88</v>
      </c>
      <c r="EI3" s="34">
        <v>89</v>
      </c>
      <c r="EJ3" s="34">
        <v>90</v>
      </c>
      <c r="EK3" s="34">
        <v>91</v>
      </c>
      <c r="EL3" s="34">
        <v>92</v>
      </c>
      <c r="EM3" s="34">
        <v>93</v>
      </c>
      <c r="EN3" s="34">
        <v>94</v>
      </c>
      <c r="EO3" s="34">
        <v>95</v>
      </c>
      <c r="EP3" s="34">
        <v>96</v>
      </c>
      <c r="EQ3" s="34">
        <v>97</v>
      </c>
      <c r="ER3" s="34">
        <v>98</v>
      </c>
      <c r="ES3" s="34">
        <v>99</v>
      </c>
      <c r="ET3" s="34">
        <v>100</v>
      </c>
      <c r="EU3" s="34">
        <v>101</v>
      </c>
      <c r="EV3" s="34">
        <v>102</v>
      </c>
      <c r="EW3" s="34">
        <v>103</v>
      </c>
      <c r="EX3" s="34">
        <v>104</v>
      </c>
      <c r="EY3" s="34">
        <v>105</v>
      </c>
      <c r="EZ3" s="34">
        <v>106</v>
      </c>
      <c r="FA3" s="34">
        <v>107</v>
      </c>
      <c r="FB3" s="34">
        <v>108</v>
      </c>
      <c r="FC3" s="34">
        <v>109</v>
      </c>
      <c r="FD3" s="34">
        <v>110</v>
      </c>
      <c r="FE3" s="34">
        <v>111</v>
      </c>
      <c r="FF3" s="34">
        <v>112</v>
      </c>
      <c r="FG3" s="34">
        <v>113</v>
      </c>
      <c r="FH3" s="34">
        <v>114</v>
      </c>
      <c r="FI3" s="34">
        <v>115</v>
      </c>
      <c r="FJ3" s="34">
        <v>116</v>
      </c>
      <c r="FK3" s="34">
        <v>117</v>
      </c>
      <c r="FL3" s="34">
        <v>118</v>
      </c>
      <c r="FM3" s="34">
        <v>119</v>
      </c>
      <c r="FN3" s="34">
        <v>120</v>
      </c>
      <c r="FO3" s="34">
        <v>121</v>
      </c>
      <c r="FP3" s="34">
        <v>122</v>
      </c>
      <c r="FQ3" s="34">
        <v>123</v>
      </c>
      <c r="FR3" s="34">
        <v>124</v>
      </c>
      <c r="FS3" s="34">
        <v>125</v>
      </c>
      <c r="FT3" s="34">
        <v>126</v>
      </c>
      <c r="FU3" s="34">
        <v>127</v>
      </c>
      <c r="FV3" s="34">
        <v>128</v>
      </c>
      <c r="FW3" s="34">
        <v>129</v>
      </c>
      <c r="FX3" s="34">
        <v>130</v>
      </c>
      <c r="FY3" s="34">
        <v>131</v>
      </c>
      <c r="FZ3" s="34">
        <v>132</v>
      </c>
      <c r="GA3" s="34">
        <v>133</v>
      </c>
      <c r="GB3" s="34">
        <v>134</v>
      </c>
      <c r="GC3" s="34">
        <v>135</v>
      </c>
      <c r="GD3" s="34">
        <v>136</v>
      </c>
      <c r="GE3" s="34">
        <v>137</v>
      </c>
      <c r="GF3" s="34">
        <v>138</v>
      </c>
      <c r="GG3" s="34">
        <v>139</v>
      </c>
      <c r="GH3" s="34">
        <v>140</v>
      </c>
      <c r="GI3" s="34">
        <v>141</v>
      </c>
      <c r="GJ3" s="34">
        <v>142</v>
      </c>
      <c r="GK3" s="34">
        <v>143</v>
      </c>
      <c r="GL3" s="34">
        <v>144</v>
      </c>
      <c r="GM3" s="34">
        <v>145</v>
      </c>
      <c r="GN3" s="34">
        <v>146</v>
      </c>
      <c r="GO3" s="34">
        <v>147</v>
      </c>
      <c r="GP3" s="34">
        <v>148</v>
      </c>
      <c r="GQ3" s="34">
        <v>149</v>
      </c>
      <c r="GR3" s="34">
        <v>150</v>
      </c>
      <c r="GS3" s="34">
        <v>151</v>
      </c>
      <c r="GT3" s="34">
        <v>152</v>
      </c>
      <c r="GU3" s="34">
        <v>153</v>
      </c>
      <c r="GV3" s="34">
        <v>154</v>
      </c>
      <c r="GW3" s="34">
        <v>155</v>
      </c>
      <c r="GX3" s="34">
        <v>156</v>
      </c>
      <c r="GY3" s="34">
        <v>157</v>
      </c>
      <c r="GZ3" s="34">
        <v>158</v>
      </c>
      <c r="HA3" s="34">
        <v>159</v>
      </c>
      <c r="HB3" s="34">
        <v>160</v>
      </c>
      <c r="HC3" s="34">
        <v>161</v>
      </c>
      <c r="HD3" s="34">
        <v>162</v>
      </c>
      <c r="HE3" s="34">
        <v>163</v>
      </c>
      <c r="HF3" s="34">
        <v>164</v>
      </c>
      <c r="HG3" s="34">
        <v>165</v>
      </c>
      <c r="HH3" s="34">
        <v>166</v>
      </c>
      <c r="HI3" s="34">
        <v>167</v>
      </c>
      <c r="HJ3" s="34">
        <v>168</v>
      </c>
      <c r="HK3" s="34">
        <v>169</v>
      </c>
      <c r="HL3" s="34">
        <v>170</v>
      </c>
      <c r="HM3" s="34">
        <v>171</v>
      </c>
      <c r="HN3" s="34">
        <v>172</v>
      </c>
      <c r="HO3" s="34">
        <v>173</v>
      </c>
      <c r="HP3" s="34">
        <v>174</v>
      </c>
      <c r="HQ3" s="34">
        <v>175</v>
      </c>
      <c r="HR3" s="34">
        <v>176</v>
      </c>
      <c r="HS3" s="34">
        <v>177</v>
      </c>
      <c r="HT3" s="34">
        <v>178</v>
      </c>
      <c r="HU3" s="34">
        <v>179</v>
      </c>
      <c r="HV3" s="34">
        <v>180</v>
      </c>
      <c r="HW3" s="34">
        <v>181</v>
      </c>
      <c r="HX3" s="34">
        <v>182</v>
      </c>
      <c r="HY3" s="34">
        <v>183</v>
      </c>
      <c r="HZ3" s="34">
        <v>184</v>
      </c>
      <c r="IA3" s="34">
        <v>185</v>
      </c>
      <c r="IB3" s="34">
        <v>186</v>
      </c>
      <c r="IC3" s="34">
        <v>187</v>
      </c>
      <c r="ID3" s="34">
        <v>188</v>
      </c>
      <c r="IE3" s="34">
        <v>189</v>
      </c>
      <c r="IF3" s="34">
        <v>190</v>
      </c>
      <c r="IG3" s="34">
        <v>191</v>
      </c>
      <c r="IH3" s="34">
        <v>192</v>
      </c>
      <c r="II3" s="34">
        <v>193</v>
      </c>
      <c r="IJ3" s="34">
        <v>194</v>
      </c>
      <c r="IK3" s="34">
        <v>195</v>
      </c>
      <c r="IL3" s="34">
        <v>196</v>
      </c>
      <c r="IM3" s="34">
        <v>197</v>
      </c>
      <c r="IN3" s="34">
        <v>198</v>
      </c>
      <c r="IO3" s="34">
        <v>199</v>
      </c>
      <c r="IP3" s="34">
        <v>200</v>
      </c>
      <c r="IQ3" s="34">
        <v>201</v>
      </c>
      <c r="IR3" s="34">
        <v>202</v>
      </c>
      <c r="IS3" s="34">
        <v>203</v>
      </c>
      <c r="IT3" s="34">
        <v>204</v>
      </c>
      <c r="IU3" s="34">
        <v>205</v>
      </c>
    </row>
    <row r="4" spans="1:255" x14ac:dyDescent="0.2">
      <c r="B4" t="s">
        <v>27</v>
      </c>
      <c r="C4" s="35">
        <v>1</v>
      </c>
      <c r="D4">
        <v>1</v>
      </c>
      <c r="E4">
        <v>1</v>
      </c>
      <c r="F4">
        <v>1</v>
      </c>
      <c r="G4">
        <v>1</v>
      </c>
      <c r="H4">
        <v>1</v>
      </c>
      <c r="I4">
        <v>1</v>
      </c>
      <c r="J4">
        <v>1</v>
      </c>
      <c r="K4">
        <v>1</v>
      </c>
      <c r="L4">
        <v>1</v>
      </c>
      <c r="M4">
        <v>1</v>
      </c>
      <c r="N4">
        <v>1</v>
      </c>
      <c r="O4" s="36">
        <v>2</v>
      </c>
      <c r="P4" s="37">
        <v>2</v>
      </c>
      <c r="Q4" s="37">
        <v>2</v>
      </c>
      <c r="R4" s="37">
        <v>2</v>
      </c>
      <c r="S4" s="37">
        <v>2</v>
      </c>
      <c r="T4" s="37">
        <v>2</v>
      </c>
      <c r="U4" s="37">
        <v>2</v>
      </c>
      <c r="V4" s="37">
        <v>2</v>
      </c>
      <c r="W4" s="37">
        <v>2</v>
      </c>
      <c r="X4" s="37">
        <v>2</v>
      </c>
      <c r="Y4" s="37">
        <v>2</v>
      </c>
      <c r="Z4" s="37">
        <v>2</v>
      </c>
      <c r="AA4">
        <v>3</v>
      </c>
      <c r="AB4">
        <f t="shared" ref="AB4:AL4" si="4">P4+1</f>
        <v>3</v>
      </c>
      <c r="AC4">
        <f t="shared" si="4"/>
        <v>3</v>
      </c>
      <c r="AD4">
        <f t="shared" si="4"/>
        <v>3</v>
      </c>
      <c r="AE4">
        <f t="shared" si="4"/>
        <v>3</v>
      </c>
      <c r="AF4">
        <f t="shared" si="4"/>
        <v>3</v>
      </c>
      <c r="AG4">
        <f t="shared" si="4"/>
        <v>3</v>
      </c>
      <c r="AH4">
        <f t="shared" si="4"/>
        <v>3</v>
      </c>
      <c r="AI4">
        <f t="shared" si="4"/>
        <v>3</v>
      </c>
      <c r="AJ4">
        <f t="shared" si="4"/>
        <v>3</v>
      </c>
      <c r="AK4">
        <f t="shared" si="4"/>
        <v>3</v>
      </c>
      <c r="AL4">
        <f t="shared" si="4"/>
        <v>3</v>
      </c>
      <c r="AM4" s="36">
        <v>4</v>
      </c>
      <c r="AN4" s="37">
        <v>4</v>
      </c>
      <c r="AO4" s="37">
        <v>4</v>
      </c>
      <c r="AP4" s="37">
        <v>4</v>
      </c>
      <c r="AQ4" s="37">
        <v>4</v>
      </c>
      <c r="AR4" s="37">
        <v>4</v>
      </c>
      <c r="AS4" s="37">
        <v>4</v>
      </c>
      <c r="AT4" s="37">
        <v>4</v>
      </c>
      <c r="AU4" s="37">
        <v>4</v>
      </c>
      <c r="AV4" s="37">
        <v>4</v>
      </c>
      <c r="AW4" s="37">
        <v>4</v>
      </c>
      <c r="AX4" s="37">
        <v>4</v>
      </c>
      <c r="AY4" s="35">
        <v>5</v>
      </c>
      <c r="AZ4">
        <v>5</v>
      </c>
      <c r="BA4">
        <v>5</v>
      </c>
      <c r="BB4">
        <v>5</v>
      </c>
      <c r="BC4">
        <v>5</v>
      </c>
      <c r="BD4">
        <v>5</v>
      </c>
      <c r="BE4">
        <v>5</v>
      </c>
      <c r="BF4">
        <v>5</v>
      </c>
      <c r="BG4">
        <v>5</v>
      </c>
      <c r="BH4">
        <v>5</v>
      </c>
      <c r="BI4">
        <v>5</v>
      </c>
      <c r="BJ4">
        <v>5</v>
      </c>
      <c r="BK4" s="36">
        <v>6</v>
      </c>
      <c r="BL4" s="37">
        <v>6</v>
      </c>
      <c r="BM4" s="37">
        <v>6</v>
      </c>
      <c r="BN4" s="37">
        <v>6</v>
      </c>
      <c r="BO4" s="37">
        <v>6</v>
      </c>
      <c r="BP4" s="37">
        <v>6</v>
      </c>
      <c r="BQ4" s="37">
        <v>6</v>
      </c>
      <c r="BR4" s="37">
        <v>6</v>
      </c>
      <c r="BS4" s="37">
        <v>6</v>
      </c>
      <c r="BT4" s="37">
        <v>6</v>
      </c>
      <c r="BU4" s="37">
        <v>6</v>
      </c>
      <c r="BV4" s="37">
        <v>6</v>
      </c>
      <c r="BW4" s="35">
        <f>BK4+1</f>
        <v>7</v>
      </c>
      <c r="BX4">
        <f t="shared" ref="BX4:EI4" si="5">BL4+1</f>
        <v>7</v>
      </c>
      <c r="BY4">
        <f t="shared" si="5"/>
        <v>7</v>
      </c>
      <c r="BZ4">
        <f t="shared" si="5"/>
        <v>7</v>
      </c>
      <c r="CA4">
        <f t="shared" si="5"/>
        <v>7</v>
      </c>
      <c r="CB4">
        <f t="shared" si="5"/>
        <v>7</v>
      </c>
      <c r="CC4">
        <f t="shared" si="5"/>
        <v>7</v>
      </c>
      <c r="CD4">
        <f t="shared" si="5"/>
        <v>7</v>
      </c>
      <c r="CE4">
        <f t="shared" si="5"/>
        <v>7</v>
      </c>
      <c r="CF4">
        <f t="shared" si="5"/>
        <v>7</v>
      </c>
      <c r="CG4">
        <f t="shared" si="5"/>
        <v>7</v>
      </c>
      <c r="CH4">
        <f t="shared" si="5"/>
        <v>7</v>
      </c>
      <c r="CI4" s="36">
        <f t="shared" si="5"/>
        <v>8</v>
      </c>
      <c r="CJ4" s="37">
        <f t="shared" si="5"/>
        <v>8</v>
      </c>
      <c r="CK4" s="37">
        <f t="shared" si="5"/>
        <v>8</v>
      </c>
      <c r="CL4" s="37">
        <f t="shared" si="5"/>
        <v>8</v>
      </c>
      <c r="CM4" s="37">
        <f t="shared" si="5"/>
        <v>8</v>
      </c>
      <c r="CN4" s="37">
        <f t="shared" si="5"/>
        <v>8</v>
      </c>
      <c r="CO4" s="37">
        <f t="shared" si="5"/>
        <v>8</v>
      </c>
      <c r="CP4" s="37">
        <f t="shared" si="5"/>
        <v>8</v>
      </c>
      <c r="CQ4" s="37">
        <f t="shared" si="5"/>
        <v>8</v>
      </c>
      <c r="CR4" s="37">
        <f t="shared" si="5"/>
        <v>8</v>
      </c>
      <c r="CS4" s="37">
        <f t="shared" si="5"/>
        <v>8</v>
      </c>
      <c r="CT4" s="37">
        <f t="shared" si="5"/>
        <v>8</v>
      </c>
      <c r="CU4" s="38">
        <f t="shared" si="5"/>
        <v>9</v>
      </c>
      <c r="CV4" s="39">
        <f t="shared" si="5"/>
        <v>9</v>
      </c>
      <c r="CW4" s="39">
        <f t="shared" si="5"/>
        <v>9</v>
      </c>
      <c r="CX4" s="39">
        <f t="shared" si="5"/>
        <v>9</v>
      </c>
      <c r="CY4" s="39">
        <f t="shared" si="5"/>
        <v>9</v>
      </c>
      <c r="CZ4" s="39">
        <f t="shared" si="5"/>
        <v>9</v>
      </c>
      <c r="DA4" s="39">
        <f t="shared" si="5"/>
        <v>9</v>
      </c>
      <c r="DB4" s="39">
        <f t="shared" si="5"/>
        <v>9</v>
      </c>
      <c r="DC4" s="39">
        <f t="shared" si="5"/>
        <v>9</v>
      </c>
      <c r="DD4" s="39">
        <f t="shared" si="5"/>
        <v>9</v>
      </c>
      <c r="DE4" s="39">
        <f t="shared" si="5"/>
        <v>9</v>
      </c>
      <c r="DF4" s="39">
        <f t="shared" si="5"/>
        <v>9</v>
      </c>
      <c r="DG4" s="36">
        <f t="shared" si="5"/>
        <v>10</v>
      </c>
      <c r="DH4" s="37">
        <f t="shared" si="5"/>
        <v>10</v>
      </c>
      <c r="DI4" s="37">
        <f t="shared" si="5"/>
        <v>10</v>
      </c>
      <c r="DJ4" s="37">
        <f t="shared" si="5"/>
        <v>10</v>
      </c>
      <c r="DK4" s="37">
        <f t="shared" si="5"/>
        <v>10</v>
      </c>
      <c r="DL4" s="37">
        <f t="shared" si="5"/>
        <v>10</v>
      </c>
      <c r="DM4" s="37">
        <f t="shared" si="5"/>
        <v>10</v>
      </c>
      <c r="DN4" s="37">
        <f t="shared" si="5"/>
        <v>10</v>
      </c>
      <c r="DO4" s="37">
        <f t="shared" si="5"/>
        <v>10</v>
      </c>
      <c r="DP4" s="37">
        <f t="shared" si="5"/>
        <v>10</v>
      </c>
      <c r="DQ4" s="37">
        <f t="shared" si="5"/>
        <v>10</v>
      </c>
      <c r="DR4" s="37">
        <f t="shared" si="5"/>
        <v>10</v>
      </c>
      <c r="DS4" s="38">
        <f t="shared" si="5"/>
        <v>11</v>
      </c>
      <c r="DT4" s="39">
        <f t="shared" si="5"/>
        <v>11</v>
      </c>
      <c r="DU4" s="39">
        <f t="shared" si="5"/>
        <v>11</v>
      </c>
      <c r="DV4" s="39">
        <f t="shared" si="5"/>
        <v>11</v>
      </c>
      <c r="DW4" s="39">
        <f t="shared" si="5"/>
        <v>11</v>
      </c>
      <c r="DX4" s="39">
        <f t="shared" si="5"/>
        <v>11</v>
      </c>
      <c r="DY4" s="39">
        <f t="shared" si="5"/>
        <v>11</v>
      </c>
      <c r="DZ4" s="39">
        <f t="shared" si="5"/>
        <v>11</v>
      </c>
      <c r="EA4" s="39">
        <f t="shared" si="5"/>
        <v>11</v>
      </c>
      <c r="EB4" s="39">
        <f t="shared" si="5"/>
        <v>11</v>
      </c>
      <c r="EC4" s="39">
        <f t="shared" si="5"/>
        <v>11</v>
      </c>
      <c r="ED4" s="39">
        <f t="shared" si="5"/>
        <v>11</v>
      </c>
      <c r="EE4" s="36">
        <f t="shared" si="5"/>
        <v>12</v>
      </c>
      <c r="EF4" s="37">
        <f t="shared" si="5"/>
        <v>12</v>
      </c>
      <c r="EG4" s="37">
        <f t="shared" si="5"/>
        <v>12</v>
      </c>
      <c r="EH4" s="37">
        <f t="shared" si="5"/>
        <v>12</v>
      </c>
      <c r="EI4" s="37">
        <f t="shared" si="5"/>
        <v>12</v>
      </c>
      <c r="EJ4" s="37">
        <f t="shared" ref="EJ4:GU4" si="6">DX4+1</f>
        <v>12</v>
      </c>
      <c r="EK4" s="37">
        <f t="shared" si="6"/>
        <v>12</v>
      </c>
      <c r="EL4" s="37">
        <f t="shared" si="6"/>
        <v>12</v>
      </c>
      <c r="EM4" s="37">
        <f t="shared" si="6"/>
        <v>12</v>
      </c>
      <c r="EN4" s="37">
        <f t="shared" si="6"/>
        <v>12</v>
      </c>
      <c r="EO4" s="37">
        <f t="shared" si="6"/>
        <v>12</v>
      </c>
      <c r="EP4" s="37">
        <f t="shared" si="6"/>
        <v>12</v>
      </c>
      <c r="EQ4" s="38">
        <f t="shared" si="6"/>
        <v>13</v>
      </c>
      <c r="ER4" s="39">
        <f t="shared" si="6"/>
        <v>13</v>
      </c>
      <c r="ES4" s="39">
        <f t="shared" si="6"/>
        <v>13</v>
      </c>
      <c r="ET4" s="39">
        <f t="shared" si="6"/>
        <v>13</v>
      </c>
      <c r="EU4" s="39">
        <f t="shared" si="6"/>
        <v>13</v>
      </c>
      <c r="EV4" s="39">
        <f t="shared" si="6"/>
        <v>13</v>
      </c>
      <c r="EW4" s="39">
        <f t="shared" si="6"/>
        <v>13</v>
      </c>
      <c r="EX4" s="39">
        <f t="shared" si="6"/>
        <v>13</v>
      </c>
      <c r="EY4" s="39">
        <f t="shared" si="6"/>
        <v>13</v>
      </c>
      <c r="EZ4" s="39">
        <f t="shared" si="6"/>
        <v>13</v>
      </c>
      <c r="FA4" s="39">
        <f t="shared" si="6"/>
        <v>13</v>
      </c>
      <c r="FB4" s="39">
        <f t="shared" si="6"/>
        <v>13</v>
      </c>
      <c r="FC4" s="36">
        <f t="shared" si="6"/>
        <v>14</v>
      </c>
      <c r="FD4" s="37">
        <f t="shared" si="6"/>
        <v>14</v>
      </c>
      <c r="FE4" s="37">
        <f t="shared" si="6"/>
        <v>14</v>
      </c>
      <c r="FF4" s="37">
        <f t="shared" si="6"/>
        <v>14</v>
      </c>
      <c r="FG4" s="37">
        <f t="shared" si="6"/>
        <v>14</v>
      </c>
      <c r="FH4" s="37">
        <f t="shared" si="6"/>
        <v>14</v>
      </c>
      <c r="FI4" s="37">
        <f t="shared" si="6"/>
        <v>14</v>
      </c>
      <c r="FJ4" s="37">
        <f t="shared" si="6"/>
        <v>14</v>
      </c>
      <c r="FK4" s="37">
        <f t="shared" si="6"/>
        <v>14</v>
      </c>
      <c r="FL4" s="37">
        <f t="shared" si="6"/>
        <v>14</v>
      </c>
      <c r="FM4" s="37">
        <f t="shared" si="6"/>
        <v>14</v>
      </c>
      <c r="FN4" s="37">
        <f t="shared" si="6"/>
        <v>14</v>
      </c>
      <c r="FO4" s="38">
        <f t="shared" si="6"/>
        <v>15</v>
      </c>
      <c r="FP4" s="39">
        <f t="shared" si="6"/>
        <v>15</v>
      </c>
      <c r="FQ4" s="39">
        <f t="shared" si="6"/>
        <v>15</v>
      </c>
      <c r="FR4" s="39">
        <f t="shared" si="6"/>
        <v>15</v>
      </c>
      <c r="FS4" s="39">
        <f t="shared" si="6"/>
        <v>15</v>
      </c>
      <c r="FT4" s="39">
        <f t="shared" si="6"/>
        <v>15</v>
      </c>
      <c r="FU4" s="39">
        <f t="shared" si="6"/>
        <v>15</v>
      </c>
      <c r="FV4" s="39">
        <f t="shared" si="6"/>
        <v>15</v>
      </c>
      <c r="FW4" s="39">
        <f t="shared" si="6"/>
        <v>15</v>
      </c>
      <c r="FX4" s="39">
        <f t="shared" si="6"/>
        <v>15</v>
      </c>
      <c r="FY4" s="39">
        <f t="shared" si="6"/>
        <v>15</v>
      </c>
      <c r="FZ4" s="39">
        <f t="shared" si="6"/>
        <v>15</v>
      </c>
      <c r="GA4" s="37">
        <f t="shared" si="6"/>
        <v>16</v>
      </c>
      <c r="GB4" s="37">
        <f t="shared" si="6"/>
        <v>16</v>
      </c>
      <c r="GC4" s="37">
        <f t="shared" si="6"/>
        <v>16</v>
      </c>
      <c r="GD4" s="37">
        <f t="shared" si="6"/>
        <v>16</v>
      </c>
      <c r="GE4" s="37">
        <f t="shared" si="6"/>
        <v>16</v>
      </c>
      <c r="GF4" s="37">
        <f t="shared" si="6"/>
        <v>16</v>
      </c>
      <c r="GG4" s="37">
        <f t="shared" si="6"/>
        <v>16</v>
      </c>
      <c r="GH4" s="37">
        <f t="shared" si="6"/>
        <v>16</v>
      </c>
      <c r="GI4" s="37">
        <f t="shared" si="6"/>
        <v>16</v>
      </c>
      <c r="GJ4" s="37">
        <f t="shared" si="6"/>
        <v>16</v>
      </c>
      <c r="GK4" s="37">
        <f t="shared" si="6"/>
        <v>16</v>
      </c>
      <c r="GL4" s="37">
        <f t="shared" si="6"/>
        <v>16</v>
      </c>
      <c r="GM4" s="37">
        <f t="shared" si="6"/>
        <v>17</v>
      </c>
      <c r="GN4" s="37">
        <f t="shared" si="6"/>
        <v>17</v>
      </c>
      <c r="GO4" s="37">
        <f t="shared" si="6"/>
        <v>17</v>
      </c>
      <c r="GP4" s="37">
        <f t="shared" si="6"/>
        <v>17</v>
      </c>
      <c r="GQ4" s="37">
        <f t="shared" si="6"/>
        <v>17</v>
      </c>
      <c r="GR4" s="37">
        <f t="shared" si="6"/>
        <v>17</v>
      </c>
      <c r="GS4" s="37">
        <f t="shared" si="6"/>
        <v>17</v>
      </c>
      <c r="GT4" s="37">
        <f t="shared" si="6"/>
        <v>17</v>
      </c>
      <c r="GU4" s="37">
        <f t="shared" si="6"/>
        <v>17</v>
      </c>
      <c r="GV4" s="37">
        <f t="shared" ref="GV4:IU4" si="7">GJ4+1</f>
        <v>17</v>
      </c>
      <c r="GW4" s="37">
        <f t="shared" si="7"/>
        <v>17</v>
      </c>
      <c r="GX4" s="37">
        <f t="shared" si="7"/>
        <v>17</v>
      </c>
      <c r="GY4" s="36">
        <f t="shared" si="7"/>
        <v>18</v>
      </c>
      <c r="GZ4" s="37">
        <f t="shared" si="7"/>
        <v>18</v>
      </c>
      <c r="HA4" s="37">
        <f t="shared" si="7"/>
        <v>18</v>
      </c>
      <c r="HB4" s="37">
        <f t="shared" si="7"/>
        <v>18</v>
      </c>
      <c r="HC4" s="37">
        <f t="shared" si="7"/>
        <v>18</v>
      </c>
      <c r="HD4" s="37">
        <f t="shared" si="7"/>
        <v>18</v>
      </c>
      <c r="HE4" s="37">
        <f t="shared" si="7"/>
        <v>18</v>
      </c>
      <c r="HF4" s="37">
        <f t="shared" si="7"/>
        <v>18</v>
      </c>
      <c r="HG4" s="37">
        <f t="shared" si="7"/>
        <v>18</v>
      </c>
      <c r="HH4" s="37">
        <f t="shared" si="7"/>
        <v>18</v>
      </c>
      <c r="HI4" s="37">
        <f t="shared" si="7"/>
        <v>18</v>
      </c>
      <c r="HJ4" s="37">
        <f t="shared" si="7"/>
        <v>18</v>
      </c>
      <c r="HK4" s="36">
        <f t="shared" si="7"/>
        <v>19</v>
      </c>
      <c r="HL4" s="37">
        <f t="shared" si="7"/>
        <v>19</v>
      </c>
      <c r="HM4" s="37">
        <f t="shared" si="7"/>
        <v>19</v>
      </c>
      <c r="HN4" s="37">
        <f t="shared" si="7"/>
        <v>19</v>
      </c>
      <c r="HO4" s="37">
        <f t="shared" si="7"/>
        <v>19</v>
      </c>
      <c r="HP4" s="37">
        <f t="shared" si="7"/>
        <v>19</v>
      </c>
      <c r="HQ4" s="37">
        <f t="shared" si="7"/>
        <v>19</v>
      </c>
      <c r="HR4" s="37">
        <f t="shared" si="7"/>
        <v>19</v>
      </c>
      <c r="HS4" s="37">
        <f t="shared" si="7"/>
        <v>19</v>
      </c>
      <c r="HT4" s="37">
        <f t="shared" si="7"/>
        <v>19</v>
      </c>
      <c r="HU4" s="37">
        <f t="shared" si="7"/>
        <v>19</v>
      </c>
      <c r="HV4" s="37">
        <f t="shared" si="7"/>
        <v>19</v>
      </c>
      <c r="HW4" s="36">
        <f t="shared" si="7"/>
        <v>20</v>
      </c>
      <c r="HX4" s="37">
        <f t="shared" si="7"/>
        <v>20</v>
      </c>
      <c r="HY4" s="37">
        <f t="shared" si="7"/>
        <v>20</v>
      </c>
      <c r="HZ4" s="37">
        <f t="shared" si="7"/>
        <v>20</v>
      </c>
      <c r="IA4" s="37">
        <f t="shared" si="7"/>
        <v>20</v>
      </c>
      <c r="IB4" s="37">
        <f t="shared" si="7"/>
        <v>20</v>
      </c>
      <c r="IC4" s="37">
        <f t="shared" si="7"/>
        <v>20</v>
      </c>
      <c r="ID4" s="37">
        <f t="shared" si="7"/>
        <v>20</v>
      </c>
      <c r="IE4" s="37">
        <f t="shared" si="7"/>
        <v>20</v>
      </c>
      <c r="IF4" s="37">
        <f t="shared" si="7"/>
        <v>20</v>
      </c>
      <c r="IG4" s="37">
        <f t="shared" si="7"/>
        <v>20</v>
      </c>
      <c r="IH4" s="37">
        <f t="shared" si="7"/>
        <v>20</v>
      </c>
      <c r="II4" s="36">
        <f t="shared" si="7"/>
        <v>21</v>
      </c>
      <c r="IJ4" s="37">
        <f t="shared" si="7"/>
        <v>21</v>
      </c>
      <c r="IK4" s="37">
        <f t="shared" si="7"/>
        <v>21</v>
      </c>
      <c r="IL4" s="37">
        <f t="shared" si="7"/>
        <v>21</v>
      </c>
      <c r="IM4" s="37">
        <f t="shared" si="7"/>
        <v>21</v>
      </c>
      <c r="IN4" s="37">
        <f t="shared" si="7"/>
        <v>21</v>
      </c>
      <c r="IO4" s="37">
        <f t="shared" si="7"/>
        <v>21</v>
      </c>
      <c r="IP4" s="37">
        <f t="shared" si="7"/>
        <v>21</v>
      </c>
      <c r="IQ4" s="37">
        <f t="shared" si="7"/>
        <v>21</v>
      </c>
      <c r="IR4" s="37">
        <f t="shared" si="7"/>
        <v>21</v>
      </c>
      <c r="IS4" s="37">
        <f t="shared" si="7"/>
        <v>21</v>
      </c>
      <c r="IT4" s="37">
        <f t="shared" si="7"/>
        <v>21</v>
      </c>
      <c r="IU4" s="36">
        <f t="shared" si="7"/>
        <v>22</v>
      </c>
    </row>
    <row r="5" spans="1:255" x14ac:dyDescent="0.2">
      <c r="C5" s="40" t="s">
        <v>28</v>
      </c>
      <c r="D5" s="41"/>
      <c r="E5" s="41"/>
      <c r="F5" s="42" t="s">
        <v>29</v>
      </c>
      <c r="O5" s="43"/>
      <c r="R5" s="40" t="s">
        <v>30</v>
      </c>
      <c r="S5" s="41"/>
      <c r="T5" s="41"/>
      <c r="U5" s="41"/>
      <c r="V5" s="41"/>
      <c r="W5" s="41"/>
      <c r="X5" s="41"/>
      <c r="Y5" s="41"/>
      <c r="Z5" s="41"/>
      <c r="AA5" s="41"/>
      <c r="AB5" s="41"/>
      <c r="AC5" s="41"/>
      <c r="AD5" s="42" t="s">
        <v>31</v>
      </c>
      <c r="AP5" s="40" t="s">
        <v>32</v>
      </c>
      <c r="AQ5" s="41"/>
      <c r="AR5" s="41"/>
      <c r="AS5" s="41"/>
      <c r="AT5" s="41"/>
      <c r="AU5" s="41"/>
      <c r="AV5" s="41"/>
      <c r="AW5" s="41"/>
      <c r="AX5" s="41"/>
      <c r="AY5" s="41"/>
      <c r="AZ5" s="41"/>
      <c r="BA5" s="41"/>
      <c r="BB5" s="42" t="s">
        <v>33</v>
      </c>
      <c r="BK5" s="43"/>
      <c r="BN5" s="40" t="s">
        <v>34</v>
      </c>
      <c r="BO5" s="41"/>
      <c r="BP5" s="41"/>
      <c r="BQ5" s="41"/>
      <c r="BR5" s="41"/>
      <c r="BS5" s="41"/>
      <c r="BT5" s="41"/>
      <c r="BU5" s="41"/>
      <c r="BV5" s="41"/>
      <c r="BW5" s="41"/>
      <c r="BX5" s="41"/>
      <c r="BY5" s="41"/>
      <c r="BZ5" s="42" t="s">
        <v>35</v>
      </c>
      <c r="CL5" s="40" t="s">
        <v>36</v>
      </c>
      <c r="CM5" s="41"/>
      <c r="CN5" s="41"/>
      <c r="CO5" s="41"/>
      <c r="CP5" s="41"/>
      <c r="CQ5" s="41"/>
      <c r="CR5" s="41"/>
      <c r="CS5" s="41"/>
      <c r="CT5" s="41"/>
      <c r="CU5" s="44"/>
      <c r="CV5" s="44"/>
      <c r="CW5" s="44"/>
      <c r="CX5" s="38">
        <v>2012</v>
      </c>
      <c r="CY5" s="39"/>
      <c r="CZ5" s="39"/>
      <c r="DA5" s="39"/>
      <c r="DB5" s="39"/>
      <c r="DC5" s="39"/>
      <c r="DD5" s="39"/>
      <c r="DE5" s="39"/>
      <c r="DF5" s="39"/>
      <c r="DG5" s="39"/>
      <c r="DH5" s="39"/>
      <c r="DI5" s="39"/>
      <c r="DJ5" s="45">
        <v>2013</v>
      </c>
      <c r="DK5" s="44"/>
      <c r="DL5" s="44"/>
      <c r="DM5" s="44"/>
      <c r="DN5" s="44"/>
      <c r="DO5" s="44"/>
      <c r="DP5" s="44"/>
      <c r="DQ5" s="44"/>
      <c r="DR5" s="44"/>
      <c r="DS5" s="44"/>
      <c r="DT5" s="44"/>
      <c r="DU5" s="44"/>
      <c r="DV5" s="38">
        <v>2014</v>
      </c>
      <c r="DW5" s="39"/>
      <c r="DX5" s="39"/>
      <c r="DY5" s="39"/>
      <c r="DZ5" s="39"/>
      <c r="EA5" s="39"/>
      <c r="EB5" s="39"/>
      <c r="EC5" s="39"/>
      <c r="ED5" s="39"/>
      <c r="EE5" s="39"/>
      <c r="EF5" s="39"/>
      <c r="EG5" s="39"/>
      <c r="EH5" s="45">
        <v>2015</v>
      </c>
      <c r="EI5" s="44"/>
      <c r="EJ5" s="44"/>
      <c r="EK5" s="44"/>
      <c r="EL5" s="44"/>
      <c r="EM5" s="44"/>
      <c r="EN5" s="44"/>
      <c r="EO5" s="44"/>
      <c r="EP5" s="44"/>
      <c r="EQ5" s="44"/>
      <c r="ER5" s="44"/>
      <c r="ES5" s="44"/>
      <c r="ET5" s="38">
        <v>2016</v>
      </c>
      <c r="EU5" s="39"/>
      <c r="EV5" s="39"/>
      <c r="EW5" s="39"/>
      <c r="EX5" s="39"/>
      <c r="EY5" s="39"/>
      <c r="EZ5" s="39"/>
      <c r="FA5" s="39"/>
      <c r="FB5" s="39"/>
      <c r="FC5" s="39"/>
      <c r="FD5" s="39"/>
      <c r="FE5" s="39"/>
      <c r="FF5" s="45">
        <v>2017</v>
      </c>
      <c r="FG5" s="44"/>
      <c r="FH5" s="44"/>
      <c r="FI5" s="44"/>
      <c r="FJ5" s="44"/>
      <c r="FK5" s="44"/>
      <c r="FL5" s="44"/>
      <c r="FM5" s="44"/>
      <c r="FN5" s="44"/>
      <c r="FO5" s="44"/>
      <c r="FP5" s="44"/>
      <c r="FQ5" s="44"/>
      <c r="FR5" s="38">
        <v>2018</v>
      </c>
      <c r="FS5" s="39"/>
      <c r="FT5" s="39"/>
      <c r="FU5" s="39"/>
      <c r="FV5" s="39"/>
      <c r="FW5" s="39"/>
      <c r="FX5" s="39"/>
      <c r="FY5" s="39"/>
      <c r="FZ5" s="39"/>
      <c r="GA5" s="39"/>
      <c r="GB5" s="39"/>
      <c r="GC5" s="39"/>
      <c r="GD5" s="45">
        <v>2019</v>
      </c>
      <c r="GE5" s="44"/>
      <c r="GF5" s="44"/>
      <c r="GG5" s="44"/>
      <c r="GH5" s="44"/>
      <c r="GI5" s="44"/>
      <c r="GJ5" s="44"/>
      <c r="GK5" s="44"/>
      <c r="GL5" s="44"/>
      <c r="GM5" s="44"/>
      <c r="GN5" s="44"/>
      <c r="GO5" s="44"/>
      <c r="GP5" s="38">
        <v>2020</v>
      </c>
      <c r="GQ5" s="39"/>
      <c r="GR5" s="39"/>
      <c r="GS5" s="39"/>
      <c r="GT5" s="39"/>
      <c r="GU5" s="39"/>
      <c r="GV5" s="39"/>
      <c r="GW5" s="39"/>
      <c r="GX5" s="39"/>
      <c r="GY5" s="39"/>
      <c r="GZ5" s="39"/>
      <c r="HA5" s="39"/>
      <c r="HB5" s="45">
        <v>2021</v>
      </c>
      <c r="HC5" s="44"/>
      <c r="HD5" s="44"/>
      <c r="HE5" s="44"/>
      <c r="HF5" s="44"/>
      <c r="HG5" s="44"/>
      <c r="HH5" s="44"/>
      <c r="HI5" s="44"/>
      <c r="HJ5" s="44"/>
      <c r="HK5" s="44"/>
      <c r="HL5" s="44"/>
      <c r="HM5" s="44"/>
      <c r="HN5" s="38">
        <v>2022</v>
      </c>
      <c r="HO5" s="39"/>
      <c r="HP5" s="39"/>
      <c r="HQ5" s="39"/>
      <c r="HR5" s="39"/>
      <c r="HS5" s="39"/>
      <c r="HT5" s="39"/>
      <c r="HU5" s="39"/>
      <c r="HV5" s="39"/>
      <c r="HW5" s="39"/>
      <c r="HX5" s="39"/>
      <c r="HY5" s="39"/>
      <c r="HZ5" s="45">
        <v>2023</v>
      </c>
      <c r="IA5" s="44"/>
      <c r="IB5" s="44"/>
      <c r="IC5" s="44"/>
      <c r="ID5" s="44"/>
      <c r="IE5" s="44"/>
      <c r="IF5" s="44"/>
      <c r="IG5" s="44"/>
      <c r="IH5" s="44"/>
      <c r="II5" s="44"/>
      <c r="IJ5" s="44"/>
      <c r="IK5" s="44"/>
      <c r="IL5" s="38">
        <v>2024</v>
      </c>
      <c r="IM5" s="39"/>
      <c r="IN5" s="39"/>
      <c r="IO5" s="39"/>
      <c r="IP5" s="39"/>
      <c r="IQ5" s="39"/>
      <c r="IR5" s="39"/>
      <c r="IS5" s="39"/>
      <c r="IT5" s="39"/>
      <c r="IU5" s="39"/>
    </row>
    <row r="6" spans="1:255" ht="26" x14ac:dyDescent="0.2">
      <c r="B6" s="46"/>
      <c r="C6" s="47" t="s">
        <v>37</v>
      </c>
      <c r="D6" s="47" t="s">
        <v>38</v>
      </c>
      <c r="E6" s="47" t="s">
        <v>39</v>
      </c>
      <c r="F6" s="46" t="s">
        <v>40</v>
      </c>
      <c r="G6" s="46" t="s">
        <v>41</v>
      </c>
      <c r="H6" s="46" t="s">
        <v>42</v>
      </c>
      <c r="I6" s="46" t="s">
        <v>43</v>
      </c>
      <c r="J6" s="46" t="s">
        <v>44</v>
      </c>
      <c r="K6" s="46" t="s">
        <v>45</v>
      </c>
      <c r="L6" s="46" t="s">
        <v>46</v>
      </c>
      <c r="M6" s="46" t="s">
        <v>47</v>
      </c>
      <c r="N6" s="46" t="s">
        <v>48</v>
      </c>
      <c r="O6" s="46" t="s">
        <v>37</v>
      </c>
      <c r="P6" s="46" t="s">
        <v>38</v>
      </c>
      <c r="Q6" s="46" t="s">
        <v>39</v>
      </c>
      <c r="R6" s="47" t="s">
        <v>40</v>
      </c>
      <c r="S6" s="47" t="s">
        <v>41</v>
      </c>
      <c r="T6" s="47" t="s">
        <v>42</v>
      </c>
      <c r="U6" s="47" t="s">
        <v>43</v>
      </c>
      <c r="V6" s="47" t="s">
        <v>44</v>
      </c>
      <c r="W6" s="47" t="s">
        <v>45</v>
      </c>
      <c r="X6" s="47" t="s">
        <v>46</v>
      </c>
      <c r="Y6" s="47" t="s">
        <v>47</v>
      </c>
      <c r="Z6" s="47" t="s">
        <v>48</v>
      </c>
      <c r="AA6" s="47" t="s">
        <v>37</v>
      </c>
      <c r="AB6" s="47" t="s">
        <v>38</v>
      </c>
      <c r="AC6" s="47" t="s">
        <v>39</v>
      </c>
      <c r="AD6" s="46" t="s">
        <v>40</v>
      </c>
      <c r="AE6" s="46" t="s">
        <v>41</v>
      </c>
      <c r="AF6" s="46" t="s">
        <v>42</v>
      </c>
      <c r="AG6" s="46" t="s">
        <v>43</v>
      </c>
      <c r="AH6" s="46" t="s">
        <v>44</v>
      </c>
      <c r="AI6" s="46" t="s">
        <v>45</v>
      </c>
      <c r="AJ6" s="46" t="s">
        <v>46</v>
      </c>
      <c r="AK6" s="46" t="s">
        <v>47</v>
      </c>
      <c r="AL6" s="46" t="s">
        <v>48</v>
      </c>
      <c r="AM6" s="46" t="s">
        <v>37</v>
      </c>
      <c r="AN6" s="46" t="s">
        <v>38</v>
      </c>
      <c r="AO6" s="46" t="s">
        <v>39</v>
      </c>
      <c r="AP6" s="47" t="s">
        <v>40</v>
      </c>
      <c r="AQ6" s="47" t="s">
        <v>41</v>
      </c>
      <c r="AR6" s="47" t="s">
        <v>42</v>
      </c>
      <c r="AS6" s="47" t="s">
        <v>43</v>
      </c>
      <c r="AT6" s="47" t="s">
        <v>44</v>
      </c>
      <c r="AU6" s="47" t="s">
        <v>45</v>
      </c>
      <c r="AV6" s="47" t="s">
        <v>46</v>
      </c>
      <c r="AW6" s="47" t="s">
        <v>47</v>
      </c>
      <c r="AX6" s="47" t="s">
        <v>48</v>
      </c>
      <c r="AY6" s="47" t="s">
        <v>37</v>
      </c>
      <c r="AZ6" s="47" t="s">
        <v>38</v>
      </c>
      <c r="BA6" s="47" t="s">
        <v>39</v>
      </c>
      <c r="BB6" s="46" t="s">
        <v>40</v>
      </c>
      <c r="BC6" s="46" t="s">
        <v>41</v>
      </c>
      <c r="BD6" s="46" t="s">
        <v>42</v>
      </c>
      <c r="BE6" s="46" t="s">
        <v>43</v>
      </c>
      <c r="BF6" s="46" t="s">
        <v>44</v>
      </c>
      <c r="BG6" s="46" t="s">
        <v>45</v>
      </c>
      <c r="BH6" s="46" t="s">
        <v>46</v>
      </c>
      <c r="BI6" s="46" t="s">
        <v>47</v>
      </c>
      <c r="BJ6" s="46" t="s">
        <v>48</v>
      </c>
      <c r="BK6" s="46" t="s">
        <v>37</v>
      </c>
      <c r="BL6" s="46" t="s">
        <v>38</v>
      </c>
      <c r="BM6" s="46" t="s">
        <v>39</v>
      </c>
      <c r="BN6" s="47" t="s">
        <v>40</v>
      </c>
      <c r="BO6" s="47" t="s">
        <v>41</v>
      </c>
      <c r="BP6" s="47" t="s">
        <v>42</v>
      </c>
      <c r="BQ6" s="47" t="s">
        <v>43</v>
      </c>
      <c r="BR6" s="47" t="s">
        <v>44</v>
      </c>
      <c r="BS6" s="47" t="s">
        <v>45</v>
      </c>
      <c r="BT6" s="47" t="s">
        <v>46</v>
      </c>
      <c r="BU6" s="47" t="s">
        <v>47</v>
      </c>
      <c r="BV6" s="47" t="s">
        <v>48</v>
      </c>
      <c r="BW6" s="47" t="s">
        <v>37</v>
      </c>
      <c r="BX6" s="47" t="s">
        <v>38</v>
      </c>
      <c r="BY6" s="47" t="s">
        <v>39</v>
      </c>
      <c r="BZ6" s="46" t="s">
        <v>40</v>
      </c>
      <c r="CA6" s="46" t="s">
        <v>41</v>
      </c>
      <c r="CB6" s="46" t="s">
        <v>42</v>
      </c>
      <c r="CC6" s="46" t="s">
        <v>43</v>
      </c>
      <c r="CD6" s="46" t="s">
        <v>44</v>
      </c>
      <c r="CE6" s="46" t="s">
        <v>45</v>
      </c>
      <c r="CF6" s="46" t="s">
        <v>46</v>
      </c>
      <c r="CG6" s="46" t="s">
        <v>47</v>
      </c>
      <c r="CH6" s="46" t="s">
        <v>48</v>
      </c>
      <c r="CI6" s="46" t="s">
        <v>37</v>
      </c>
      <c r="CJ6" s="46" t="s">
        <v>38</v>
      </c>
      <c r="CK6" s="46" t="s">
        <v>39</v>
      </c>
      <c r="CL6" s="47" t="s">
        <v>40</v>
      </c>
      <c r="CM6" s="47" t="s">
        <v>41</v>
      </c>
      <c r="CN6" s="47" t="s">
        <v>42</v>
      </c>
      <c r="CO6" s="47" t="s">
        <v>43</v>
      </c>
      <c r="CP6" s="47" t="s">
        <v>44</v>
      </c>
      <c r="CQ6" s="47" t="s">
        <v>45</v>
      </c>
      <c r="CR6" s="47" t="s">
        <v>46</v>
      </c>
      <c r="CS6" s="47" t="s">
        <v>47</v>
      </c>
      <c r="CT6" s="47" t="s">
        <v>48</v>
      </c>
      <c r="CU6" s="47" t="s">
        <v>37</v>
      </c>
      <c r="CV6" s="47" t="s">
        <v>38</v>
      </c>
      <c r="CW6" s="47" t="s">
        <v>39</v>
      </c>
      <c r="CX6" s="48" t="s">
        <v>40</v>
      </c>
      <c r="CY6" s="48" t="s">
        <v>41</v>
      </c>
      <c r="CZ6" s="48" t="s">
        <v>42</v>
      </c>
      <c r="DA6" s="48" t="s">
        <v>43</v>
      </c>
      <c r="DB6" s="48" t="s">
        <v>44</v>
      </c>
      <c r="DC6" s="48" t="s">
        <v>45</v>
      </c>
      <c r="DD6" s="48" t="s">
        <v>46</v>
      </c>
      <c r="DE6" s="48" t="s">
        <v>47</v>
      </c>
      <c r="DF6" s="48" t="s">
        <v>48</v>
      </c>
      <c r="DG6" s="48" t="s">
        <v>37</v>
      </c>
      <c r="DH6" s="48" t="s">
        <v>38</v>
      </c>
      <c r="DI6" s="48" t="s">
        <v>39</v>
      </c>
      <c r="DJ6" s="49" t="s">
        <v>40</v>
      </c>
      <c r="DK6" s="49" t="s">
        <v>41</v>
      </c>
      <c r="DL6" s="49" t="s">
        <v>42</v>
      </c>
      <c r="DM6" s="49" t="s">
        <v>43</v>
      </c>
      <c r="DN6" s="49" t="s">
        <v>44</v>
      </c>
      <c r="DO6" s="49" t="s">
        <v>45</v>
      </c>
      <c r="DP6" s="49" t="s">
        <v>46</v>
      </c>
      <c r="DQ6" s="49" t="s">
        <v>47</v>
      </c>
      <c r="DR6" s="49" t="s">
        <v>48</v>
      </c>
      <c r="DS6" s="49" t="s">
        <v>37</v>
      </c>
      <c r="DT6" s="49" t="s">
        <v>38</v>
      </c>
      <c r="DU6" s="49" t="s">
        <v>39</v>
      </c>
      <c r="DV6" s="48" t="s">
        <v>40</v>
      </c>
      <c r="DW6" s="48" t="s">
        <v>41</v>
      </c>
      <c r="DX6" s="48" t="s">
        <v>42</v>
      </c>
      <c r="DY6" s="48" t="s">
        <v>43</v>
      </c>
      <c r="DZ6" s="48" t="s">
        <v>44</v>
      </c>
      <c r="EA6" s="48" t="s">
        <v>45</v>
      </c>
      <c r="EB6" s="48" t="s">
        <v>46</v>
      </c>
      <c r="EC6" s="48" t="s">
        <v>47</v>
      </c>
      <c r="ED6" s="48" t="s">
        <v>48</v>
      </c>
      <c r="EE6" s="48" t="s">
        <v>37</v>
      </c>
      <c r="EF6" s="48" t="s">
        <v>38</v>
      </c>
      <c r="EG6" s="48" t="s">
        <v>39</v>
      </c>
      <c r="EH6" s="49" t="s">
        <v>40</v>
      </c>
      <c r="EI6" s="49" t="s">
        <v>41</v>
      </c>
      <c r="EJ6" s="49" t="s">
        <v>42</v>
      </c>
      <c r="EK6" s="49" t="s">
        <v>43</v>
      </c>
      <c r="EL6" s="49" t="s">
        <v>44</v>
      </c>
      <c r="EM6" s="49" t="s">
        <v>45</v>
      </c>
      <c r="EN6" s="49" t="s">
        <v>46</v>
      </c>
      <c r="EO6" s="49" t="s">
        <v>47</v>
      </c>
      <c r="EP6" s="49" t="s">
        <v>48</v>
      </c>
      <c r="EQ6" s="49" t="s">
        <v>37</v>
      </c>
      <c r="ER6" s="49" t="s">
        <v>38</v>
      </c>
      <c r="ES6" s="49" t="s">
        <v>39</v>
      </c>
      <c r="ET6" s="48" t="s">
        <v>40</v>
      </c>
      <c r="EU6" s="48" t="s">
        <v>41</v>
      </c>
      <c r="EV6" s="48" t="s">
        <v>42</v>
      </c>
      <c r="EW6" s="48" t="s">
        <v>43</v>
      </c>
      <c r="EX6" s="48" t="s">
        <v>44</v>
      </c>
      <c r="EY6" s="48" t="s">
        <v>45</v>
      </c>
      <c r="EZ6" s="48" t="s">
        <v>46</v>
      </c>
      <c r="FA6" s="48" t="s">
        <v>47</v>
      </c>
      <c r="FB6" s="48" t="s">
        <v>48</v>
      </c>
      <c r="FC6" s="48" t="s">
        <v>37</v>
      </c>
      <c r="FD6" s="48" t="s">
        <v>38</v>
      </c>
      <c r="FE6" s="48" t="s">
        <v>39</v>
      </c>
      <c r="FF6" s="49" t="s">
        <v>40</v>
      </c>
      <c r="FG6" s="49" t="s">
        <v>41</v>
      </c>
      <c r="FH6" s="49" t="s">
        <v>42</v>
      </c>
      <c r="FI6" s="49" t="s">
        <v>43</v>
      </c>
      <c r="FJ6" s="49" t="s">
        <v>44</v>
      </c>
      <c r="FK6" s="49" t="s">
        <v>45</v>
      </c>
      <c r="FL6" s="49" t="s">
        <v>46</v>
      </c>
      <c r="FM6" s="49" t="s">
        <v>47</v>
      </c>
      <c r="FN6" s="49" t="s">
        <v>48</v>
      </c>
      <c r="FO6" s="49" t="s">
        <v>37</v>
      </c>
      <c r="FP6" s="49" t="s">
        <v>38</v>
      </c>
      <c r="FQ6" s="49" t="s">
        <v>39</v>
      </c>
      <c r="FR6" s="48" t="s">
        <v>40</v>
      </c>
      <c r="FS6" s="48" t="s">
        <v>41</v>
      </c>
      <c r="FT6" s="48" t="s">
        <v>42</v>
      </c>
      <c r="FU6" s="48" t="s">
        <v>43</v>
      </c>
      <c r="FV6" s="48" t="s">
        <v>44</v>
      </c>
      <c r="FW6" s="48" t="s">
        <v>45</v>
      </c>
      <c r="FX6" s="48" t="s">
        <v>46</v>
      </c>
      <c r="FY6" s="48" t="s">
        <v>47</v>
      </c>
      <c r="FZ6" s="48" t="s">
        <v>48</v>
      </c>
      <c r="GA6" s="48" t="s">
        <v>37</v>
      </c>
      <c r="GB6" s="48" t="s">
        <v>38</v>
      </c>
      <c r="GC6" s="48" t="s">
        <v>39</v>
      </c>
      <c r="GD6" s="49" t="s">
        <v>40</v>
      </c>
      <c r="GE6" s="49" t="s">
        <v>41</v>
      </c>
      <c r="GF6" s="49" t="s">
        <v>42</v>
      </c>
      <c r="GG6" s="49" t="s">
        <v>43</v>
      </c>
      <c r="GH6" s="49" t="s">
        <v>44</v>
      </c>
      <c r="GI6" s="49" t="s">
        <v>45</v>
      </c>
      <c r="GJ6" s="49" t="s">
        <v>46</v>
      </c>
      <c r="GK6" s="49" t="s">
        <v>47</v>
      </c>
      <c r="GL6" s="49" t="s">
        <v>48</v>
      </c>
      <c r="GM6" s="49" t="s">
        <v>37</v>
      </c>
      <c r="GN6" s="49" t="s">
        <v>38</v>
      </c>
      <c r="GO6" s="49" t="s">
        <v>39</v>
      </c>
      <c r="GP6" s="48" t="s">
        <v>40</v>
      </c>
      <c r="GQ6" s="48" t="s">
        <v>41</v>
      </c>
      <c r="GR6" s="48" t="s">
        <v>42</v>
      </c>
      <c r="GS6" s="48" t="s">
        <v>43</v>
      </c>
      <c r="GT6" s="48" t="s">
        <v>44</v>
      </c>
      <c r="GU6" s="48" t="s">
        <v>45</v>
      </c>
      <c r="GV6" s="48" t="s">
        <v>46</v>
      </c>
      <c r="GW6" s="48" t="s">
        <v>47</v>
      </c>
      <c r="GX6" s="48" t="s">
        <v>48</v>
      </c>
      <c r="GY6" s="48" t="s">
        <v>37</v>
      </c>
      <c r="GZ6" s="48" t="s">
        <v>38</v>
      </c>
      <c r="HA6" s="48" t="s">
        <v>39</v>
      </c>
      <c r="HB6" s="49" t="s">
        <v>40</v>
      </c>
      <c r="HC6" s="49" t="s">
        <v>41</v>
      </c>
      <c r="HD6" s="49" t="s">
        <v>42</v>
      </c>
      <c r="HE6" s="49" t="s">
        <v>43</v>
      </c>
      <c r="HF6" s="49" t="s">
        <v>44</v>
      </c>
      <c r="HG6" s="49" t="s">
        <v>45</v>
      </c>
      <c r="HH6" s="49" t="s">
        <v>46</v>
      </c>
      <c r="HI6" s="49" t="s">
        <v>47</v>
      </c>
      <c r="HJ6" s="49" t="s">
        <v>48</v>
      </c>
      <c r="HK6" s="49" t="s">
        <v>37</v>
      </c>
      <c r="HL6" s="49" t="s">
        <v>38</v>
      </c>
      <c r="HM6" s="49" t="s">
        <v>39</v>
      </c>
      <c r="HN6" s="48" t="s">
        <v>40</v>
      </c>
      <c r="HO6" s="48" t="s">
        <v>41</v>
      </c>
      <c r="HP6" s="48" t="s">
        <v>42</v>
      </c>
      <c r="HQ6" s="48" t="s">
        <v>43</v>
      </c>
      <c r="HR6" s="48" t="s">
        <v>44</v>
      </c>
      <c r="HS6" s="48" t="s">
        <v>45</v>
      </c>
      <c r="HT6" s="48" t="s">
        <v>46</v>
      </c>
      <c r="HU6" s="48" t="s">
        <v>47</v>
      </c>
      <c r="HV6" s="48" t="s">
        <v>48</v>
      </c>
      <c r="HW6" s="48" t="s">
        <v>37</v>
      </c>
      <c r="HX6" s="48" t="s">
        <v>38</v>
      </c>
      <c r="HY6" s="48" t="s">
        <v>39</v>
      </c>
      <c r="HZ6" s="49" t="s">
        <v>40</v>
      </c>
      <c r="IA6" s="49" t="s">
        <v>41</v>
      </c>
      <c r="IB6" s="49" t="s">
        <v>42</v>
      </c>
      <c r="IC6" s="49" t="s">
        <v>43</v>
      </c>
      <c r="ID6" s="49" t="s">
        <v>44</v>
      </c>
      <c r="IE6" s="49" t="s">
        <v>45</v>
      </c>
      <c r="IF6" s="49" t="s">
        <v>46</v>
      </c>
      <c r="IG6" s="49" t="s">
        <v>47</v>
      </c>
      <c r="IH6" s="49" t="s">
        <v>48</v>
      </c>
      <c r="II6" s="49" t="s">
        <v>37</v>
      </c>
      <c r="IJ6" s="49" t="s">
        <v>38</v>
      </c>
      <c r="IK6" s="49" t="s">
        <v>39</v>
      </c>
      <c r="IL6" s="48" t="s">
        <v>40</v>
      </c>
      <c r="IM6" s="48" t="s">
        <v>41</v>
      </c>
      <c r="IN6" s="48" t="s">
        <v>42</v>
      </c>
      <c r="IO6" s="48" t="s">
        <v>43</v>
      </c>
      <c r="IP6" s="48" t="s">
        <v>44</v>
      </c>
      <c r="IQ6" s="48" t="s">
        <v>45</v>
      </c>
      <c r="IR6" s="48" t="s">
        <v>46</v>
      </c>
      <c r="IS6" s="48" t="s">
        <v>47</v>
      </c>
      <c r="IT6" s="48" t="s">
        <v>48</v>
      </c>
      <c r="IU6" s="48" t="s">
        <v>37</v>
      </c>
    </row>
    <row r="7" spans="1:255" x14ac:dyDescent="0.2">
      <c r="B7" s="35" t="s">
        <v>49</v>
      </c>
      <c r="C7" s="37" t="s">
        <v>50</v>
      </c>
      <c r="D7" s="37"/>
      <c r="E7" s="37"/>
      <c r="F7" s="37"/>
      <c r="G7" s="37"/>
      <c r="H7" s="37"/>
      <c r="I7" s="37"/>
      <c r="J7" s="50" t="s">
        <v>51</v>
      </c>
      <c r="K7" s="50"/>
      <c r="L7" s="51" t="s">
        <v>52</v>
      </c>
      <c r="M7" s="51"/>
      <c r="N7" s="51"/>
      <c r="O7" s="37" t="s">
        <v>50</v>
      </c>
      <c r="P7" s="37"/>
      <c r="Q7" s="37"/>
      <c r="R7" s="37"/>
      <c r="S7" s="37"/>
      <c r="T7" s="37"/>
      <c r="U7" s="37"/>
      <c r="V7" s="50" t="s">
        <v>53</v>
      </c>
      <c r="W7" s="50"/>
      <c r="X7" s="51" t="s">
        <v>54</v>
      </c>
      <c r="Y7" s="51"/>
      <c r="Z7" s="51"/>
      <c r="AA7" s="37" t="s">
        <v>50</v>
      </c>
      <c r="AB7" s="37"/>
      <c r="AC7" s="37"/>
      <c r="AD7" s="37"/>
      <c r="AE7" s="37"/>
      <c r="AF7" s="37"/>
      <c r="AG7" s="37"/>
      <c r="AH7" s="50" t="s">
        <v>55</v>
      </c>
      <c r="AI7" s="50"/>
      <c r="AJ7" s="51" t="s">
        <v>56</v>
      </c>
      <c r="AK7" s="51"/>
      <c r="AL7" s="51"/>
      <c r="AM7" s="51"/>
      <c r="AN7" s="52" t="s">
        <v>57</v>
      </c>
      <c r="AO7" s="52"/>
      <c r="AP7" s="52"/>
      <c r="AQ7" s="52"/>
      <c r="AR7" s="52"/>
      <c r="AS7" s="52"/>
      <c r="AT7" s="50" t="s">
        <v>58</v>
      </c>
      <c r="AU7" s="50"/>
      <c r="AV7" s="51" t="s">
        <v>59</v>
      </c>
      <c r="AW7" s="51"/>
      <c r="AX7" s="51"/>
      <c r="AY7" s="37" t="s">
        <v>50</v>
      </c>
      <c r="AZ7" s="37"/>
      <c r="BA7" s="37"/>
      <c r="BB7" s="37"/>
      <c r="BC7" s="37"/>
      <c r="BD7" s="37"/>
      <c r="BE7" s="37"/>
      <c r="BF7" s="50" t="s">
        <v>60</v>
      </c>
      <c r="BG7" s="50"/>
      <c r="BH7" s="51" t="s">
        <v>61</v>
      </c>
      <c r="BI7" s="51"/>
      <c r="BJ7" s="51"/>
      <c r="BK7" s="37" t="s">
        <v>50</v>
      </c>
      <c r="BL7" s="37"/>
      <c r="BM7" s="37"/>
      <c r="BN7" s="37"/>
      <c r="BO7" s="37"/>
      <c r="BP7" s="37"/>
      <c r="BQ7" s="37"/>
      <c r="BR7" s="50" t="s">
        <v>62</v>
      </c>
      <c r="BS7" s="50"/>
      <c r="BT7" s="51" t="s">
        <v>63</v>
      </c>
      <c r="BU7" s="51"/>
      <c r="BV7" s="51"/>
      <c r="BW7" s="37" t="s">
        <v>50</v>
      </c>
      <c r="BX7" s="37"/>
      <c r="BY7" s="37"/>
      <c r="BZ7" s="37"/>
      <c r="CA7" s="37"/>
      <c r="CB7" s="37"/>
      <c r="CC7" s="37"/>
      <c r="CD7" s="50" t="s">
        <v>64</v>
      </c>
      <c r="CE7" s="50"/>
      <c r="CF7" s="51" t="s">
        <v>65</v>
      </c>
      <c r="CG7" s="51"/>
      <c r="CH7" s="51"/>
      <c r="CI7" s="52"/>
      <c r="CJ7" s="52" t="s">
        <v>66</v>
      </c>
      <c r="CK7" s="52"/>
      <c r="CL7" s="52"/>
      <c r="CM7" s="52"/>
      <c r="CN7" s="52"/>
      <c r="CO7" s="52"/>
      <c r="CP7" s="50" t="s">
        <v>67</v>
      </c>
      <c r="CQ7" s="50"/>
      <c r="CR7" s="39"/>
      <c r="CS7" s="39"/>
      <c r="CT7" s="39"/>
      <c r="CU7" s="53" t="s">
        <v>68</v>
      </c>
      <c r="CV7" s="53"/>
      <c r="CW7" s="53"/>
      <c r="CX7" s="53"/>
      <c r="CY7" s="53"/>
      <c r="CZ7" s="53"/>
      <c r="DA7" s="53"/>
      <c r="DB7" s="53"/>
      <c r="DC7" s="53"/>
      <c r="DD7" s="53"/>
      <c r="DE7" s="53"/>
      <c r="DF7" s="53"/>
      <c r="DG7" s="53"/>
      <c r="DH7" s="54" t="s">
        <v>69</v>
      </c>
      <c r="DI7" s="54"/>
      <c r="DJ7" s="54"/>
      <c r="DK7" s="54"/>
      <c r="DL7" s="54"/>
      <c r="DM7" s="54"/>
      <c r="DN7" s="50" t="s">
        <v>70</v>
      </c>
      <c r="DO7" s="50"/>
      <c r="DP7" s="55" t="s">
        <v>50</v>
      </c>
      <c r="DQ7" s="55"/>
      <c r="DR7" s="55"/>
      <c r="DS7" s="55"/>
      <c r="DT7" s="55"/>
      <c r="DU7" s="54" t="s">
        <v>71</v>
      </c>
      <c r="DV7" s="54"/>
      <c r="DW7" s="54"/>
      <c r="DX7" s="54"/>
      <c r="DY7" s="55" t="s">
        <v>50</v>
      </c>
      <c r="DZ7" s="55"/>
      <c r="EA7" s="55"/>
      <c r="EB7" s="55"/>
      <c r="EC7" s="55"/>
      <c r="ED7" s="55"/>
      <c r="EE7" s="55" t="s">
        <v>72</v>
      </c>
      <c r="EF7" s="55"/>
      <c r="EG7" s="55"/>
      <c r="EH7" s="55"/>
      <c r="EI7" s="55"/>
      <c r="EJ7" s="55"/>
      <c r="EK7" s="55"/>
      <c r="EL7" s="55"/>
      <c r="EM7" s="51" t="s">
        <v>73</v>
      </c>
      <c r="EN7" s="51"/>
      <c r="EO7" s="51"/>
      <c r="EP7" s="53" t="s">
        <v>74</v>
      </c>
      <c r="EQ7" s="53"/>
      <c r="ER7" s="53"/>
      <c r="ES7" s="53"/>
      <c r="ET7" s="53"/>
      <c r="EU7" s="53"/>
      <c r="EV7" s="53"/>
      <c r="EW7" s="53"/>
      <c r="EX7" s="53"/>
      <c r="EY7" s="53"/>
      <c r="EZ7" s="53"/>
      <c r="FA7" s="53"/>
      <c r="FB7" s="53"/>
      <c r="FC7" s="53"/>
      <c r="FD7" s="54" t="s">
        <v>75</v>
      </c>
      <c r="FE7" s="54"/>
      <c r="FF7" s="54"/>
      <c r="FG7" s="54"/>
      <c r="FH7" s="54"/>
      <c r="FI7" s="54"/>
      <c r="FJ7" s="55" t="s">
        <v>50</v>
      </c>
      <c r="FK7" s="55"/>
      <c r="FL7" s="55"/>
      <c r="FM7" s="55"/>
      <c r="FN7" s="55"/>
      <c r="FO7" s="55"/>
      <c r="FP7" s="54" t="s">
        <v>76</v>
      </c>
      <c r="FQ7" s="54"/>
      <c r="FR7" s="54"/>
      <c r="FS7" s="54"/>
      <c r="FT7" s="54"/>
      <c r="FU7" s="54"/>
      <c r="FV7" s="55" t="s">
        <v>50</v>
      </c>
      <c r="FW7" s="55"/>
      <c r="FX7" s="55"/>
      <c r="FY7" s="55"/>
      <c r="FZ7" s="55"/>
      <c r="GA7" s="55"/>
      <c r="GB7" s="54" t="s">
        <v>77</v>
      </c>
      <c r="GC7" s="54"/>
      <c r="GD7" s="54"/>
      <c r="GE7" s="54"/>
      <c r="GF7" s="54"/>
      <c r="GG7" s="54"/>
      <c r="GI7" s="51" t="s">
        <v>78</v>
      </c>
      <c r="GJ7" s="51"/>
      <c r="GK7" s="51"/>
      <c r="GL7" s="53" t="s">
        <v>79</v>
      </c>
      <c r="GM7" s="53"/>
      <c r="GN7" s="53"/>
      <c r="GO7" s="53"/>
      <c r="GP7" s="53"/>
      <c r="GQ7" s="53"/>
      <c r="GR7" s="53"/>
      <c r="GS7" s="53"/>
      <c r="GT7" s="53"/>
      <c r="GU7" s="53"/>
      <c r="GV7" s="53"/>
      <c r="GW7" s="53"/>
      <c r="GX7" s="53"/>
      <c r="GY7" s="53"/>
      <c r="GZ7" s="54" t="s">
        <v>77</v>
      </c>
      <c r="HA7" s="54"/>
      <c r="HB7" s="54"/>
      <c r="HC7" s="54"/>
      <c r="HD7" s="54"/>
      <c r="HE7" s="54"/>
      <c r="HF7" s="39"/>
      <c r="HG7" s="39"/>
      <c r="HH7" s="39"/>
      <c r="HI7" s="39"/>
      <c r="HJ7" s="39"/>
      <c r="HL7" s="54" t="s">
        <v>77</v>
      </c>
      <c r="HM7" s="54"/>
      <c r="HN7" s="54"/>
      <c r="HO7" s="54"/>
      <c r="HP7" s="54"/>
      <c r="HQ7" s="54"/>
      <c r="HX7" s="54" t="s">
        <v>77</v>
      </c>
      <c r="HY7" s="54"/>
      <c r="HZ7" s="54"/>
      <c r="IA7" s="54"/>
      <c r="IB7" s="54"/>
      <c r="IC7" s="54"/>
      <c r="IJ7" s="54" t="s">
        <v>77</v>
      </c>
      <c r="IK7" s="54"/>
      <c r="IL7" s="54"/>
      <c r="IM7" s="54"/>
      <c r="IN7" s="54"/>
      <c r="IO7" s="54"/>
    </row>
    <row r="8" spans="1:255" x14ac:dyDescent="0.2">
      <c r="B8" s="35" t="s">
        <v>80</v>
      </c>
      <c r="C8" s="52"/>
      <c r="D8" s="52" t="s">
        <v>81</v>
      </c>
      <c r="E8" s="52"/>
      <c r="F8" s="52"/>
      <c r="G8" s="52"/>
      <c r="H8" s="52"/>
      <c r="I8" s="52"/>
      <c r="J8" s="50" t="s">
        <v>51</v>
      </c>
      <c r="K8" s="50"/>
      <c r="L8" s="51" t="s">
        <v>52</v>
      </c>
      <c r="M8" s="51"/>
      <c r="N8" s="51"/>
      <c r="O8" s="52"/>
      <c r="P8" s="52" t="s">
        <v>66</v>
      </c>
      <c r="Q8" s="52"/>
      <c r="R8" s="52"/>
      <c r="S8" s="52"/>
      <c r="T8" s="52"/>
      <c r="U8" s="52"/>
      <c r="V8" s="50" t="s">
        <v>53</v>
      </c>
      <c r="W8" s="50"/>
      <c r="X8" s="51" t="s">
        <v>54</v>
      </c>
      <c r="Y8" s="51"/>
      <c r="Z8" s="51"/>
      <c r="AA8" s="52"/>
      <c r="AB8" s="52" t="s">
        <v>82</v>
      </c>
      <c r="AC8" s="52"/>
      <c r="AD8" s="52"/>
      <c r="AE8" s="52"/>
      <c r="AF8" s="52"/>
      <c r="AG8" s="52"/>
      <c r="AH8" s="50" t="s">
        <v>55</v>
      </c>
      <c r="AI8" s="50"/>
      <c r="AJ8" s="51" t="s">
        <v>56</v>
      </c>
      <c r="AK8" s="51"/>
      <c r="AL8" s="51"/>
      <c r="AM8" s="51"/>
      <c r="AN8" s="52" t="s">
        <v>83</v>
      </c>
      <c r="AO8" s="52"/>
      <c r="AP8" s="52"/>
      <c r="AQ8" s="52"/>
      <c r="AR8" s="52"/>
      <c r="AS8" s="52"/>
      <c r="AT8" s="50" t="s">
        <v>58</v>
      </c>
      <c r="AU8" s="50"/>
      <c r="AV8" s="51" t="s">
        <v>59</v>
      </c>
      <c r="AW8" s="51"/>
      <c r="AX8" s="51"/>
      <c r="AY8" s="52"/>
      <c r="AZ8" s="52" t="s">
        <v>84</v>
      </c>
      <c r="BA8" s="52"/>
      <c r="BB8" s="52"/>
      <c r="BC8" s="52"/>
      <c r="BD8" s="52"/>
      <c r="BE8" s="52"/>
      <c r="BF8" s="50" t="s">
        <v>60</v>
      </c>
      <c r="BG8" s="50"/>
      <c r="BH8" s="51" t="s">
        <v>61</v>
      </c>
      <c r="BI8" s="51"/>
      <c r="BJ8" s="51"/>
      <c r="BK8" s="52"/>
      <c r="BL8" s="52" t="s">
        <v>85</v>
      </c>
      <c r="BM8" s="52"/>
      <c r="BN8" s="52"/>
      <c r="BO8" s="52"/>
      <c r="BP8" s="52"/>
      <c r="BQ8" s="52"/>
      <c r="BR8" s="50" t="s">
        <v>62</v>
      </c>
      <c r="BS8" s="50"/>
      <c r="BT8" s="51" t="s">
        <v>63</v>
      </c>
      <c r="BU8" s="51"/>
      <c r="BV8" s="51"/>
      <c r="BW8" s="52"/>
      <c r="BX8" s="52" t="s">
        <v>86</v>
      </c>
      <c r="BY8" s="52"/>
      <c r="BZ8" s="52"/>
      <c r="CA8" s="52"/>
      <c r="CB8" s="52"/>
      <c r="CC8" s="52"/>
      <c r="CD8" s="50" t="s">
        <v>64</v>
      </c>
      <c r="CE8" s="50"/>
      <c r="CF8" s="51" t="s">
        <v>65</v>
      </c>
      <c r="CG8" s="51"/>
      <c r="CH8" s="51"/>
      <c r="CI8" s="52"/>
      <c r="CJ8" s="52" t="s">
        <v>87</v>
      </c>
      <c r="CK8" s="52"/>
      <c r="CL8" s="52"/>
      <c r="CM8" s="52"/>
      <c r="CN8" s="52"/>
      <c r="CO8" s="52"/>
      <c r="CP8" s="50" t="s">
        <v>67</v>
      </c>
      <c r="CQ8" s="50"/>
      <c r="CR8" s="39"/>
      <c r="CS8" s="39"/>
      <c r="CT8" s="39"/>
      <c r="CU8" s="53" t="s">
        <v>68</v>
      </c>
      <c r="CV8" s="53"/>
      <c r="CW8" s="53"/>
      <c r="CX8" s="53"/>
      <c r="CY8" s="53"/>
      <c r="CZ8" s="53"/>
      <c r="DA8" s="53"/>
      <c r="DB8" s="53"/>
      <c r="DC8" s="53"/>
      <c r="DD8" s="53"/>
      <c r="DE8" s="53"/>
      <c r="DF8" s="53"/>
      <c r="DG8" s="53"/>
      <c r="DH8" s="54" t="s">
        <v>69</v>
      </c>
      <c r="DI8" s="54"/>
      <c r="DJ8" s="54"/>
      <c r="DK8" s="54"/>
      <c r="DL8" s="54"/>
      <c r="DM8" s="54"/>
      <c r="DN8" s="50" t="s">
        <v>70</v>
      </c>
      <c r="DO8" s="50"/>
      <c r="DP8" s="55" t="s">
        <v>50</v>
      </c>
      <c r="DQ8" s="55"/>
      <c r="DR8" s="55"/>
      <c r="DS8" s="55"/>
      <c r="DT8" s="55"/>
      <c r="DU8" s="54" t="s">
        <v>71</v>
      </c>
      <c r="DV8" s="54"/>
      <c r="DW8" s="54"/>
      <c r="DX8" s="54"/>
      <c r="DY8" s="55" t="s">
        <v>50</v>
      </c>
      <c r="DZ8" s="55"/>
      <c r="EA8" s="55"/>
      <c r="EB8" s="55"/>
      <c r="EC8" s="55"/>
      <c r="ED8" s="55"/>
      <c r="EE8" s="55" t="s">
        <v>72</v>
      </c>
      <c r="EF8" s="55"/>
      <c r="EG8" s="55"/>
      <c r="EH8" s="55"/>
      <c r="EI8" s="55"/>
      <c r="EJ8" s="55"/>
      <c r="EK8" s="55"/>
      <c r="EL8" s="55"/>
      <c r="EM8" s="51" t="s">
        <v>73</v>
      </c>
      <c r="EN8" s="51"/>
      <c r="EO8" s="51"/>
      <c r="EP8" s="53" t="s">
        <v>74</v>
      </c>
      <c r="EQ8" s="53"/>
      <c r="ER8" s="53"/>
      <c r="ES8" s="53"/>
      <c r="ET8" s="53"/>
      <c r="EU8" s="53"/>
      <c r="EV8" s="53"/>
      <c r="EW8" s="53"/>
      <c r="EX8" s="53"/>
      <c r="EY8" s="53"/>
      <c r="EZ8" s="53"/>
      <c r="FA8" s="53"/>
      <c r="FB8" s="53"/>
      <c r="FC8" s="53"/>
      <c r="FD8" s="54" t="s">
        <v>75</v>
      </c>
      <c r="FE8" s="54"/>
      <c r="FF8" s="54"/>
      <c r="FG8" s="54"/>
      <c r="FH8" s="54"/>
      <c r="FI8" s="54"/>
      <c r="FJ8" s="55" t="s">
        <v>50</v>
      </c>
      <c r="FK8" s="55"/>
      <c r="FL8" s="55"/>
      <c r="FM8" s="55"/>
      <c r="FN8" s="55"/>
      <c r="FO8" s="55"/>
      <c r="FP8" s="54" t="s">
        <v>76</v>
      </c>
      <c r="FQ8" s="54"/>
      <c r="FR8" s="54"/>
      <c r="FS8" s="54"/>
      <c r="FT8" s="54"/>
      <c r="FU8" s="54"/>
      <c r="FV8" s="55" t="s">
        <v>50</v>
      </c>
      <c r="FW8" s="55"/>
      <c r="FX8" s="55"/>
      <c r="FY8" s="55"/>
      <c r="FZ8" s="55"/>
      <c r="GA8" s="55"/>
      <c r="GB8" s="54" t="s">
        <v>77</v>
      </c>
      <c r="GC8" s="54"/>
      <c r="GD8" s="54"/>
      <c r="GE8" s="54"/>
      <c r="GF8" s="54"/>
      <c r="GG8" s="54"/>
      <c r="GI8" s="51" t="s">
        <v>78</v>
      </c>
      <c r="GJ8" s="51"/>
      <c r="GK8" s="51"/>
      <c r="GL8" s="53" t="s">
        <v>79</v>
      </c>
      <c r="GM8" s="53"/>
      <c r="GN8" s="53"/>
      <c r="GO8" s="53"/>
      <c r="GP8" s="53"/>
      <c r="GQ8" s="53"/>
      <c r="GR8" s="53"/>
      <c r="GS8" s="53"/>
      <c r="GT8" s="53"/>
      <c r="GU8" s="53"/>
      <c r="GV8" s="53"/>
      <c r="GW8" s="53"/>
      <c r="GX8" s="53"/>
      <c r="GY8" s="53"/>
      <c r="GZ8" s="54" t="s">
        <v>77</v>
      </c>
      <c r="HA8" s="54"/>
      <c r="HB8" s="54"/>
      <c r="HC8" s="54"/>
      <c r="HD8" s="54"/>
      <c r="HE8" s="54"/>
      <c r="HF8" s="39"/>
      <c r="HG8" s="39"/>
      <c r="HH8" s="39"/>
      <c r="HI8" s="39"/>
      <c r="HJ8" s="39"/>
      <c r="HL8" s="54" t="s">
        <v>77</v>
      </c>
      <c r="HM8" s="54"/>
      <c r="HN8" s="54"/>
      <c r="HO8" s="54"/>
      <c r="HP8" s="54"/>
      <c r="HQ8" s="54"/>
      <c r="HX8" s="54" t="s">
        <v>77</v>
      </c>
      <c r="HY8" s="54"/>
      <c r="HZ8" s="54"/>
      <c r="IA8" s="54"/>
      <c r="IB8" s="54"/>
      <c r="IC8" s="54"/>
      <c r="IJ8" s="54" t="s">
        <v>77</v>
      </c>
      <c r="IK8" s="54"/>
      <c r="IL8" s="54"/>
      <c r="IM8" s="54"/>
      <c r="IN8" s="54"/>
      <c r="IO8" s="54"/>
    </row>
    <row r="9" spans="1:255" s="39" customFormat="1" x14ac:dyDescent="0.2">
      <c r="B9" s="38"/>
    </row>
    <row r="10" spans="1:255" s="39" customFormat="1" x14ac:dyDescent="0.2">
      <c r="B10" s="38"/>
    </row>
    <row r="11" spans="1:255" s="39" customFormat="1" x14ac:dyDescent="0.2">
      <c r="B11" s="38"/>
    </row>
    <row r="12" spans="1:255" ht="71" x14ac:dyDescent="0.2">
      <c r="B12" s="56" t="s">
        <v>88</v>
      </c>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8" t="s">
        <v>89</v>
      </c>
      <c r="DT12" s="58"/>
      <c r="DU12" s="58"/>
      <c r="DV12" s="58"/>
      <c r="DW12" s="58"/>
      <c r="DX12" s="58"/>
      <c r="DY12" s="58"/>
      <c r="DZ12" s="58"/>
      <c r="EA12" s="58"/>
      <c r="EB12" s="58"/>
      <c r="EC12" s="58"/>
      <c r="ED12" s="58"/>
      <c r="EE12" s="58"/>
      <c r="EF12" s="58"/>
      <c r="EG12" s="58"/>
      <c r="EH12" s="58"/>
      <c r="EI12" s="58"/>
      <c r="EJ12" s="58"/>
      <c r="EK12" s="58"/>
      <c r="EL12" s="58"/>
      <c r="EM12" s="58"/>
      <c r="EN12" s="58"/>
      <c r="EO12" s="58"/>
      <c r="EP12" s="58"/>
      <c r="EQ12" s="58"/>
      <c r="ER12" s="58"/>
      <c r="ES12" s="58"/>
      <c r="ET12" s="58"/>
      <c r="EU12" s="58"/>
      <c r="EV12" s="58"/>
      <c r="EW12" s="58"/>
      <c r="EX12" s="58"/>
      <c r="EY12" s="58"/>
      <c r="EZ12" s="58"/>
      <c r="FA12" s="58"/>
      <c r="FB12" s="58"/>
      <c r="FC12" s="58"/>
      <c r="FD12" s="58"/>
      <c r="FE12" s="58"/>
      <c r="FF12" s="58"/>
      <c r="FG12" s="58"/>
      <c r="FH12" s="58"/>
      <c r="FI12" s="58"/>
      <c r="FJ12" s="58"/>
      <c r="FK12" s="58"/>
      <c r="FL12" s="58"/>
      <c r="FM12" s="58"/>
      <c r="FN12" s="58"/>
      <c r="FO12" s="58"/>
      <c r="FP12" s="58"/>
      <c r="FQ12" s="58"/>
      <c r="FR12" s="58"/>
      <c r="FS12" s="58"/>
      <c r="FT12" s="58"/>
      <c r="FU12" s="58"/>
      <c r="FV12" s="58"/>
      <c r="FW12" s="58"/>
      <c r="FX12" s="58"/>
      <c r="FY12" s="58"/>
      <c r="FZ12" s="58"/>
      <c r="GA12" s="58"/>
      <c r="GB12" s="58"/>
      <c r="GC12" s="58"/>
      <c r="GD12" s="58"/>
      <c r="GE12" s="58"/>
      <c r="GF12" s="58"/>
      <c r="GG12" s="58"/>
      <c r="GH12" s="58"/>
      <c r="GI12" s="58"/>
      <c r="GJ12" s="58"/>
      <c r="GK12" s="58"/>
      <c r="GL12" s="58"/>
      <c r="GM12" s="58"/>
      <c r="GN12" s="58"/>
      <c r="GO12" s="58"/>
      <c r="GP12" s="58"/>
      <c r="GQ12" s="58"/>
      <c r="GR12" s="58"/>
      <c r="GS12" s="58"/>
      <c r="GT12" s="58"/>
      <c r="GU12" s="58"/>
      <c r="GV12" s="58"/>
      <c r="GW12" s="58"/>
      <c r="GX12" s="58"/>
      <c r="GY12" s="58"/>
      <c r="GZ12" s="58"/>
      <c r="HA12" s="58"/>
      <c r="HB12" s="58"/>
      <c r="HC12" s="58"/>
      <c r="HD12" s="58"/>
      <c r="HE12" s="58"/>
      <c r="HF12" s="58"/>
      <c r="HG12" s="58"/>
      <c r="HH12" s="58"/>
      <c r="HI12" s="58"/>
      <c r="HJ12" s="58"/>
      <c r="HK12" s="58"/>
      <c r="HL12" s="58"/>
      <c r="HM12" s="58"/>
      <c r="HN12" s="58"/>
      <c r="HO12" s="58"/>
      <c r="HP12" s="58"/>
      <c r="HQ12" s="58"/>
      <c r="HR12" s="58"/>
      <c r="HS12" s="58"/>
      <c r="HT12" s="58"/>
      <c r="HU12" s="58"/>
      <c r="HV12" s="58"/>
      <c r="HW12" s="58"/>
      <c r="HX12" s="58"/>
      <c r="HY12" s="58"/>
      <c r="HZ12" s="58"/>
      <c r="IA12" s="58"/>
      <c r="IB12" s="58"/>
      <c r="IC12" s="58"/>
      <c r="ID12" s="58"/>
      <c r="IE12" s="58"/>
      <c r="IF12" s="58"/>
      <c r="IG12" s="58"/>
      <c r="IH12" s="58"/>
      <c r="II12" s="58"/>
    </row>
    <row r="13" spans="1:255" s="39" customFormat="1" x14ac:dyDescent="0.2"/>
    <row r="14" spans="1:255" s="39" customFormat="1" x14ac:dyDescent="0.2"/>
    <row r="15" spans="1:255" s="39" customFormat="1" x14ac:dyDescent="0.2"/>
    <row r="16" spans="1:255" s="39" customFormat="1" x14ac:dyDescent="0.2"/>
    <row r="19" spans="5:5" x14ac:dyDescent="0.2">
      <c r="E19">
        <v>1</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Bulk Density Data</vt:lpstr>
      <vt:lpstr>Org Matter and N inputs Summary</vt:lpstr>
      <vt:lpstr>Basic SOCS calendar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Brennan, Eric</dc:creator>
  <cp:lastModifiedBy>Stephen Wood</cp:lastModifiedBy>
  <dcterms:created xsi:type="dcterms:W3CDTF">2019-03-08T20:31:03Z</dcterms:created>
  <dcterms:modified xsi:type="dcterms:W3CDTF">2019-03-26T16:17:24Z</dcterms:modified>
</cp:coreProperties>
</file>