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 Cases" sheetId="1" r:id="rId4"/>
    <sheet state="visible" name="Product" sheetId="2" r:id="rId5"/>
    <sheet state="visible" name="MasterData" sheetId="3" r:id="rId6"/>
  </sheets>
  <definedNames>
    <definedName name="STATUS">MasterData!$B$2:$B$9</definedName>
    <definedName name="Complexity">MasterData!$D$2:$D$6</definedName>
    <definedName name="Quality">MasterData!$E$2:$E$6</definedName>
    <definedName name="ITE">MasterData!$C$2:$C$9</definedName>
    <definedName name="TEAM">MasterData!$A$2:$A$9</definedName>
    <definedName hidden="1" localSheetId="1" name="_xlnm._FilterDatabase">Product!$A$1:$T$72</definedName>
  </definedNames>
  <calcPr/>
  <extLst>
    <ext uri="GoogleSheetsCustomDataVersion2">
      <go:sheetsCustomData xmlns:go="http://customooxmlschemas.google.com/" r:id="rId7" roundtripDataChecksum="OIqKOD9107UZLkCLab12fMajidTs+DA79QslBnRKGV4="/>
    </ext>
  </extLst>
</workbook>
</file>

<file path=xl/sharedStrings.xml><?xml version="1.0" encoding="utf-8"?>
<sst xmlns="http://schemas.openxmlformats.org/spreadsheetml/2006/main" count="1153" uniqueCount="292">
  <si>
    <t>#</t>
  </si>
  <si>
    <t>Feature</t>
  </si>
  <si>
    <t>Use case</t>
  </si>
  <si>
    <t>Admin</t>
  </si>
  <si>
    <t>Guest</t>
  </si>
  <si>
    <t>User/Customer</t>
  </si>
  <si>
    <t>Ticket inspector</t>
  </si>
  <si>
    <t>Use case description</t>
  </si>
  <si>
    <t>User Access</t>
  </si>
  <si>
    <t>Login</t>
  </si>
  <si>
    <t>X</t>
  </si>
  <si>
    <t>Allows users to authenticate and gain access to the system by entering their credentials.</t>
  </si>
  <si>
    <t>Change Password</t>
  </si>
  <si>
    <t>Enables users to update their account password for enhanced security and account management.</t>
  </si>
  <si>
    <t>Logout</t>
  </si>
  <si>
    <t>Logs the user out of the system, terminating their session and ensuring the security of their account.</t>
  </si>
  <si>
    <t>Edit Profile</t>
  </si>
  <si>
    <t>Allows users to modify their profile information such as contact details and personal preferences.</t>
  </si>
  <si>
    <t>View My Tickets</t>
  </si>
  <si>
    <t>Displays the list of tickets purchased by the user, providing an overview of their ticket history.</t>
  </si>
  <si>
    <t>Forgot Password</t>
  </si>
  <si>
    <t>Assists users in recovering or resetting their password if they have forgotten it, typically through email verification.</t>
  </si>
  <si>
    <t>View My Ticket Detail</t>
  </si>
  <si>
    <t>Provides detailed information about a specific ticket purchased by the user, including match details and seat allocation.</t>
  </si>
  <si>
    <t>View Ticket Summary</t>
  </si>
  <si>
    <t>Summarizes the user's ticket purchases, providing an overview of their tickets and associated details.</t>
  </si>
  <si>
    <t>Search My Ticket</t>
  </si>
  <si>
    <t>Allows users to search for specific tickets based on criteria such as match date or seat location.</t>
  </si>
  <si>
    <t>Common Access</t>
  </si>
  <si>
    <t>View Public Match Detail</t>
  </si>
  <si>
    <t>Shows detailed information about a specific match, including teams, date, and venue.</t>
  </si>
  <si>
    <t>View Public Football Club Detail</t>
  </si>
  <si>
    <t>Provides detailed information about a specific football club, including roster, history, and achievements.</t>
  </si>
  <si>
    <t>View Public List Football Club</t>
  </si>
  <si>
    <t>Displays a list of all football clubs available to the public, including basic information and club names.</t>
  </si>
  <si>
    <t>Search Public Football Club</t>
  </si>
  <si>
    <t>Allows users to search for specific football clubs within the public listings.</t>
  </si>
  <si>
    <t>View Public List Match</t>
  </si>
  <si>
    <t>Displays a list of all available matches to the public, including details like date and time.</t>
  </si>
  <si>
    <t>Search Public Match</t>
  </si>
  <si>
    <t>Allows users to search for specific matches based on criteria such as date, teams, or location.</t>
  </si>
  <si>
    <t>View Public List Tournament</t>
  </si>
  <si>
    <t>Displays a list of all tournaments available to the public, including details like dates and participating teams.</t>
  </si>
  <si>
    <t>Search Public Tournament</t>
  </si>
  <si>
    <t>Enables users to search for specific tournaments within the public listings.</t>
  </si>
  <si>
    <t>Term &amp; Conditions</t>
  </si>
  <si>
    <t>Provides users with information on the terms and conditions of using the system.</t>
  </si>
  <si>
    <t>View Instructions For Buy Tickets</t>
  </si>
  <si>
    <t>Provides users with step-by-step instructions on how to purchase tickets through the system.</t>
  </si>
  <si>
    <t>Homepage</t>
  </si>
  <si>
    <t>The main landing page of the website where users can navigate to different sections of the application.</t>
  </si>
  <si>
    <t>Register</t>
  </si>
  <si>
    <t>Allows users to create a new account by providing necessary personal information and setting up login credentials.</t>
  </si>
  <si>
    <t>View Public List News</t>
  </si>
  <si>
    <t>Displays a list of news articles related to the system or organization, keeping users updated.</t>
  </si>
  <si>
    <t>View Policy</t>
  </si>
  <si>
    <t>Provides information about the organization’s policies.</t>
  </si>
  <si>
    <t>View About Us</t>
  </si>
  <si>
    <t>Provides information about the organization, including its mission, history, and contact details.</t>
  </si>
  <si>
    <t>View News Detail</t>
  </si>
  <si>
    <t>Shows detailed information about a specific news article, including full text and relevant images.</t>
  </si>
  <si>
    <t>User Management</t>
  </si>
  <si>
    <t>View List User</t>
  </si>
  <si>
    <t>Displays a list of all users registered in the system, including their basic information and status.</t>
  </si>
  <si>
    <t>Search User</t>
  </si>
  <si>
    <t>Allows administrators to search for specific users within the system based on criteria such as name or email.</t>
  </si>
  <si>
    <t>Export User List</t>
  </si>
  <si>
    <t>Enables exporting the user list to a file format (e.g., CSV or Excel) for reporting or analysis.</t>
  </si>
  <si>
    <t>Create User</t>
  </si>
  <si>
    <t>Allows administrators to create a new user account with necessary information and permissions.</t>
  </si>
  <si>
    <t>View User Detail</t>
  </si>
  <si>
    <t>Provides detailed information about a specific user, including profile and activity details.</t>
  </si>
  <si>
    <t>Delete User</t>
  </si>
  <si>
    <t>Allows the removal of a user account from the system, including associated data and permissions.</t>
  </si>
  <si>
    <t>Match Management</t>
  </si>
  <si>
    <t>View List Matches</t>
  </si>
  <si>
    <t>Displays a list of all matches within the system, including match details and statuses.</t>
  </si>
  <si>
    <t>Search Matches</t>
  </si>
  <si>
    <t>View Matches Details</t>
  </si>
  <si>
    <t>Provides detailed information about a specific match, including teams, date, and venue.</t>
  </si>
  <si>
    <t>Create Matches</t>
  </si>
  <si>
    <t>Allows the creation of new match entries within the system, including all relevant details.</t>
  </si>
  <si>
    <t>Update Matches</t>
  </si>
  <si>
    <t>Enables updating information of existing matches, such as date, time, and participating teams.</t>
  </si>
  <si>
    <t>Delete Matches</t>
  </si>
  <si>
    <t>Allows the removal of a match from the system, including any associated data.</t>
  </si>
  <si>
    <t>History Purchased Management</t>
  </si>
  <si>
    <t>Inspect Ticket</t>
  </si>
  <si>
    <t>Provides detailed inspection of a specific ticket, including its status and history.</t>
  </si>
  <si>
    <t>View History Purchased Ticket Match Seat</t>
  </si>
  <si>
    <t>Displays a list of all purchased match seat records, providing an overview of historical transactions.</t>
  </si>
  <si>
    <t>Search History Purchased Ticket Match Seat</t>
  </si>
  <si>
    <t>Allows searching for specific purchase records based on criteria such as date or match.</t>
  </si>
  <si>
    <t>Export History Purchased Ticket Match Seat</t>
  </si>
  <si>
    <t>Enables exporting the purchase history list for match seats to a file format for reporting or analysis.</t>
  </si>
  <si>
    <t>View History Purchased Ticket Season Seat</t>
  </si>
  <si>
    <t>Provides detailed information about season seat purchases, including transaction details and seat allocation.</t>
  </si>
  <si>
    <t>Football Club Management</t>
  </si>
  <si>
    <t>View List Football Clubs</t>
  </si>
  <si>
    <t>Displays a list of all existing football clubs within the system, including basic information and status.</t>
  </si>
  <si>
    <t>Search Football Club</t>
  </si>
  <si>
    <t>Allows searching for specific football clubs within the system based on criteria such as name or location.</t>
  </si>
  <si>
    <t>Create Football Club</t>
  </si>
  <si>
    <t>Enables the creation of a new football club entry in the system with all necessary details.</t>
  </si>
  <si>
    <t>Update Football Club</t>
  </si>
  <si>
    <t>Allows updating information of an existing football club, including roster and details.</t>
  </si>
  <si>
    <t>Delete Football Club</t>
  </si>
  <si>
    <t>Enables the removal of a football club from the system, retaining data in the database.</t>
  </si>
  <si>
    <t>Stand Management</t>
  </si>
  <si>
    <t>View List Stands</t>
  </si>
  <si>
    <t>Displays a list of all stands within the system, including their names and locations.</t>
  </si>
  <si>
    <t>Search Stand</t>
  </si>
  <si>
    <t>Allows searching for specific stands within the system based on criteria such as name.</t>
  </si>
  <si>
    <t>Create Stand</t>
  </si>
  <si>
    <t>Enables the creation of a new stand entry in the system, including details such as name and capacity.</t>
  </si>
  <si>
    <t>Update Stand</t>
  </si>
  <si>
    <t>Allows updating information of an existing stand, such as name or capacity.</t>
  </si>
  <si>
    <t>Delete Stand</t>
  </si>
  <si>
    <t>Enables the removal of a stand from the system, retaining data in the database.</t>
  </si>
  <si>
    <t>News Management</t>
  </si>
  <si>
    <t>View List News</t>
  </si>
  <si>
    <t>Displays a list of all news articles in the system, including headlines and publication dates.</t>
  </si>
  <si>
    <t>Search News</t>
  </si>
  <si>
    <t>Allows searching for specific news articles within the system based on criteria such as title or date.</t>
  </si>
  <si>
    <t>View News Details</t>
  </si>
  <si>
    <t>Delete News</t>
  </si>
  <si>
    <t>Allows the removal of a news article from the system, including associated media and content.</t>
  </si>
  <si>
    <t>Create News</t>
  </si>
  <si>
    <t>Enables the creation of a new news article entry in the system, including text and media content.</t>
  </si>
  <si>
    <t>Update News</t>
  </si>
  <si>
    <t>Allows updating information of an existing news article, including text and media content.</t>
  </si>
  <si>
    <t>Season Management</t>
  </si>
  <si>
    <t>View List Season</t>
  </si>
  <si>
    <t>Displays a list of all seasons in the system, including details such as season name and duration.</t>
  </si>
  <si>
    <t>Create Season</t>
  </si>
  <si>
    <t>Enables the creation of a new season entry in the system with relevant details.</t>
  </si>
  <si>
    <t>Search Season</t>
  </si>
  <si>
    <t>Allows searching for specific seasons within the system based on criteria such as name or date.</t>
  </si>
  <si>
    <t>Update Season</t>
  </si>
  <si>
    <t>Enables updating information of an existing season, such as name or duration.</t>
  </si>
  <si>
    <t>Delete Season</t>
  </si>
  <si>
    <t>Enables the removal of a season from the system, retaining data in the database.</t>
  </si>
  <si>
    <t>SeatArea Management</t>
  </si>
  <si>
    <t>View List SeatArea</t>
  </si>
  <si>
    <t>Displays a list of all seat areas within the system, including details such as location and capacity.</t>
  </si>
  <si>
    <t>Update SeatArea</t>
  </si>
  <si>
    <t>Allows updating details of seat areas, such as location and capacity.</t>
  </si>
  <si>
    <t>View List SeatClass</t>
  </si>
  <si>
    <t>Displays a list of all seat classes within the system, including class names and descriptions.</t>
  </si>
  <si>
    <t>Update SeatClass</t>
  </si>
  <si>
    <t>Enables updating information about seat classes, including class names and descriptions.</t>
  </si>
  <si>
    <t>Payment Methods</t>
  </si>
  <si>
    <t>Displays and manages available payment methods for processing transactions.</t>
  </si>
  <si>
    <t>Dashboard</t>
  </si>
  <si>
    <t>Provides an overview of key metrics and system status, including summaries of user activity, ticket sales, and match schedules.</t>
  </si>
  <si>
    <t>Screen/Function</t>
  </si>
  <si>
    <t>Screen/Function Details</t>
  </si>
  <si>
    <t>Complexity</t>
  </si>
  <si>
    <t>Điểm</t>
  </si>
  <si>
    <t>PIC</t>
  </si>
  <si>
    <t>Plan</t>
  </si>
  <si>
    <t>Status</t>
  </si>
  <si>
    <t>Defects</t>
  </si>
  <si>
    <t>Quality</t>
  </si>
  <si>
    <t>LOC</t>
  </si>
  <si>
    <t>Note</t>
  </si>
  <si>
    <t>Planned</t>
  </si>
  <si>
    <t>Actual</t>
  </si>
  <si>
    <t>BA</t>
  </si>
  <si>
    <t>SRS</t>
  </si>
  <si>
    <t>SDS</t>
  </si>
  <si>
    <t>Coding</t>
  </si>
  <si>
    <t>UT/IT</t>
  </si>
  <si>
    <t>ALL</t>
  </si>
  <si>
    <t>Grade</t>
  </si>
  <si>
    <t>Allows users to log in to the system.</t>
  </si>
  <si>
    <t>Medium</t>
  </si>
  <si>
    <t>Trần Anh Quân</t>
  </si>
  <si>
    <t>ITER1</t>
  </si>
  <si>
    <t>Completed</t>
  </si>
  <si>
    <t>Password Change</t>
  </si>
  <si>
    <t>Enables users to change their account password.</t>
  </si>
  <si>
    <t>Simple</t>
  </si>
  <si>
    <t>ITER2</t>
  </si>
  <si>
    <t>Logs the user out of the system.</t>
  </si>
  <si>
    <t>Allows users to update their profile information.</t>
  </si>
  <si>
    <t>Đỗ Tiến Thuật</t>
  </si>
  <si>
    <t>Displays the user's purchase history.</t>
  </si>
  <si>
    <t>Quách Thế Kiệt</t>
  </si>
  <si>
    <t>ITER3</t>
  </si>
  <si>
    <t>Assists users in recovering a forgotten password.</t>
  </si>
  <si>
    <t>Provides details of a specific ticket purchased.</t>
  </si>
  <si>
    <t xml:space="preserve">Search My Ticket </t>
  </si>
  <si>
    <t>Shows detailed information about a particular match.</t>
  </si>
  <si>
    <t>Đỗ Đức Vinh</t>
  </si>
  <si>
    <t>Displays a list of all matches.</t>
  </si>
  <si>
    <t>View Public List Season</t>
  </si>
  <si>
    <t>Search Public Season</t>
  </si>
  <si>
    <t>High</t>
  </si>
  <si>
    <t xml:space="preserve">View Instructions For Buy Tickets </t>
  </si>
  <si>
    <t>Provides instructions on how to purchase tickets.</t>
  </si>
  <si>
    <t>The main landing page of the web</t>
  </si>
  <si>
    <t>Nguyễn Cảnh Dương</t>
  </si>
  <si>
    <t>Allows creating a new account</t>
  </si>
  <si>
    <t>Displays a list of news.</t>
  </si>
  <si>
    <t>Provides information about the organization.</t>
  </si>
  <si>
    <t>Shows detailed information of a specific news article.</t>
  </si>
  <si>
    <t xml:space="preserve">View List User  </t>
  </si>
  <si>
    <t>Displays a list of all users in the system.</t>
  </si>
  <si>
    <t>Allows searching for users in the system.</t>
  </si>
  <si>
    <t xml:space="preserve">Export User List </t>
  </si>
  <si>
    <t>Enables exporting the user list to a file.</t>
  </si>
  <si>
    <t>Allows creating a new user account.</t>
  </si>
  <si>
    <t xml:space="preserve">View User Detail </t>
  </si>
  <si>
    <t>Enables updating a user's profile information.</t>
  </si>
  <si>
    <t xml:space="preserve">Delete User  </t>
  </si>
  <si>
    <t>Allows deletion of a user account.</t>
  </si>
  <si>
    <t xml:space="preserve">View List Matches </t>
  </si>
  <si>
    <t>Displays a list of all matches in the system.</t>
  </si>
  <si>
    <t>Allows searching for specific matches.</t>
  </si>
  <si>
    <t>Shows detailed information about a specific match.</t>
  </si>
  <si>
    <t xml:space="preserve">Create Matches </t>
  </si>
  <si>
    <t>Allows creating a new match entry in the system.</t>
  </si>
  <si>
    <t xml:space="preserve">Update Matches </t>
  </si>
  <si>
    <t>Enables updating information of an existing match.</t>
  </si>
  <si>
    <t xml:space="preserve">Delete Matches </t>
  </si>
  <si>
    <t>Allows deletion of a match from the system.</t>
  </si>
  <si>
    <t>History purchased Management</t>
  </si>
  <si>
    <t>Displays a list of all purchase history records.</t>
  </si>
  <si>
    <t>Shows detailed information of a specific purchase.</t>
  </si>
  <si>
    <t>Allows searching for specific purchase records.</t>
  </si>
  <si>
    <t>View history purchased ticket season seat</t>
  </si>
  <si>
    <t>Allows deletion of a purchase record from the system.</t>
  </si>
  <si>
    <t>Football club Management</t>
  </si>
  <si>
    <t xml:space="preserve">View List Football Clubs </t>
  </si>
  <si>
    <t>Displays a list of all football clubs in the system.</t>
  </si>
  <si>
    <t>Search Football club</t>
  </si>
  <si>
    <t>Allows searching for specific football clubs.</t>
  </si>
  <si>
    <t xml:space="preserve">Create Football club </t>
  </si>
  <si>
    <t>Allows creating a new football club entry in the system.</t>
  </si>
  <si>
    <t xml:space="preserve">Update Football club </t>
  </si>
  <si>
    <t>Enables updating information of an existing football club.</t>
  </si>
  <si>
    <t xml:space="preserve">Delete Football club </t>
  </si>
  <si>
    <t>Allows deletion of a football club from the system.</t>
  </si>
  <si>
    <t>Displays a list of all stands in the system.</t>
  </si>
  <si>
    <t>Allows searching for specific stands.</t>
  </si>
  <si>
    <t xml:space="preserve">Create Stand </t>
  </si>
  <si>
    <t>Allows creating a new stand entry in the system.</t>
  </si>
  <si>
    <t xml:space="preserve">Update Stand </t>
  </si>
  <si>
    <t>Enables updating information of an existing stand.</t>
  </si>
  <si>
    <t xml:space="preserve">Delete Stand </t>
  </si>
  <si>
    <t>Allows deletion of a stand from the system.</t>
  </si>
  <si>
    <t>Displays a list of all news articles in the system.</t>
  </si>
  <si>
    <t>Allows searching for specific news articles.</t>
  </si>
  <si>
    <t>Allows deletion of News from the system.</t>
  </si>
  <si>
    <t xml:space="preserve">Create News </t>
  </si>
  <si>
    <t>Allows creating a new news article entry in the system.</t>
  </si>
  <si>
    <t xml:space="preserve">Update News </t>
  </si>
  <si>
    <t>Enables updating information of an existing news article.</t>
  </si>
  <si>
    <t>Displays a list of all seasons in the system.</t>
  </si>
  <si>
    <t>Allows creating a new season entry in the system.</t>
  </si>
  <si>
    <t>Enables updating information of an existing season.</t>
  </si>
  <si>
    <t>Allows deletion of a season from the system.</t>
  </si>
  <si>
    <t>SeatClass Management</t>
  </si>
  <si>
    <t xml:space="preserve">Dashboard </t>
  </si>
  <si>
    <t>Provides an overview of the system's status and key metrics.</t>
  </si>
  <si>
    <r>
      <rPr>
        <rFont val="Arial"/>
        <color theme="1"/>
        <sz val="10.0"/>
      </rPr>
      <t>–</t>
    </r>
    <r>
      <rPr>
        <rFont val="Calibri"/>
        <color rgb="FF280099"/>
        <sz val="10.0"/>
      </rPr>
      <t>Complex function/screen (&gt;=15 screen fields, &gt;=7 transactions): 240</t>
    </r>
  </si>
  <si>
    <r>
      <rPr>
        <rFont val="Arial"/>
        <color theme="1"/>
        <sz val="10.0"/>
      </rPr>
      <t>–</t>
    </r>
    <r>
      <rPr>
        <rFont val="Calibri"/>
        <color rgb="FF280099"/>
        <sz val="10.0"/>
      </rPr>
      <t>Medium one (7-15 screen fields, 3-7 transactions): 120</t>
    </r>
  </si>
  <si>
    <r>
      <rPr>
        <rFont val="Arial"/>
        <color theme="1"/>
        <sz val="10.0"/>
      </rPr>
      <t>–</t>
    </r>
    <r>
      <rPr>
        <rFont val="Calibri"/>
        <color rgb="FF280099"/>
        <sz val="10.0"/>
      </rPr>
      <t>Simple one (&lt;7 screen fields, &lt;3 transactions): 60</t>
    </r>
  </si>
  <si>
    <t>TEAM</t>
  </si>
  <si>
    <t>STATUS</t>
  </si>
  <si>
    <t>ITERATOR</t>
  </si>
  <si>
    <t>New</t>
  </si>
  <si>
    <t>Complex</t>
  </si>
  <si>
    <t>Doing</t>
  </si>
  <si>
    <t>Done</t>
  </si>
  <si>
    <t>Low</t>
  </si>
  <si>
    <t>ToDo</t>
  </si>
  <si>
    <t>UT</t>
  </si>
  <si>
    <t>IT</t>
  </si>
  <si>
    <t>ST</t>
  </si>
  <si>
    <t>Lấy gấp 2 Fsoft's norm</t>
  </si>
  <si>
    <t>Start</t>
  </si>
  <si>
    <t>End</t>
  </si>
  <si>
    <t>06/05/2024</t>
  </si>
  <si>
    <t>31/05/2024</t>
  </si>
  <si>
    <t>1 tuần đầu tháng 5 để làm BA</t>
  </si>
  <si>
    <t>1/06/2024</t>
  </si>
  <si>
    <t>21/06/2024</t>
  </si>
  <si>
    <t>1 tuần cuối tháng 5 để làm BA</t>
  </si>
  <si>
    <t>22/06/2024</t>
  </si>
  <si>
    <t>12/07/2024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</si>
</sst>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color theme="1"/>
      <name val="Arial"/>
      <scheme val="minor"/>
    </font>
    <font/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color rgb="FF000000"/>
      <name val="Arial"/>
    </font>
    <font>
      <color theme="1"/>
      <name val="Arial"/>
      <scheme val="minor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0" fontId="2" numFmtId="0" xfId="0" applyBorder="1" applyFont="1"/>
    <xf borderId="2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horizontal="center" readingOrder="0" shrinkToFit="0" vertical="center" wrapText="0"/>
    </xf>
    <xf borderId="3" fillId="0" fontId="5" numFmtId="0" xfId="0" applyBorder="1" applyFont="1"/>
    <xf borderId="1" fillId="0" fontId="3" numFmtId="0" xfId="0" applyAlignment="1" applyBorder="1" applyFont="1">
      <alignment readingOrder="0" vertical="bottom"/>
    </xf>
    <xf borderId="1" fillId="0" fontId="4" numFmtId="0" xfId="0" applyAlignment="1" applyBorder="1" applyFont="1">
      <alignment horizontal="center" shrinkToFit="0" vertical="center" wrapText="0"/>
    </xf>
    <xf borderId="4" fillId="0" fontId="5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shrinkToFit="0" vertical="bottom" wrapText="1"/>
    </xf>
    <xf borderId="0" fillId="0" fontId="6" numFmtId="0" xfId="0" applyAlignment="1" applyFont="1">
      <alignment horizontal="center" vertical="top"/>
    </xf>
    <xf borderId="0" fillId="0" fontId="6" numFmtId="0" xfId="0" applyAlignment="1" applyFont="1">
      <alignment vertical="top"/>
    </xf>
    <xf borderId="0" fillId="0" fontId="6" numFmtId="9" xfId="0" applyAlignment="1" applyFont="1" applyNumberFormat="1">
      <alignment vertical="top"/>
    </xf>
    <xf borderId="0" fillId="0" fontId="6" numFmtId="2" xfId="0" applyAlignment="1" applyFont="1" applyNumberFormat="1">
      <alignment vertical="top"/>
    </xf>
    <xf borderId="5" fillId="2" fontId="7" numFmtId="0" xfId="0" applyAlignment="1" applyBorder="1" applyFont="1">
      <alignment horizontal="center" vertical="center"/>
    </xf>
    <xf borderId="5" fillId="2" fontId="8" numFmtId="0" xfId="0" applyAlignment="1" applyBorder="1" applyFont="1">
      <alignment horizontal="center" vertical="center"/>
    </xf>
    <xf borderId="5" fillId="2" fontId="8" numFmtId="0" xfId="0" applyAlignment="1" applyBorder="1" applyFont="1">
      <alignment horizontal="center" readingOrder="0" vertical="center"/>
    </xf>
    <xf borderId="2" fillId="2" fontId="8" numFmtId="0" xfId="0" applyAlignment="1" applyBorder="1" applyFont="1">
      <alignment horizontal="center" vertical="center"/>
    </xf>
    <xf borderId="6" fillId="2" fontId="8" numFmtId="0" xfId="0" applyAlignment="1" applyBorder="1" applyFont="1">
      <alignment horizontal="center" vertical="center"/>
    </xf>
    <xf borderId="7" fillId="0" fontId="5" numFmtId="0" xfId="0" applyBorder="1" applyFont="1"/>
    <xf borderId="8" fillId="0" fontId="5" numFmtId="0" xfId="0" applyBorder="1" applyFont="1"/>
    <xf borderId="5" fillId="2" fontId="8" numFmtId="0" xfId="0" applyAlignment="1" applyBorder="1" applyFont="1">
      <alignment horizontal="center" shrinkToFit="0" vertical="center" wrapText="1"/>
    </xf>
    <xf borderId="9" fillId="2" fontId="8" numFmtId="0" xfId="0" applyAlignment="1" applyBorder="1" applyFont="1">
      <alignment horizontal="center" readingOrder="0" shrinkToFit="0" vertical="center" wrapText="1"/>
    </xf>
    <xf borderId="10" fillId="0" fontId="5" numFmtId="0" xfId="0" applyBorder="1" applyFont="1"/>
    <xf borderId="11" fillId="2" fontId="7" numFmtId="0" xfId="0" applyAlignment="1" applyBorder="1" applyFont="1">
      <alignment horizontal="center" vertical="center"/>
    </xf>
    <xf borderId="11" fillId="2" fontId="8" numFmtId="0" xfId="0" applyAlignment="1" applyBorder="1" applyFont="1">
      <alignment horizontal="center" vertical="center"/>
    </xf>
    <xf borderId="12" fillId="0" fontId="5" numFmtId="0" xfId="0" applyBorder="1" applyFont="1"/>
    <xf borderId="1" fillId="2" fontId="8" numFmtId="0" xfId="0" applyAlignment="1" applyBorder="1" applyFont="1">
      <alignment horizontal="center" vertical="center"/>
    </xf>
    <xf borderId="11" fillId="2" fontId="8" numFmtId="0" xfId="0" applyAlignment="1" applyBorder="1" applyFont="1">
      <alignment horizontal="center" shrinkToFit="0" vertical="center" wrapText="1"/>
    </xf>
    <xf borderId="11" fillId="2" fontId="8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vertical="top"/>
    </xf>
    <xf borderId="2" fillId="0" fontId="7" numFmtId="0" xfId="0" applyAlignment="1" applyBorder="1" applyFont="1">
      <alignment shrinkToFit="0" vertical="center" wrapText="0"/>
    </xf>
    <xf borderId="1" fillId="0" fontId="7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readingOrder="0" shrinkToFit="0" vertical="top" wrapText="1"/>
    </xf>
    <xf borderId="1" fillId="3" fontId="7" numFmtId="0" xfId="0" applyAlignment="1" applyBorder="1" applyFill="1" applyFont="1">
      <alignment horizontal="left" readingOrder="0" shrinkToFit="0" vertical="top" wrapText="1"/>
    </xf>
    <xf borderId="1" fillId="4" fontId="7" numFmtId="0" xfId="0" applyAlignment="1" applyBorder="1" applyFill="1" applyFont="1">
      <alignment readingOrder="0" vertical="center"/>
    </xf>
    <xf borderId="1" fillId="0" fontId="6" numFmtId="0" xfId="0" applyAlignment="1" applyBorder="1" applyFont="1">
      <alignment readingOrder="0" vertical="top"/>
    </xf>
    <xf borderId="1" fillId="0" fontId="6" numFmtId="0" xfId="0" applyAlignment="1" applyBorder="1" applyFont="1">
      <alignment shrinkToFit="0" vertical="top" wrapText="1"/>
    </xf>
    <xf borderId="1" fillId="0" fontId="7" numFmtId="0" xfId="0" applyAlignment="1" applyBorder="1" applyFont="1">
      <alignment vertical="top"/>
    </xf>
    <xf borderId="1" fillId="0" fontId="4" numFmtId="0" xfId="0" applyAlignment="1" applyBorder="1" applyFont="1">
      <alignment readingOrder="0"/>
    </xf>
    <xf borderId="1" fillId="5" fontId="7" numFmtId="0" xfId="0" applyAlignment="1" applyBorder="1" applyFill="1" applyFont="1">
      <alignment readingOrder="0" vertical="center"/>
    </xf>
    <xf borderId="1" fillId="0" fontId="7" numFmtId="0" xfId="0" applyAlignment="1" applyBorder="1" applyFont="1">
      <alignment shrinkToFit="0" vertical="top" wrapText="1"/>
    </xf>
    <xf borderId="1" fillId="0" fontId="6" numFmtId="0" xfId="0" applyAlignment="1" applyBorder="1" applyFont="1">
      <alignment vertical="top"/>
    </xf>
    <xf borderId="1" fillId="6" fontId="7" numFmtId="0" xfId="0" applyAlignment="1" applyBorder="1" applyFill="1" applyFont="1">
      <alignment horizontal="left" readingOrder="0" shrinkToFit="0" vertical="top" wrapText="1"/>
    </xf>
    <xf borderId="1" fillId="7" fontId="6" numFmtId="0" xfId="0" applyAlignment="1" applyBorder="1" applyFill="1" applyFont="1">
      <alignment horizontal="left" readingOrder="0" shrinkToFit="0" vertical="top" wrapText="1"/>
    </xf>
    <xf borderId="1" fillId="8" fontId="7" numFmtId="0" xfId="0" applyAlignment="1" applyBorder="1" applyFill="1" applyFont="1">
      <alignment readingOrder="0" vertical="center"/>
    </xf>
    <xf borderId="1" fillId="0" fontId="6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readingOrder="0" vertical="center"/>
    </xf>
    <xf borderId="1" fillId="9" fontId="7" numFmtId="0" xfId="0" applyAlignment="1" applyBorder="1" applyFill="1" applyFont="1">
      <alignment horizontal="left" readingOrder="0" shrinkToFit="0" vertical="top" wrapText="1"/>
    </xf>
    <xf borderId="1" fillId="0" fontId="7" numFmtId="0" xfId="0" applyAlignment="1" applyBorder="1" applyFont="1">
      <alignment horizontal="center" readingOrder="0" vertical="top"/>
    </xf>
    <xf borderId="1" fillId="10" fontId="7" numFmtId="0" xfId="0" applyAlignment="1" applyBorder="1" applyFill="1" applyFont="1">
      <alignment horizontal="left" readingOrder="0" shrinkToFit="0" vertical="top" wrapText="1"/>
    </xf>
    <xf borderId="1" fillId="4" fontId="9" numFmtId="0" xfId="0" applyAlignment="1" applyBorder="1" applyFont="1">
      <alignment horizontal="left" readingOrder="0" vertical="center"/>
    </xf>
    <xf borderId="1" fillId="0" fontId="10" numFmtId="0" xfId="0" applyAlignment="1" applyBorder="1" applyFont="1">
      <alignment readingOrder="0" vertical="top"/>
    </xf>
    <xf borderId="1" fillId="5" fontId="9" numFmtId="0" xfId="0" applyAlignment="1" applyBorder="1" applyFont="1">
      <alignment horizontal="left" readingOrder="0" vertical="center"/>
    </xf>
    <xf borderId="0" fillId="0" fontId="10" numFmtId="0" xfId="0" applyAlignment="1" applyFont="1">
      <alignment readingOrder="0" vertical="top"/>
    </xf>
    <xf borderId="0" fillId="11" fontId="9" numFmtId="0" xfId="0" applyAlignment="1" applyFill="1" applyFont="1">
      <alignment horizontal="left" readingOrder="0" vertical="top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vertical="top"/>
    </xf>
    <xf borderId="2" fillId="0" fontId="6" numFmtId="0" xfId="0" applyAlignment="1" applyBorder="1" applyFont="1">
      <alignment readingOrder="0" vertical="top"/>
    </xf>
    <xf borderId="1" fillId="11" fontId="9" numFmtId="0" xfId="0" applyAlignment="1" applyBorder="1" applyFont="1">
      <alignment horizontal="left" readingOrder="0" vertical="top"/>
    </xf>
    <xf borderId="1" fillId="3" fontId="6" numFmtId="0" xfId="0" applyAlignment="1" applyBorder="1" applyFont="1">
      <alignment horizontal="left" readingOrder="0" shrinkToFit="0" vertical="top" wrapText="1"/>
    </xf>
    <xf borderId="0" fillId="0" fontId="7" numFmtId="0" xfId="0" applyAlignment="1" applyFont="1">
      <alignment horizontal="center" vertical="top"/>
    </xf>
    <xf borderId="0" fillId="0" fontId="10" numFmtId="0" xfId="0" applyAlignment="1" applyFont="1">
      <alignment readingOrder="0"/>
    </xf>
    <xf borderId="0" fillId="0" fontId="7" numFmtId="0" xfId="0" applyAlignment="1" applyFont="1">
      <alignment shrinkToFit="0" wrapText="0"/>
    </xf>
    <xf borderId="0" fillId="0" fontId="7" numFmtId="0" xfId="0" applyAlignment="1" applyFont="1">
      <alignment vertical="top"/>
    </xf>
    <xf borderId="0" fillId="11" fontId="6" numFmtId="0" xfId="0" applyAlignment="1" applyFont="1">
      <alignment vertical="top"/>
    </xf>
    <xf borderId="0" fillId="11" fontId="6" numFmtId="0" xfId="0" applyAlignment="1" applyFont="1">
      <alignment readingOrder="0" vertical="top"/>
    </xf>
    <xf borderId="0" fillId="0" fontId="11" numFmtId="0" xfId="0" applyFont="1"/>
    <xf borderId="0" fillId="0" fontId="6" numFmtId="0" xfId="0" applyFont="1"/>
    <xf borderId="0" fillId="0" fontId="11" numFmtId="0" xfId="0" applyAlignment="1" applyFont="1">
      <alignment readingOrder="0"/>
    </xf>
    <xf borderId="13" fillId="0" fontId="6" numFmtId="0" xfId="0" applyBorder="1" applyFont="1"/>
    <xf borderId="0" fillId="0" fontId="6" numFmtId="9" xfId="0" applyFont="1" applyNumberFormat="1"/>
    <xf quotePrefix="1" borderId="0" fillId="0" fontId="6" numFmtId="0" xfId="0" applyFont="1"/>
    <xf quotePrefix="1"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13"/>
    <col customWidth="1" min="2" max="2" width="27.13"/>
    <col customWidth="1" min="3" max="3" width="38.5"/>
    <col customWidth="1" min="4" max="5" width="6.5"/>
    <col customWidth="1" min="6" max="6" width="13.38"/>
    <col customWidth="1" min="7" max="7" width="15.0"/>
    <col customWidth="1" min="8" max="8" width="95.88"/>
    <col customWidth="1" min="9" max="26" width="10.63"/>
  </cols>
  <sheetData>
    <row r="1" ht="12.0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</row>
    <row r="2" ht="12.0" customHeight="1">
      <c r="A2" s="3">
        <f t="shared" ref="A2:A70" si="1">ROW()-1</f>
        <v>1</v>
      </c>
      <c r="B2" s="4" t="s">
        <v>8</v>
      </c>
      <c r="C2" s="5" t="s">
        <v>9</v>
      </c>
      <c r="D2" s="6" t="s">
        <v>10</v>
      </c>
      <c r="E2" s="6"/>
      <c r="F2" s="6" t="s">
        <v>10</v>
      </c>
      <c r="G2" s="6" t="s">
        <v>10</v>
      </c>
      <c r="H2" s="5" t="s">
        <v>11</v>
      </c>
    </row>
    <row r="3" ht="12.0" customHeight="1">
      <c r="A3" s="3">
        <f t="shared" si="1"/>
        <v>2</v>
      </c>
      <c r="B3" s="7"/>
      <c r="C3" s="8" t="s">
        <v>12</v>
      </c>
      <c r="D3" s="6" t="s">
        <v>10</v>
      </c>
      <c r="E3" s="9"/>
      <c r="F3" s="6" t="s">
        <v>10</v>
      </c>
      <c r="G3" s="6"/>
      <c r="H3" s="5" t="s">
        <v>13</v>
      </c>
    </row>
    <row r="4" ht="12.0" customHeight="1">
      <c r="A4" s="3">
        <f t="shared" si="1"/>
        <v>3</v>
      </c>
      <c r="B4" s="7"/>
      <c r="C4" s="5" t="s">
        <v>14</v>
      </c>
      <c r="D4" s="6" t="s">
        <v>10</v>
      </c>
      <c r="E4" s="9"/>
      <c r="F4" s="6" t="s">
        <v>10</v>
      </c>
      <c r="G4" s="6"/>
      <c r="H4" s="5" t="s">
        <v>15</v>
      </c>
    </row>
    <row r="5" ht="12.0" customHeight="1">
      <c r="A5" s="3">
        <f t="shared" si="1"/>
        <v>4</v>
      </c>
      <c r="B5" s="7"/>
      <c r="C5" s="5" t="s">
        <v>16</v>
      </c>
      <c r="D5" s="6" t="s">
        <v>10</v>
      </c>
      <c r="E5" s="9"/>
      <c r="F5" s="6" t="s">
        <v>10</v>
      </c>
      <c r="G5" s="6"/>
      <c r="H5" s="5" t="s">
        <v>17</v>
      </c>
    </row>
    <row r="6" ht="12.0" customHeight="1">
      <c r="A6" s="3">
        <f t="shared" si="1"/>
        <v>5</v>
      </c>
      <c r="B6" s="7"/>
      <c r="C6" s="5" t="s">
        <v>18</v>
      </c>
      <c r="D6" s="6" t="s">
        <v>10</v>
      </c>
      <c r="E6" s="9"/>
      <c r="F6" s="6" t="s">
        <v>10</v>
      </c>
      <c r="G6" s="6"/>
      <c r="H6" s="5" t="s">
        <v>19</v>
      </c>
    </row>
    <row r="7" ht="12.0" customHeight="1">
      <c r="A7" s="3">
        <f t="shared" si="1"/>
        <v>6</v>
      </c>
      <c r="B7" s="7"/>
      <c r="C7" s="5" t="s">
        <v>20</v>
      </c>
      <c r="D7" s="6" t="s">
        <v>10</v>
      </c>
      <c r="E7" s="9"/>
      <c r="F7" s="6" t="s">
        <v>10</v>
      </c>
      <c r="G7" s="6"/>
      <c r="H7" s="5" t="s">
        <v>21</v>
      </c>
    </row>
    <row r="8" ht="12.0" customHeight="1">
      <c r="A8" s="3">
        <f t="shared" si="1"/>
        <v>7</v>
      </c>
      <c r="B8" s="7"/>
      <c r="C8" s="5" t="s">
        <v>22</v>
      </c>
      <c r="D8" s="6" t="s">
        <v>10</v>
      </c>
      <c r="E8" s="9"/>
      <c r="F8" s="6" t="s">
        <v>10</v>
      </c>
      <c r="G8" s="6"/>
      <c r="H8" s="5" t="s">
        <v>23</v>
      </c>
    </row>
    <row r="9" ht="12.0" customHeight="1">
      <c r="A9" s="3">
        <f t="shared" si="1"/>
        <v>8</v>
      </c>
      <c r="B9" s="7"/>
      <c r="C9" s="5" t="s">
        <v>24</v>
      </c>
      <c r="D9" s="6" t="s">
        <v>10</v>
      </c>
      <c r="E9" s="9"/>
      <c r="F9" s="6" t="s">
        <v>10</v>
      </c>
      <c r="G9" s="6"/>
      <c r="H9" s="5" t="s">
        <v>25</v>
      </c>
    </row>
    <row r="10" ht="12.0" customHeight="1">
      <c r="A10" s="3">
        <f t="shared" si="1"/>
        <v>9</v>
      </c>
      <c r="B10" s="10"/>
      <c r="C10" s="8" t="s">
        <v>26</v>
      </c>
      <c r="D10" s="6" t="s">
        <v>10</v>
      </c>
      <c r="E10" s="9"/>
      <c r="F10" s="6" t="s">
        <v>10</v>
      </c>
      <c r="G10" s="6"/>
      <c r="H10" s="5" t="s">
        <v>27</v>
      </c>
    </row>
    <row r="11" ht="12.0" customHeight="1">
      <c r="A11" s="3">
        <f t="shared" si="1"/>
        <v>10</v>
      </c>
      <c r="B11" s="11" t="s">
        <v>28</v>
      </c>
      <c r="C11" s="5" t="s">
        <v>29</v>
      </c>
      <c r="D11" s="6" t="s">
        <v>10</v>
      </c>
      <c r="E11" s="6" t="s">
        <v>10</v>
      </c>
      <c r="F11" s="6" t="s">
        <v>10</v>
      </c>
      <c r="G11" s="6"/>
      <c r="H11" s="5" t="s">
        <v>30</v>
      </c>
    </row>
    <row r="12" ht="12.0" customHeight="1">
      <c r="A12" s="3">
        <f t="shared" si="1"/>
        <v>11</v>
      </c>
      <c r="B12" s="7"/>
      <c r="C12" s="5" t="s">
        <v>31</v>
      </c>
      <c r="D12" s="6" t="s">
        <v>10</v>
      </c>
      <c r="E12" s="6" t="s">
        <v>10</v>
      </c>
      <c r="F12" s="6" t="s">
        <v>10</v>
      </c>
      <c r="G12" s="6"/>
      <c r="H12" s="5" t="s">
        <v>32</v>
      </c>
    </row>
    <row r="13" ht="12.0" customHeight="1">
      <c r="A13" s="3">
        <f t="shared" si="1"/>
        <v>12</v>
      </c>
      <c r="B13" s="7"/>
      <c r="C13" s="5" t="s">
        <v>33</v>
      </c>
      <c r="D13" s="6" t="s">
        <v>10</v>
      </c>
      <c r="E13" s="6" t="s">
        <v>10</v>
      </c>
      <c r="F13" s="6" t="s">
        <v>10</v>
      </c>
      <c r="G13" s="6"/>
      <c r="H13" s="5" t="s">
        <v>34</v>
      </c>
    </row>
    <row r="14" ht="12.0" customHeight="1">
      <c r="A14" s="3">
        <f t="shared" si="1"/>
        <v>13</v>
      </c>
      <c r="B14" s="7"/>
      <c r="C14" s="5" t="s">
        <v>35</v>
      </c>
      <c r="D14" s="6" t="s">
        <v>10</v>
      </c>
      <c r="E14" s="6" t="s">
        <v>10</v>
      </c>
      <c r="F14" s="6" t="s">
        <v>10</v>
      </c>
      <c r="G14" s="6"/>
      <c r="H14" s="5" t="s">
        <v>36</v>
      </c>
    </row>
    <row r="15" ht="12.0" customHeight="1">
      <c r="A15" s="3">
        <f t="shared" si="1"/>
        <v>14</v>
      </c>
      <c r="B15" s="7"/>
      <c r="C15" s="5" t="s">
        <v>37</v>
      </c>
      <c r="D15" s="6" t="s">
        <v>10</v>
      </c>
      <c r="E15" s="6" t="s">
        <v>10</v>
      </c>
      <c r="F15" s="6" t="s">
        <v>10</v>
      </c>
      <c r="G15" s="6"/>
      <c r="H15" s="5" t="s">
        <v>38</v>
      </c>
    </row>
    <row r="16" ht="12.0" customHeight="1">
      <c r="A16" s="3">
        <f t="shared" si="1"/>
        <v>15</v>
      </c>
      <c r="B16" s="7"/>
      <c r="C16" s="5" t="s">
        <v>39</v>
      </c>
      <c r="D16" s="6" t="s">
        <v>10</v>
      </c>
      <c r="E16" s="6" t="s">
        <v>10</v>
      </c>
      <c r="F16" s="6" t="s">
        <v>10</v>
      </c>
      <c r="G16" s="6"/>
      <c r="H16" s="5" t="s">
        <v>40</v>
      </c>
    </row>
    <row r="17" ht="12.0" customHeight="1">
      <c r="A17" s="3">
        <f t="shared" si="1"/>
        <v>16</v>
      </c>
      <c r="B17" s="7"/>
      <c r="C17" s="5" t="s">
        <v>41</v>
      </c>
      <c r="D17" s="6" t="s">
        <v>10</v>
      </c>
      <c r="E17" s="6" t="s">
        <v>10</v>
      </c>
      <c r="F17" s="6" t="s">
        <v>10</v>
      </c>
      <c r="G17" s="6"/>
      <c r="H17" s="5" t="s">
        <v>42</v>
      </c>
    </row>
    <row r="18" ht="12.0" customHeight="1">
      <c r="A18" s="3">
        <f t="shared" si="1"/>
        <v>17</v>
      </c>
      <c r="B18" s="7"/>
      <c r="C18" s="5" t="s">
        <v>43</v>
      </c>
      <c r="D18" s="6" t="s">
        <v>10</v>
      </c>
      <c r="E18" s="6" t="s">
        <v>10</v>
      </c>
      <c r="F18" s="6" t="s">
        <v>10</v>
      </c>
      <c r="G18" s="6"/>
      <c r="H18" s="5" t="s">
        <v>44</v>
      </c>
    </row>
    <row r="19" ht="12.0" customHeight="1">
      <c r="A19" s="3">
        <f t="shared" si="1"/>
        <v>18</v>
      </c>
      <c r="B19" s="7"/>
      <c r="C19" s="5" t="s">
        <v>45</v>
      </c>
      <c r="D19" s="6" t="s">
        <v>10</v>
      </c>
      <c r="E19" s="6" t="s">
        <v>10</v>
      </c>
      <c r="F19" s="6" t="s">
        <v>10</v>
      </c>
      <c r="G19" s="6"/>
      <c r="H19" s="5" t="s">
        <v>46</v>
      </c>
    </row>
    <row r="20" ht="12.0" customHeight="1">
      <c r="A20" s="3">
        <f t="shared" si="1"/>
        <v>19</v>
      </c>
      <c r="B20" s="7"/>
      <c r="C20" s="5" t="s">
        <v>47</v>
      </c>
      <c r="D20" s="6" t="s">
        <v>10</v>
      </c>
      <c r="E20" s="6" t="s">
        <v>10</v>
      </c>
      <c r="F20" s="6" t="s">
        <v>10</v>
      </c>
      <c r="G20" s="6"/>
      <c r="H20" s="5" t="s">
        <v>48</v>
      </c>
    </row>
    <row r="21" ht="12.0" customHeight="1">
      <c r="A21" s="3">
        <f t="shared" si="1"/>
        <v>20</v>
      </c>
      <c r="B21" s="7"/>
      <c r="C21" s="5" t="s">
        <v>49</v>
      </c>
      <c r="D21" s="6" t="s">
        <v>10</v>
      </c>
      <c r="E21" s="6" t="s">
        <v>10</v>
      </c>
      <c r="F21" s="6" t="s">
        <v>10</v>
      </c>
      <c r="G21" s="6"/>
      <c r="H21" s="5" t="s">
        <v>50</v>
      </c>
    </row>
    <row r="22" ht="12.0" customHeight="1">
      <c r="A22" s="3">
        <f t="shared" si="1"/>
        <v>21</v>
      </c>
      <c r="B22" s="7"/>
      <c r="C22" s="5" t="s">
        <v>51</v>
      </c>
      <c r="D22" s="6" t="s">
        <v>10</v>
      </c>
      <c r="E22" s="6" t="s">
        <v>10</v>
      </c>
      <c r="F22" s="6" t="s">
        <v>10</v>
      </c>
      <c r="G22" s="6"/>
      <c r="H22" s="5" t="s">
        <v>52</v>
      </c>
    </row>
    <row r="23" ht="12.0" customHeight="1">
      <c r="A23" s="3">
        <f t="shared" si="1"/>
        <v>22</v>
      </c>
      <c r="B23" s="7"/>
      <c r="C23" s="5" t="s">
        <v>53</v>
      </c>
      <c r="D23" s="6" t="s">
        <v>10</v>
      </c>
      <c r="E23" s="6" t="s">
        <v>10</v>
      </c>
      <c r="F23" s="6" t="s">
        <v>10</v>
      </c>
      <c r="G23" s="6"/>
      <c r="H23" s="5" t="s">
        <v>54</v>
      </c>
    </row>
    <row r="24" ht="12.0" customHeight="1">
      <c r="A24" s="3">
        <f t="shared" si="1"/>
        <v>23</v>
      </c>
      <c r="B24" s="7"/>
      <c r="C24" s="5" t="s">
        <v>55</v>
      </c>
      <c r="D24" s="6" t="s">
        <v>10</v>
      </c>
      <c r="E24" s="6" t="s">
        <v>10</v>
      </c>
      <c r="F24" s="6" t="s">
        <v>10</v>
      </c>
      <c r="G24" s="6"/>
      <c r="H24" s="5" t="s">
        <v>56</v>
      </c>
    </row>
    <row r="25" ht="12.0" customHeight="1">
      <c r="A25" s="3">
        <f t="shared" si="1"/>
        <v>24</v>
      </c>
      <c r="B25" s="7"/>
      <c r="C25" s="5" t="s">
        <v>57</v>
      </c>
      <c r="D25" s="6" t="s">
        <v>10</v>
      </c>
      <c r="E25" s="6" t="s">
        <v>10</v>
      </c>
      <c r="F25" s="6" t="s">
        <v>10</v>
      </c>
      <c r="G25" s="6"/>
      <c r="H25" s="5" t="s">
        <v>58</v>
      </c>
    </row>
    <row r="26" ht="12.0" customHeight="1">
      <c r="A26" s="3">
        <f t="shared" si="1"/>
        <v>25</v>
      </c>
      <c r="B26" s="10"/>
      <c r="C26" s="5" t="s">
        <v>59</v>
      </c>
      <c r="D26" s="6" t="s">
        <v>10</v>
      </c>
      <c r="E26" s="6" t="s">
        <v>10</v>
      </c>
      <c r="F26" s="6" t="s">
        <v>10</v>
      </c>
      <c r="G26" s="6"/>
      <c r="H26" s="5" t="s">
        <v>60</v>
      </c>
    </row>
    <row r="27" ht="12.0" customHeight="1">
      <c r="A27" s="3">
        <f t="shared" si="1"/>
        <v>26</v>
      </c>
      <c r="B27" s="4" t="s">
        <v>61</v>
      </c>
      <c r="C27" s="5" t="s">
        <v>62</v>
      </c>
      <c r="D27" s="6" t="s">
        <v>10</v>
      </c>
      <c r="E27" s="9"/>
      <c r="F27" s="9"/>
      <c r="G27" s="9"/>
      <c r="H27" s="5" t="s">
        <v>63</v>
      </c>
    </row>
    <row r="28" ht="12.0" customHeight="1">
      <c r="A28" s="3">
        <f t="shared" si="1"/>
        <v>27</v>
      </c>
      <c r="B28" s="7"/>
      <c r="C28" s="5" t="s">
        <v>64</v>
      </c>
      <c r="D28" s="6" t="s">
        <v>10</v>
      </c>
      <c r="E28" s="9"/>
      <c r="F28" s="9"/>
      <c r="G28" s="9"/>
      <c r="H28" s="5" t="s">
        <v>65</v>
      </c>
    </row>
    <row r="29" ht="12.0" customHeight="1">
      <c r="A29" s="3">
        <f t="shared" si="1"/>
        <v>28</v>
      </c>
      <c r="B29" s="7"/>
      <c r="C29" s="5" t="s">
        <v>66</v>
      </c>
      <c r="D29" s="6" t="s">
        <v>10</v>
      </c>
      <c r="E29" s="9"/>
      <c r="F29" s="9"/>
      <c r="G29" s="9"/>
      <c r="H29" s="5" t="s">
        <v>67</v>
      </c>
    </row>
    <row r="30" ht="12.0" customHeight="1">
      <c r="A30" s="3">
        <f t="shared" si="1"/>
        <v>29</v>
      </c>
      <c r="B30" s="7"/>
      <c r="C30" s="5" t="s">
        <v>68</v>
      </c>
      <c r="D30" s="6" t="s">
        <v>10</v>
      </c>
      <c r="E30" s="9"/>
      <c r="F30" s="9"/>
      <c r="G30" s="9"/>
      <c r="H30" s="5" t="s">
        <v>69</v>
      </c>
    </row>
    <row r="31" ht="12.0" customHeight="1">
      <c r="A31" s="3">
        <f t="shared" si="1"/>
        <v>30</v>
      </c>
      <c r="B31" s="7"/>
      <c r="C31" s="5" t="s">
        <v>70</v>
      </c>
      <c r="D31" s="6" t="s">
        <v>10</v>
      </c>
      <c r="E31" s="9"/>
      <c r="F31" s="9"/>
      <c r="G31" s="9"/>
      <c r="H31" s="5" t="s">
        <v>71</v>
      </c>
    </row>
    <row r="32" ht="12.0" customHeight="1">
      <c r="A32" s="3">
        <f t="shared" si="1"/>
        <v>31</v>
      </c>
      <c r="B32" s="10"/>
      <c r="C32" s="5" t="s">
        <v>72</v>
      </c>
      <c r="D32" s="6" t="s">
        <v>10</v>
      </c>
      <c r="E32" s="9"/>
      <c r="F32" s="9"/>
      <c r="G32" s="9"/>
      <c r="H32" s="5" t="s">
        <v>73</v>
      </c>
    </row>
    <row r="33" ht="12.0" customHeight="1">
      <c r="A33" s="3">
        <f t="shared" si="1"/>
        <v>32</v>
      </c>
      <c r="B33" s="4" t="s">
        <v>74</v>
      </c>
      <c r="C33" s="5" t="s">
        <v>75</v>
      </c>
      <c r="D33" s="6" t="s">
        <v>10</v>
      </c>
      <c r="E33" s="9"/>
      <c r="F33" s="9"/>
      <c r="G33" s="9"/>
      <c r="H33" s="5" t="s">
        <v>76</v>
      </c>
    </row>
    <row r="34" ht="12.0" customHeight="1">
      <c r="A34" s="3">
        <f t="shared" si="1"/>
        <v>33</v>
      </c>
      <c r="B34" s="7"/>
      <c r="C34" s="5" t="s">
        <v>77</v>
      </c>
      <c r="D34" s="6" t="s">
        <v>10</v>
      </c>
      <c r="E34" s="9"/>
      <c r="F34" s="9"/>
      <c r="G34" s="9"/>
      <c r="H34" s="5" t="s">
        <v>40</v>
      </c>
    </row>
    <row r="35" ht="12.0" customHeight="1">
      <c r="A35" s="3">
        <f t="shared" si="1"/>
        <v>34</v>
      </c>
      <c r="B35" s="7"/>
      <c r="C35" s="5" t="s">
        <v>78</v>
      </c>
      <c r="D35" s="6" t="s">
        <v>10</v>
      </c>
      <c r="E35" s="9"/>
      <c r="F35" s="9"/>
      <c r="G35" s="9"/>
      <c r="H35" s="5" t="s">
        <v>79</v>
      </c>
    </row>
    <row r="36" ht="12.0" customHeight="1">
      <c r="A36" s="3">
        <f t="shared" si="1"/>
        <v>35</v>
      </c>
      <c r="B36" s="7"/>
      <c r="C36" s="5" t="s">
        <v>80</v>
      </c>
      <c r="D36" s="6" t="s">
        <v>10</v>
      </c>
      <c r="E36" s="9"/>
      <c r="F36" s="9"/>
      <c r="G36" s="9"/>
      <c r="H36" s="5" t="s">
        <v>81</v>
      </c>
    </row>
    <row r="37" ht="12.0" customHeight="1">
      <c r="A37" s="3">
        <f t="shared" si="1"/>
        <v>36</v>
      </c>
      <c r="B37" s="7"/>
      <c r="C37" s="5" t="s">
        <v>82</v>
      </c>
      <c r="D37" s="6" t="s">
        <v>10</v>
      </c>
      <c r="E37" s="9"/>
      <c r="F37" s="9"/>
      <c r="G37" s="9"/>
      <c r="H37" s="5" t="s">
        <v>83</v>
      </c>
    </row>
    <row r="38" ht="12.0" customHeight="1">
      <c r="A38" s="3">
        <f t="shared" si="1"/>
        <v>37</v>
      </c>
      <c r="B38" s="10"/>
      <c r="C38" s="5" t="s">
        <v>84</v>
      </c>
      <c r="D38" s="6" t="s">
        <v>10</v>
      </c>
      <c r="E38" s="9"/>
      <c r="F38" s="9"/>
      <c r="G38" s="9"/>
      <c r="H38" s="5" t="s">
        <v>85</v>
      </c>
    </row>
    <row r="39" ht="12.0" customHeight="1">
      <c r="A39" s="3">
        <f t="shared" si="1"/>
        <v>38</v>
      </c>
      <c r="B39" s="4" t="s">
        <v>86</v>
      </c>
      <c r="C39" s="5" t="s">
        <v>87</v>
      </c>
      <c r="D39" s="6" t="s">
        <v>10</v>
      </c>
      <c r="E39" s="9"/>
      <c r="F39" s="9"/>
      <c r="G39" s="9"/>
      <c r="H39" s="5" t="s">
        <v>88</v>
      </c>
    </row>
    <row r="40" ht="12.0" customHeight="1">
      <c r="A40" s="3">
        <f t="shared" si="1"/>
        <v>39</v>
      </c>
      <c r="B40" s="7"/>
      <c r="C40" s="5" t="s">
        <v>89</v>
      </c>
      <c r="D40" s="6" t="s">
        <v>10</v>
      </c>
      <c r="E40" s="9"/>
      <c r="F40" s="9"/>
      <c r="G40" s="9"/>
      <c r="H40" s="5" t="s">
        <v>90</v>
      </c>
    </row>
    <row r="41" ht="12.0" customHeight="1">
      <c r="A41" s="3">
        <f t="shared" si="1"/>
        <v>40</v>
      </c>
      <c r="B41" s="7"/>
      <c r="C41" s="5" t="s">
        <v>91</v>
      </c>
      <c r="D41" s="6" t="s">
        <v>10</v>
      </c>
      <c r="E41" s="9"/>
      <c r="F41" s="9"/>
      <c r="G41" s="9"/>
      <c r="H41" s="5" t="s">
        <v>92</v>
      </c>
    </row>
    <row r="42" ht="12.0" customHeight="1">
      <c r="A42" s="3">
        <f t="shared" si="1"/>
        <v>41</v>
      </c>
      <c r="B42" s="7"/>
      <c r="C42" s="5" t="s">
        <v>93</v>
      </c>
      <c r="D42" s="6" t="s">
        <v>10</v>
      </c>
      <c r="E42" s="9"/>
      <c r="F42" s="9"/>
      <c r="G42" s="9"/>
      <c r="H42" s="5" t="s">
        <v>94</v>
      </c>
    </row>
    <row r="43" ht="12.0" customHeight="1">
      <c r="A43" s="3">
        <f t="shared" si="1"/>
        <v>42</v>
      </c>
      <c r="B43" s="10"/>
      <c r="C43" s="5" t="s">
        <v>95</v>
      </c>
      <c r="D43" s="6" t="s">
        <v>10</v>
      </c>
      <c r="E43" s="9"/>
      <c r="F43" s="9"/>
      <c r="G43" s="9"/>
      <c r="H43" s="5" t="s">
        <v>96</v>
      </c>
    </row>
    <row r="44" ht="12.0" customHeight="1">
      <c r="A44" s="3">
        <f t="shared" si="1"/>
        <v>43</v>
      </c>
      <c r="B44" s="4" t="s">
        <v>97</v>
      </c>
      <c r="C44" s="5" t="s">
        <v>98</v>
      </c>
      <c r="D44" s="6" t="s">
        <v>10</v>
      </c>
      <c r="E44" s="9"/>
      <c r="F44" s="9"/>
      <c r="G44" s="9"/>
      <c r="H44" s="5" t="s">
        <v>99</v>
      </c>
    </row>
    <row r="45" ht="12.0" customHeight="1">
      <c r="A45" s="3">
        <f t="shared" si="1"/>
        <v>44</v>
      </c>
      <c r="B45" s="7"/>
      <c r="C45" s="5" t="s">
        <v>100</v>
      </c>
      <c r="D45" s="6" t="s">
        <v>10</v>
      </c>
      <c r="E45" s="9"/>
      <c r="F45" s="9"/>
      <c r="G45" s="9"/>
      <c r="H45" s="5" t="s">
        <v>101</v>
      </c>
    </row>
    <row r="46" ht="12.0" customHeight="1">
      <c r="A46" s="3">
        <f t="shared" si="1"/>
        <v>45</v>
      </c>
      <c r="B46" s="7"/>
      <c r="C46" s="5" t="s">
        <v>102</v>
      </c>
      <c r="D46" s="6" t="s">
        <v>10</v>
      </c>
      <c r="E46" s="9"/>
      <c r="F46" s="9"/>
      <c r="G46" s="9"/>
      <c r="H46" s="5" t="s">
        <v>103</v>
      </c>
    </row>
    <row r="47" ht="12.0" customHeight="1">
      <c r="A47" s="3">
        <f t="shared" si="1"/>
        <v>46</v>
      </c>
      <c r="B47" s="7"/>
      <c r="C47" s="5" t="s">
        <v>104</v>
      </c>
      <c r="D47" s="6" t="s">
        <v>10</v>
      </c>
      <c r="E47" s="9"/>
      <c r="F47" s="9"/>
      <c r="G47" s="9"/>
      <c r="H47" s="5" t="s">
        <v>105</v>
      </c>
    </row>
    <row r="48" ht="12.0" customHeight="1">
      <c r="A48" s="3">
        <f t="shared" si="1"/>
        <v>47</v>
      </c>
      <c r="B48" s="10"/>
      <c r="C48" s="5" t="s">
        <v>106</v>
      </c>
      <c r="D48" s="6" t="s">
        <v>10</v>
      </c>
      <c r="E48" s="9"/>
      <c r="F48" s="9"/>
      <c r="G48" s="9"/>
      <c r="H48" s="5" t="s">
        <v>107</v>
      </c>
    </row>
    <row r="49" ht="12.0" customHeight="1">
      <c r="A49" s="3">
        <f t="shared" si="1"/>
        <v>48</v>
      </c>
      <c r="B49" s="4" t="s">
        <v>108</v>
      </c>
      <c r="C49" s="5" t="s">
        <v>109</v>
      </c>
      <c r="D49" s="6" t="s">
        <v>10</v>
      </c>
      <c r="E49" s="9"/>
      <c r="F49" s="9"/>
      <c r="G49" s="9"/>
      <c r="H49" s="5" t="s">
        <v>110</v>
      </c>
    </row>
    <row r="50" ht="12.0" customHeight="1">
      <c r="A50" s="3">
        <f t="shared" si="1"/>
        <v>49</v>
      </c>
      <c r="B50" s="7"/>
      <c r="C50" s="5" t="s">
        <v>111</v>
      </c>
      <c r="D50" s="6" t="s">
        <v>10</v>
      </c>
      <c r="E50" s="9"/>
      <c r="F50" s="9"/>
      <c r="G50" s="9"/>
      <c r="H50" s="5" t="s">
        <v>112</v>
      </c>
    </row>
    <row r="51" ht="12.0" customHeight="1">
      <c r="A51" s="3">
        <f t="shared" si="1"/>
        <v>50</v>
      </c>
      <c r="B51" s="7"/>
      <c r="C51" s="5" t="s">
        <v>113</v>
      </c>
      <c r="D51" s="6" t="s">
        <v>10</v>
      </c>
      <c r="E51" s="9"/>
      <c r="F51" s="9"/>
      <c r="G51" s="9"/>
      <c r="H51" s="5" t="s">
        <v>114</v>
      </c>
    </row>
    <row r="52" ht="12.0" customHeight="1">
      <c r="A52" s="3">
        <f t="shared" si="1"/>
        <v>51</v>
      </c>
      <c r="B52" s="7"/>
      <c r="C52" s="5" t="s">
        <v>115</v>
      </c>
      <c r="D52" s="6" t="s">
        <v>10</v>
      </c>
      <c r="E52" s="9"/>
      <c r="F52" s="9"/>
      <c r="G52" s="9"/>
      <c r="H52" s="5" t="s">
        <v>116</v>
      </c>
    </row>
    <row r="53" ht="12.0" customHeight="1">
      <c r="A53" s="3">
        <f t="shared" si="1"/>
        <v>52</v>
      </c>
      <c r="B53" s="10"/>
      <c r="C53" s="5" t="s">
        <v>117</v>
      </c>
      <c r="D53" s="6" t="s">
        <v>10</v>
      </c>
      <c r="E53" s="9"/>
      <c r="F53" s="9"/>
      <c r="G53" s="9"/>
      <c r="H53" s="5" t="s">
        <v>118</v>
      </c>
    </row>
    <row r="54" ht="12.0" customHeight="1">
      <c r="A54" s="3">
        <f t="shared" si="1"/>
        <v>53</v>
      </c>
      <c r="B54" s="4" t="s">
        <v>119</v>
      </c>
      <c r="C54" s="5" t="s">
        <v>120</v>
      </c>
      <c r="D54" s="6" t="s">
        <v>10</v>
      </c>
      <c r="E54" s="9"/>
      <c r="F54" s="9"/>
      <c r="G54" s="9"/>
      <c r="H54" s="5" t="s">
        <v>121</v>
      </c>
    </row>
    <row r="55" ht="12.0" customHeight="1">
      <c r="A55" s="3">
        <f t="shared" si="1"/>
        <v>54</v>
      </c>
      <c r="B55" s="7"/>
      <c r="C55" s="5" t="s">
        <v>122</v>
      </c>
      <c r="D55" s="6" t="s">
        <v>10</v>
      </c>
      <c r="E55" s="9"/>
      <c r="F55" s="9"/>
      <c r="G55" s="9"/>
      <c r="H55" s="5" t="s">
        <v>123</v>
      </c>
    </row>
    <row r="56" ht="12.0" customHeight="1">
      <c r="A56" s="3">
        <f t="shared" si="1"/>
        <v>55</v>
      </c>
      <c r="B56" s="7"/>
      <c r="C56" s="5" t="s">
        <v>124</v>
      </c>
      <c r="D56" s="6" t="s">
        <v>10</v>
      </c>
      <c r="E56" s="9"/>
      <c r="F56" s="9"/>
      <c r="G56" s="9"/>
      <c r="H56" s="5" t="s">
        <v>60</v>
      </c>
    </row>
    <row r="57" ht="12.0" customHeight="1">
      <c r="A57" s="3">
        <f t="shared" si="1"/>
        <v>56</v>
      </c>
      <c r="B57" s="7"/>
      <c r="C57" s="5" t="s">
        <v>125</v>
      </c>
      <c r="D57" s="6" t="s">
        <v>10</v>
      </c>
      <c r="E57" s="9"/>
      <c r="F57" s="9"/>
      <c r="G57" s="9"/>
      <c r="H57" s="5" t="s">
        <v>126</v>
      </c>
    </row>
    <row r="58" ht="12.0" customHeight="1">
      <c r="A58" s="3">
        <f t="shared" si="1"/>
        <v>57</v>
      </c>
      <c r="B58" s="7"/>
      <c r="C58" s="5" t="s">
        <v>127</v>
      </c>
      <c r="D58" s="6" t="s">
        <v>10</v>
      </c>
      <c r="E58" s="9"/>
      <c r="F58" s="9"/>
      <c r="G58" s="9"/>
      <c r="H58" s="5" t="s">
        <v>128</v>
      </c>
    </row>
    <row r="59" ht="12.0" customHeight="1">
      <c r="A59" s="3">
        <f t="shared" si="1"/>
        <v>58</v>
      </c>
      <c r="B59" s="10"/>
      <c r="C59" s="12" t="s">
        <v>129</v>
      </c>
      <c r="D59" s="6" t="s">
        <v>10</v>
      </c>
      <c r="E59" s="9"/>
      <c r="F59" s="9"/>
      <c r="G59" s="9"/>
      <c r="H59" s="5" t="s">
        <v>130</v>
      </c>
    </row>
    <row r="60" ht="12.0" customHeight="1">
      <c r="A60" s="3">
        <f t="shared" si="1"/>
        <v>59</v>
      </c>
      <c r="B60" s="13" t="s">
        <v>131</v>
      </c>
      <c r="C60" s="12" t="s">
        <v>132</v>
      </c>
      <c r="D60" s="6" t="s">
        <v>10</v>
      </c>
      <c r="E60" s="9"/>
      <c r="F60" s="9"/>
      <c r="G60" s="9"/>
      <c r="H60" s="5" t="s">
        <v>133</v>
      </c>
    </row>
    <row r="61" ht="12.0" customHeight="1">
      <c r="A61" s="3">
        <f t="shared" si="1"/>
        <v>60</v>
      </c>
      <c r="B61" s="7"/>
      <c r="C61" s="12" t="s">
        <v>134</v>
      </c>
      <c r="D61" s="6" t="s">
        <v>10</v>
      </c>
      <c r="E61" s="9"/>
      <c r="F61" s="9"/>
      <c r="G61" s="9"/>
      <c r="H61" s="5" t="s">
        <v>135</v>
      </c>
    </row>
    <row r="62" ht="12.0" customHeight="1">
      <c r="A62" s="3">
        <f t="shared" si="1"/>
        <v>61</v>
      </c>
      <c r="B62" s="7"/>
      <c r="C62" s="12" t="s">
        <v>136</v>
      </c>
      <c r="D62" s="6" t="s">
        <v>10</v>
      </c>
      <c r="E62" s="9"/>
      <c r="F62" s="9"/>
      <c r="G62" s="9"/>
      <c r="H62" s="5" t="s">
        <v>137</v>
      </c>
    </row>
    <row r="63" ht="12.0" customHeight="1">
      <c r="A63" s="3">
        <f t="shared" si="1"/>
        <v>62</v>
      </c>
      <c r="B63" s="7"/>
      <c r="C63" s="12" t="s">
        <v>138</v>
      </c>
      <c r="D63" s="6" t="s">
        <v>10</v>
      </c>
      <c r="E63" s="9"/>
      <c r="F63" s="9"/>
      <c r="G63" s="9"/>
      <c r="H63" s="5" t="s">
        <v>139</v>
      </c>
    </row>
    <row r="64" ht="12.0" customHeight="1">
      <c r="A64" s="3">
        <f t="shared" si="1"/>
        <v>63</v>
      </c>
      <c r="B64" s="10"/>
      <c r="C64" s="12" t="s">
        <v>140</v>
      </c>
      <c r="D64" s="6" t="s">
        <v>10</v>
      </c>
      <c r="E64" s="9"/>
      <c r="F64" s="9"/>
      <c r="G64" s="9"/>
      <c r="H64" s="5" t="s">
        <v>141</v>
      </c>
    </row>
    <row r="65" ht="12.0" customHeight="1">
      <c r="A65" s="3">
        <f t="shared" si="1"/>
        <v>64</v>
      </c>
      <c r="B65" s="13" t="s">
        <v>142</v>
      </c>
      <c r="C65" s="12" t="s">
        <v>143</v>
      </c>
      <c r="D65" s="6" t="s">
        <v>10</v>
      </c>
      <c r="E65" s="9"/>
      <c r="F65" s="9"/>
      <c r="G65" s="9"/>
      <c r="H65" s="5" t="s">
        <v>144</v>
      </c>
    </row>
    <row r="66" ht="12.0" customHeight="1">
      <c r="A66" s="3">
        <f t="shared" si="1"/>
        <v>65</v>
      </c>
      <c r="B66" s="7"/>
      <c r="C66" s="12" t="s">
        <v>145</v>
      </c>
      <c r="D66" s="6" t="s">
        <v>10</v>
      </c>
      <c r="E66" s="9"/>
      <c r="F66" s="9"/>
      <c r="G66" s="9"/>
      <c r="H66" s="5" t="s">
        <v>146</v>
      </c>
    </row>
    <row r="67" ht="12.0" customHeight="1">
      <c r="A67" s="3">
        <f t="shared" si="1"/>
        <v>66</v>
      </c>
      <c r="B67" s="7"/>
      <c r="C67" s="12" t="s">
        <v>147</v>
      </c>
      <c r="D67" s="6" t="s">
        <v>10</v>
      </c>
      <c r="E67" s="9"/>
      <c r="F67" s="9"/>
      <c r="G67" s="9"/>
      <c r="H67" s="5" t="s">
        <v>148</v>
      </c>
    </row>
    <row r="68" ht="12.0" customHeight="1">
      <c r="A68" s="3">
        <f t="shared" si="1"/>
        <v>67</v>
      </c>
      <c r="B68" s="10"/>
      <c r="C68" s="12" t="s">
        <v>149</v>
      </c>
      <c r="D68" s="6" t="s">
        <v>10</v>
      </c>
      <c r="E68" s="9"/>
      <c r="F68" s="9"/>
      <c r="G68" s="9"/>
      <c r="H68" s="5" t="s">
        <v>150</v>
      </c>
    </row>
    <row r="69" ht="12.0" customHeight="1">
      <c r="A69" s="3">
        <f t="shared" si="1"/>
        <v>68</v>
      </c>
      <c r="B69" s="12" t="s">
        <v>151</v>
      </c>
      <c r="C69" s="12" t="s">
        <v>151</v>
      </c>
      <c r="D69" s="6"/>
      <c r="E69" s="9"/>
      <c r="F69" s="6" t="s">
        <v>10</v>
      </c>
      <c r="G69" s="9"/>
      <c r="H69" s="5" t="s">
        <v>152</v>
      </c>
    </row>
    <row r="70" ht="12.0" customHeight="1">
      <c r="A70" s="3">
        <f t="shared" si="1"/>
        <v>69</v>
      </c>
      <c r="B70" s="12" t="s">
        <v>153</v>
      </c>
      <c r="C70" s="12" t="s">
        <v>153</v>
      </c>
      <c r="D70" s="6" t="s">
        <v>10</v>
      </c>
      <c r="E70" s="9"/>
      <c r="F70" s="9"/>
      <c r="G70" s="9"/>
      <c r="H70" s="14" t="s">
        <v>154</v>
      </c>
    </row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</sheetData>
  <mergeCells count="10">
    <mergeCell ref="B54:B59"/>
    <mergeCell ref="B60:B64"/>
    <mergeCell ref="B65:B68"/>
    <mergeCell ref="B2:B10"/>
    <mergeCell ref="B11:B26"/>
    <mergeCell ref="B27:B32"/>
    <mergeCell ref="B33:B38"/>
    <mergeCell ref="B39:B43"/>
    <mergeCell ref="B44:B48"/>
    <mergeCell ref="B49:B5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4.0"/>
    <col customWidth="1" min="2" max="2" width="21.13"/>
    <col customWidth="1" min="3" max="3" width="40.13"/>
    <col customWidth="1" hidden="1" min="4" max="4" width="49.0"/>
    <col customWidth="1" min="5" max="5" width="17.25"/>
    <col customWidth="1" hidden="1" min="6" max="6" width="14.88"/>
    <col customWidth="1" min="7" max="7" width="19.75"/>
    <col customWidth="1" min="8" max="8" width="9.25"/>
    <col customWidth="1" min="9" max="9" width="9.5"/>
    <col customWidth="1" min="10" max="15" width="8.88"/>
    <col customWidth="1" min="16" max="16" width="7.5"/>
    <col customWidth="1" min="17" max="19" width="9.5"/>
    <col customWidth="1" min="20" max="20" width="20.13"/>
    <col customWidth="1" min="21" max="27" width="10.88"/>
  </cols>
  <sheetData>
    <row r="1" ht="12.0" customHeight="1">
      <c r="A1" s="15"/>
      <c r="B1" s="16"/>
      <c r="C1" s="16"/>
      <c r="D1" s="16"/>
      <c r="E1" s="16"/>
      <c r="F1" s="16"/>
      <c r="G1" s="16"/>
      <c r="H1" s="16"/>
      <c r="I1" s="16"/>
      <c r="J1" s="17">
        <v>0.1</v>
      </c>
      <c r="K1" s="17">
        <v>0.1</v>
      </c>
      <c r="L1" s="17">
        <v>0.1</v>
      </c>
      <c r="M1" s="17">
        <v>0.5</v>
      </c>
      <c r="N1" s="17">
        <v>0.2</v>
      </c>
      <c r="O1" s="17"/>
      <c r="P1" s="16"/>
      <c r="Q1" s="16">
        <v>0.3</v>
      </c>
      <c r="R1" s="18">
        <f t="shared" ref="R1:S1" si="1">SUBTOTAL(109, R4:R72)</f>
        <v>4440</v>
      </c>
      <c r="S1" s="18">
        <f t="shared" si="1"/>
        <v>4440</v>
      </c>
      <c r="T1" s="16"/>
      <c r="U1" s="16"/>
      <c r="V1" s="16"/>
      <c r="W1" s="16"/>
      <c r="X1" s="16"/>
      <c r="Y1" s="16"/>
      <c r="Z1" s="16"/>
      <c r="AA1" s="16"/>
    </row>
    <row r="2" ht="24.75" customHeight="1">
      <c r="A2" s="19" t="s">
        <v>0</v>
      </c>
      <c r="B2" s="20" t="s">
        <v>1</v>
      </c>
      <c r="C2" s="21" t="s">
        <v>155</v>
      </c>
      <c r="D2" s="20" t="s">
        <v>156</v>
      </c>
      <c r="E2" s="22" t="s">
        <v>157</v>
      </c>
      <c r="F2" s="21" t="s">
        <v>158</v>
      </c>
      <c r="G2" s="22" t="s">
        <v>159</v>
      </c>
      <c r="H2" s="23" t="s">
        <v>160</v>
      </c>
      <c r="I2" s="24"/>
      <c r="J2" s="23" t="s">
        <v>161</v>
      </c>
      <c r="K2" s="25"/>
      <c r="L2" s="25"/>
      <c r="M2" s="25"/>
      <c r="N2" s="25"/>
      <c r="O2" s="24"/>
      <c r="P2" s="26" t="s">
        <v>162</v>
      </c>
      <c r="Q2" s="26" t="s">
        <v>163</v>
      </c>
      <c r="R2" s="27" t="s">
        <v>164</v>
      </c>
      <c r="S2" s="28"/>
      <c r="T2" s="20" t="s">
        <v>165</v>
      </c>
      <c r="U2" s="16"/>
      <c r="V2" s="16"/>
      <c r="W2" s="16"/>
      <c r="X2" s="16"/>
      <c r="Y2" s="16"/>
      <c r="Z2" s="16"/>
      <c r="AA2" s="16"/>
    </row>
    <row r="3" ht="12.0" customHeight="1">
      <c r="A3" s="29"/>
      <c r="B3" s="30"/>
      <c r="C3" s="30"/>
      <c r="D3" s="30"/>
      <c r="E3" s="31"/>
      <c r="F3" s="30"/>
      <c r="G3" s="31"/>
      <c r="H3" s="32" t="s">
        <v>166</v>
      </c>
      <c r="I3" s="32" t="s">
        <v>167</v>
      </c>
      <c r="J3" s="32" t="s">
        <v>168</v>
      </c>
      <c r="K3" s="32" t="s">
        <v>169</v>
      </c>
      <c r="L3" s="32" t="s">
        <v>170</v>
      </c>
      <c r="M3" s="32" t="s">
        <v>171</v>
      </c>
      <c r="N3" s="32" t="s">
        <v>172</v>
      </c>
      <c r="O3" s="32" t="s">
        <v>173</v>
      </c>
      <c r="P3" s="33"/>
      <c r="Q3" s="33"/>
      <c r="R3" s="34" t="s">
        <v>160</v>
      </c>
      <c r="S3" s="34" t="s">
        <v>174</v>
      </c>
      <c r="T3" s="30"/>
      <c r="U3" s="16"/>
      <c r="V3" s="16"/>
      <c r="W3" s="16"/>
      <c r="X3" s="16"/>
      <c r="Y3" s="16"/>
      <c r="Z3" s="16"/>
      <c r="AA3" s="16"/>
    </row>
    <row r="4" ht="22.5" customHeight="1">
      <c r="A4" s="35">
        <f t="shared" ref="A4:A20" si="2">ROW()-3</f>
        <v>1</v>
      </c>
      <c r="B4" s="36" t="s">
        <v>8</v>
      </c>
      <c r="C4" s="37" t="s">
        <v>9</v>
      </c>
      <c r="D4" s="38" t="s">
        <v>175</v>
      </c>
      <c r="E4" s="39" t="s">
        <v>176</v>
      </c>
      <c r="F4" s="40">
        <v>7.0</v>
      </c>
      <c r="G4" s="41" t="s">
        <v>177</v>
      </c>
      <c r="H4" s="42" t="s">
        <v>178</v>
      </c>
      <c r="I4" s="37" t="s">
        <v>178</v>
      </c>
      <c r="J4" s="37" t="s">
        <v>179</v>
      </c>
      <c r="K4" s="37" t="s">
        <v>179</v>
      </c>
      <c r="L4" s="37" t="s">
        <v>179</v>
      </c>
      <c r="M4" s="37" t="s">
        <v>179</v>
      </c>
      <c r="N4" s="37" t="s">
        <v>179</v>
      </c>
      <c r="O4" s="37" t="s">
        <v>179</v>
      </c>
      <c r="P4" s="43">
        <v>0.0</v>
      </c>
      <c r="Q4" s="44" t="str">
        <f>IF(O4="Doing","Medium",IF(P4&gt;=(1+$Q$1)*VLOOKUP(E4,MasterData!$A$11:$C$13,3,0),"Low",IF(AND((1-$Q$1)*VLOOKUP(E4,MasterData!$A$11:$C$13,3,0)&lt;P4,P4&lt;(1+$Q$1)*VLOOKUP(E4,MasterData!$A$11:$C$13,3,0)),"Medium","High")))</f>
        <v>High</v>
      </c>
      <c r="R4" s="44">
        <f>IFERROR(VLOOKUP(E4,MasterData!$A$11:$B$13,2,0),0)</f>
        <v>120</v>
      </c>
      <c r="S4" s="44">
        <f>IFERROR(VLOOKUP(E4,MasterData!$A$11:$B$13,2,0)*VLOOKUP(Q4,MasterData!$A$16:$B$18,2,0),0)</f>
        <v>120</v>
      </c>
      <c r="T4" s="45"/>
      <c r="U4" s="16"/>
      <c r="V4" s="16"/>
      <c r="W4" s="16"/>
      <c r="X4" s="16"/>
      <c r="Y4" s="16"/>
      <c r="Z4" s="16"/>
      <c r="AA4" s="16"/>
    </row>
    <row r="5" ht="22.5" customHeight="1">
      <c r="A5" s="35">
        <f t="shared" si="2"/>
        <v>2</v>
      </c>
      <c r="B5" s="7"/>
      <c r="C5" s="37" t="s">
        <v>180</v>
      </c>
      <c r="D5" s="46" t="s">
        <v>181</v>
      </c>
      <c r="E5" s="39" t="s">
        <v>182</v>
      </c>
      <c r="F5" s="40">
        <v>6.0</v>
      </c>
      <c r="G5" s="41" t="s">
        <v>177</v>
      </c>
      <c r="H5" s="47" t="s">
        <v>183</v>
      </c>
      <c r="I5" s="37" t="s">
        <v>183</v>
      </c>
      <c r="J5" s="37" t="s">
        <v>179</v>
      </c>
      <c r="K5" s="37" t="s">
        <v>179</v>
      </c>
      <c r="L5" s="37" t="s">
        <v>179</v>
      </c>
      <c r="M5" s="37" t="s">
        <v>179</v>
      </c>
      <c r="N5" s="37" t="s">
        <v>179</v>
      </c>
      <c r="O5" s="45" t="str">
        <f t="shared" ref="O5:O6" si="3">IF(AND(J5="Completed",K5="Completed",L5="Completed",M5="Completed",N5="Completed"),"Completed", "Doing")</f>
        <v>Completed</v>
      </c>
      <c r="P5" s="43">
        <v>0.0</v>
      </c>
      <c r="Q5" s="44" t="str">
        <f>IF(O5="Doing","Medium",IF(P5&gt;=(1+$Q$1)*VLOOKUP(E5,MasterData!$A$11:$C$13,3,0),"Low",IF(AND((1-$Q$1)*VLOOKUP(E5,MasterData!$A$11:$C$13,3,0)&lt;P5,P5&lt;(1+$Q$1)*VLOOKUP(E5,MasterData!$A$11:$C$13,3,0)),"Medium","High")))</f>
        <v>High</v>
      </c>
      <c r="R5" s="44">
        <f>IFERROR(VLOOKUP(E5,MasterData!$A$11:$B$13,2,0),0)</f>
        <v>60</v>
      </c>
      <c r="S5" s="44">
        <f>IFERROR(VLOOKUP(E5,MasterData!$A$11:$B$13,2,0)*VLOOKUP(Q5,MasterData!$A$16:$B$18,2,0),0)</f>
        <v>60</v>
      </c>
      <c r="T5" s="45"/>
      <c r="U5" s="16"/>
      <c r="V5" s="16"/>
      <c r="W5" s="16"/>
      <c r="X5" s="16"/>
      <c r="Y5" s="16"/>
      <c r="Z5" s="16"/>
      <c r="AA5" s="16"/>
    </row>
    <row r="6" ht="22.5" customHeight="1">
      <c r="A6" s="35">
        <f t="shared" si="2"/>
        <v>3</v>
      </c>
      <c r="B6" s="7"/>
      <c r="C6" s="43" t="s">
        <v>14</v>
      </c>
      <c r="D6" s="46" t="s">
        <v>184</v>
      </c>
      <c r="E6" s="39" t="s">
        <v>182</v>
      </c>
      <c r="F6" s="48"/>
      <c r="G6" s="41" t="s">
        <v>177</v>
      </c>
      <c r="H6" s="47" t="s">
        <v>183</v>
      </c>
      <c r="I6" s="37" t="s">
        <v>183</v>
      </c>
      <c r="J6" s="37" t="s">
        <v>179</v>
      </c>
      <c r="K6" s="37" t="s">
        <v>179</v>
      </c>
      <c r="L6" s="37" t="s">
        <v>179</v>
      </c>
      <c r="M6" s="37" t="s">
        <v>179</v>
      </c>
      <c r="N6" s="37" t="s">
        <v>179</v>
      </c>
      <c r="O6" s="45" t="str">
        <f t="shared" si="3"/>
        <v>Completed</v>
      </c>
      <c r="P6" s="43"/>
      <c r="Q6" s="44" t="str">
        <f>IF(O6="Doing","Medium",IF(P6&gt;=(1+$Q$1)*VLOOKUP(E6,MasterData!$A$11:$C$13,3,0),"Low",IF(AND((1-$Q$1)*VLOOKUP(E6,MasterData!$A$11:$C$13,3,0)&lt;P6,P6&lt;(1+$Q$1)*VLOOKUP(E6,MasterData!$A$11:$C$13,3,0)),"Medium","High")))</f>
        <v>High</v>
      </c>
      <c r="R6" s="44">
        <f>IFERROR(VLOOKUP(E6,MasterData!$A$11:$B$13,2,0),0)</f>
        <v>60</v>
      </c>
      <c r="S6" s="44">
        <f>IFERROR(VLOOKUP(E6,MasterData!$A$11:$B$13,2,0)*VLOOKUP(Q6,MasterData!$A$16:$B$18,2,0),0)</f>
        <v>60</v>
      </c>
      <c r="T6" s="49"/>
      <c r="U6" s="16"/>
      <c r="V6" s="16"/>
      <c r="W6" s="16"/>
      <c r="X6" s="16"/>
      <c r="Y6" s="16"/>
      <c r="Z6" s="16"/>
      <c r="AA6" s="16"/>
    </row>
    <row r="7" ht="22.5" customHeight="1">
      <c r="A7" s="35">
        <f t="shared" si="2"/>
        <v>4</v>
      </c>
      <c r="B7" s="7"/>
      <c r="C7" s="43" t="s">
        <v>16</v>
      </c>
      <c r="D7" s="46" t="s">
        <v>185</v>
      </c>
      <c r="E7" s="39" t="s">
        <v>182</v>
      </c>
      <c r="F7" s="40">
        <v>8.0</v>
      </c>
      <c r="G7" s="50" t="s">
        <v>186</v>
      </c>
      <c r="H7" s="47" t="s">
        <v>183</v>
      </c>
      <c r="I7" s="37" t="s">
        <v>183</v>
      </c>
      <c r="J7" s="37" t="s">
        <v>179</v>
      </c>
      <c r="K7" s="37" t="s">
        <v>179</v>
      </c>
      <c r="L7" s="37" t="s">
        <v>179</v>
      </c>
      <c r="M7" s="37" t="s">
        <v>179</v>
      </c>
      <c r="N7" s="37" t="s">
        <v>179</v>
      </c>
      <c r="O7" s="37" t="s">
        <v>179</v>
      </c>
      <c r="P7" s="49"/>
      <c r="Q7" s="44" t="str">
        <f>IF(O7="Doing","Medium",IF(P7&gt;=(1+$Q$1)*VLOOKUP(E7,MasterData!$A$11:$C$13,3,0),"Low",IF(AND((1-$Q$1)*VLOOKUP(E7,MasterData!$A$11:$C$13,3,0)&lt;P7,P7&lt;(1+$Q$1)*VLOOKUP(E7,MasterData!$A$11:$C$13,3,0)),"Medium","High")))</f>
        <v>High</v>
      </c>
      <c r="R7" s="44">
        <f>IFERROR(VLOOKUP(E7,MasterData!$A$11:$B$13,2,0),0)</f>
        <v>60</v>
      </c>
      <c r="S7" s="44">
        <f>IFERROR(VLOOKUP(E7,MasterData!$A$11:$B$13,2,0)*VLOOKUP(Q7,MasterData!$A$16:$B$18,2,0),0)</f>
        <v>60</v>
      </c>
      <c r="T7" s="49"/>
      <c r="U7" s="16"/>
      <c r="V7" s="16"/>
      <c r="W7" s="16"/>
      <c r="X7" s="16"/>
      <c r="Y7" s="16"/>
      <c r="Z7" s="16"/>
      <c r="AA7" s="16"/>
    </row>
    <row r="8" ht="22.5" customHeight="1">
      <c r="A8" s="35">
        <f t="shared" si="2"/>
        <v>5</v>
      </c>
      <c r="B8" s="7"/>
      <c r="C8" s="43" t="s">
        <v>18</v>
      </c>
      <c r="D8" s="46" t="s">
        <v>187</v>
      </c>
      <c r="E8" s="39" t="s">
        <v>182</v>
      </c>
      <c r="F8" s="48"/>
      <c r="G8" s="51" t="s">
        <v>188</v>
      </c>
      <c r="H8" s="52" t="s">
        <v>189</v>
      </c>
      <c r="I8" s="37" t="s">
        <v>189</v>
      </c>
      <c r="J8" s="37" t="s">
        <v>179</v>
      </c>
      <c r="K8" s="37" t="s">
        <v>179</v>
      </c>
      <c r="L8" s="37" t="s">
        <v>179</v>
      </c>
      <c r="M8" s="37" t="s">
        <v>179</v>
      </c>
      <c r="N8" s="37" t="s">
        <v>179</v>
      </c>
      <c r="O8" s="45" t="str">
        <f t="shared" ref="O8:O10" si="4">IF(AND(J8="Completed",K8="Completed",L8="Completed",M8="Completed",N8="Completed"),"Completed", "Doing")</f>
        <v>Completed</v>
      </c>
      <c r="P8" s="49"/>
      <c r="Q8" s="44" t="str">
        <f>IF(O8="Doing","Medium",IF(P8&gt;=(1+$Q$1)*VLOOKUP(E8,MasterData!$A$11:$C$13,3,0),"Low",IF(AND((1-$Q$1)*VLOOKUP(E8,MasterData!$A$11:$C$13,3,0)&lt;P8,P8&lt;(1+$Q$1)*VLOOKUP(E8,MasterData!$A$11:$C$13,3,0)),"Medium","High")))</f>
        <v>High</v>
      </c>
      <c r="R8" s="44">
        <f>IFERROR(VLOOKUP(E8,MasterData!$A$11:$B$13,2,0),0)</f>
        <v>60</v>
      </c>
      <c r="S8" s="44">
        <f>IFERROR(VLOOKUP(E8,MasterData!$A$11:$B$13,2,0)*VLOOKUP(Q8,MasterData!$A$16:$B$18,2,0),0)</f>
        <v>60</v>
      </c>
      <c r="T8" s="49"/>
      <c r="U8" s="16"/>
      <c r="V8" s="16"/>
      <c r="W8" s="16"/>
      <c r="X8" s="16"/>
      <c r="Y8" s="16"/>
      <c r="Z8" s="16"/>
      <c r="AA8" s="16"/>
    </row>
    <row r="9" ht="22.5" customHeight="1">
      <c r="A9" s="35">
        <f t="shared" si="2"/>
        <v>6</v>
      </c>
      <c r="B9" s="7"/>
      <c r="C9" s="43" t="s">
        <v>20</v>
      </c>
      <c r="D9" s="46" t="s">
        <v>190</v>
      </c>
      <c r="E9" s="39" t="s">
        <v>176</v>
      </c>
      <c r="F9" s="48"/>
      <c r="G9" s="41" t="s">
        <v>177</v>
      </c>
      <c r="H9" s="47" t="s">
        <v>183</v>
      </c>
      <c r="I9" s="37" t="s">
        <v>183</v>
      </c>
      <c r="J9" s="37" t="s">
        <v>179</v>
      </c>
      <c r="K9" s="37" t="s">
        <v>179</v>
      </c>
      <c r="L9" s="37" t="s">
        <v>179</v>
      </c>
      <c r="M9" s="37" t="s">
        <v>179</v>
      </c>
      <c r="N9" s="37" t="s">
        <v>179</v>
      </c>
      <c r="O9" s="45" t="str">
        <f t="shared" si="4"/>
        <v>Completed</v>
      </c>
      <c r="P9" s="49"/>
      <c r="Q9" s="44" t="str">
        <f>IF(O9="Doing","Medium",IF(P9&gt;=(1+$Q$1)*VLOOKUP(E9,MasterData!$A$11:$C$13,3,0),"Low",IF(AND((1-$Q$1)*VLOOKUP(E9,MasterData!$A$11:$C$13,3,0)&lt;P9,P9&lt;(1+$Q$1)*VLOOKUP(E9,MasterData!$A$11:$C$13,3,0)),"Medium","High")))</f>
        <v>High</v>
      </c>
      <c r="R9" s="44">
        <f>IFERROR(VLOOKUP(E9,MasterData!$A$11:$B$13,2,0),0)</f>
        <v>120</v>
      </c>
      <c r="S9" s="44">
        <f>IFERROR(VLOOKUP(E9,MasterData!$A$11:$B$13,2,0)*VLOOKUP(Q9,MasterData!$A$16:$B$18,2,0),0)</f>
        <v>120</v>
      </c>
      <c r="T9" s="49"/>
      <c r="U9" s="16"/>
      <c r="V9" s="16"/>
      <c r="W9" s="16"/>
      <c r="X9" s="16"/>
      <c r="Y9" s="16"/>
      <c r="Z9" s="16"/>
      <c r="AA9" s="16"/>
    </row>
    <row r="10" ht="22.5" customHeight="1">
      <c r="A10" s="35">
        <f t="shared" si="2"/>
        <v>7</v>
      </c>
      <c r="B10" s="7"/>
      <c r="C10" s="43" t="s">
        <v>22</v>
      </c>
      <c r="D10" s="46" t="s">
        <v>191</v>
      </c>
      <c r="E10" s="39" t="s">
        <v>182</v>
      </c>
      <c r="F10" s="48"/>
      <c r="G10" s="51" t="s">
        <v>188</v>
      </c>
      <c r="H10" s="52" t="s">
        <v>189</v>
      </c>
      <c r="I10" s="37" t="s">
        <v>189</v>
      </c>
      <c r="J10" s="37" t="s">
        <v>179</v>
      </c>
      <c r="K10" s="37" t="s">
        <v>179</v>
      </c>
      <c r="L10" s="37" t="s">
        <v>179</v>
      </c>
      <c r="M10" s="37" t="s">
        <v>179</v>
      </c>
      <c r="N10" s="37" t="s">
        <v>179</v>
      </c>
      <c r="O10" s="45" t="str">
        <f t="shared" si="4"/>
        <v>Completed</v>
      </c>
      <c r="P10" s="49"/>
      <c r="Q10" s="44" t="str">
        <f>IF(O10="Doing","Medium",IF(P10&gt;=(1+$Q$1)*VLOOKUP(E10,MasterData!$A$11:$C$13,3,0),"Low",IF(AND((1-$Q$1)*VLOOKUP(E10,MasterData!$A$11:$C$13,3,0)&lt;P10,P10&lt;(1+$Q$1)*VLOOKUP(E10,MasterData!$A$11:$C$13,3,0)),"Medium","High")))</f>
        <v>High</v>
      </c>
      <c r="R10" s="44">
        <f>IFERROR(VLOOKUP(E10,MasterData!$A$11:$B$13,2,0),0)</f>
        <v>60</v>
      </c>
      <c r="S10" s="44">
        <f>IFERROR(VLOOKUP(E10,MasterData!$A$11:$B$13,2,0)*VLOOKUP(Q10,MasterData!$A$16:$B$18,2,0),0)</f>
        <v>60</v>
      </c>
      <c r="T10" s="49"/>
      <c r="U10" s="16"/>
      <c r="V10" s="16"/>
      <c r="W10" s="16"/>
      <c r="X10" s="16"/>
      <c r="Y10" s="16"/>
      <c r="Z10" s="16"/>
      <c r="AA10" s="16"/>
    </row>
    <row r="11" ht="22.5" customHeight="1">
      <c r="A11" s="35">
        <f t="shared" si="2"/>
        <v>8</v>
      </c>
      <c r="B11" s="7"/>
      <c r="C11" s="43" t="s">
        <v>24</v>
      </c>
      <c r="D11" s="46"/>
      <c r="E11" s="39" t="s">
        <v>182</v>
      </c>
      <c r="F11" s="48"/>
      <c r="G11" s="50" t="s">
        <v>186</v>
      </c>
      <c r="H11" s="47" t="s">
        <v>183</v>
      </c>
      <c r="I11" s="37" t="s">
        <v>183</v>
      </c>
      <c r="J11" s="37" t="s">
        <v>179</v>
      </c>
      <c r="K11" s="37" t="s">
        <v>179</v>
      </c>
      <c r="L11" s="37" t="s">
        <v>179</v>
      </c>
      <c r="M11" s="37" t="s">
        <v>179</v>
      </c>
      <c r="N11" s="37" t="s">
        <v>179</v>
      </c>
      <c r="O11" s="37" t="s">
        <v>179</v>
      </c>
      <c r="P11" s="49"/>
      <c r="Q11" s="44" t="str">
        <f>IF(O11="Doing","Medium",IF(P11&gt;=(1+$Q$1)*VLOOKUP(E11,MasterData!$A$11:$C$13,3,0),"Low",IF(AND((1-$Q$1)*VLOOKUP(E11,MasterData!$A$11:$C$13,3,0)&lt;P11,P11&lt;(1+$Q$1)*VLOOKUP(E11,MasterData!$A$11:$C$13,3,0)),"Medium","High")))</f>
        <v>High</v>
      </c>
      <c r="R11" s="44">
        <f>IFERROR(VLOOKUP(E11,MasterData!$A$11:$B$13,2,0),0)</f>
        <v>60</v>
      </c>
      <c r="S11" s="44">
        <f>IFERROR(VLOOKUP(E11,MasterData!$A$11:$B$13,2,0)*VLOOKUP(Q11,MasterData!$A$16:$B$18,2,0),0)</f>
        <v>60</v>
      </c>
      <c r="T11" s="49"/>
      <c r="U11" s="16"/>
      <c r="V11" s="16"/>
      <c r="W11" s="16"/>
      <c r="X11" s="16"/>
      <c r="Y11" s="16"/>
      <c r="Z11" s="16"/>
      <c r="AA11" s="16"/>
    </row>
    <row r="12" ht="22.5" customHeight="1">
      <c r="A12" s="35">
        <f t="shared" si="2"/>
        <v>9</v>
      </c>
      <c r="B12" s="10"/>
      <c r="C12" s="43" t="s">
        <v>192</v>
      </c>
      <c r="D12" s="46"/>
      <c r="E12" s="39" t="s">
        <v>182</v>
      </c>
      <c r="F12" s="48"/>
      <c r="G12" s="51" t="s">
        <v>188</v>
      </c>
      <c r="H12" s="52" t="s">
        <v>189</v>
      </c>
      <c r="I12" s="37" t="s">
        <v>189</v>
      </c>
      <c r="J12" s="37" t="s">
        <v>179</v>
      </c>
      <c r="K12" s="37" t="s">
        <v>179</v>
      </c>
      <c r="L12" s="37" t="s">
        <v>179</v>
      </c>
      <c r="M12" s="37" t="s">
        <v>179</v>
      </c>
      <c r="N12" s="37" t="s">
        <v>179</v>
      </c>
      <c r="O12" s="37" t="s">
        <v>179</v>
      </c>
      <c r="P12" s="49"/>
      <c r="Q12" s="44" t="str">
        <f>IF(O12="Doing","Medium",IF(P12&gt;=(1+$Q$1)*VLOOKUP(E12,MasterData!$A$11:$C$13,3,0),"Low",IF(AND((1-$Q$1)*VLOOKUP(E12,MasterData!$A$11:$C$13,3,0)&lt;P12,P12&lt;(1+$Q$1)*VLOOKUP(E12,MasterData!$A$11:$C$13,3,0)),"Medium","High")))</f>
        <v>High</v>
      </c>
      <c r="R12" s="53">
        <v>60.0</v>
      </c>
      <c r="S12" s="53">
        <v>60.0</v>
      </c>
      <c r="T12" s="49"/>
      <c r="U12" s="16"/>
      <c r="V12" s="16"/>
      <c r="W12" s="16"/>
      <c r="X12" s="16"/>
      <c r="Y12" s="16"/>
      <c r="Z12" s="16"/>
      <c r="AA12" s="16"/>
    </row>
    <row r="13" ht="22.5" customHeight="1">
      <c r="A13" s="35">
        <f t="shared" si="2"/>
        <v>10</v>
      </c>
      <c r="B13" s="54" t="s">
        <v>28</v>
      </c>
      <c r="C13" s="43" t="s">
        <v>29</v>
      </c>
      <c r="D13" s="46" t="s">
        <v>193</v>
      </c>
      <c r="E13" s="39" t="s">
        <v>176</v>
      </c>
      <c r="F13" s="48"/>
      <c r="G13" s="50" t="s">
        <v>186</v>
      </c>
      <c r="H13" s="47" t="s">
        <v>183</v>
      </c>
      <c r="I13" s="37" t="s">
        <v>183</v>
      </c>
      <c r="J13" s="37" t="s">
        <v>179</v>
      </c>
      <c r="K13" s="37" t="s">
        <v>179</v>
      </c>
      <c r="L13" s="37" t="s">
        <v>179</v>
      </c>
      <c r="M13" s="37" t="s">
        <v>179</v>
      </c>
      <c r="N13" s="37" t="s">
        <v>179</v>
      </c>
      <c r="O13" s="37" t="s">
        <v>179</v>
      </c>
      <c r="P13" s="49"/>
      <c r="Q13" s="44" t="str">
        <f>IF(O13="Doing","Medium",IF(P13&gt;=(1+$Q$1)*VLOOKUP(E13,MasterData!$A$11:$C$13,3,0),"Low",IF(AND((1-$Q$1)*VLOOKUP(E13,MasterData!$A$11:$C$13,3,0)&lt;P13,P13&lt;(1+$Q$1)*VLOOKUP(E13,MasterData!$A$11:$C$13,3,0)),"Medium","High")))</f>
        <v>High</v>
      </c>
      <c r="R13" s="44">
        <f>IFERROR(VLOOKUP(E13,MasterData!$A$11:$B$13,2,0),0)</f>
        <v>120</v>
      </c>
      <c r="S13" s="44">
        <f>IFERROR(VLOOKUP(E13,MasterData!$A$11:$B$13,2,0)*VLOOKUP(Q13,MasterData!$A$16:$B$18,2,0),0)</f>
        <v>120</v>
      </c>
      <c r="T13" s="49"/>
      <c r="U13" s="16"/>
      <c r="V13" s="16"/>
      <c r="W13" s="16"/>
      <c r="X13" s="16"/>
      <c r="Y13" s="16"/>
      <c r="Z13" s="16"/>
      <c r="AA13" s="16"/>
    </row>
    <row r="14" ht="22.5" customHeight="1">
      <c r="A14" s="35">
        <f t="shared" si="2"/>
        <v>11</v>
      </c>
      <c r="B14" s="7"/>
      <c r="C14" s="43" t="s">
        <v>31</v>
      </c>
      <c r="D14" s="46"/>
      <c r="E14" s="39" t="s">
        <v>182</v>
      </c>
      <c r="F14" s="48"/>
      <c r="G14" s="50" t="s">
        <v>186</v>
      </c>
      <c r="H14" s="52" t="s">
        <v>189</v>
      </c>
      <c r="I14" s="37" t="s">
        <v>189</v>
      </c>
      <c r="J14" s="37" t="s">
        <v>179</v>
      </c>
      <c r="K14" s="37" t="s">
        <v>179</v>
      </c>
      <c r="L14" s="37" t="s">
        <v>179</v>
      </c>
      <c r="M14" s="37" t="s">
        <v>179</v>
      </c>
      <c r="N14" s="37" t="s">
        <v>179</v>
      </c>
      <c r="O14" s="37" t="s">
        <v>179</v>
      </c>
      <c r="P14" s="49"/>
      <c r="Q14" s="44" t="str">
        <f>IF(O14="Doing","Medium",IF(P14&gt;=(1+$Q$1)*VLOOKUP(E14,MasterData!$A$11:$C$13,3,0),"Low",IF(AND((1-$Q$1)*VLOOKUP(E14,MasterData!$A$11:$C$13,3,0)&lt;P14,P14&lt;(1+$Q$1)*VLOOKUP(E14,MasterData!$A$11:$C$13,3,0)),"Medium","High")))</f>
        <v>High</v>
      </c>
      <c r="R14" s="44">
        <f>IFERROR(VLOOKUP(E14,MasterData!$A$11:$B$13,2,0),0)</f>
        <v>60</v>
      </c>
      <c r="S14" s="44">
        <f>IFERROR(VLOOKUP(E14,MasterData!$A$11:$B$13,2,0)*VLOOKUP(Q14,MasterData!$A$16:$B$18,2,0),0)</f>
        <v>60</v>
      </c>
      <c r="T14" s="49"/>
      <c r="U14" s="16"/>
      <c r="V14" s="16"/>
      <c r="W14" s="16"/>
      <c r="X14" s="16"/>
      <c r="Y14" s="16"/>
      <c r="Z14" s="16"/>
      <c r="AA14" s="16"/>
    </row>
    <row r="15" ht="22.5" customHeight="1">
      <c r="A15" s="35">
        <f t="shared" si="2"/>
        <v>12</v>
      </c>
      <c r="B15" s="7"/>
      <c r="C15" s="43" t="s">
        <v>33</v>
      </c>
      <c r="D15" s="46"/>
      <c r="E15" s="39" t="s">
        <v>182</v>
      </c>
      <c r="F15" s="48"/>
      <c r="G15" s="55" t="s">
        <v>194</v>
      </c>
      <c r="H15" s="52" t="s">
        <v>189</v>
      </c>
      <c r="I15" s="37" t="s">
        <v>189</v>
      </c>
      <c r="J15" s="37" t="s">
        <v>179</v>
      </c>
      <c r="K15" s="37" t="s">
        <v>179</v>
      </c>
      <c r="L15" s="37" t="s">
        <v>179</v>
      </c>
      <c r="M15" s="37" t="s">
        <v>179</v>
      </c>
      <c r="N15" s="37" t="s">
        <v>179</v>
      </c>
      <c r="O15" s="37" t="s">
        <v>179</v>
      </c>
      <c r="P15" s="49"/>
      <c r="Q15" s="44" t="str">
        <f>IF(O15="Doing","Medium",IF(P15&gt;=(1+$Q$1)*VLOOKUP(E15,MasterData!$A$11:$C$13,3,0),"Low",IF(AND((1-$Q$1)*VLOOKUP(E15,MasterData!$A$11:$C$13,3,0)&lt;P15,P15&lt;(1+$Q$1)*VLOOKUP(E15,MasterData!$A$11:$C$13,3,0)),"Medium","High")))</f>
        <v>High</v>
      </c>
      <c r="R15" s="44">
        <f>IFERROR(VLOOKUP(E15,MasterData!$A$11:$B$13,2,0),0)</f>
        <v>60</v>
      </c>
      <c r="S15" s="44">
        <f>IFERROR(VLOOKUP(E15,MasterData!$A$11:$B$13,2,0)*VLOOKUP(Q15,MasterData!$A$16:$B$18,2,0),0)</f>
        <v>60</v>
      </c>
      <c r="T15" s="49"/>
      <c r="U15" s="16"/>
      <c r="V15" s="16"/>
      <c r="W15" s="16"/>
      <c r="X15" s="16"/>
      <c r="Y15" s="16"/>
      <c r="Z15" s="16"/>
      <c r="AA15" s="16"/>
    </row>
    <row r="16" ht="22.5" customHeight="1">
      <c r="A16" s="35">
        <f t="shared" si="2"/>
        <v>13</v>
      </c>
      <c r="B16" s="7"/>
      <c r="C16" s="43" t="s">
        <v>35</v>
      </c>
      <c r="D16" s="46"/>
      <c r="E16" s="39" t="s">
        <v>182</v>
      </c>
      <c r="F16" s="48"/>
      <c r="G16" s="55" t="s">
        <v>194</v>
      </c>
      <c r="H16" s="52" t="s">
        <v>189</v>
      </c>
      <c r="I16" s="37" t="s">
        <v>189</v>
      </c>
      <c r="J16" s="37" t="s">
        <v>179</v>
      </c>
      <c r="K16" s="37" t="s">
        <v>179</v>
      </c>
      <c r="L16" s="37" t="s">
        <v>179</v>
      </c>
      <c r="M16" s="37" t="s">
        <v>179</v>
      </c>
      <c r="N16" s="37" t="s">
        <v>179</v>
      </c>
      <c r="O16" s="37" t="s">
        <v>179</v>
      </c>
      <c r="P16" s="49"/>
      <c r="Q16" s="44" t="str">
        <f>IF(O16="Doing","Medium",IF(P16&gt;=(1+$Q$1)*VLOOKUP(E16,MasterData!$A$11:$C$13,3,0),"Low",IF(AND((1-$Q$1)*VLOOKUP(E16,MasterData!$A$11:$C$13,3,0)&lt;P16,P16&lt;(1+$Q$1)*VLOOKUP(E16,MasterData!$A$11:$C$13,3,0)),"Medium","High")))</f>
        <v>High</v>
      </c>
      <c r="R16" s="44">
        <f>IFERROR(VLOOKUP(E16,MasterData!$A$11:$B$13,2,0),0)</f>
        <v>60</v>
      </c>
      <c r="S16" s="44">
        <f>IFERROR(VLOOKUP(E16,MasterData!$A$11:$B$13,2,0)*VLOOKUP(Q16,MasterData!$A$16:$B$18,2,0),0)</f>
        <v>60</v>
      </c>
      <c r="T16" s="49"/>
      <c r="U16" s="16"/>
      <c r="V16" s="16"/>
      <c r="W16" s="16"/>
      <c r="X16" s="16"/>
      <c r="Y16" s="16"/>
      <c r="Z16" s="16"/>
      <c r="AA16" s="16"/>
    </row>
    <row r="17" ht="22.5" customHeight="1">
      <c r="A17" s="35">
        <f t="shared" si="2"/>
        <v>14</v>
      </c>
      <c r="B17" s="7"/>
      <c r="C17" s="43" t="s">
        <v>37</v>
      </c>
      <c r="D17" s="46" t="s">
        <v>195</v>
      </c>
      <c r="E17" s="39" t="s">
        <v>182</v>
      </c>
      <c r="F17" s="48"/>
      <c r="G17" s="55" t="s">
        <v>194</v>
      </c>
      <c r="H17" s="52" t="s">
        <v>189</v>
      </c>
      <c r="I17" s="37" t="s">
        <v>189</v>
      </c>
      <c r="J17" s="37" t="s">
        <v>179</v>
      </c>
      <c r="K17" s="37" t="s">
        <v>179</v>
      </c>
      <c r="L17" s="37" t="s">
        <v>179</v>
      </c>
      <c r="M17" s="37" t="s">
        <v>179</v>
      </c>
      <c r="N17" s="37" t="s">
        <v>179</v>
      </c>
      <c r="O17" s="37" t="s">
        <v>179</v>
      </c>
      <c r="P17" s="49"/>
      <c r="Q17" s="44" t="str">
        <f>IF(O17="Doing","Medium",IF(P17&gt;=(1+$Q$1)*VLOOKUP(E17,MasterData!$A$11:$C$13,3,0),"Low",IF(AND((1-$Q$1)*VLOOKUP(E17,MasterData!$A$11:$C$13,3,0)&lt;P17,P17&lt;(1+$Q$1)*VLOOKUP(E17,MasterData!$A$11:$C$13,3,0)),"Medium","High")))</f>
        <v>High</v>
      </c>
      <c r="R17" s="44">
        <f>IFERROR(VLOOKUP(E17,MasterData!$A$11:$B$13,2,0),0)</f>
        <v>60</v>
      </c>
      <c r="S17" s="44">
        <f>IFERROR(VLOOKUP(E17,MasterData!$A$11:$B$13,2,0)*VLOOKUP(Q17,MasterData!$A$16:$B$18,2,0),0)</f>
        <v>60</v>
      </c>
      <c r="T17" s="49"/>
      <c r="U17" s="16"/>
      <c r="V17" s="16"/>
      <c r="W17" s="16"/>
      <c r="X17" s="16"/>
      <c r="Y17" s="16"/>
      <c r="Z17" s="16"/>
      <c r="AA17" s="16"/>
    </row>
    <row r="18" ht="22.5" customHeight="1">
      <c r="A18" s="35">
        <f t="shared" si="2"/>
        <v>15</v>
      </c>
      <c r="B18" s="7"/>
      <c r="C18" s="43" t="s">
        <v>39</v>
      </c>
      <c r="D18" s="46"/>
      <c r="E18" s="39" t="s">
        <v>182</v>
      </c>
      <c r="F18" s="48"/>
      <c r="G18" s="55" t="s">
        <v>194</v>
      </c>
      <c r="H18" s="52" t="s">
        <v>189</v>
      </c>
      <c r="I18" s="37" t="s">
        <v>189</v>
      </c>
      <c r="J18" s="37" t="s">
        <v>179</v>
      </c>
      <c r="K18" s="37" t="s">
        <v>179</v>
      </c>
      <c r="L18" s="37" t="s">
        <v>179</v>
      </c>
      <c r="M18" s="37" t="s">
        <v>179</v>
      </c>
      <c r="N18" s="37" t="s">
        <v>179</v>
      </c>
      <c r="O18" s="37" t="s">
        <v>179</v>
      </c>
      <c r="P18" s="49"/>
      <c r="Q18" s="44" t="str">
        <f>IF(O18="Doing","Medium",IF(P18&gt;=(1+$Q$1)*VLOOKUP(E18,MasterData!$A$11:$C$13,3,0),"Low",IF(AND((1-$Q$1)*VLOOKUP(E18,MasterData!$A$11:$C$13,3,0)&lt;P18,P18&lt;(1+$Q$1)*VLOOKUP(E18,MasterData!$A$11:$C$13,3,0)),"Medium","High")))</f>
        <v>High</v>
      </c>
      <c r="R18" s="44">
        <f>IFERROR(VLOOKUP(E18,MasterData!$A$11:$B$13,2,0),0)</f>
        <v>60</v>
      </c>
      <c r="S18" s="44">
        <f>IFERROR(VLOOKUP(E18,MasterData!$A$11:$B$13,2,0)*VLOOKUP(Q18,MasterData!$A$16:$B$18,2,0),0)</f>
        <v>60</v>
      </c>
      <c r="T18" s="49"/>
      <c r="U18" s="16"/>
      <c r="V18" s="16"/>
      <c r="W18" s="16"/>
      <c r="X18" s="16"/>
      <c r="Y18" s="16"/>
      <c r="Z18" s="16"/>
      <c r="AA18" s="16"/>
    </row>
    <row r="19" ht="22.5" customHeight="1">
      <c r="A19" s="35">
        <f t="shared" si="2"/>
        <v>16</v>
      </c>
      <c r="B19" s="7"/>
      <c r="C19" s="43" t="s">
        <v>196</v>
      </c>
      <c r="D19" s="46"/>
      <c r="E19" s="39" t="s">
        <v>182</v>
      </c>
      <c r="F19" s="48"/>
      <c r="G19" s="55" t="s">
        <v>194</v>
      </c>
      <c r="H19" s="52" t="s">
        <v>189</v>
      </c>
      <c r="I19" s="37" t="s">
        <v>189</v>
      </c>
      <c r="J19" s="37" t="s">
        <v>179</v>
      </c>
      <c r="K19" s="37" t="s">
        <v>179</v>
      </c>
      <c r="L19" s="37" t="s">
        <v>179</v>
      </c>
      <c r="M19" s="37" t="s">
        <v>179</v>
      </c>
      <c r="N19" s="37" t="s">
        <v>179</v>
      </c>
      <c r="O19" s="37" t="s">
        <v>179</v>
      </c>
      <c r="P19" s="49"/>
      <c r="Q19" s="44" t="str">
        <f>IF(O19="Doing","Medium",IF(P19&gt;=(1+$Q$1)*VLOOKUP(E19,MasterData!$A$11:$C$13,3,0),"Low",IF(AND((1-$Q$1)*VLOOKUP(E19,MasterData!$A$11:$C$13,3,0)&lt;P19,P19&lt;(1+$Q$1)*VLOOKUP(E19,MasterData!$A$11:$C$13,3,0)),"Medium","High")))</f>
        <v>High</v>
      </c>
      <c r="R19" s="44">
        <f>IFERROR(VLOOKUP(E19,MasterData!$A$11:$B$13,2,0),0)</f>
        <v>60</v>
      </c>
      <c r="S19" s="44">
        <f>IFERROR(VLOOKUP(E19,MasterData!$A$11:$B$13,2,0)*VLOOKUP(Q19,MasterData!$A$16:$B$18,2,0),0)</f>
        <v>60</v>
      </c>
      <c r="T19" s="49"/>
      <c r="U19" s="16"/>
      <c r="V19" s="16"/>
      <c r="W19" s="16"/>
      <c r="X19" s="16"/>
      <c r="Y19" s="16"/>
      <c r="Z19" s="16"/>
      <c r="AA19" s="16"/>
    </row>
    <row r="20" ht="22.5" customHeight="1">
      <c r="A20" s="35">
        <f t="shared" si="2"/>
        <v>17</v>
      </c>
      <c r="B20" s="7"/>
      <c r="C20" s="43" t="s">
        <v>197</v>
      </c>
      <c r="D20" s="46"/>
      <c r="E20" s="39" t="s">
        <v>182</v>
      </c>
      <c r="F20" s="48"/>
      <c r="G20" s="55" t="s">
        <v>194</v>
      </c>
      <c r="H20" s="52" t="s">
        <v>189</v>
      </c>
      <c r="I20" s="37" t="s">
        <v>189</v>
      </c>
      <c r="J20" s="37" t="s">
        <v>179</v>
      </c>
      <c r="K20" s="37" t="s">
        <v>179</v>
      </c>
      <c r="L20" s="37" t="s">
        <v>179</v>
      </c>
      <c r="M20" s="37" t="s">
        <v>179</v>
      </c>
      <c r="N20" s="37" t="s">
        <v>179</v>
      </c>
      <c r="O20" s="37" t="s">
        <v>179</v>
      </c>
      <c r="P20" s="49"/>
      <c r="Q20" s="44" t="str">
        <f>IF(O20="Doing","Medium",IF(P20&gt;=(1+$Q$1)*VLOOKUP(E20,MasterData!$A$11:$C$13,3,0),"Low",IF(AND((1-$Q$1)*VLOOKUP(E20,MasterData!$A$11:$C$13,3,0)&lt;P20,P20&lt;(1+$Q$1)*VLOOKUP(E20,MasterData!$A$11:$C$13,3,0)),"Medium","High")))</f>
        <v>High</v>
      </c>
      <c r="R20" s="44">
        <f>IFERROR(VLOOKUP(E20,MasterData!$A$11:$B$13,2,0),0)</f>
        <v>60</v>
      </c>
      <c r="S20" s="44">
        <f>IFERROR(VLOOKUP(E20,MasterData!$A$11:$B$13,2,0)*VLOOKUP(Q20,MasterData!$A$16:$B$18,2,0),0)</f>
        <v>60</v>
      </c>
      <c r="U20" s="16"/>
      <c r="V20" s="16"/>
      <c r="W20" s="16"/>
      <c r="X20" s="16"/>
      <c r="Y20" s="16"/>
      <c r="Z20" s="16"/>
      <c r="AA20" s="16"/>
    </row>
    <row r="21" ht="22.5" customHeight="1">
      <c r="A21" s="56">
        <v>19.0</v>
      </c>
      <c r="B21" s="7"/>
      <c r="C21" s="43" t="s">
        <v>45</v>
      </c>
      <c r="D21" s="46"/>
      <c r="E21" s="39" t="s">
        <v>182</v>
      </c>
      <c r="F21" s="48"/>
      <c r="G21" s="41" t="s">
        <v>177</v>
      </c>
      <c r="H21" s="42" t="s">
        <v>178</v>
      </c>
      <c r="I21" s="37" t="s">
        <v>178</v>
      </c>
      <c r="J21" s="37" t="s">
        <v>179</v>
      </c>
      <c r="K21" s="37" t="s">
        <v>179</v>
      </c>
      <c r="L21" s="37" t="s">
        <v>179</v>
      </c>
      <c r="M21" s="37" t="s">
        <v>179</v>
      </c>
      <c r="N21" s="37" t="s">
        <v>179</v>
      </c>
      <c r="O21" s="37" t="s">
        <v>179</v>
      </c>
      <c r="P21" s="49"/>
      <c r="Q21" s="53" t="s">
        <v>198</v>
      </c>
      <c r="R21" s="53">
        <v>60.0</v>
      </c>
      <c r="S21" s="53">
        <v>60.0</v>
      </c>
      <c r="T21" s="16"/>
      <c r="U21" s="16"/>
      <c r="V21" s="16"/>
      <c r="W21" s="16"/>
      <c r="X21" s="16"/>
      <c r="Y21" s="16"/>
      <c r="Z21" s="16"/>
      <c r="AA21" s="16"/>
    </row>
    <row r="22" ht="22.5" customHeight="1">
      <c r="A22" s="35">
        <f t="shared" ref="A22:A72" si="5">ROW()-3</f>
        <v>19</v>
      </c>
      <c r="B22" s="7"/>
      <c r="C22" s="43" t="s">
        <v>199</v>
      </c>
      <c r="D22" s="46" t="s">
        <v>200</v>
      </c>
      <c r="E22" s="39" t="s">
        <v>182</v>
      </c>
      <c r="F22" s="48"/>
      <c r="G22" s="41" t="s">
        <v>177</v>
      </c>
      <c r="H22" s="47" t="s">
        <v>183</v>
      </c>
      <c r="I22" s="37" t="s">
        <v>183</v>
      </c>
      <c r="J22" s="37" t="s">
        <v>179</v>
      </c>
      <c r="K22" s="37" t="s">
        <v>179</v>
      </c>
      <c r="L22" s="37" t="s">
        <v>179</v>
      </c>
      <c r="M22" s="37" t="s">
        <v>179</v>
      </c>
      <c r="N22" s="37" t="s">
        <v>179</v>
      </c>
      <c r="O22" s="45" t="str">
        <f t="shared" ref="O22:O23" si="6">IF(AND(J22="Completed",K22="Completed",L22="Completed",M22="Completed",N22="Completed"),"Completed", "Doing")</f>
        <v>Completed</v>
      </c>
      <c r="P22" s="49"/>
      <c r="Q22" s="44" t="str">
        <f>IF(O22="Doing","Medium",IF(P22&gt;=(1+$Q$1)*VLOOKUP(E22,MasterData!$A$11:$C$13,3,0),"Low",IF(AND((1-$Q$1)*VLOOKUP(E22,MasterData!$A$11:$C$13,3,0)&lt;P22,P22&lt;(1+$Q$1)*VLOOKUP(E22,MasterData!$A$11:$C$13,3,0)),"Medium","High")))</f>
        <v>High</v>
      </c>
      <c r="R22" s="44">
        <f>IFERROR(VLOOKUP(E22,MasterData!$A$11:$B$13,2,0),0)</f>
        <v>60</v>
      </c>
      <c r="S22" s="44">
        <f>IFERROR(VLOOKUP(E22,MasterData!$A$11:$B$13,2,0)*VLOOKUP(Q22,MasterData!$A$16:$B$18,2,0),0)</f>
        <v>60</v>
      </c>
      <c r="T22" s="49"/>
      <c r="U22" s="16"/>
      <c r="V22" s="16"/>
      <c r="W22" s="16"/>
      <c r="X22" s="16"/>
      <c r="Y22" s="16"/>
      <c r="Z22" s="16"/>
      <c r="AA22" s="16"/>
    </row>
    <row r="23" ht="22.5" customHeight="1">
      <c r="A23" s="35">
        <f t="shared" si="5"/>
        <v>20</v>
      </c>
      <c r="B23" s="7"/>
      <c r="C23" s="43" t="s">
        <v>49</v>
      </c>
      <c r="D23" s="46" t="s">
        <v>201</v>
      </c>
      <c r="E23" s="39" t="s">
        <v>176</v>
      </c>
      <c r="F23" s="48"/>
      <c r="G23" s="57" t="s">
        <v>202</v>
      </c>
      <c r="H23" s="52" t="s">
        <v>189</v>
      </c>
      <c r="I23" s="37" t="s">
        <v>189</v>
      </c>
      <c r="J23" s="37" t="s">
        <v>179</v>
      </c>
      <c r="K23" s="37" t="s">
        <v>179</v>
      </c>
      <c r="L23" s="37" t="s">
        <v>179</v>
      </c>
      <c r="M23" s="37" t="s">
        <v>179</v>
      </c>
      <c r="N23" s="37" t="s">
        <v>179</v>
      </c>
      <c r="O23" s="45" t="str">
        <f t="shared" si="6"/>
        <v>Completed</v>
      </c>
      <c r="P23" s="49"/>
      <c r="Q23" s="44" t="str">
        <f>IF(O23="Doing","Medium",IF(P23&gt;=(1+$Q$1)*VLOOKUP(E23,MasterData!$A$11:$C$13,3,0),"Low",IF(AND((1-$Q$1)*VLOOKUP(E23,MasterData!$A$11:$C$13,3,0)&lt;P23,P23&lt;(1+$Q$1)*VLOOKUP(E23,MasterData!$A$11:$C$13,3,0)),"Medium","High")))</f>
        <v>High</v>
      </c>
      <c r="R23" s="44">
        <f>IFERROR(VLOOKUP(E23,MasterData!$A$11:$B$13,2,0),0)</f>
        <v>120</v>
      </c>
      <c r="S23" s="44">
        <f>IFERROR(VLOOKUP(E23,MasterData!$A$11:$B$13,2,0)*VLOOKUP(Q23,MasterData!$A$16:$B$18,2,0),0)</f>
        <v>120</v>
      </c>
      <c r="T23" s="49"/>
      <c r="U23" s="16"/>
      <c r="V23" s="16"/>
      <c r="W23" s="16"/>
      <c r="X23" s="16"/>
      <c r="Y23" s="16"/>
      <c r="Z23" s="16"/>
      <c r="AA23" s="16"/>
    </row>
    <row r="24" ht="22.5" customHeight="1">
      <c r="A24" s="35">
        <f t="shared" si="5"/>
        <v>21</v>
      </c>
      <c r="B24" s="7"/>
      <c r="C24" s="43" t="s">
        <v>51</v>
      </c>
      <c r="D24" s="38" t="s">
        <v>203</v>
      </c>
      <c r="E24" s="39" t="s">
        <v>176</v>
      </c>
      <c r="F24" s="40">
        <v>7.0</v>
      </c>
      <c r="G24" s="41" t="s">
        <v>177</v>
      </c>
      <c r="H24" s="42" t="s">
        <v>178</v>
      </c>
      <c r="I24" s="37" t="s">
        <v>178</v>
      </c>
      <c r="J24" s="37" t="s">
        <v>179</v>
      </c>
      <c r="K24" s="37" t="s">
        <v>179</v>
      </c>
      <c r="L24" s="37" t="s">
        <v>179</v>
      </c>
      <c r="M24" s="37" t="s">
        <v>179</v>
      </c>
      <c r="N24" s="37" t="s">
        <v>179</v>
      </c>
      <c r="O24" s="37" t="s">
        <v>179</v>
      </c>
      <c r="P24" s="43">
        <v>0.0</v>
      </c>
      <c r="Q24" s="44" t="str">
        <f>IF(O24="Doing","Medium",IF(P24&gt;=(1+$Q$1)*VLOOKUP(E24,MasterData!$A$11:$C$13,3,0),"Low",IF(AND((1-$Q$1)*VLOOKUP(E24,MasterData!$A$11:$C$13,3,0)&lt;P24,P24&lt;(1+$Q$1)*VLOOKUP(E24,MasterData!$A$11:$C$13,3,0)),"Medium","High")))</f>
        <v>High</v>
      </c>
      <c r="R24" s="44">
        <f>IFERROR(VLOOKUP(E24,MasterData!$A$11:$B$13,2,0),0)</f>
        <v>120</v>
      </c>
      <c r="S24" s="44">
        <f>IFERROR(VLOOKUP(E24,MasterData!$A$11:$B$13,2,0)*VLOOKUP(Q24,MasterData!$A$16:$B$18,2,0),0)</f>
        <v>120</v>
      </c>
      <c r="T24" s="49"/>
      <c r="U24" s="16"/>
      <c r="V24" s="16"/>
      <c r="W24" s="16"/>
      <c r="X24" s="16"/>
      <c r="Y24" s="16"/>
      <c r="Z24" s="16"/>
      <c r="AA24" s="16"/>
    </row>
    <row r="25" ht="22.5" customHeight="1">
      <c r="A25" s="35">
        <f t="shared" si="5"/>
        <v>22</v>
      </c>
      <c r="B25" s="7"/>
      <c r="C25" s="43" t="s">
        <v>53</v>
      </c>
      <c r="D25" s="46" t="s">
        <v>204</v>
      </c>
      <c r="E25" s="39" t="s">
        <v>182</v>
      </c>
      <c r="F25" s="48"/>
      <c r="G25" s="57" t="s">
        <v>202</v>
      </c>
      <c r="H25" s="52" t="s">
        <v>189</v>
      </c>
      <c r="I25" s="37" t="s">
        <v>189</v>
      </c>
      <c r="J25" s="37" t="s">
        <v>179</v>
      </c>
      <c r="K25" s="37" t="s">
        <v>179</v>
      </c>
      <c r="L25" s="37" t="s">
        <v>179</v>
      </c>
      <c r="M25" s="37" t="s">
        <v>179</v>
      </c>
      <c r="N25" s="37" t="s">
        <v>179</v>
      </c>
      <c r="O25" s="37" t="s">
        <v>179</v>
      </c>
      <c r="P25" s="49"/>
      <c r="Q25" s="44" t="str">
        <f>IF(O25="Doing","Medium",IF(P25&gt;=(1+$Q$1)*VLOOKUP(E25,MasterData!$A$11:$C$13,3,0),"Low",IF(AND((1-$Q$1)*VLOOKUP(E25,MasterData!$A$11:$C$13,3,0)&lt;P25,P25&lt;(1+$Q$1)*VLOOKUP(E25,MasterData!$A$11:$C$13,3,0)),"Medium","High")))</f>
        <v>High</v>
      </c>
      <c r="R25" s="44">
        <f>IFERROR(VLOOKUP(E25,MasterData!$A$11:$B$13,2,0),0)</f>
        <v>60</v>
      </c>
      <c r="S25" s="44">
        <f>IFERROR(VLOOKUP(E25,MasterData!$A$11:$B$13,2,0)*VLOOKUP(Q25,MasterData!$A$16:$B$18,2,0),0)</f>
        <v>60</v>
      </c>
      <c r="T25" s="49"/>
      <c r="U25" s="16"/>
      <c r="V25" s="16"/>
      <c r="W25" s="16"/>
      <c r="X25" s="16"/>
      <c r="Y25" s="16"/>
      <c r="Z25" s="16"/>
      <c r="AA25" s="16"/>
    </row>
    <row r="26" ht="22.5" customHeight="1">
      <c r="A26" s="35">
        <f t="shared" si="5"/>
        <v>23</v>
      </c>
      <c r="B26" s="7"/>
      <c r="C26" s="43" t="s">
        <v>55</v>
      </c>
      <c r="D26" s="46"/>
      <c r="E26" s="39" t="s">
        <v>182</v>
      </c>
      <c r="F26" s="48"/>
      <c r="G26" s="41" t="s">
        <v>177</v>
      </c>
      <c r="H26" s="47" t="s">
        <v>183</v>
      </c>
      <c r="I26" s="37" t="s">
        <v>189</v>
      </c>
      <c r="J26" s="37" t="s">
        <v>179</v>
      </c>
      <c r="K26" s="37" t="s">
        <v>179</v>
      </c>
      <c r="L26" s="37" t="s">
        <v>179</v>
      </c>
      <c r="M26" s="37" t="s">
        <v>179</v>
      </c>
      <c r="N26" s="37" t="s">
        <v>179</v>
      </c>
      <c r="O26" s="37" t="s">
        <v>179</v>
      </c>
      <c r="P26" s="49"/>
      <c r="Q26" s="44" t="str">
        <f>IF(O26="Doing","Medium",IF(P26&gt;=(1+$Q$1)*VLOOKUP(E26,MasterData!$A$11:$C$13,3,0),"Low",IF(AND((1-$Q$1)*VLOOKUP(E26,MasterData!$A$11:$C$13,3,0)&lt;P26,P26&lt;(1+$Q$1)*VLOOKUP(E26,MasterData!$A$11:$C$13,3,0)),"Medium","High")))</f>
        <v>High</v>
      </c>
      <c r="R26" s="44">
        <f>IFERROR(VLOOKUP(E26,MasterData!$A$11:$B$13,2,0),0)</f>
        <v>60</v>
      </c>
      <c r="S26" s="44">
        <f>IFERROR(VLOOKUP(E26,MasterData!$A$11:$B$13,2,0)*VLOOKUP(Q26,MasterData!$A$16:$B$18,2,0),0)</f>
        <v>60</v>
      </c>
      <c r="T26" s="49"/>
      <c r="U26" s="16"/>
      <c r="V26" s="16"/>
      <c r="W26" s="16"/>
      <c r="X26" s="16"/>
      <c r="Y26" s="16"/>
      <c r="Z26" s="16"/>
      <c r="AA26" s="16"/>
    </row>
    <row r="27" ht="22.5" customHeight="1">
      <c r="A27" s="35">
        <f t="shared" si="5"/>
        <v>24</v>
      </c>
      <c r="B27" s="7"/>
      <c r="C27" s="43" t="s">
        <v>57</v>
      </c>
      <c r="D27" s="46" t="s">
        <v>205</v>
      </c>
      <c r="E27" s="39" t="s">
        <v>182</v>
      </c>
      <c r="F27" s="48"/>
      <c r="G27" s="41" t="s">
        <v>177</v>
      </c>
      <c r="H27" s="47" t="s">
        <v>183</v>
      </c>
      <c r="I27" s="37" t="s">
        <v>183</v>
      </c>
      <c r="J27" s="37" t="s">
        <v>179</v>
      </c>
      <c r="K27" s="37" t="s">
        <v>179</v>
      </c>
      <c r="L27" s="37" t="s">
        <v>179</v>
      </c>
      <c r="M27" s="37" t="s">
        <v>179</v>
      </c>
      <c r="N27" s="37" t="s">
        <v>179</v>
      </c>
      <c r="O27" s="45" t="str">
        <f t="shared" ref="O27:O28" si="7">IF(AND(J27="Completed",K27="Completed",L27="Completed",M27="Completed",N27="Completed"),"Completed", "Doing")</f>
        <v>Completed</v>
      </c>
      <c r="P27" s="49"/>
      <c r="Q27" s="44" t="str">
        <f>IF(O27="Doing","Medium",IF(P27&gt;=(1+$Q$1)*VLOOKUP(E27,MasterData!$A$11:$C$13,3,0),"Low",IF(AND((1-$Q$1)*VLOOKUP(E27,MasterData!$A$11:$C$13,3,0)&lt;P27,P27&lt;(1+$Q$1)*VLOOKUP(E27,MasterData!$A$11:$C$13,3,0)),"Medium","High")))</f>
        <v>High</v>
      </c>
      <c r="R27" s="44">
        <f>IFERROR(VLOOKUP(E27,MasterData!$A$11:$B$13,2,0),0)</f>
        <v>60</v>
      </c>
      <c r="S27" s="44">
        <f>IFERROR(VLOOKUP(E27,MasterData!$A$11:$B$13,2,0)*VLOOKUP(Q27,MasterData!$A$16:$B$18,2,0),0)</f>
        <v>60</v>
      </c>
      <c r="T27" s="49"/>
      <c r="U27" s="16"/>
      <c r="V27" s="16"/>
      <c r="W27" s="16"/>
      <c r="X27" s="16"/>
      <c r="Y27" s="16"/>
      <c r="Z27" s="16"/>
      <c r="AA27" s="16"/>
    </row>
    <row r="28" ht="22.5" customHeight="1">
      <c r="A28" s="35">
        <f t="shared" si="5"/>
        <v>25</v>
      </c>
      <c r="B28" s="10"/>
      <c r="C28" s="43" t="s">
        <v>59</v>
      </c>
      <c r="D28" s="46" t="s">
        <v>206</v>
      </c>
      <c r="E28" s="39" t="s">
        <v>182</v>
      </c>
      <c r="F28" s="48"/>
      <c r="G28" s="57" t="s">
        <v>202</v>
      </c>
      <c r="H28" s="52" t="s">
        <v>189</v>
      </c>
      <c r="I28" s="37" t="s">
        <v>189</v>
      </c>
      <c r="J28" s="37" t="s">
        <v>179</v>
      </c>
      <c r="K28" s="37" t="s">
        <v>179</v>
      </c>
      <c r="L28" s="37" t="s">
        <v>179</v>
      </c>
      <c r="M28" s="37" t="s">
        <v>179</v>
      </c>
      <c r="N28" s="37" t="s">
        <v>179</v>
      </c>
      <c r="O28" s="45" t="str">
        <f t="shared" si="7"/>
        <v>Completed</v>
      </c>
      <c r="P28" s="49"/>
      <c r="Q28" s="44" t="str">
        <f>IF(O28="Doing","Medium",IF(P28&gt;=(1+$Q$1)*VLOOKUP(E28,MasterData!$A$11:$C$13,3,0),"Low",IF(AND((1-$Q$1)*VLOOKUP(E28,MasterData!$A$11:$C$13,3,0)&lt;P28,P28&lt;(1+$Q$1)*VLOOKUP(E28,MasterData!$A$11:$C$13,3,0)),"Medium","High")))</f>
        <v>High</v>
      </c>
      <c r="R28" s="44">
        <f>IFERROR(VLOOKUP(E28,MasterData!$A$11:$B$13,2,0),0)</f>
        <v>60</v>
      </c>
      <c r="S28" s="44">
        <f>IFERROR(VLOOKUP(E28,MasterData!$A$11:$B$13,2,0)*VLOOKUP(Q28,MasterData!$A$16:$B$18,2,0),0)</f>
        <v>60</v>
      </c>
      <c r="T28" s="49"/>
      <c r="U28" s="16"/>
      <c r="V28" s="16"/>
      <c r="W28" s="16"/>
      <c r="X28" s="16"/>
      <c r="Y28" s="16"/>
      <c r="Z28" s="16"/>
      <c r="AA28" s="16"/>
    </row>
    <row r="29" ht="22.5" customHeight="1">
      <c r="A29" s="35">
        <f t="shared" si="5"/>
        <v>26</v>
      </c>
      <c r="B29" s="54" t="s">
        <v>61</v>
      </c>
      <c r="C29" s="43" t="s">
        <v>207</v>
      </c>
      <c r="D29" s="38" t="s">
        <v>208</v>
      </c>
      <c r="E29" s="39" t="s">
        <v>182</v>
      </c>
      <c r="F29" s="40">
        <v>7.0</v>
      </c>
      <c r="G29" s="55" t="s">
        <v>194</v>
      </c>
      <c r="H29" s="42" t="s">
        <v>178</v>
      </c>
      <c r="I29" s="37" t="s">
        <v>178</v>
      </c>
      <c r="J29" s="37" t="s">
        <v>179</v>
      </c>
      <c r="K29" s="37" t="s">
        <v>179</v>
      </c>
      <c r="L29" s="37" t="s">
        <v>179</v>
      </c>
      <c r="M29" s="37" t="s">
        <v>179</v>
      </c>
      <c r="N29" s="37" t="s">
        <v>179</v>
      </c>
      <c r="O29" s="37" t="s">
        <v>179</v>
      </c>
      <c r="P29" s="49"/>
      <c r="Q29" s="44" t="str">
        <f>IF(O29="Doing","Medium",IF(P29&gt;=(1+$Q$1)*VLOOKUP(E29,MasterData!$A$11:$C$13,3,0),"Low",IF(AND((1-$Q$1)*VLOOKUP(E29,MasterData!$A$11:$C$13,3,0)&lt;P29,P29&lt;(1+$Q$1)*VLOOKUP(E29,MasterData!$A$11:$C$13,3,0)),"Medium","High")))</f>
        <v>High</v>
      </c>
      <c r="R29" s="44">
        <f>IFERROR(VLOOKUP(E29,MasterData!$A$11:$B$13,2,0),0)</f>
        <v>60</v>
      </c>
      <c r="S29" s="44">
        <f>IFERROR(VLOOKUP(E29,MasterData!$A$11:$B$13,2,0)*VLOOKUP(Q29,MasterData!$A$16:$B$18,2,0),0)</f>
        <v>60</v>
      </c>
      <c r="T29" s="49"/>
      <c r="U29" s="16"/>
      <c r="V29" s="16"/>
      <c r="W29" s="16"/>
      <c r="X29" s="16"/>
      <c r="Y29" s="16"/>
      <c r="Z29" s="16"/>
      <c r="AA29" s="16"/>
    </row>
    <row r="30" ht="22.5" customHeight="1">
      <c r="A30" s="35">
        <f t="shared" si="5"/>
        <v>27</v>
      </c>
      <c r="B30" s="7"/>
      <c r="C30" s="43" t="s">
        <v>64</v>
      </c>
      <c r="D30" s="38" t="s">
        <v>209</v>
      </c>
      <c r="E30" s="39" t="s">
        <v>182</v>
      </c>
      <c r="F30" s="40">
        <v>7.0</v>
      </c>
      <c r="G30" s="55" t="s">
        <v>194</v>
      </c>
      <c r="H30" s="42" t="s">
        <v>178</v>
      </c>
      <c r="I30" s="37" t="s">
        <v>178</v>
      </c>
      <c r="J30" s="37" t="s">
        <v>179</v>
      </c>
      <c r="K30" s="37" t="s">
        <v>179</v>
      </c>
      <c r="L30" s="37" t="s">
        <v>179</v>
      </c>
      <c r="M30" s="37" t="s">
        <v>179</v>
      </c>
      <c r="N30" s="37" t="s">
        <v>179</v>
      </c>
      <c r="O30" s="37" t="s">
        <v>179</v>
      </c>
      <c r="P30" s="49"/>
      <c r="Q30" s="44" t="str">
        <f>IF(O30="Doing","Medium",IF(P30&gt;=(1+$Q$1)*VLOOKUP(E30,MasterData!$A$11:$C$13,3,0),"Low",IF(AND((1-$Q$1)*VLOOKUP(E30,MasterData!$A$11:$C$13,3,0)&lt;P30,P30&lt;(1+$Q$1)*VLOOKUP(E30,MasterData!$A$11:$C$13,3,0)),"Medium","High")))</f>
        <v>High</v>
      </c>
      <c r="R30" s="44">
        <f>IFERROR(VLOOKUP(E30,MasterData!$A$11:$B$13,2,0),0)</f>
        <v>60</v>
      </c>
      <c r="S30" s="44">
        <f>IFERROR(VLOOKUP(E30,MasterData!$A$11:$B$13,2,0)*VLOOKUP(Q30,MasterData!$A$16:$B$18,2,0),0)</f>
        <v>60</v>
      </c>
      <c r="T30" s="49"/>
      <c r="U30" s="16"/>
      <c r="V30" s="16"/>
      <c r="W30" s="16"/>
      <c r="X30" s="16"/>
      <c r="Y30" s="16"/>
      <c r="Z30" s="16"/>
      <c r="AA30" s="16"/>
    </row>
    <row r="31" ht="22.5" customHeight="1">
      <c r="A31" s="35">
        <f t="shared" si="5"/>
        <v>28</v>
      </c>
      <c r="B31" s="7"/>
      <c r="C31" s="43" t="s">
        <v>210</v>
      </c>
      <c r="D31" s="46" t="s">
        <v>211</v>
      </c>
      <c r="E31" s="39" t="s">
        <v>182</v>
      </c>
      <c r="F31" s="48"/>
      <c r="G31" s="41" t="s">
        <v>177</v>
      </c>
      <c r="H31" s="52" t="s">
        <v>189</v>
      </c>
      <c r="I31" s="37" t="s">
        <v>189</v>
      </c>
      <c r="J31" s="37" t="s">
        <v>179</v>
      </c>
      <c r="K31" s="37" t="s">
        <v>179</v>
      </c>
      <c r="L31" s="37" t="s">
        <v>179</v>
      </c>
      <c r="M31" s="37" t="s">
        <v>179</v>
      </c>
      <c r="N31" s="37" t="s">
        <v>179</v>
      </c>
      <c r="O31" s="45" t="str">
        <f>IF(AND(J31="Completed",K31="Completed",L31="Completed",M31="Completed",N31="Completed"),"Completed", "Doing")</f>
        <v>Completed</v>
      </c>
      <c r="P31" s="49"/>
      <c r="Q31" s="44" t="str">
        <f>IF(O31="Doing","Medium",IF(P31&gt;=(1+$Q$1)*VLOOKUP(E31,MasterData!$A$11:$C$13,3,0),"Low",IF(AND((1-$Q$1)*VLOOKUP(E31,MasterData!$A$11:$C$13,3,0)&lt;P31,P31&lt;(1+$Q$1)*VLOOKUP(E31,MasterData!$A$11:$C$13,3,0)),"Medium","High")))</f>
        <v>High</v>
      </c>
      <c r="R31" s="44">
        <f>IFERROR(VLOOKUP(E31,MasterData!$A$11:$B$13,2,0),0)</f>
        <v>60</v>
      </c>
      <c r="S31" s="44">
        <f>IFERROR(VLOOKUP(E31,MasterData!$A$11:$B$13,2,0)*VLOOKUP(Q31,MasterData!$A$16:$B$18,2,0),0)</f>
        <v>60</v>
      </c>
      <c r="T31" s="49"/>
      <c r="U31" s="16"/>
      <c r="V31" s="16"/>
      <c r="W31" s="16"/>
      <c r="X31" s="16"/>
      <c r="Y31" s="16"/>
      <c r="Z31" s="16"/>
      <c r="AA31" s="16"/>
    </row>
    <row r="32" ht="22.5" customHeight="1">
      <c r="A32" s="35">
        <f t="shared" si="5"/>
        <v>29</v>
      </c>
      <c r="B32" s="7"/>
      <c r="C32" s="43" t="s">
        <v>68</v>
      </c>
      <c r="D32" s="46" t="s">
        <v>212</v>
      </c>
      <c r="E32" s="39" t="s">
        <v>182</v>
      </c>
      <c r="F32" s="40">
        <v>5.0</v>
      </c>
      <c r="G32" s="55" t="s">
        <v>194</v>
      </c>
      <c r="H32" s="47" t="s">
        <v>183</v>
      </c>
      <c r="I32" s="37" t="s">
        <v>183</v>
      </c>
      <c r="J32" s="37" t="s">
        <v>179</v>
      </c>
      <c r="K32" s="37" t="s">
        <v>179</v>
      </c>
      <c r="L32" s="37" t="s">
        <v>179</v>
      </c>
      <c r="M32" s="37" t="s">
        <v>179</v>
      </c>
      <c r="N32" s="37" t="s">
        <v>179</v>
      </c>
      <c r="O32" s="37" t="s">
        <v>179</v>
      </c>
      <c r="P32" s="49"/>
      <c r="Q32" s="44" t="str">
        <f>IF(O32="Doing","Medium",IF(P32&gt;=(1+$Q$1)*VLOOKUP(E32,MasterData!$A$11:$C$13,3,0),"Low",IF(AND((1-$Q$1)*VLOOKUP(E32,MasterData!$A$11:$C$13,3,0)&lt;P32,P32&lt;(1+$Q$1)*VLOOKUP(E32,MasterData!$A$11:$C$13,3,0)),"Medium","High")))</f>
        <v>High</v>
      </c>
      <c r="R32" s="44">
        <f>IFERROR(VLOOKUP(E32,MasterData!$A$11:$B$13,2,0),0)</f>
        <v>60</v>
      </c>
      <c r="S32" s="44">
        <f>IFERROR(VLOOKUP(E32,MasterData!$A$11:$B$13,2,0)*VLOOKUP(Q32,MasterData!$A$16:$B$18,2,0),0)</f>
        <v>60</v>
      </c>
      <c r="T32" s="43"/>
      <c r="U32" s="16"/>
      <c r="V32" s="16"/>
      <c r="W32" s="16"/>
      <c r="X32" s="16"/>
      <c r="Y32" s="16"/>
      <c r="Z32" s="16"/>
      <c r="AA32" s="16"/>
    </row>
    <row r="33" ht="22.5" customHeight="1">
      <c r="A33" s="35">
        <f t="shared" si="5"/>
        <v>30</v>
      </c>
      <c r="B33" s="7"/>
      <c r="C33" s="43" t="s">
        <v>213</v>
      </c>
      <c r="D33" s="46" t="s">
        <v>214</v>
      </c>
      <c r="E33" s="39" t="s">
        <v>182</v>
      </c>
      <c r="F33" s="48"/>
      <c r="G33" s="55" t="s">
        <v>194</v>
      </c>
      <c r="H33" s="47" t="s">
        <v>183</v>
      </c>
      <c r="I33" s="37" t="s">
        <v>183</v>
      </c>
      <c r="J33" s="37" t="s">
        <v>179</v>
      </c>
      <c r="K33" s="37" t="s">
        <v>179</v>
      </c>
      <c r="L33" s="37" t="s">
        <v>179</v>
      </c>
      <c r="M33" s="37" t="s">
        <v>179</v>
      </c>
      <c r="N33" s="37" t="s">
        <v>179</v>
      </c>
      <c r="O33" s="37" t="s">
        <v>179</v>
      </c>
      <c r="P33" s="49"/>
      <c r="Q33" s="44" t="str">
        <f>IF(O33="Doing","Medium",IF(P33&gt;=(1+$Q$1)*VLOOKUP(E33,MasterData!$A$11:$C$13,3,0),"Low",IF(AND((1-$Q$1)*VLOOKUP(E33,MasterData!$A$11:$C$13,3,0)&lt;P33,P33&lt;(1+$Q$1)*VLOOKUP(E33,MasterData!$A$11:$C$13,3,0)),"Medium","High")))</f>
        <v>High</v>
      </c>
      <c r="R33" s="44">
        <f>IFERROR(VLOOKUP(E33,MasterData!$A$11:$B$13,2,0),0)</f>
        <v>60</v>
      </c>
      <c r="S33" s="44">
        <f>IFERROR(VLOOKUP(E33,MasterData!$A$11:$B$13,2,0)*VLOOKUP(Q33,MasterData!$A$16:$B$18,2,0),0)</f>
        <v>60</v>
      </c>
      <c r="T33" s="49"/>
      <c r="U33" s="16"/>
      <c r="V33" s="16"/>
      <c r="W33" s="16"/>
      <c r="X33" s="16"/>
      <c r="Y33" s="16"/>
      <c r="Z33" s="16"/>
      <c r="AA33" s="16"/>
    </row>
    <row r="34" ht="22.5" customHeight="1">
      <c r="A34" s="35">
        <f t="shared" si="5"/>
        <v>31</v>
      </c>
      <c r="B34" s="10"/>
      <c r="C34" s="43" t="s">
        <v>215</v>
      </c>
      <c r="D34" s="46" t="s">
        <v>216</v>
      </c>
      <c r="E34" s="39" t="s">
        <v>182</v>
      </c>
      <c r="F34" s="48"/>
      <c r="G34" s="55" t="s">
        <v>194</v>
      </c>
      <c r="H34" s="47" t="s">
        <v>183</v>
      </c>
      <c r="I34" s="37" t="s">
        <v>183</v>
      </c>
      <c r="J34" s="37" t="s">
        <v>179</v>
      </c>
      <c r="K34" s="37" t="s">
        <v>179</v>
      </c>
      <c r="L34" s="37" t="s">
        <v>179</v>
      </c>
      <c r="M34" s="37" t="s">
        <v>179</v>
      </c>
      <c r="N34" s="37" t="s">
        <v>179</v>
      </c>
      <c r="O34" s="37" t="s">
        <v>179</v>
      </c>
      <c r="P34" s="49"/>
      <c r="Q34" s="44" t="str">
        <f>IF(O34="Doing","Medium",IF(P34&gt;=(1+$Q$1)*VLOOKUP(E34,MasterData!$A$11:$C$13,3,0),"Low",IF(AND((1-$Q$1)*VLOOKUP(E34,MasterData!$A$11:$C$13,3,0)&lt;P34,P34&lt;(1+$Q$1)*VLOOKUP(E34,MasterData!$A$11:$C$13,3,0)),"Medium","High")))</f>
        <v>High</v>
      </c>
      <c r="R34" s="44">
        <f>IFERROR(VLOOKUP(E34,MasterData!$A$11:$B$13,2,0),0)</f>
        <v>60</v>
      </c>
      <c r="S34" s="44">
        <f>IFERROR(VLOOKUP(E34,MasterData!$A$11:$B$13,2,0)*VLOOKUP(Q34,MasterData!$A$16:$B$18,2,0),0)</f>
        <v>60</v>
      </c>
      <c r="T34" s="49"/>
      <c r="U34" s="16"/>
      <c r="V34" s="16"/>
      <c r="W34" s="16"/>
      <c r="X34" s="16"/>
      <c r="Y34" s="16"/>
      <c r="Z34" s="16"/>
      <c r="AA34" s="16"/>
    </row>
    <row r="35" ht="22.5" customHeight="1">
      <c r="A35" s="35">
        <f t="shared" si="5"/>
        <v>32</v>
      </c>
      <c r="B35" s="54" t="s">
        <v>74</v>
      </c>
      <c r="C35" s="43" t="s">
        <v>217</v>
      </c>
      <c r="D35" s="38" t="s">
        <v>218</v>
      </c>
      <c r="E35" s="39" t="s">
        <v>182</v>
      </c>
      <c r="F35" s="40">
        <v>7.0</v>
      </c>
      <c r="G35" s="50" t="s">
        <v>186</v>
      </c>
      <c r="H35" s="58" t="s">
        <v>178</v>
      </c>
      <c r="I35" s="37" t="s">
        <v>178</v>
      </c>
      <c r="J35" s="37" t="s">
        <v>179</v>
      </c>
      <c r="K35" s="37" t="s">
        <v>179</v>
      </c>
      <c r="L35" s="37" t="s">
        <v>179</v>
      </c>
      <c r="M35" s="37" t="s">
        <v>179</v>
      </c>
      <c r="N35" s="37" t="s">
        <v>179</v>
      </c>
      <c r="O35" s="37" t="s">
        <v>179</v>
      </c>
      <c r="P35" s="49"/>
      <c r="Q35" s="44" t="str">
        <f>IF(O35="Doing","Medium",IF(P35&gt;=(1+$Q$1)*VLOOKUP(E35,MasterData!$A$11:$C$13,3,0),"Low",IF(AND((1-$Q$1)*VLOOKUP(E35,MasterData!$A$11:$C$13,3,0)&lt;P35,P35&lt;(1+$Q$1)*VLOOKUP(E35,MasterData!$A$11:$C$13,3,0)),"Medium","High")))</f>
        <v>High</v>
      </c>
      <c r="R35" s="44">
        <f>IFERROR(VLOOKUP(E35,MasterData!$A$11:$B$13,2,0),0)</f>
        <v>60</v>
      </c>
      <c r="S35" s="44">
        <f>IFERROR(VLOOKUP(E35,MasterData!$A$11:$B$13,2,0)*VLOOKUP(Q35,MasterData!$A$16:$B$18,2,0),0)</f>
        <v>60</v>
      </c>
      <c r="T35" s="49"/>
      <c r="U35" s="16"/>
      <c r="V35" s="16"/>
      <c r="W35" s="16"/>
      <c r="X35" s="16"/>
      <c r="Y35" s="16"/>
      <c r="Z35" s="16"/>
      <c r="AA35" s="16"/>
    </row>
    <row r="36" ht="22.5" customHeight="1">
      <c r="A36" s="35">
        <f t="shared" si="5"/>
        <v>33</v>
      </c>
      <c r="B36" s="7"/>
      <c r="C36" s="59" t="s">
        <v>77</v>
      </c>
      <c r="D36" s="46" t="s">
        <v>219</v>
      </c>
      <c r="E36" s="39" t="s">
        <v>182</v>
      </c>
      <c r="F36" s="48"/>
      <c r="G36" s="50" t="s">
        <v>186</v>
      </c>
      <c r="H36" s="60" t="s">
        <v>183</v>
      </c>
      <c r="I36" s="37" t="s">
        <v>183</v>
      </c>
      <c r="J36" s="37" t="s">
        <v>179</v>
      </c>
      <c r="K36" s="37" t="s">
        <v>179</v>
      </c>
      <c r="L36" s="37" t="s">
        <v>179</v>
      </c>
      <c r="M36" s="37" t="s">
        <v>179</v>
      </c>
      <c r="N36" s="37" t="s">
        <v>179</v>
      </c>
      <c r="O36" s="37" t="s">
        <v>179</v>
      </c>
      <c r="P36" s="49"/>
      <c r="Q36" s="44" t="str">
        <f>IF(O36="Doing","Medium",IF(P36&gt;=(1+$Q$1)*VLOOKUP(E36,MasterData!$A$11:$C$13,3,0),"Low",IF(AND((1-$Q$1)*VLOOKUP(E36,MasterData!$A$11:$C$13,3,0)&lt;P36,P36&lt;(1+$Q$1)*VLOOKUP(E36,MasterData!$A$11:$C$13,3,0)),"Medium","High")))</f>
        <v>High</v>
      </c>
      <c r="R36" s="44">
        <f>IFERROR(VLOOKUP(E36,MasterData!$A$11:$B$13,2,0),0)</f>
        <v>60</v>
      </c>
      <c r="S36" s="44">
        <f>IFERROR(VLOOKUP(E36,MasterData!$A$11:$B$13,2,0)*VLOOKUP(Q36,MasterData!$A$16:$B$18,2,0),0)</f>
        <v>60</v>
      </c>
      <c r="T36" s="49"/>
      <c r="U36" s="16"/>
      <c r="V36" s="16"/>
      <c r="W36" s="16"/>
      <c r="X36" s="16"/>
      <c r="Y36" s="16"/>
      <c r="Z36" s="16"/>
      <c r="AA36" s="16"/>
    </row>
    <row r="37" ht="22.5" customHeight="1">
      <c r="A37" s="35">
        <f t="shared" si="5"/>
        <v>34</v>
      </c>
      <c r="B37" s="7"/>
      <c r="C37" s="61" t="s">
        <v>78</v>
      </c>
      <c r="D37" s="46" t="s">
        <v>220</v>
      </c>
      <c r="E37" s="39" t="s">
        <v>182</v>
      </c>
      <c r="F37" s="48"/>
      <c r="G37" s="50" t="s">
        <v>186</v>
      </c>
      <c r="H37" s="60" t="s">
        <v>183</v>
      </c>
      <c r="I37" s="37" t="s">
        <v>183</v>
      </c>
      <c r="J37" s="37" t="s">
        <v>179</v>
      </c>
      <c r="K37" s="37" t="s">
        <v>179</v>
      </c>
      <c r="L37" s="37" t="s">
        <v>179</v>
      </c>
      <c r="M37" s="37" t="s">
        <v>179</v>
      </c>
      <c r="N37" s="37" t="s">
        <v>179</v>
      </c>
      <c r="O37" s="37" t="s">
        <v>179</v>
      </c>
      <c r="P37" s="49"/>
      <c r="Q37" s="44" t="str">
        <f>IF(O37="Doing","Medium",IF(P37&gt;=(1+$Q$1)*VLOOKUP(E37,MasterData!$A$11:$C$13,3,0),"Low",IF(AND((1-$Q$1)*VLOOKUP(E37,MasterData!$A$11:$C$13,3,0)&lt;P37,P37&lt;(1+$Q$1)*VLOOKUP(E37,MasterData!$A$11:$C$13,3,0)),"Medium","High")))</f>
        <v>High</v>
      </c>
      <c r="R37" s="44">
        <f>IFERROR(VLOOKUP(E37,MasterData!$A$11:$B$13,2,0),0)</f>
        <v>60</v>
      </c>
      <c r="S37" s="44">
        <f>IFERROR(VLOOKUP(E37,MasterData!$A$11:$B$13,2,0)*VLOOKUP(Q37,MasterData!$A$16:$B$18,2,0),0)</f>
        <v>60</v>
      </c>
      <c r="T37" s="49"/>
      <c r="U37" s="16"/>
      <c r="V37" s="16"/>
      <c r="W37" s="16"/>
      <c r="X37" s="16"/>
      <c r="Y37" s="16"/>
      <c r="Z37" s="16"/>
      <c r="AA37" s="16"/>
    </row>
    <row r="38" ht="22.5" customHeight="1">
      <c r="A38" s="35">
        <f t="shared" si="5"/>
        <v>35</v>
      </c>
      <c r="B38" s="7"/>
      <c r="C38" s="43" t="s">
        <v>221</v>
      </c>
      <c r="D38" s="38" t="s">
        <v>222</v>
      </c>
      <c r="E38" s="39" t="s">
        <v>182</v>
      </c>
      <c r="F38" s="40">
        <v>7.0</v>
      </c>
      <c r="G38" s="50" t="s">
        <v>186</v>
      </c>
      <c r="H38" s="58" t="s">
        <v>178</v>
      </c>
      <c r="I38" s="37" t="s">
        <v>178</v>
      </c>
      <c r="J38" s="37" t="s">
        <v>179</v>
      </c>
      <c r="K38" s="37" t="s">
        <v>179</v>
      </c>
      <c r="L38" s="37" t="s">
        <v>179</v>
      </c>
      <c r="M38" s="37" t="s">
        <v>179</v>
      </c>
      <c r="N38" s="37" t="s">
        <v>179</v>
      </c>
      <c r="O38" s="37" t="s">
        <v>179</v>
      </c>
      <c r="P38" s="49"/>
      <c r="Q38" s="44" t="str">
        <f>IF(O38="Doing","Medium",IF(P38&gt;=(1+$Q$1)*VLOOKUP(E38,MasterData!$A$11:$C$13,3,0),"Low",IF(AND((1-$Q$1)*VLOOKUP(E38,MasterData!$A$11:$C$13,3,0)&lt;P38,P38&lt;(1+$Q$1)*VLOOKUP(E38,MasterData!$A$11:$C$13,3,0)),"Medium","High")))</f>
        <v>High</v>
      </c>
      <c r="R38" s="44">
        <f>IFERROR(VLOOKUP(E38,MasterData!$A$11:$B$13,2,0),0)</f>
        <v>60</v>
      </c>
      <c r="S38" s="44">
        <f>IFERROR(VLOOKUP(E38,MasterData!$A$11:$B$13,2,0)*VLOOKUP(Q38,MasterData!$A$16:$B$18,2,0),0)</f>
        <v>60</v>
      </c>
      <c r="T38" s="49"/>
      <c r="U38" s="16"/>
      <c r="V38" s="16"/>
      <c r="W38" s="16"/>
      <c r="X38" s="16"/>
      <c r="Y38" s="16"/>
      <c r="Z38" s="16"/>
      <c r="AA38" s="16"/>
    </row>
    <row r="39" ht="22.5" customHeight="1">
      <c r="A39" s="35">
        <f t="shared" si="5"/>
        <v>36</v>
      </c>
      <c r="B39" s="7"/>
      <c r="C39" s="43" t="s">
        <v>223</v>
      </c>
      <c r="D39" s="46" t="s">
        <v>224</v>
      </c>
      <c r="E39" s="39" t="s">
        <v>182</v>
      </c>
      <c r="F39" s="48"/>
      <c r="G39" s="50" t="s">
        <v>186</v>
      </c>
      <c r="H39" s="47" t="s">
        <v>183</v>
      </c>
      <c r="I39" s="37" t="s">
        <v>183</v>
      </c>
      <c r="J39" s="37" t="s">
        <v>179</v>
      </c>
      <c r="K39" s="37" t="s">
        <v>179</v>
      </c>
      <c r="L39" s="37" t="s">
        <v>179</v>
      </c>
      <c r="M39" s="37" t="s">
        <v>179</v>
      </c>
      <c r="N39" s="37" t="s">
        <v>179</v>
      </c>
      <c r="O39" s="37" t="s">
        <v>179</v>
      </c>
      <c r="P39" s="49"/>
      <c r="Q39" s="44" t="str">
        <f>IF(O39="Doing","Medium",IF(P39&gt;=(1+$Q$1)*VLOOKUP(E39,MasterData!$A$11:$C$13,3,0),"Low",IF(AND((1-$Q$1)*VLOOKUP(E39,MasterData!$A$11:$C$13,3,0)&lt;P39,P39&lt;(1+$Q$1)*VLOOKUP(E39,MasterData!$A$11:$C$13,3,0)),"Medium","High")))</f>
        <v>High</v>
      </c>
      <c r="R39" s="44">
        <f>IFERROR(VLOOKUP(E39,MasterData!$A$11:$B$13,2,0),0)</f>
        <v>60</v>
      </c>
      <c r="S39" s="44">
        <f>IFERROR(VLOOKUP(E39,MasterData!$A$11:$B$13,2,0)*VLOOKUP(Q39,MasterData!$A$16:$B$18,2,0),0)</f>
        <v>60</v>
      </c>
      <c r="T39" s="49"/>
      <c r="U39" s="16"/>
      <c r="V39" s="16"/>
      <c r="W39" s="16"/>
      <c r="X39" s="16"/>
      <c r="Y39" s="16"/>
      <c r="Z39" s="16"/>
      <c r="AA39" s="16"/>
    </row>
    <row r="40" ht="22.5" customHeight="1">
      <c r="A40" s="35">
        <f t="shared" si="5"/>
        <v>37</v>
      </c>
      <c r="B40" s="10"/>
      <c r="C40" s="43" t="s">
        <v>225</v>
      </c>
      <c r="D40" s="38" t="s">
        <v>226</v>
      </c>
      <c r="E40" s="39" t="s">
        <v>182</v>
      </c>
      <c r="F40" s="40">
        <v>7.0</v>
      </c>
      <c r="G40" s="50" t="s">
        <v>186</v>
      </c>
      <c r="H40" s="42" t="s">
        <v>178</v>
      </c>
      <c r="I40" s="37" t="s">
        <v>178</v>
      </c>
      <c r="J40" s="37" t="s">
        <v>179</v>
      </c>
      <c r="K40" s="37" t="s">
        <v>179</v>
      </c>
      <c r="L40" s="37" t="s">
        <v>179</v>
      </c>
      <c r="M40" s="37" t="s">
        <v>179</v>
      </c>
      <c r="N40" s="37" t="s">
        <v>179</v>
      </c>
      <c r="O40" s="37" t="s">
        <v>179</v>
      </c>
      <c r="P40" s="49"/>
      <c r="Q40" s="44" t="str">
        <f>IF(O40="Doing","Medium",IF(P40&gt;=(1+$Q$1)*VLOOKUP(E40,MasterData!$A$11:$C$13,3,0),"Low",IF(AND((1-$Q$1)*VLOOKUP(E40,MasterData!$A$11:$C$13,3,0)&lt;P40,P40&lt;(1+$Q$1)*VLOOKUP(E40,MasterData!$A$11:$C$13,3,0)),"Medium","High")))</f>
        <v>High</v>
      </c>
      <c r="R40" s="44">
        <f>IFERROR(VLOOKUP(E40,MasterData!$A$11:$B$13,2,0),0)</f>
        <v>60</v>
      </c>
      <c r="S40" s="44">
        <f>IFERROR(VLOOKUP(E40,MasterData!$A$11:$B$13,2,0)*VLOOKUP(Q40,MasterData!$A$16:$B$18,2,0),0)</f>
        <v>60</v>
      </c>
      <c r="T40" s="49"/>
      <c r="U40" s="16"/>
      <c r="V40" s="16"/>
      <c r="W40" s="16"/>
      <c r="X40" s="16"/>
      <c r="Y40" s="16"/>
      <c r="Z40" s="16"/>
      <c r="AA40" s="16"/>
    </row>
    <row r="41" ht="22.5" customHeight="1">
      <c r="A41" s="35">
        <f t="shared" si="5"/>
        <v>38</v>
      </c>
      <c r="B41" s="54" t="s">
        <v>227</v>
      </c>
      <c r="C41" s="43" t="s">
        <v>87</v>
      </c>
      <c r="D41" s="46" t="s">
        <v>228</v>
      </c>
      <c r="E41" s="39" t="s">
        <v>182</v>
      </c>
      <c r="F41" s="48"/>
      <c r="G41" s="57" t="s">
        <v>202</v>
      </c>
      <c r="H41" s="52" t="s">
        <v>189</v>
      </c>
      <c r="I41" s="37" t="s">
        <v>189</v>
      </c>
      <c r="J41" s="37" t="s">
        <v>179</v>
      </c>
      <c r="K41" s="37" t="s">
        <v>179</v>
      </c>
      <c r="L41" s="37" t="s">
        <v>179</v>
      </c>
      <c r="M41" s="37" t="s">
        <v>179</v>
      </c>
      <c r="N41" s="37" t="s">
        <v>179</v>
      </c>
      <c r="O41" s="45" t="str">
        <f t="shared" ref="O41:O43" si="8">IF(AND(J41="Completed",K41="Completed",L41="Completed",M41="Completed",N41="Completed"),"Completed", "Doing")</f>
        <v>Completed</v>
      </c>
      <c r="P41" s="49"/>
      <c r="Q41" s="44" t="str">
        <f>IF(O41="Doing","Medium",IF(P41&gt;=(1+$Q$1)*VLOOKUP(E41,MasterData!$A$11:$C$13,3,0),"Low",IF(AND((1-$Q$1)*VLOOKUP(E41,MasterData!$A$11:$C$13,3,0)&lt;P41,P41&lt;(1+$Q$1)*VLOOKUP(E41,MasterData!$A$11:$C$13,3,0)),"Medium","High")))</f>
        <v>High</v>
      </c>
      <c r="R41" s="44">
        <f>IFERROR(VLOOKUP(E41,MasterData!$A$11:$B$13,2,0),0)</f>
        <v>60</v>
      </c>
      <c r="S41" s="44">
        <f>IFERROR(VLOOKUP(E41,MasterData!$A$11:$B$13,2,0)*VLOOKUP(Q41,MasterData!$A$16:$B$18,2,0),0)</f>
        <v>60</v>
      </c>
      <c r="T41" s="49"/>
      <c r="U41" s="16"/>
      <c r="V41" s="16"/>
      <c r="W41" s="16"/>
      <c r="X41" s="16"/>
      <c r="Y41" s="16"/>
      <c r="Z41" s="16"/>
      <c r="AA41" s="16"/>
    </row>
    <row r="42" ht="22.5" customHeight="1">
      <c r="A42" s="35">
        <f t="shared" si="5"/>
        <v>39</v>
      </c>
      <c r="B42" s="7"/>
      <c r="C42" s="43" t="s">
        <v>89</v>
      </c>
      <c r="D42" s="46" t="s">
        <v>229</v>
      </c>
      <c r="E42" s="39" t="s">
        <v>182</v>
      </c>
      <c r="F42" s="40">
        <v>5.5</v>
      </c>
      <c r="G42" s="57" t="s">
        <v>202</v>
      </c>
      <c r="H42" s="47" t="s">
        <v>183</v>
      </c>
      <c r="I42" s="37" t="s">
        <v>183</v>
      </c>
      <c r="J42" s="37" t="s">
        <v>179</v>
      </c>
      <c r="K42" s="37" t="s">
        <v>179</v>
      </c>
      <c r="L42" s="37" t="s">
        <v>179</v>
      </c>
      <c r="M42" s="37" t="s">
        <v>179</v>
      </c>
      <c r="N42" s="37" t="s">
        <v>179</v>
      </c>
      <c r="O42" s="45" t="str">
        <f t="shared" si="8"/>
        <v>Completed</v>
      </c>
      <c r="P42" s="49"/>
      <c r="Q42" s="44" t="str">
        <f>IF(O42="Doing","Medium",IF(P42&gt;=(1+$Q$1)*VLOOKUP(E42,MasterData!$A$11:$C$13,3,0),"Low",IF(AND((1-$Q$1)*VLOOKUP(E42,MasterData!$A$11:$C$13,3,0)&lt;P42,P42&lt;(1+$Q$1)*VLOOKUP(E42,MasterData!$A$11:$C$13,3,0)),"Medium","High")))</f>
        <v>High</v>
      </c>
      <c r="R42" s="44">
        <f>IFERROR(VLOOKUP(E42,MasterData!$A$11:$B$13,2,0),0)</f>
        <v>60</v>
      </c>
      <c r="S42" s="44">
        <f>IFERROR(VLOOKUP(E42,MasterData!$A$11:$B$13,2,0)*VLOOKUP(Q42,MasterData!$A$16:$B$18,2,0),0)</f>
        <v>60</v>
      </c>
      <c r="T42" s="49"/>
      <c r="U42" s="16"/>
      <c r="V42" s="16"/>
      <c r="W42" s="16"/>
      <c r="X42" s="16"/>
      <c r="Y42" s="16"/>
      <c r="Z42" s="16"/>
      <c r="AA42" s="16"/>
    </row>
    <row r="43" ht="22.5" customHeight="1">
      <c r="A43" s="35">
        <f t="shared" si="5"/>
        <v>40</v>
      </c>
      <c r="B43" s="7"/>
      <c r="C43" s="43" t="s">
        <v>91</v>
      </c>
      <c r="D43" s="46" t="s">
        <v>230</v>
      </c>
      <c r="E43" s="39" t="s">
        <v>182</v>
      </c>
      <c r="F43" s="48"/>
      <c r="G43" s="57" t="s">
        <v>202</v>
      </c>
      <c r="H43" s="47" t="s">
        <v>183</v>
      </c>
      <c r="I43" s="37" t="s">
        <v>183</v>
      </c>
      <c r="J43" s="37" t="s">
        <v>179</v>
      </c>
      <c r="K43" s="37" t="s">
        <v>179</v>
      </c>
      <c r="L43" s="37" t="s">
        <v>179</v>
      </c>
      <c r="M43" s="37" t="s">
        <v>179</v>
      </c>
      <c r="N43" s="37" t="s">
        <v>179</v>
      </c>
      <c r="O43" s="45" t="str">
        <f t="shared" si="8"/>
        <v>Completed</v>
      </c>
      <c r="P43" s="49"/>
      <c r="Q43" s="44" t="str">
        <f>IF(O43="Doing","Medium",IF(P43&gt;=(1+$Q$1)*VLOOKUP(E43,MasterData!$A$11:$C$13,3,0),"Low",IF(AND((1-$Q$1)*VLOOKUP(E43,MasterData!$A$11:$C$13,3,0)&lt;P43,P43&lt;(1+$Q$1)*VLOOKUP(E43,MasterData!$A$11:$C$13,3,0)),"Medium","High")))</f>
        <v>High</v>
      </c>
      <c r="R43" s="44">
        <f>IFERROR(VLOOKUP(E43,MasterData!$A$11:$B$13,2,0),0)</f>
        <v>60</v>
      </c>
      <c r="S43" s="44">
        <f>IFERROR(VLOOKUP(E43,MasterData!$A$11:$B$13,2,0)*VLOOKUP(Q43,MasterData!$A$16:$B$18,2,0),0)</f>
        <v>60</v>
      </c>
      <c r="T43" s="49"/>
      <c r="U43" s="16"/>
      <c r="V43" s="16"/>
      <c r="W43" s="16"/>
      <c r="X43" s="16"/>
      <c r="Y43" s="16"/>
      <c r="Z43" s="16"/>
      <c r="AA43" s="16"/>
    </row>
    <row r="44" ht="22.5" customHeight="1">
      <c r="A44" s="35">
        <f t="shared" si="5"/>
        <v>41</v>
      </c>
      <c r="B44" s="7"/>
      <c r="C44" s="62" t="s">
        <v>93</v>
      </c>
      <c r="D44" s="46"/>
      <c r="E44" s="39" t="s">
        <v>182</v>
      </c>
      <c r="F44" s="48"/>
      <c r="G44" s="41" t="s">
        <v>177</v>
      </c>
      <c r="H44" s="52" t="s">
        <v>189</v>
      </c>
      <c r="I44" s="37" t="s">
        <v>189</v>
      </c>
      <c r="J44" s="37" t="s">
        <v>179</v>
      </c>
      <c r="K44" s="37" t="s">
        <v>179</v>
      </c>
      <c r="L44" s="37" t="s">
        <v>179</v>
      </c>
      <c r="M44" s="37" t="s">
        <v>179</v>
      </c>
      <c r="N44" s="37" t="s">
        <v>179</v>
      </c>
      <c r="O44" s="37" t="s">
        <v>179</v>
      </c>
      <c r="P44" s="49"/>
      <c r="Q44" s="53" t="s">
        <v>198</v>
      </c>
      <c r="R44" s="53">
        <v>60.0</v>
      </c>
      <c r="S44" s="53">
        <v>60.0</v>
      </c>
      <c r="T44" s="49"/>
      <c r="U44" s="16"/>
      <c r="V44" s="16"/>
      <c r="W44" s="16"/>
      <c r="X44" s="16"/>
      <c r="Y44" s="16"/>
      <c r="Z44" s="16"/>
      <c r="AA44" s="16"/>
    </row>
    <row r="45" ht="22.5" customHeight="1">
      <c r="A45" s="35">
        <f t="shared" si="5"/>
        <v>42</v>
      </c>
      <c r="B45" s="10"/>
      <c r="C45" s="43" t="s">
        <v>231</v>
      </c>
      <c r="D45" s="46" t="s">
        <v>232</v>
      </c>
      <c r="E45" s="39" t="s">
        <v>182</v>
      </c>
      <c r="F45" s="48"/>
      <c r="G45" s="57" t="s">
        <v>202</v>
      </c>
      <c r="H45" s="47" t="s">
        <v>183</v>
      </c>
      <c r="I45" s="37" t="s">
        <v>183</v>
      </c>
      <c r="J45" s="37" t="s">
        <v>179</v>
      </c>
      <c r="K45" s="37" t="s">
        <v>179</v>
      </c>
      <c r="L45" s="37" t="s">
        <v>179</v>
      </c>
      <c r="M45" s="37" t="s">
        <v>179</v>
      </c>
      <c r="N45" s="37" t="s">
        <v>179</v>
      </c>
      <c r="O45" s="45" t="str">
        <f>IF(AND(J45="Completed",K45="Completed",L45="Completed",M45="Completed",N45="Completed"),"Completed", "Doing")</f>
        <v>Completed</v>
      </c>
      <c r="P45" s="49"/>
      <c r="Q45" s="44" t="str">
        <f>IF(O45="Doing","Medium",IF(P45&gt;=(1+$Q$1)*VLOOKUP(E45,MasterData!$A$11:$C$13,3,0),"Low",IF(AND((1-$Q$1)*VLOOKUP(E45,MasterData!$A$11:$C$13,3,0)&lt;P45,P45&lt;(1+$Q$1)*VLOOKUP(E45,MasterData!$A$11:$C$13,3,0)),"Medium","High")))</f>
        <v>High</v>
      </c>
      <c r="R45" s="44">
        <f>IFERROR(VLOOKUP(E45,MasterData!$A$11:$B$13,2,0),0)</f>
        <v>60</v>
      </c>
      <c r="S45" s="44">
        <f>IFERROR(VLOOKUP(E45,MasterData!$A$11:$B$13,2,0)*VLOOKUP(Q45,MasterData!$A$16:$B$18,2,0),0)</f>
        <v>60</v>
      </c>
      <c r="T45" s="49"/>
      <c r="U45" s="16"/>
      <c r="V45" s="16"/>
      <c r="W45" s="16"/>
      <c r="X45" s="16"/>
      <c r="Y45" s="16"/>
      <c r="Z45" s="16"/>
      <c r="AA45" s="16"/>
    </row>
    <row r="46" ht="22.5" customHeight="1">
      <c r="A46" s="35">
        <f t="shared" si="5"/>
        <v>43</v>
      </c>
      <c r="B46" s="54" t="s">
        <v>233</v>
      </c>
      <c r="C46" s="43" t="s">
        <v>234</v>
      </c>
      <c r="D46" s="38" t="s">
        <v>235</v>
      </c>
      <c r="E46" s="39" t="s">
        <v>182</v>
      </c>
      <c r="F46" s="40">
        <v>7.0</v>
      </c>
      <c r="G46" s="51" t="s">
        <v>188</v>
      </c>
      <c r="H46" s="42" t="s">
        <v>178</v>
      </c>
      <c r="I46" s="37" t="s">
        <v>178</v>
      </c>
      <c r="J46" s="37" t="s">
        <v>179</v>
      </c>
      <c r="K46" s="37" t="s">
        <v>179</v>
      </c>
      <c r="L46" s="37" t="s">
        <v>179</v>
      </c>
      <c r="M46" s="37" t="s">
        <v>179</v>
      </c>
      <c r="N46" s="37" t="s">
        <v>179</v>
      </c>
      <c r="O46" s="37" t="s">
        <v>179</v>
      </c>
      <c r="P46" s="49"/>
      <c r="Q46" s="44" t="str">
        <f>IF(O46="Doing","Medium",IF(P46&gt;=(1+$Q$1)*VLOOKUP(E46,MasterData!$A$11:$C$13,3,0),"Low",IF(AND((1-$Q$1)*VLOOKUP(E46,MasterData!$A$11:$C$13,3,0)&lt;P46,P46&lt;(1+$Q$1)*VLOOKUP(E46,MasterData!$A$11:$C$13,3,0)),"Medium","High")))</f>
        <v>High</v>
      </c>
      <c r="R46" s="44">
        <f>IFERROR(VLOOKUP(E46,MasterData!$A$11:$B$13,2,0),0)</f>
        <v>60</v>
      </c>
      <c r="S46" s="44">
        <f>IFERROR(VLOOKUP(E46,MasterData!$A$11:$B$13,2,0)*VLOOKUP(Q46,MasterData!$A$16:$B$18,2,0),0)</f>
        <v>60</v>
      </c>
      <c r="T46" s="49"/>
      <c r="U46" s="16"/>
      <c r="V46" s="16"/>
      <c r="W46" s="16"/>
      <c r="X46" s="16"/>
      <c r="Y46" s="16"/>
      <c r="Z46" s="16"/>
      <c r="AA46" s="16"/>
    </row>
    <row r="47" ht="22.5" customHeight="1">
      <c r="A47" s="35">
        <f t="shared" si="5"/>
        <v>44</v>
      </c>
      <c r="B47" s="7"/>
      <c r="C47" s="43" t="s">
        <v>236</v>
      </c>
      <c r="D47" s="46" t="s">
        <v>237</v>
      </c>
      <c r="E47" s="39" t="s">
        <v>182</v>
      </c>
      <c r="F47" s="40">
        <v>6.0</v>
      </c>
      <c r="G47" s="51" t="s">
        <v>188</v>
      </c>
      <c r="H47" s="47" t="s">
        <v>183</v>
      </c>
      <c r="I47" s="37" t="s">
        <v>183</v>
      </c>
      <c r="J47" s="37" t="s">
        <v>179</v>
      </c>
      <c r="K47" s="37" t="s">
        <v>179</v>
      </c>
      <c r="L47" s="37" t="s">
        <v>179</v>
      </c>
      <c r="M47" s="37" t="s">
        <v>179</v>
      </c>
      <c r="N47" s="37" t="s">
        <v>179</v>
      </c>
      <c r="O47" s="37" t="s">
        <v>179</v>
      </c>
      <c r="P47" s="49"/>
      <c r="Q47" s="44" t="str">
        <f>IF(O47="Doing","Medium",IF(P47&gt;=(1+$Q$1)*VLOOKUP(E47,MasterData!$A$11:$C$13,3,0),"Low",IF(AND((1-$Q$1)*VLOOKUP(E47,MasterData!$A$11:$C$13,3,0)&lt;P47,P47&lt;(1+$Q$1)*VLOOKUP(E47,MasterData!$A$11:$C$13,3,0)),"Medium","High")))</f>
        <v>High</v>
      </c>
      <c r="R47" s="44">
        <f>IFERROR(VLOOKUP(E47,MasterData!$A$11:$B$13,2,0),0)</f>
        <v>60</v>
      </c>
      <c r="S47" s="44">
        <f>IFERROR(VLOOKUP(E47,MasterData!$A$11:$B$13,2,0)*VLOOKUP(Q47,MasterData!$A$16:$B$18,2,0),0)</f>
        <v>60</v>
      </c>
      <c r="T47" s="49"/>
      <c r="U47" s="16"/>
      <c r="V47" s="16"/>
      <c r="W47" s="16"/>
      <c r="X47" s="16"/>
      <c r="Y47" s="16"/>
      <c r="Z47" s="16"/>
      <c r="AA47" s="16"/>
    </row>
    <row r="48" ht="22.5" customHeight="1">
      <c r="A48" s="35">
        <f t="shared" si="5"/>
        <v>45</v>
      </c>
      <c r="B48" s="7"/>
      <c r="C48" s="43" t="s">
        <v>238</v>
      </c>
      <c r="D48" s="46" t="s">
        <v>239</v>
      </c>
      <c r="E48" s="39" t="s">
        <v>182</v>
      </c>
      <c r="F48" s="48"/>
      <c r="G48" s="51" t="s">
        <v>188</v>
      </c>
      <c r="H48" s="47" t="s">
        <v>183</v>
      </c>
      <c r="I48" s="37" t="s">
        <v>183</v>
      </c>
      <c r="J48" s="37" t="s">
        <v>179</v>
      </c>
      <c r="K48" s="37" t="s">
        <v>179</v>
      </c>
      <c r="L48" s="37" t="s">
        <v>179</v>
      </c>
      <c r="M48" s="37" t="s">
        <v>179</v>
      </c>
      <c r="N48" s="37" t="s">
        <v>179</v>
      </c>
      <c r="O48" s="45" t="str">
        <f t="shared" ref="O48:O50" si="9">IF(AND(J48="Completed",K48="Completed",L48="Completed",M48="Completed",N48="Completed"),"Completed", "Doing")</f>
        <v>Completed</v>
      </c>
      <c r="P48" s="49"/>
      <c r="Q48" s="44" t="str">
        <f>IF(O48="Doing","Medium",IF(P48&gt;=(1+$Q$1)*VLOOKUP(E48,MasterData!$A$11:$C$13,3,0),"Low",IF(AND((1-$Q$1)*VLOOKUP(E48,MasterData!$A$11:$C$13,3,0)&lt;P48,P48&lt;(1+$Q$1)*VLOOKUP(E48,MasterData!$A$11:$C$13,3,0)),"Medium","High")))</f>
        <v>High</v>
      </c>
      <c r="R48" s="44">
        <f>IFERROR(VLOOKUP(E48,MasterData!$A$11:$B$13,2,0),0)</f>
        <v>60</v>
      </c>
      <c r="S48" s="44">
        <f>IFERROR(VLOOKUP(E48,MasterData!$A$11:$B$13,2,0)*VLOOKUP(Q48,MasterData!$A$16:$B$18,2,0),0)</f>
        <v>60</v>
      </c>
      <c r="T48" s="49"/>
      <c r="U48" s="16"/>
      <c r="V48" s="16"/>
      <c r="W48" s="16"/>
      <c r="X48" s="16"/>
      <c r="Y48" s="16"/>
      <c r="Z48" s="16"/>
      <c r="AA48" s="16"/>
    </row>
    <row r="49" ht="22.5" customHeight="1">
      <c r="A49" s="35">
        <f t="shared" si="5"/>
        <v>46</v>
      </c>
      <c r="B49" s="7"/>
      <c r="C49" s="43" t="s">
        <v>240</v>
      </c>
      <c r="D49" s="46" t="s">
        <v>241</v>
      </c>
      <c r="E49" s="39" t="s">
        <v>182</v>
      </c>
      <c r="F49" s="48"/>
      <c r="G49" s="51" t="s">
        <v>188</v>
      </c>
      <c r="H49" s="47" t="s">
        <v>183</v>
      </c>
      <c r="I49" s="37" t="s">
        <v>183</v>
      </c>
      <c r="J49" s="37" t="s">
        <v>179</v>
      </c>
      <c r="K49" s="37" t="s">
        <v>179</v>
      </c>
      <c r="L49" s="37" t="s">
        <v>179</v>
      </c>
      <c r="M49" s="37" t="s">
        <v>179</v>
      </c>
      <c r="N49" s="37" t="s">
        <v>179</v>
      </c>
      <c r="O49" s="45" t="str">
        <f t="shared" si="9"/>
        <v>Completed</v>
      </c>
      <c r="P49" s="49"/>
      <c r="Q49" s="44" t="str">
        <f>IF(O49="Doing","Medium",IF(P49&gt;=(1+$Q$1)*VLOOKUP(E49,MasterData!$A$11:$C$13,3,0),"Low",IF(AND((1-$Q$1)*VLOOKUP(E49,MasterData!$A$11:$C$13,3,0)&lt;P49,P49&lt;(1+$Q$1)*VLOOKUP(E49,MasterData!$A$11:$C$13,3,0)),"Medium","High")))</f>
        <v>High</v>
      </c>
      <c r="R49" s="44">
        <f>IFERROR(VLOOKUP(E49,MasterData!$A$11:$B$13,2,0),0)</f>
        <v>60</v>
      </c>
      <c r="S49" s="44">
        <f>IFERROR(VLOOKUP(E49,MasterData!$A$11:$B$13,2,0)*VLOOKUP(Q49,MasterData!$A$16:$B$18,2,0),0)</f>
        <v>60</v>
      </c>
      <c r="T49" s="49"/>
      <c r="U49" s="16"/>
      <c r="V49" s="16"/>
      <c r="W49" s="16"/>
      <c r="X49" s="16"/>
      <c r="Y49" s="16"/>
      <c r="Z49" s="16"/>
      <c r="AA49" s="16"/>
    </row>
    <row r="50" ht="22.5" customHeight="1">
      <c r="A50" s="35">
        <f t="shared" si="5"/>
        <v>47</v>
      </c>
      <c r="B50" s="10"/>
      <c r="C50" s="43" t="s">
        <v>242</v>
      </c>
      <c r="D50" s="46" t="s">
        <v>243</v>
      </c>
      <c r="E50" s="39" t="s">
        <v>182</v>
      </c>
      <c r="F50" s="48"/>
      <c r="G50" s="51" t="s">
        <v>188</v>
      </c>
      <c r="H50" s="47" t="s">
        <v>183</v>
      </c>
      <c r="I50" s="37" t="s">
        <v>183</v>
      </c>
      <c r="J50" s="37" t="s">
        <v>179</v>
      </c>
      <c r="K50" s="37" t="s">
        <v>179</v>
      </c>
      <c r="L50" s="37" t="s">
        <v>179</v>
      </c>
      <c r="M50" s="37" t="s">
        <v>179</v>
      </c>
      <c r="N50" s="37" t="s">
        <v>179</v>
      </c>
      <c r="O50" s="45" t="str">
        <f t="shared" si="9"/>
        <v>Completed</v>
      </c>
      <c r="P50" s="49"/>
      <c r="Q50" s="44" t="str">
        <f>IF(O50="Doing","Medium",IF(P50&gt;=(1+$Q$1)*VLOOKUP(E50,MasterData!$A$11:$C$13,3,0),"Low",IF(AND((1-$Q$1)*VLOOKUP(E50,MasterData!$A$11:$C$13,3,0)&lt;P50,P50&lt;(1+$Q$1)*VLOOKUP(E50,MasterData!$A$11:$C$13,3,0)),"Medium","High")))</f>
        <v>High</v>
      </c>
      <c r="R50" s="44">
        <f>IFERROR(VLOOKUP(E50,MasterData!$A$11:$B$13,2,0),0)</f>
        <v>60</v>
      </c>
      <c r="S50" s="44">
        <f>IFERROR(VLOOKUP(E50,MasterData!$A$11:$B$13,2,0)*VLOOKUP(Q50,MasterData!$A$16:$B$18,2,0),0)</f>
        <v>60</v>
      </c>
      <c r="T50" s="49"/>
      <c r="U50" s="16"/>
      <c r="V50" s="16"/>
      <c r="W50" s="16"/>
      <c r="X50" s="16"/>
      <c r="Y50" s="16"/>
      <c r="Z50" s="16"/>
      <c r="AA50" s="16"/>
    </row>
    <row r="51" ht="22.5" customHeight="1">
      <c r="A51" s="35">
        <f t="shared" si="5"/>
        <v>48</v>
      </c>
      <c r="B51" s="54" t="s">
        <v>108</v>
      </c>
      <c r="C51" s="43" t="s">
        <v>109</v>
      </c>
      <c r="D51" s="38" t="s">
        <v>244</v>
      </c>
      <c r="E51" s="39" t="s">
        <v>182</v>
      </c>
      <c r="F51" s="40">
        <v>7.0</v>
      </c>
      <c r="G51" s="51" t="s">
        <v>188</v>
      </c>
      <c r="H51" s="42" t="s">
        <v>178</v>
      </c>
      <c r="I51" s="37" t="s">
        <v>178</v>
      </c>
      <c r="J51" s="37" t="s">
        <v>179</v>
      </c>
      <c r="K51" s="37" t="s">
        <v>179</v>
      </c>
      <c r="L51" s="37" t="s">
        <v>179</v>
      </c>
      <c r="M51" s="37" t="s">
        <v>179</v>
      </c>
      <c r="N51" s="37" t="s">
        <v>179</v>
      </c>
      <c r="O51" s="37" t="s">
        <v>179</v>
      </c>
      <c r="P51" s="49"/>
      <c r="Q51" s="44" t="str">
        <f>IF(O51="Doing","Medium",IF(P51&gt;=(1+$Q$1)*VLOOKUP(E51,MasterData!$A$11:$C$13,3,0),"Low",IF(AND((1-$Q$1)*VLOOKUP(E51,MasterData!$A$11:$C$13,3,0)&lt;P51,P51&lt;(1+$Q$1)*VLOOKUP(E51,MasterData!$A$11:$C$13,3,0)),"Medium","High")))</f>
        <v>High</v>
      </c>
      <c r="R51" s="44">
        <f>IFERROR(VLOOKUP(E51,MasterData!$A$11:$B$13,2,0),0)</f>
        <v>60</v>
      </c>
      <c r="S51" s="44">
        <f>IFERROR(VLOOKUP(E51,MasterData!$A$11:$B$13,2,0)*VLOOKUP(Q51,MasterData!$A$16:$B$18,2,0),0)</f>
        <v>60</v>
      </c>
      <c r="T51" s="49"/>
      <c r="U51" s="16"/>
      <c r="V51" s="16"/>
      <c r="W51" s="16"/>
      <c r="X51" s="16"/>
      <c r="Y51" s="16"/>
      <c r="Z51" s="16"/>
      <c r="AA51" s="16"/>
    </row>
    <row r="52" ht="22.5" customHeight="1">
      <c r="A52" s="35">
        <f t="shared" si="5"/>
        <v>49</v>
      </c>
      <c r="B52" s="7"/>
      <c r="C52" s="43" t="s">
        <v>111</v>
      </c>
      <c r="D52" s="46" t="s">
        <v>245</v>
      </c>
      <c r="E52" s="39" t="s">
        <v>182</v>
      </c>
      <c r="F52" s="48"/>
      <c r="G52" s="51" t="s">
        <v>188</v>
      </c>
      <c r="H52" s="47" t="s">
        <v>183</v>
      </c>
      <c r="I52" s="37" t="s">
        <v>183</v>
      </c>
      <c r="J52" s="37" t="s">
        <v>179</v>
      </c>
      <c r="K52" s="37" t="s">
        <v>179</v>
      </c>
      <c r="L52" s="37" t="s">
        <v>179</v>
      </c>
      <c r="M52" s="37" t="s">
        <v>179</v>
      </c>
      <c r="N52" s="37" t="s">
        <v>179</v>
      </c>
      <c r="O52" s="45" t="str">
        <f>IF(AND(J52="Completed",K52="Completed",L52="Completed",M52="Completed",N52="Completed"),"Completed", "Doing")</f>
        <v>Completed</v>
      </c>
      <c r="P52" s="49"/>
      <c r="Q52" s="44" t="str">
        <f>IF(O52="Doing","Medium",IF(P52&gt;=(1+$Q$1)*VLOOKUP(E52,MasterData!$A$11:$C$13,3,0),"Low",IF(AND((1-$Q$1)*VLOOKUP(E52,MasterData!$A$11:$C$13,3,0)&lt;P52,P52&lt;(1+$Q$1)*VLOOKUP(E52,MasterData!$A$11:$C$13,3,0)),"Medium","High")))</f>
        <v>High</v>
      </c>
      <c r="R52" s="44">
        <f>IFERROR(VLOOKUP(E52,MasterData!$A$11:$B$13,2,0),0)</f>
        <v>60</v>
      </c>
      <c r="S52" s="44">
        <f>IFERROR(VLOOKUP(E52,MasterData!$A$11:$B$13,2,0)*VLOOKUP(Q52,MasterData!$A$16:$B$18,2,0),0)</f>
        <v>60</v>
      </c>
      <c r="T52" s="49"/>
      <c r="U52" s="16"/>
      <c r="V52" s="16"/>
      <c r="W52" s="16"/>
      <c r="X52" s="16"/>
      <c r="Y52" s="16"/>
      <c r="Z52" s="16"/>
      <c r="AA52" s="16"/>
    </row>
    <row r="53" ht="22.5" customHeight="1">
      <c r="A53" s="35">
        <f t="shared" si="5"/>
        <v>50</v>
      </c>
      <c r="B53" s="7"/>
      <c r="C53" s="43" t="s">
        <v>246</v>
      </c>
      <c r="D53" s="38" t="s">
        <v>247</v>
      </c>
      <c r="E53" s="39" t="s">
        <v>182</v>
      </c>
      <c r="F53" s="40">
        <v>7.0</v>
      </c>
      <c r="G53" s="51" t="s">
        <v>188</v>
      </c>
      <c r="H53" s="42" t="s">
        <v>178</v>
      </c>
      <c r="I53" s="37" t="s">
        <v>178</v>
      </c>
      <c r="J53" s="37" t="s">
        <v>179</v>
      </c>
      <c r="K53" s="37" t="s">
        <v>179</v>
      </c>
      <c r="L53" s="37" t="s">
        <v>179</v>
      </c>
      <c r="M53" s="37" t="s">
        <v>179</v>
      </c>
      <c r="N53" s="37" t="s">
        <v>179</v>
      </c>
      <c r="O53" s="37" t="s">
        <v>179</v>
      </c>
      <c r="P53" s="49"/>
      <c r="Q53" s="44" t="str">
        <f>IF(O53="Doing","Medium",IF(P53&gt;=(1+$Q$1)*VLOOKUP(E53,MasterData!$A$11:$C$13,3,0),"Low",IF(AND((1-$Q$1)*VLOOKUP(E53,MasterData!$A$11:$C$13,3,0)&lt;P53,P53&lt;(1+$Q$1)*VLOOKUP(E53,MasterData!$A$11:$C$13,3,0)),"Medium","High")))</f>
        <v>High</v>
      </c>
      <c r="R53" s="44">
        <f>IFERROR(VLOOKUP(E53,MasterData!$A$11:$B$13,2,0),0)</f>
        <v>60</v>
      </c>
      <c r="S53" s="44">
        <f>IFERROR(VLOOKUP(E53,MasterData!$A$11:$B$13,2,0)*VLOOKUP(Q53,MasterData!$A$16:$B$18,2,0),0)</f>
        <v>60</v>
      </c>
      <c r="T53" s="49"/>
      <c r="U53" s="16"/>
      <c r="V53" s="16"/>
      <c r="W53" s="16"/>
      <c r="X53" s="16"/>
      <c r="Y53" s="16"/>
      <c r="Z53" s="16"/>
      <c r="AA53" s="16"/>
    </row>
    <row r="54" ht="22.5" customHeight="1">
      <c r="A54" s="35">
        <f t="shared" si="5"/>
        <v>51</v>
      </c>
      <c r="B54" s="7"/>
      <c r="C54" s="43" t="s">
        <v>248</v>
      </c>
      <c r="D54" s="38" t="s">
        <v>249</v>
      </c>
      <c r="E54" s="39" t="s">
        <v>182</v>
      </c>
      <c r="F54" s="40">
        <v>7.0</v>
      </c>
      <c r="G54" s="51" t="s">
        <v>188</v>
      </c>
      <c r="H54" s="42" t="s">
        <v>178</v>
      </c>
      <c r="I54" s="37" t="s">
        <v>178</v>
      </c>
      <c r="J54" s="37" t="s">
        <v>179</v>
      </c>
      <c r="K54" s="37" t="s">
        <v>179</v>
      </c>
      <c r="L54" s="37" t="s">
        <v>179</v>
      </c>
      <c r="M54" s="37" t="s">
        <v>179</v>
      </c>
      <c r="N54" s="37" t="s">
        <v>179</v>
      </c>
      <c r="O54" s="37" t="s">
        <v>179</v>
      </c>
      <c r="P54" s="49"/>
      <c r="Q54" s="44" t="str">
        <f>IF(O54="Doing","Medium",IF(P54&gt;=(1+$Q$1)*VLOOKUP(E54,MasterData!$A$11:$C$13,3,0),"Low",IF(AND((1-$Q$1)*VLOOKUP(E54,MasterData!$A$11:$C$13,3,0)&lt;P54,P54&lt;(1+$Q$1)*VLOOKUP(E54,MasterData!$A$11:$C$13,3,0)),"Medium","High")))</f>
        <v>High</v>
      </c>
      <c r="R54" s="44">
        <f>IFERROR(VLOOKUP(E54,MasterData!$A$11:$B$13,2,0),0)</f>
        <v>60</v>
      </c>
      <c r="S54" s="44">
        <f>IFERROR(VLOOKUP(E54,MasterData!$A$11:$B$13,2,0)*VLOOKUP(Q54,MasterData!$A$16:$B$18,2,0),0)</f>
        <v>60</v>
      </c>
      <c r="T54" s="49"/>
      <c r="U54" s="16"/>
      <c r="V54" s="16"/>
      <c r="W54" s="16"/>
      <c r="X54" s="16"/>
      <c r="Y54" s="16"/>
      <c r="Z54" s="16"/>
      <c r="AA54" s="16"/>
    </row>
    <row r="55" ht="22.5" customHeight="1">
      <c r="A55" s="35">
        <f t="shared" si="5"/>
        <v>52</v>
      </c>
      <c r="B55" s="10"/>
      <c r="C55" s="43" t="s">
        <v>250</v>
      </c>
      <c r="D55" s="38" t="s">
        <v>251</v>
      </c>
      <c r="E55" s="39" t="s">
        <v>182</v>
      </c>
      <c r="F55" s="40">
        <v>7.0</v>
      </c>
      <c r="G55" s="51" t="s">
        <v>188</v>
      </c>
      <c r="H55" s="42" t="s">
        <v>178</v>
      </c>
      <c r="I55" s="37" t="s">
        <v>178</v>
      </c>
      <c r="J55" s="37" t="s">
        <v>179</v>
      </c>
      <c r="K55" s="37" t="s">
        <v>179</v>
      </c>
      <c r="L55" s="37" t="s">
        <v>179</v>
      </c>
      <c r="M55" s="37" t="s">
        <v>179</v>
      </c>
      <c r="N55" s="37" t="s">
        <v>179</v>
      </c>
      <c r="O55" s="37" t="s">
        <v>179</v>
      </c>
      <c r="P55" s="49"/>
      <c r="Q55" s="44" t="str">
        <f>IF(O55="Doing","Medium",IF(P55&gt;=(1+$Q$1)*VLOOKUP(E55,MasterData!$A$11:$C$13,3,0),"Low",IF(AND((1-$Q$1)*VLOOKUP(E55,MasterData!$A$11:$C$13,3,0)&lt;P55,P55&lt;(1+$Q$1)*VLOOKUP(E55,MasterData!$A$11:$C$13,3,0)),"Medium","High")))</f>
        <v>High</v>
      </c>
      <c r="R55" s="44">
        <f>IFERROR(VLOOKUP(E55,MasterData!$A$11:$B$13,2,0),0)</f>
        <v>60</v>
      </c>
      <c r="S55" s="44">
        <f>IFERROR(VLOOKUP(E55,MasterData!$A$11:$B$13,2,0)*VLOOKUP(Q55,MasterData!$A$16:$B$18,2,0),0)</f>
        <v>60</v>
      </c>
      <c r="T55" s="49"/>
      <c r="U55" s="16"/>
      <c r="V55" s="16"/>
      <c r="W55" s="16"/>
      <c r="X55" s="16"/>
      <c r="Y55" s="16"/>
      <c r="Z55" s="16"/>
      <c r="AA55" s="16"/>
    </row>
    <row r="56" ht="22.5" customHeight="1">
      <c r="A56" s="35">
        <f t="shared" si="5"/>
        <v>53</v>
      </c>
      <c r="B56" s="54" t="s">
        <v>119</v>
      </c>
      <c r="C56" s="43" t="s">
        <v>120</v>
      </c>
      <c r="D56" s="38" t="s">
        <v>252</v>
      </c>
      <c r="E56" s="39" t="s">
        <v>182</v>
      </c>
      <c r="F56" s="40">
        <v>7.0</v>
      </c>
      <c r="G56" s="57" t="s">
        <v>202</v>
      </c>
      <c r="H56" s="42" t="s">
        <v>178</v>
      </c>
      <c r="I56" s="37" t="s">
        <v>178</v>
      </c>
      <c r="J56" s="37" t="s">
        <v>179</v>
      </c>
      <c r="K56" s="37" t="s">
        <v>179</v>
      </c>
      <c r="L56" s="37" t="s">
        <v>179</v>
      </c>
      <c r="M56" s="37" t="s">
        <v>179</v>
      </c>
      <c r="N56" s="37" t="s">
        <v>179</v>
      </c>
      <c r="O56" s="37" t="s">
        <v>179</v>
      </c>
      <c r="P56" s="43">
        <v>0.0</v>
      </c>
      <c r="Q56" s="44" t="str">
        <f>IF(O56="Doing","Medium",IF(P56&gt;=(1+$Q$1)*VLOOKUP(E56,MasterData!$A$11:$C$13,3,0),"Low",IF(AND((1-$Q$1)*VLOOKUP(E56,MasterData!$A$11:$C$13,3,0)&lt;P56,P56&lt;(1+$Q$1)*VLOOKUP(E56,MasterData!$A$11:$C$13,3,0)),"Medium","High")))</f>
        <v>High</v>
      </c>
      <c r="R56" s="44">
        <f>IFERROR(VLOOKUP(E56,MasterData!$A$11:$B$13,2,0),0)</f>
        <v>60</v>
      </c>
      <c r="S56" s="44">
        <f>IFERROR(VLOOKUP(E56,MasterData!$A$11:$B$13,2,0)*VLOOKUP(Q56,MasterData!$A$16:$B$18,2,0),0)</f>
        <v>60</v>
      </c>
      <c r="T56" s="49"/>
      <c r="U56" s="16"/>
      <c r="V56" s="16"/>
      <c r="W56" s="16"/>
      <c r="X56" s="16"/>
      <c r="Y56" s="16"/>
      <c r="Z56" s="16"/>
      <c r="AA56" s="16"/>
    </row>
    <row r="57" ht="22.5" customHeight="1">
      <c r="A57" s="35">
        <f t="shared" si="5"/>
        <v>54</v>
      </c>
      <c r="B57" s="7"/>
      <c r="C57" s="43" t="s">
        <v>122</v>
      </c>
      <c r="D57" s="46" t="s">
        <v>253</v>
      </c>
      <c r="E57" s="39" t="s">
        <v>182</v>
      </c>
      <c r="F57" s="40">
        <v>7.0</v>
      </c>
      <c r="G57" s="57" t="s">
        <v>202</v>
      </c>
      <c r="H57" s="42" t="s">
        <v>178</v>
      </c>
      <c r="I57" s="37" t="s">
        <v>178</v>
      </c>
      <c r="J57" s="37" t="s">
        <v>179</v>
      </c>
      <c r="K57" s="37" t="s">
        <v>179</v>
      </c>
      <c r="L57" s="37" t="s">
        <v>179</v>
      </c>
      <c r="M57" s="37" t="s">
        <v>179</v>
      </c>
      <c r="N57" s="37" t="s">
        <v>179</v>
      </c>
      <c r="O57" s="37" t="s">
        <v>179</v>
      </c>
      <c r="P57" s="49"/>
      <c r="Q57" s="44" t="str">
        <f>IF(O57="Doing","Medium",IF(P57&gt;=(1+$Q$1)*VLOOKUP(E57,MasterData!$A$11:$C$13,3,0),"Low",IF(AND((1-$Q$1)*VLOOKUP(E57,MasterData!$A$11:$C$13,3,0)&lt;P57,P57&lt;(1+$Q$1)*VLOOKUP(E57,MasterData!$A$11:$C$13,3,0)),"Medium","High")))</f>
        <v>High</v>
      </c>
      <c r="R57" s="44">
        <f>IFERROR(VLOOKUP(E57,MasterData!$A$11:$B$13,2,0),0)</f>
        <v>60</v>
      </c>
      <c r="S57" s="44">
        <f>IFERROR(VLOOKUP(E57,MasterData!$A$11:$B$13,2,0)*VLOOKUP(Q57,MasterData!$A$16:$B$18,2,0),0)</f>
        <v>60</v>
      </c>
      <c r="T57" s="49"/>
      <c r="U57" s="16"/>
      <c r="V57" s="16"/>
      <c r="W57" s="16"/>
      <c r="X57" s="16"/>
      <c r="Y57" s="16"/>
      <c r="Z57" s="16"/>
      <c r="AA57" s="16"/>
    </row>
    <row r="58" ht="22.5" customHeight="1">
      <c r="A58" s="35">
        <f t="shared" si="5"/>
        <v>55</v>
      </c>
      <c r="B58" s="7"/>
      <c r="C58" s="43" t="s">
        <v>124</v>
      </c>
      <c r="D58" s="38" t="s">
        <v>206</v>
      </c>
      <c r="E58" s="39" t="s">
        <v>182</v>
      </c>
      <c r="F58" s="40">
        <v>7.0</v>
      </c>
      <c r="G58" s="57" t="s">
        <v>202</v>
      </c>
      <c r="H58" s="42" t="s">
        <v>178</v>
      </c>
      <c r="I58" s="37" t="s">
        <v>178</v>
      </c>
      <c r="J58" s="37" t="s">
        <v>179</v>
      </c>
      <c r="K58" s="37" t="s">
        <v>179</v>
      </c>
      <c r="L58" s="37" t="s">
        <v>179</v>
      </c>
      <c r="M58" s="37" t="s">
        <v>179</v>
      </c>
      <c r="N58" s="37" t="s">
        <v>179</v>
      </c>
      <c r="O58" s="37" t="s">
        <v>179</v>
      </c>
      <c r="P58" s="49"/>
      <c r="Q58" s="44" t="str">
        <f>IF(O58="Doing","Medium",IF(P58&gt;=(1+$Q$1)*VLOOKUP(E58,MasterData!$A$11:$C$13,3,0),"Low",IF(AND((1-$Q$1)*VLOOKUP(E58,MasterData!$A$11:$C$13,3,0)&lt;P58,P58&lt;(1+$Q$1)*VLOOKUP(E58,MasterData!$A$11:$C$13,3,0)),"Medium","High")))</f>
        <v>High</v>
      </c>
      <c r="R58" s="44">
        <f>IFERROR(VLOOKUP(E58,MasterData!$A$11:$B$13,2,0),0)</f>
        <v>60</v>
      </c>
      <c r="S58" s="44">
        <f>IFERROR(VLOOKUP(E58,MasterData!$A$11:$B$13,2,0)*VLOOKUP(Q58,MasterData!$A$16:$B$18,2,0),0)</f>
        <v>60</v>
      </c>
      <c r="T58" s="49"/>
      <c r="U58" s="16"/>
      <c r="V58" s="16"/>
      <c r="W58" s="16"/>
      <c r="X58" s="16"/>
      <c r="Y58" s="16"/>
      <c r="Z58" s="16"/>
      <c r="AA58" s="16"/>
    </row>
    <row r="59" ht="22.5" customHeight="1">
      <c r="A59" s="35">
        <f t="shared" si="5"/>
        <v>56</v>
      </c>
      <c r="B59" s="7"/>
      <c r="C59" s="43" t="s">
        <v>125</v>
      </c>
      <c r="D59" s="63" t="s">
        <v>254</v>
      </c>
      <c r="E59" s="39" t="s">
        <v>182</v>
      </c>
      <c r="F59" s="40">
        <v>7.0</v>
      </c>
      <c r="G59" s="57" t="s">
        <v>202</v>
      </c>
      <c r="H59" s="42" t="s">
        <v>178</v>
      </c>
      <c r="I59" s="37" t="s">
        <v>178</v>
      </c>
      <c r="J59" s="37" t="s">
        <v>179</v>
      </c>
      <c r="K59" s="37" t="s">
        <v>179</v>
      </c>
      <c r="L59" s="37" t="s">
        <v>179</v>
      </c>
      <c r="M59" s="37" t="s">
        <v>179</v>
      </c>
      <c r="N59" s="37" t="s">
        <v>179</v>
      </c>
      <c r="O59" s="37" t="s">
        <v>179</v>
      </c>
      <c r="P59" s="49"/>
      <c r="Q59" s="44" t="str">
        <f>IF(O59="Doing","Medium",IF(P59&gt;=(1+$Q$1)*VLOOKUP(E59,MasterData!$A$11:$C$13,3,0),"Low",IF(AND((1-$Q$1)*VLOOKUP(E59,MasterData!$A$11:$C$13,3,0)&lt;P59,P59&lt;(1+$Q$1)*VLOOKUP(E59,MasterData!$A$11:$C$13,3,0)),"Medium","High")))</f>
        <v>High</v>
      </c>
      <c r="R59" s="44">
        <f>IFERROR(VLOOKUP(E59,MasterData!$A$11:$B$13,2,0),0)</f>
        <v>60</v>
      </c>
      <c r="S59" s="44">
        <f>IFERROR(VLOOKUP(E59,MasterData!$A$11:$B$13,2,0)*VLOOKUP(Q59,MasterData!$A$16:$B$18,2,0),0)</f>
        <v>60</v>
      </c>
      <c r="T59" s="49"/>
      <c r="U59" s="16"/>
      <c r="V59" s="16"/>
      <c r="W59" s="16"/>
      <c r="X59" s="16"/>
      <c r="Y59" s="16"/>
      <c r="Z59" s="16"/>
      <c r="AA59" s="16"/>
    </row>
    <row r="60" ht="22.5" customHeight="1">
      <c r="A60" s="35">
        <f t="shared" si="5"/>
        <v>57</v>
      </c>
      <c r="B60" s="7"/>
      <c r="C60" s="43" t="s">
        <v>255</v>
      </c>
      <c r="D60" s="38" t="s">
        <v>256</v>
      </c>
      <c r="E60" s="39" t="s">
        <v>182</v>
      </c>
      <c r="F60" s="40">
        <v>7.0</v>
      </c>
      <c r="G60" s="57" t="s">
        <v>202</v>
      </c>
      <c r="H60" s="42" t="s">
        <v>178</v>
      </c>
      <c r="I60" s="37" t="s">
        <v>178</v>
      </c>
      <c r="J60" s="37" t="s">
        <v>179</v>
      </c>
      <c r="K60" s="37" t="s">
        <v>179</v>
      </c>
      <c r="L60" s="37" t="s">
        <v>179</v>
      </c>
      <c r="M60" s="37" t="s">
        <v>179</v>
      </c>
      <c r="N60" s="37" t="s">
        <v>179</v>
      </c>
      <c r="O60" s="37" t="s">
        <v>179</v>
      </c>
      <c r="P60" s="49"/>
      <c r="Q60" s="44" t="str">
        <f>IF(O60="Doing","Medium",IF(P60&gt;=(1+$Q$1)*VLOOKUP(E60,MasterData!$A$11:$C$13,3,0),"Low",IF(AND((1-$Q$1)*VLOOKUP(E60,MasterData!$A$11:$C$13,3,0)&lt;P60,P60&lt;(1+$Q$1)*VLOOKUP(E60,MasterData!$A$11:$C$13,3,0)),"Medium","High")))</f>
        <v>High</v>
      </c>
      <c r="R60" s="44">
        <f>IFERROR(VLOOKUP(E60,MasterData!$A$11:$B$13,2,0),0)</f>
        <v>60</v>
      </c>
      <c r="S60" s="44">
        <f>IFERROR(VLOOKUP(E60,MasterData!$A$11:$B$13,2,0)*VLOOKUP(Q60,MasterData!$A$16:$B$18,2,0),0)</f>
        <v>60</v>
      </c>
      <c r="T60" s="49"/>
      <c r="U60" s="16"/>
      <c r="V60" s="16"/>
      <c r="W60" s="16"/>
      <c r="X60" s="16"/>
      <c r="Y60" s="16"/>
      <c r="Z60" s="16"/>
      <c r="AA60" s="16"/>
    </row>
    <row r="61" ht="22.5" customHeight="1">
      <c r="A61" s="35">
        <f t="shared" si="5"/>
        <v>58</v>
      </c>
      <c r="B61" s="10"/>
      <c r="C61" s="43" t="s">
        <v>257</v>
      </c>
      <c r="D61" s="46" t="s">
        <v>258</v>
      </c>
      <c r="E61" s="39" t="s">
        <v>182</v>
      </c>
      <c r="F61" s="40">
        <v>7.0</v>
      </c>
      <c r="G61" s="57" t="s">
        <v>202</v>
      </c>
      <c r="H61" s="42" t="s">
        <v>178</v>
      </c>
      <c r="I61" s="37" t="s">
        <v>178</v>
      </c>
      <c r="J61" s="37" t="s">
        <v>179</v>
      </c>
      <c r="K61" s="37" t="s">
        <v>179</v>
      </c>
      <c r="L61" s="37" t="s">
        <v>179</v>
      </c>
      <c r="M61" s="37" t="s">
        <v>179</v>
      </c>
      <c r="N61" s="37" t="s">
        <v>179</v>
      </c>
      <c r="O61" s="37" t="s">
        <v>179</v>
      </c>
      <c r="P61" s="49"/>
      <c r="Q61" s="44" t="str">
        <f>IF(O61="Doing","Medium",IF(P61&gt;=(1+$Q$1)*VLOOKUP(E61,MasterData!$A$11:$C$13,3,0),"Low",IF(AND((1-$Q$1)*VLOOKUP(E61,MasterData!$A$11:$C$13,3,0)&lt;P61,P61&lt;(1+$Q$1)*VLOOKUP(E61,MasterData!$A$11:$C$13,3,0)),"Medium","High")))</f>
        <v>High</v>
      </c>
      <c r="R61" s="44">
        <f>IFERROR(VLOOKUP(E61,MasterData!$A$11:$B$13,2,0),0)</f>
        <v>60</v>
      </c>
      <c r="S61" s="44">
        <f>IFERROR(VLOOKUP(E61,MasterData!$A$11:$B$13,2,0)*VLOOKUP(Q61,MasterData!$A$16:$B$18,2,0),0)</f>
        <v>60</v>
      </c>
      <c r="T61" s="49"/>
      <c r="U61" s="16"/>
      <c r="V61" s="16"/>
      <c r="W61" s="16"/>
      <c r="X61" s="16"/>
      <c r="Y61" s="16"/>
      <c r="Z61" s="16"/>
      <c r="AA61" s="16"/>
    </row>
    <row r="62" ht="22.5" customHeight="1">
      <c r="A62" s="35">
        <f t="shared" si="5"/>
        <v>59</v>
      </c>
      <c r="B62" s="54" t="s">
        <v>131</v>
      </c>
      <c r="C62" s="43" t="s">
        <v>132</v>
      </c>
      <c r="D62" s="38" t="s">
        <v>259</v>
      </c>
      <c r="E62" s="39" t="s">
        <v>182</v>
      </c>
      <c r="F62" s="40">
        <v>7.0</v>
      </c>
      <c r="G62" s="55" t="s">
        <v>194</v>
      </c>
      <c r="H62" s="42" t="s">
        <v>178</v>
      </c>
      <c r="I62" s="37" t="s">
        <v>178</v>
      </c>
      <c r="J62" s="37" t="s">
        <v>179</v>
      </c>
      <c r="K62" s="37" t="s">
        <v>179</v>
      </c>
      <c r="L62" s="37" t="s">
        <v>179</v>
      </c>
      <c r="M62" s="37" t="s">
        <v>179</v>
      </c>
      <c r="N62" s="37" t="s">
        <v>179</v>
      </c>
      <c r="O62" s="37" t="s">
        <v>179</v>
      </c>
      <c r="P62" s="49"/>
      <c r="Q62" s="44" t="str">
        <f>IF(O62="Doing","Medium",IF(P62&gt;=(1+$Q$1)*VLOOKUP(E62,MasterData!$A$11:$C$13,3,0),"Low",IF(AND((1-$Q$1)*VLOOKUP(E62,MasterData!$A$11:$C$13,3,0)&lt;P62,P62&lt;(1+$Q$1)*VLOOKUP(E62,MasterData!$A$11:$C$13,3,0)),"Medium","High")))</f>
        <v>High</v>
      </c>
      <c r="R62" s="44">
        <f>IFERROR(VLOOKUP(E62,MasterData!$A$11:$B$13,2,0),0)</f>
        <v>60</v>
      </c>
      <c r="S62" s="44">
        <f>IFERROR(VLOOKUP(E62,MasterData!$A$11:$B$13,2,0)*VLOOKUP(Q62,MasterData!$A$16:$B$18,2,0),0)</f>
        <v>60</v>
      </c>
      <c r="T62" s="49"/>
      <c r="U62" s="16"/>
      <c r="V62" s="16"/>
      <c r="W62" s="16"/>
      <c r="X62" s="16"/>
      <c r="Y62" s="16"/>
      <c r="Z62" s="16"/>
      <c r="AA62" s="16"/>
    </row>
    <row r="63" ht="22.5" customHeight="1">
      <c r="A63" s="35">
        <f t="shared" si="5"/>
        <v>60</v>
      </c>
      <c r="B63" s="7"/>
      <c r="C63" s="43" t="s">
        <v>134</v>
      </c>
      <c r="D63" s="46" t="s">
        <v>260</v>
      </c>
      <c r="E63" s="39" t="s">
        <v>182</v>
      </c>
      <c r="F63" s="48"/>
      <c r="G63" s="41" t="s">
        <v>177</v>
      </c>
      <c r="H63" s="47" t="s">
        <v>183</v>
      </c>
      <c r="I63" s="37" t="s">
        <v>183</v>
      </c>
      <c r="J63" s="37" t="s">
        <v>179</v>
      </c>
      <c r="K63" s="37" t="s">
        <v>179</v>
      </c>
      <c r="L63" s="37" t="s">
        <v>179</v>
      </c>
      <c r="M63" s="37" t="s">
        <v>179</v>
      </c>
      <c r="N63" s="37" t="s">
        <v>179</v>
      </c>
      <c r="O63" s="45" t="str">
        <f>IF(AND(J63="Completed",K63="Completed",L63="Completed",M63="Completed",N63="Completed"),"Completed", "Doing")</f>
        <v>Completed</v>
      </c>
      <c r="P63" s="49"/>
      <c r="Q63" s="44" t="str">
        <f>IF(O63="Doing","Medium",IF(P63&gt;=(1+$Q$1)*VLOOKUP(E63,MasterData!$A$11:$C$13,3,0),"Low",IF(AND((1-$Q$1)*VLOOKUP(E63,MasterData!$A$11:$C$13,3,0)&lt;P63,P63&lt;(1+$Q$1)*VLOOKUP(E63,MasterData!$A$11:$C$13,3,0)),"Medium","High")))</f>
        <v>High</v>
      </c>
      <c r="R63" s="44">
        <f>IFERROR(VLOOKUP(E63,MasterData!$A$11:$B$13,2,0),0)</f>
        <v>60</v>
      </c>
      <c r="S63" s="44">
        <f>IFERROR(VLOOKUP(E63,MasterData!$A$11:$B$13,2,0)*VLOOKUP(Q63,MasterData!$A$16:$B$18,2,0),0)</f>
        <v>60</v>
      </c>
      <c r="T63" s="49"/>
      <c r="U63" s="16"/>
      <c r="V63" s="16"/>
      <c r="W63" s="16"/>
      <c r="X63" s="16"/>
      <c r="Y63" s="16"/>
      <c r="Z63" s="16"/>
      <c r="AA63" s="16"/>
    </row>
    <row r="64" ht="22.5" customHeight="1">
      <c r="A64" s="35">
        <f t="shared" si="5"/>
        <v>61</v>
      </c>
      <c r="B64" s="7"/>
      <c r="C64" s="43" t="s">
        <v>136</v>
      </c>
      <c r="D64" s="46"/>
      <c r="E64" s="39" t="s">
        <v>182</v>
      </c>
      <c r="F64" s="48"/>
      <c r="G64" s="41" t="s">
        <v>177</v>
      </c>
      <c r="H64" s="47" t="s">
        <v>183</v>
      </c>
      <c r="I64" s="37" t="s">
        <v>183</v>
      </c>
      <c r="J64" s="37" t="s">
        <v>179</v>
      </c>
      <c r="K64" s="37" t="s">
        <v>179</v>
      </c>
      <c r="L64" s="37" t="s">
        <v>179</v>
      </c>
      <c r="M64" s="37" t="s">
        <v>179</v>
      </c>
      <c r="N64" s="37" t="s">
        <v>179</v>
      </c>
      <c r="O64" s="37" t="s">
        <v>179</v>
      </c>
      <c r="P64" s="49"/>
      <c r="Q64" s="53" t="s">
        <v>198</v>
      </c>
      <c r="R64" s="53">
        <v>60.0</v>
      </c>
      <c r="S64" s="53">
        <v>60.0</v>
      </c>
      <c r="T64" s="49"/>
      <c r="U64" s="64"/>
      <c r="V64" s="16"/>
      <c r="W64" s="16"/>
      <c r="X64" s="16"/>
      <c r="Y64" s="16"/>
      <c r="Z64" s="16"/>
      <c r="AA64" s="16"/>
    </row>
    <row r="65" ht="22.5" customHeight="1">
      <c r="A65" s="35">
        <f t="shared" si="5"/>
        <v>62</v>
      </c>
      <c r="B65" s="7"/>
      <c r="C65" s="43" t="s">
        <v>138</v>
      </c>
      <c r="D65" s="46" t="s">
        <v>261</v>
      </c>
      <c r="E65" s="39" t="s">
        <v>182</v>
      </c>
      <c r="F65" s="48"/>
      <c r="G65" s="50" t="s">
        <v>186</v>
      </c>
      <c r="H65" s="47" t="s">
        <v>183</v>
      </c>
      <c r="I65" s="37" t="s">
        <v>183</v>
      </c>
      <c r="J65" s="37" t="s">
        <v>179</v>
      </c>
      <c r="K65" s="37" t="s">
        <v>179</v>
      </c>
      <c r="L65" s="37" t="s">
        <v>179</v>
      </c>
      <c r="M65" s="37" t="s">
        <v>179</v>
      </c>
      <c r="N65" s="37" t="s">
        <v>179</v>
      </c>
      <c r="O65" s="45" t="str">
        <f>IF(AND(J65="Completed",K65="Completed",L65="Completed",M65="Completed",N65="Completed"),"Completed", "Doing")</f>
        <v>Completed</v>
      </c>
      <c r="P65" s="49"/>
      <c r="Q65" s="44" t="str">
        <f>IF(O65="Doing","Medium",IF(P65&gt;=(1+$Q$1)*VLOOKUP(E65,MasterData!$A$11:$C$13,3,0),"Low",IF(AND((1-$Q$1)*VLOOKUP(E65,MasterData!$A$11:$C$13,3,0)&lt;P65,P65&lt;(1+$Q$1)*VLOOKUP(E65,MasterData!$A$11:$C$13,3,0)),"Medium","High")))</f>
        <v>High</v>
      </c>
      <c r="R65" s="44">
        <f>IFERROR(VLOOKUP(E65,MasterData!$A$11:$B$13,2,0),0)</f>
        <v>60</v>
      </c>
      <c r="S65" s="44">
        <f>IFERROR(VLOOKUP(E65,MasterData!$A$11:$B$13,2,0)*VLOOKUP(Q65,MasterData!$A$16:$B$18,2,0),0)</f>
        <v>60</v>
      </c>
      <c r="T65" s="49"/>
      <c r="U65" s="64"/>
      <c r="V65" s="16"/>
      <c r="W65" s="16"/>
      <c r="X65" s="16"/>
      <c r="Y65" s="16"/>
      <c r="Z65" s="16"/>
      <c r="AA65" s="16"/>
    </row>
    <row r="66" ht="22.5" customHeight="1">
      <c r="A66" s="35">
        <f t="shared" si="5"/>
        <v>63</v>
      </c>
      <c r="B66" s="10"/>
      <c r="C66" s="43" t="s">
        <v>140</v>
      </c>
      <c r="D66" s="46" t="s">
        <v>262</v>
      </c>
      <c r="E66" s="39" t="s">
        <v>182</v>
      </c>
      <c r="F66" s="48"/>
      <c r="G66" s="55" t="s">
        <v>194</v>
      </c>
      <c r="H66" s="47" t="s">
        <v>183</v>
      </c>
      <c r="I66" s="37" t="s">
        <v>183</v>
      </c>
      <c r="J66" s="37" t="s">
        <v>179</v>
      </c>
      <c r="K66" s="37" t="s">
        <v>179</v>
      </c>
      <c r="L66" s="37" t="s">
        <v>179</v>
      </c>
      <c r="M66" s="37" t="s">
        <v>179</v>
      </c>
      <c r="N66" s="37" t="s">
        <v>179</v>
      </c>
      <c r="O66" s="37" t="s">
        <v>179</v>
      </c>
      <c r="P66" s="49"/>
      <c r="Q66" s="44" t="str">
        <f>IF(O66="Doing","Medium",IF(P66&gt;=(1+$Q$1)*VLOOKUP(E66,MasterData!$A$11:$C$13,3,0),"Low",IF(AND((1-$Q$1)*VLOOKUP(E66,MasterData!$A$11:$C$13,3,0)&lt;P66,P66&lt;(1+$Q$1)*VLOOKUP(E66,MasterData!$A$11:$C$13,3,0)),"Medium","High")))</f>
        <v>High</v>
      </c>
      <c r="R66" s="44">
        <f>IFERROR(VLOOKUP(E66,MasterData!$A$11:$B$13,2,0),0)</f>
        <v>60</v>
      </c>
      <c r="S66" s="44">
        <f>IFERROR(VLOOKUP(E66,MasterData!$A$11:$B$13,2,0)*VLOOKUP(Q66,MasterData!$A$16:$B$18,2,0),0)</f>
        <v>60</v>
      </c>
      <c r="T66" s="49"/>
      <c r="U66" s="16"/>
      <c r="V66" s="16"/>
      <c r="W66" s="16"/>
      <c r="X66" s="16"/>
      <c r="Y66" s="16"/>
      <c r="Z66" s="16"/>
      <c r="AA66" s="16"/>
    </row>
    <row r="67" ht="22.5" customHeight="1">
      <c r="A67" s="35">
        <f t="shared" si="5"/>
        <v>64</v>
      </c>
      <c r="B67" s="65" t="s">
        <v>142</v>
      </c>
      <c r="C67" s="66" t="s">
        <v>143</v>
      </c>
      <c r="D67" s="46"/>
      <c r="E67" s="39" t="s">
        <v>182</v>
      </c>
      <c r="F67" s="48"/>
      <c r="G67" s="50" t="s">
        <v>186</v>
      </c>
      <c r="H67" s="52" t="s">
        <v>189</v>
      </c>
      <c r="I67" s="37" t="s">
        <v>189</v>
      </c>
      <c r="J67" s="37" t="s">
        <v>179</v>
      </c>
      <c r="K67" s="37" t="s">
        <v>179</v>
      </c>
      <c r="L67" s="37" t="s">
        <v>179</v>
      </c>
      <c r="M67" s="37" t="s">
        <v>179</v>
      </c>
      <c r="N67" s="37" t="s">
        <v>179</v>
      </c>
      <c r="O67" s="37" t="s">
        <v>179</v>
      </c>
      <c r="P67" s="43"/>
      <c r="Q67" s="44" t="str">
        <f>IF(O67="Doing","Medium",IF(P67&gt;=(1+$Q$1)*VLOOKUP(E67,MasterData!$A$11:$C$13,3,0),"Low",IF(AND((1-$Q$1)*VLOOKUP(E67,MasterData!$A$11:$C$13,3,0)&lt;P67,P67&lt;(1+$Q$1)*VLOOKUP(E67,MasterData!$A$11:$C$13,3,0)),"Medium","High")))</f>
        <v>High</v>
      </c>
      <c r="R67" s="44">
        <f>IFERROR(VLOOKUP(E67,MasterData!$A$11:$B$13,2,0),0)</f>
        <v>60</v>
      </c>
      <c r="S67" s="44">
        <f>IFERROR(VLOOKUP(E67,MasterData!$A$11:$B$13,2,0)*VLOOKUP(Q67,MasterData!$A$16:$B$18,2,0),0)</f>
        <v>60</v>
      </c>
      <c r="T67" s="49"/>
      <c r="U67" s="16"/>
      <c r="V67" s="16"/>
      <c r="W67" s="16"/>
      <c r="X67" s="16"/>
      <c r="Y67" s="16"/>
      <c r="Z67" s="16"/>
      <c r="AA67" s="16"/>
    </row>
    <row r="68" ht="22.5" customHeight="1">
      <c r="A68" s="35">
        <f t="shared" si="5"/>
        <v>65</v>
      </c>
      <c r="B68" s="10"/>
      <c r="C68" s="66" t="s">
        <v>145</v>
      </c>
      <c r="D68" s="46"/>
      <c r="E68" s="39" t="s">
        <v>182</v>
      </c>
      <c r="F68" s="48"/>
      <c r="G68" s="50" t="s">
        <v>186</v>
      </c>
      <c r="H68" s="52" t="s">
        <v>189</v>
      </c>
      <c r="I68" s="37" t="s">
        <v>189</v>
      </c>
      <c r="J68" s="37" t="s">
        <v>179</v>
      </c>
      <c r="K68" s="37" t="s">
        <v>179</v>
      </c>
      <c r="L68" s="37" t="s">
        <v>179</v>
      </c>
      <c r="M68" s="37" t="s">
        <v>179</v>
      </c>
      <c r="N68" s="37" t="s">
        <v>179</v>
      </c>
      <c r="O68" s="37" t="s">
        <v>179</v>
      </c>
      <c r="P68" s="43"/>
      <c r="Q68" s="44" t="str">
        <f>IF(O68="Doing","Medium",IF(P68&gt;=(1+$Q$1)*VLOOKUP(E68,MasterData!$A$11:$C$13,3,0),"Low",IF(AND((1-$Q$1)*VLOOKUP(E68,MasterData!$A$11:$C$13,3,0)&lt;P68,P68&lt;(1+$Q$1)*VLOOKUP(E68,MasterData!$A$11:$C$13,3,0)),"Medium","High")))</f>
        <v>High</v>
      </c>
      <c r="R68" s="44">
        <f>IFERROR(VLOOKUP(E68,MasterData!$A$11:$B$13,2,0),0)</f>
        <v>60</v>
      </c>
      <c r="S68" s="44">
        <f>IFERROR(VLOOKUP(E68,MasterData!$A$11:$B$13,2,0)*VLOOKUP(Q68,MasterData!$A$16:$B$18,2,0),0)</f>
        <v>60</v>
      </c>
      <c r="T68" s="49"/>
      <c r="U68" s="16"/>
      <c r="V68" s="16"/>
      <c r="W68" s="16"/>
      <c r="X68" s="16"/>
      <c r="Y68" s="16"/>
      <c r="Z68" s="16"/>
      <c r="AA68" s="16"/>
    </row>
    <row r="69" ht="22.5" customHeight="1">
      <c r="A69" s="35">
        <f t="shared" si="5"/>
        <v>66</v>
      </c>
      <c r="B69" s="65" t="s">
        <v>263</v>
      </c>
      <c r="C69" s="66" t="s">
        <v>147</v>
      </c>
      <c r="D69" s="46"/>
      <c r="E69" s="39" t="s">
        <v>182</v>
      </c>
      <c r="F69" s="48"/>
      <c r="G69" s="50" t="s">
        <v>186</v>
      </c>
      <c r="H69" s="52" t="s">
        <v>189</v>
      </c>
      <c r="I69" s="37" t="s">
        <v>189</v>
      </c>
      <c r="J69" s="37" t="s">
        <v>179</v>
      </c>
      <c r="K69" s="37" t="s">
        <v>179</v>
      </c>
      <c r="L69" s="37" t="s">
        <v>179</v>
      </c>
      <c r="M69" s="37" t="s">
        <v>179</v>
      </c>
      <c r="N69" s="37" t="s">
        <v>179</v>
      </c>
      <c r="O69" s="37" t="s">
        <v>179</v>
      </c>
      <c r="P69" s="43"/>
      <c r="Q69" s="44" t="str">
        <f>IF(O69="Doing","Medium",IF(P69&gt;=(1+$Q$1)*VLOOKUP(E69,MasterData!$A$11:$C$13,3,0),"Low",IF(AND((1-$Q$1)*VLOOKUP(E69,MasterData!$A$11:$C$13,3,0)&lt;P69,P69&lt;(1+$Q$1)*VLOOKUP(E69,MasterData!$A$11:$C$13,3,0)),"Medium","High")))</f>
        <v>High</v>
      </c>
      <c r="R69" s="44">
        <f>IFERROR(VLOOKUP(E69,MasterData!$A$11:$B$13,2,0),0)</f>
        <v>60</v>
      </c>
      <c r="S69" s="44">
        <f>IFERROR(VLOOKUP(E69,MasterData!$A$11:$B$13,2,0)*VLOOKUP(Q69,MasterData!$A$16:$B$18,2,0),0)</f>
        <v>60</v>
      </c>
      <c r="T69" s="49"/>
      <c r="U69" s="16"/>
      <c r="V69" s="16"/>
      <c r="W69" s="16"/>
      <c r="X69" s="16"/>
      <c r="Y69" s="16"/>
      <c r="Z69" s="16"/>
      <c r="AA69" s="16"/>
    </row>
    <row r="70" ht="22.5" customHeight="1">
      <c r="A70" s="35">
        <f t="shared" si="5"/>
        <v>67</v>
      </c>
      <c r="B70" s="10"/>
      <c r="C70" s="66" t="s">
        <v>149</v>
      </c>
      <c r="D70" s="46"/>
      <c r="E70" s="39" t="s">
        <v>182</v>
      </c>
      <c r="F70" s="48"/>
      <c r="G70" s="50" t="s">
        <v>186</v>
      </c>
      <c r="H70" s="52" t="s">
        <v>189</v>
      </c>
      <c r="I70" s="37" t="s">
        <v>189</v>
      </c>
      <c r="J70" s="37" t="s">
        <v>179</v>
      </c>
      <c r="K70" s="37" t="s">
        <v>179</v>
      </c>
      <c r="L70" s="37" t="s">
        <v>179</v>
      </c>
      <c r="M70" s="37" t="s">
        <v>179</v>
      </c>
      <c r="N70" s="37" t="s">
        <v>179</v>
      </c>
      <c r="O70" s="37" t="s">
        <v>179</v>
      </c>
      <c r="P70" s="43"/>
      <c r="Q70" s="44" t="str">
        <f>IF(O70="Doing","Medium",IF(P70&gt;=(1+$Q$1)*VLOOKUP(E70,MasterData!$A$11:$C$13,3,0),"Low",IF(AND((1-$Q$1)*VLOOKUP(E70,MasterData!$A$11:$C$13,3,0)&lt;P70,P70&lt;(1+$Q$1)*VLOOKUP(E70,MasterData!$A$11:$C$13,3,0)),"Medium","High")))</f>
        <v>High</v>
      </c>
      <c r="R70" s="44">
        <f>IFERROR(VLOOKUP(E70,MasterData!$A$11:$B$13,2,0),0)</f>
        <v>60</v>
      </c>
      <c r="S70" s="44">
        <f>IFERROR(VLOOKUP(E70,MasterData!$A$11:$B$13,2,0)*VLOOKUP(Q70,MasterData!$A$16:$B$18,2,0),0)</f>
        <v>60</v>
      </c>
      <c r="T70" s="49"/>
      <c r="U70" s="16"/>
      <c r="V70" s="16"/>
      <c r="W70" s="16"/>
      <c r="X70" s="16"/>
      <c r="Y70" s="16"/>
      <c r="Z70" s="16"/>
      <c r="AA70" s="16"/>
    </row>
    <row r="71" ht="22.5" customHeight="1">
      <c r="A71" s="35">
        <f t="shared" si="5"/>
        <v>68</v>
      </c>
      <c r="B71" s="43" t="s">
        <v>151</v>
      </c>
      <c r="C71" s="66" t="s">
        <v>151</v>
      </c>
      <c r="D71" s="46"/>
      <c r="E71" s="39" t="s">
        <v>182</v>
      </c>
      <c r="F71" s="48"/>
      <c r="G71" s="67" t="s">
        <v>177</v>
      </c>
      <c r="H71" s="52" t="s">
        <v>189</v>
      </c>
      <c r="I71" s="37" t="s">
        <v>189</v>
      </c>
      <c r="J71" s="37" t="s">
        <v>179</v>
      </c>
      <c r="K71" s="37" t="s">
        <v>179</v>
      </c>
      <c r="L71" s="37" t="s">
        <v>179</v>
      </c>
      <c r="M71" s="37" t="s">
        <v>179</v>
      </c>
      <c r="N71" s="37" t="s">
        <v>179</v>
      </c>
      <c r="O71" s="37" t="s">
        <v>179</v>
      </c>
      <c r="P71" s="43"/>
      <c r="Q71" s="44" t="str">
        <f>IF(O71="Doing","Medium",IF(P71&gt;=(1+$Q$1)*VLOOKUP(E71,MasterData!$A$11:$C$13,3,0),"Low",IF(AND((1-$Q$1)*VLOOKUP(E71,MasterData!$A$11:$C$13,3,0)&lt;P71,P71&lt;(1+$Q$1)*VLOOKUP(E71,MasterData!$A$11:$C$13,3,0)),"Medium","High")))</f>
        <v>High</v>
      </c>
      <c r="R71" s="53">
        <v>60.0</v>
      </c>
      <c r="S71" s="53">
        <v>60.0</v>
      </c>
      <c r="T71" s="49"/>
      <c r="U71" s="16"/>
      <c r="V71" s="16"/>
      <c r="W71" s="16"/>
      <c r="X71" s="16"/>
      <c r="Y71" s="16"/>
      <c r="Z71" s="16"/>
      <c r="AA71" s="16"/>
    </row>
    <row r="72" ht="22.5" customHeight="1">
      <c r="A72" s="35">
        <f t="shared" si="5"/>
        <v>69</v>
      </c>
      <c r="B72" s="43" t="s">
        <v>264</v>
      </c>
      <c r="C72" s="43" t="s">
        <v>153</v>
      </c>
      <c r="D72" s="46" t="s">
        <v>265</v>
      </c>
      <c r="E72" s="39" t="s">
        <v>182</v>
      </c>
      <c r="F72" s="48"/>
      <c r="G72" s="51" t="s">
        <v>188</v>
      </c>
      <c r="H72" s="52" t="s">
        <v>189</v>
      </c>
      <c r="I72" s="37" t="s">
        <v>189</v>
      </c>
      <c r="J72" s="37" t="s">
        <v>179</v>
      </c>
      <c r="K72" s="37" t="s">
        <v>179</v>
      </c>
      <c r="L72" s="37" t="s">
        <v>179</v>
      </c>
      <c r="M72" s="37" t="s">
        <v>179</v>
      </c>
      <c r="N72" s="37" t="s">
        <v>179</v>
      </c>
      <c r="O72" s="37" t="s">
        <v>179</v>
      </c>
      <c r="P72" s="43">
        <v>0.0</v>
      </c>
      <c r="Q72" s="44" t="str">
        <f>IF(O72="Doing","Medium",IF(P72&gt;=(1+$Q$1)*VLOOKUP(E72,MasterData!$A$11:$C$13,3,0),"Low",IF(AND((1-$Q$1)*VLOOKUP(E72,MasterData!$A$11:$C$13,3,0)&lt;P72,P72&lt;(1+$Q$1)*VLOOKUP(E72,MasterData!$A$11:$C$13,3,0)),"Medium","High")))</f>
        <v>High</v>
      </c>
      <c r="R72" s="44">
        <f>IFERROR(VLOOKUP(E72,MasterData!$A$11:$B$13,2,0),0)</f>
        <v>60</v>
      </c>
      <c r="S72" s="44">
        <f>IFERROR(VLOOKUP(E72,MasterData!$A$11:$B$13,2,0)*VLOOKUP(Q72,MasterData!$A$16:$B$18,2,0),0)</f>
        <v>60</v>
      </c>
      <c r="T72" s="49"/>
      <c r="U72" s="16"/>
      <c r="V72" s="16"/>
      <c r="W72" s="16"/>
      <c r="X72" s="16"/>
      <c r="Y72" s="16"/>
      <c r="Z72" s="16"/>
      <c r="AA72" s="16"/>
    </row>
    <row r="73" ht="12.0" customHeight="1">
      <c r="A73" s="68"/>
      <c r="B73" s="64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12.0" customHeight="1">
      <c r="A74" s="68"/>
      <c r="B74" s="64"/>
      <c r="C74" s="16"/>
      <c r="D74" s="16"/>
      <c r="E74" s="16"/>
      <c r="F74" s="69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12.0" customHeight="1">
      <c r="A75" s="68"/>
      <c r="B75" s="64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12.0" customHeight="1">
      <c r="A76" s="68"/>
      <c r="B76" s="64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2.0" customHeight="1">
      <c r="A77" s="68"/>
      <c r="B77" s="64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12.0" customHeight="1">
      <c r="A78" s="68"/>
      <c r="B78" s="64"/>
      <c r="C78" s="16"/>
      <c r="D78" s="16"/>
      <c r="E78" s="16"/>
      <c r="F78" s="16"/>
      <c r="G78" s="70" t="s">
        <v>266</v>
      </c>
      <c r="H78" s="71"/>
      <c r="I78" s="71"/>
      <c r="J78" s="71"/>
      <c r="K78" s="71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2.0" customHeight="1">
      <c r="A79" s="68"/>
      <c r="B79" s="64"/>
      <c r="C79" s="16"/>
      <c r="D79" s="16"/>
      <c r="E79" s="16"/>
      <c r="F79" s="16"/>
      <c r="G79" s="70" t="s">
        <v>267</v>
      </c>
      <c r="H79" s="71"/>
      <c r="I79" s="71"/>
      <c r="J79" s="71"/>
      <c r="K79" s="71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12.0" customHeight="1">
      <c r="A80" s="68"/>
      <c r="B80" s="64"/>
      <c r="C80" s="16"/>
      <c r="D80" s="16"/>
      <c r="E80" s="16"/>
      <c r="F80" s="16"/>
      <c r="G80" s="70" t="s">
        <v>268</v>
      </c>
      <c r="H80" s="71"/>
      <c r="I80" s="71"/>
      <c r="J80" s="71"/>
      <c r="K80" s="71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2.0" customHeight="1">
      <c r="A81" s="68"/>
      <c r="B81" s="64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12.0" customHeight="1">
      <c r="A82" s="68"/>
      <c r="B82" s="64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2.0" customHeight="1">
      <c r="A83" s="68"/>
      <c r="B83" s="64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12.0" customHeight="1">
      <c r="A84" s="68"/>
      <c r="B84" s="16"/>
      <c r="C84" s="16"/>
      <c r="D84" s="16"/>
      <c r="E84" s="16"/>
      <c r="F84" s="16"/>
      <c r="G84" s="72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12.0" customHeight="1">
      <c r="A85" s="68"/>
      <c r="B85" s="16"/>
      <c r="C85" s="16"/>
      <c r="D85" s="16"/>
      <c r="E85" s="16"/>
      <c r="F85" s="16"/>
      <c r="G85" s="73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2.0" customHeight="1">
      <c r="A86" s="68"/>
      <c r="B86" s="16"/>
      <c r="C86" s="16"/>
      <c r="D86" s="16"/>
      <c r="E86" s="16"/>
      <c r="F86" s="16"/>
      <c r="G86" s="72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12.0" customHeight="1">
      <c r="A87" s="68"/>
      <c r="B87" s="16"/>
      <c r="C87" s="16"/>
      <c r="D87" s="16"/>
      <c r="E87" s="16"/>
      <c r="F87" s="16"/>
      <c r="G87" s="72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12.0" customHeight="1">
      <c r="A88" s="15"/>
      <c r="B88" s="16"/>
      <c r="C88" s="15"/>
      <c r="D88" s="16"/>
      <c r="E88" s="16"/>
      <c r="F88" s="16"/>
      <c r="G88" s="72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2.0" customHeight="1">
      <c r="A89" s="15"/>
      <c r="B89" s="16"/>
      <c r="C89" s="16"/>
      <c r="D89" s="16"/>
      <c r="E89" s="16"/>
      <c r="F89" s="16"/>
      <c r="G89" s="72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12.0" customHeight="1">
      <c r="A90" s="15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2.0" customHeight="1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2.0" customHeight="1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12.0" customHeight="1">
      <c r="A93" s="15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12.0" customHeight="1">
      <c r="A94" s="15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2.0" customHeight="1">
      <c r="A95" s="15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12.0" customHeight="1">
      <c r="A96" s="15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12.0" customHeight="1">
      <c r="A97" s="15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2.0" customHeight="1">
      <c r="A98" s="15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12.0" customHeight="1">
      <c r="A99" s="15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12.0" customHeight="1">
      <c r="A100" s="15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12.0" customHeight="1">
      <c r="A101" s="15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12.0" customHeight="1">
      <c r="A102" s="15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12.0" customHeight="1">
      <c r="A103" s="15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12.0" customHeight="1">
      <c r="A104" s="15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12.0" customHeight="1">
      <c r="A105" s="15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12.0" customHeight="1">
      <c r="A106" s="15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12.0" customHeight="1">
      <c r="A107" s="15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12.0" customHeight="1">
      <c r="A108" s="15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12.0" customHeight="1">
      <c r="A109" s="15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12.0" customHeight="1">
      <c r="A110" s="15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12.0" customHeight="1">
      <c r="A111" s="15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12.0" customHeight="1">
      <c r="A112" s="15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12.0" customHeight="1">
      <c r="A113" s="15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12.0" customHeight="1">
      <c r="A114" s="15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12.0" customHeight="1">
      <c r="A115" s="15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12.0" customHeight="1">
      <c r="A116" s="15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12.0" customHeight="1">
      <c r="A117" s="15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12.0" customHeight="1">
      <c r="A118" s="15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12.0" customHeight="1">
      <c r="A119" s="15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12.0" customHeight="1">
      <c r="A120" s="15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12.0" customHeight="1">
      <c r="A121" s="15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12.0" customHeight="1">
      <c r="A122" s="15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12.0" customHeight="1">
      <c r="A123" s="15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12.0" customHeight="1">
      <c r="A124" s="15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12.0" customHeight="1">
      <c r="A125" s="15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12.0" customHeight="1">
      <c r="A126" s="15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12.0" customHeight="1">
      <c r="A127" s="15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12.0" customHeight="1">
      <c r="A128" s="15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12.0" customHeight="1">
      <c r="A129" s="15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12.0" customHeight="1">
      <c r="A130" s="15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12.0" customHeight="1">
      <c r="A131" s="15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12.0" customHeight="1">
      <c r="A132" s="15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12.0" customHeight="1">
      <c r="A133" s="15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12.0" customHeight="1">
      <c r="A134" s="15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12.0" customHeight="1">
      <c r="A135" s="15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12.0" customHeight="1">
      <c r="A136" s="15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12.0" customHeight="1">
      <c r="A137" s="15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12.0" customHeight="1">
      <c r="A138" s="15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12.0" customHeight="1">
      <c r="A139" s="15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12.0" customHeight="1">
      <c r="A140" s="15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12.0" customHeight="1">
      <c r="A141" s="15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12.0" customHeight="1">
      <c r="A142" s="15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12.0" customHeight="1">
      <c r="A143" s="15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12.0" customHeight="1">
      <c r="A144" s="15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12.0" customHeight="1">
      <c r="A145" s="15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12.0" customHeight="1">
      <c r="A146" s="15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12.0" customHeight="1">
      <c r="A147" s="15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12.0" customHeight="1">
      <c r="A148" s="15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12.0" customHeight="1">
      <c r="A149" s="15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12.0" customHeight="1">
      <c r="A150" s="15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12.0" customHeight="1">
      <c r="A151" s="15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12.0" customHeight="1">
      <c r="A152" s="15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12.0" customHeight="1">
      <c r="A153" s="15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12.0" customHeight="1">
      <c r="A154" s="15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12.0" customHeight="1">
      <c r="A155" s="15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12.0" customHeight="1">
      <c r="A156" s="15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12.0" customHeight="1">
      <c r="A157" s="15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12.0" customHeight="1">
      <c r="A158" s="15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12.0" customHeight="1">
      <c r="A159" s="15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12.0" customHeight="1">
      <c r="A160" s="15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12.0" customHeight="1">
      <c r="A161" s="15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12.0" customHeight="1">
      <c r="A162" s="15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12.0" customHeight="1">
      <c r="A163" s="15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12.0" customHeight="1">
      <c r="A164" s="15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12.0" customHeight="1">
      <c r="A165" s="15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12.0" customHeight="1">
      <c r="A166" s="15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12.0" customHeight="1">
      <c r="A167" s="15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12.0" customHeight="1">
      <c r="A168" s="15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12.0" customHeight="1">
      <c r="A169" s="15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12.0" customHeight="1">
      <c r="A170" s="15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12.0" customHeight="1">
      <c r="A171" s="15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12.0" customHeight="1">
      <c r="A172" s="15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12.0" customHeight="1">
      <c r="A173" s="15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12.0" customHeight="1">
      <c r="A174" s="15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12.0" customHeight="1">
      <c r="A175" s="15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12.0" customHeight="1">
      <c r="A176" s="15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12.0" customHeight="1">
      <c r="A177" s="15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12.0" customHeight="1">
      <c r="A178" s="15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12.0" customHeight="1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12.0" customHeight="1">
      <c r="A180" s="15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12.0" customHeight="1">
      <c r="A181" s="15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12.0" customHeight="1">
      <c r="A182" s="15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12.0" customHeight="1">
      <c r="A183" s="15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12.0" customHeight="1">
      <c r="A184" s="15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12.0" customHeight="1">
      <c r="A185" s="15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12.0" customHeight="1">
      <c r="A186" s="15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12.0" customHeight="1">
      <c r="A187" s="15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12.0" customHeight="1">
      <c r="A188" s="15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12.0" customHeight="1">
      <c r="A189" s="15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12.0" customHeight="1">
      <c r="A190" s="15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12.0" customHeight="1">
      <c r="A191" s="15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12.0" customHeight="1">
      <c r="A192" s="15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12.0" customHeight="1">
      <c r="A193" s="15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12.0" customHeight="1">
      <c r="A194" s="15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12.0" customHeight="1">
      <c r="A195" s="15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12.0" customHeight="1">
      <c r="A196" s="15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12.0" customHeight="1">
      <c r="A197" s="15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12.0" customHeight="1">
      <c r="A198" s="15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12.0" customHeight="1">
      <c r="A199" s="15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12.0" customHeight="1">
      <c r="A200" s="15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12.0" customHeight="1">
      <c r="A201" s="15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12.0" customHeight="1">
      <c r="A202" s="15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12.0" customHeight="1">
      <c r="A203" s="15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12.0" customHeight="1">
      <c r="A204" s="15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12.0" customHeight="1">
      <c r="A205" s="15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12.0" customHeight="1">
      <c r="A206" s="15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12.0" customHeight="1">
      <c r="A207" s="15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12.0" customHeight="1">
      <c r="A208" s="15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12.0" customHeight="1">
      <c r="A209" s="15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12.0" customHeight="1">
      <c r="A210" s="15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12.0" customHeight="1">
      <c r="A211" s="15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12.0" customHeight="1">
      <c r="A212" s="15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12.0" customHeight="1">
      <c r="A213" s="15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12.0" customHeight="1">
      <c r="A214" s="15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12.0" customHeight="1">
      <c r="A215" s="15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12.0" customHeight="1">
      <c r="A216" s="15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12.0" customHeight="1">
      <c r="A217" s="15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12.0" customHeight="1">
      <c r="A218" s="15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12.0" customHeight="1">
      <c r="A219" s="15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12.0" customHeight="1">
      <c r="A220" s="15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2.0" customHeight="1">
      <c r="A221" s="15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ht="12.0" customHeight="1">
      <c r="A222" s="15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ht="12.0" customHeight="1">
      <c r="A223" s="15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ht="12.0" customHeight="1">
      <c r="A224" s="15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ht="12.0" customHeight="1">
      <c r="A225" s="15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ht="12.0" customHeight="1">
      <c r="A226" s="15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ht="12.0" customHeight="1">
      <c r="A227" s="15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ht="12.0" customHeight="1">
      <c r="A228" s="15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ht="12.0" customHeight="1">
      <c r="A229" s="15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ht="12.0" customHeight="1">
      <c r="A230" s="15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ht="12.0" customHeight="1">
      <c r="A231" s="15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ht="12.0" customHeight="1">
      <c r="A232" s="15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ht="12.0" customHeight="1">
      <c r="A233" s="15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ht="12.0" customHeight="1">
      <c r="A234" s="15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ht="12.0" customHeight="1">
      <c r="A235" s="15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ht="12.0" customHeight="1">
      <c r="A236" s="15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ht="12.0" customHeight="1">
      <c r="A237" s="15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ht="12.0" customHeight="1">
      <c r="A238" s="15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ht="12.0" customHeight="1">
      <c r="A239" s="15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ht="12.0" customHeight="1">
      <c r="A240" s="15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ht="12.0" customHeight="1">
      <c r="A241" s="15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ht="12.0" customHeight="1">
      <c r="A242" s="15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ht="12.0" customHeight="1">
      <c r="A243" s="15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ht="12.0" customHeight="1">
      <c r="A244" s="15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ht="12.0" customHeight="1">
      <c r="A245" s="15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ht="12.0" customHeight="1">
      <c r="A246" s="15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ht="12.0" customHeight="1">
      <c r="A247" s="15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ht="12.0" customHeight="1">
      <c r="A248" s="15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ht="12.0" customHeight="1">
      <c r="A249" s="15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ht="12.0" customHeight="1">
      <c r="A250" s="15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ht="12.0" customHeight="1">
      <c r="A251" s="15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ht="12.0" customHeight="1">
      <c r="A252" s="15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ht="12.0" customHeight="1">
      <c r="A253" s="15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ht="12.0" customHeight="1">
      <c r="A254" s="15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ht="12.0" customHeight="1">
      <c r="A255" s="15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ht="12.0" customHeight="1">
      <c r="A256" s="15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ht="12.0" customHeight="1">
      <c r="A257" s="15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ht="12.0" customHeight="1">
      <c r="A258" s="15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ht="12.0" customHeight="1">
      <c r="A259" s="15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ht="12.0" customHeight="1">
      <c r="A260" s="15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ht="12.0" customHeight="1">
      <c r="A261" s="15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ht="12.0" customHeight="1">
      <c r="A262" s="15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ht="12.0" customHeight="1">
      <c r="A263" s="15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ht="12.0" customHeight="1">
      <c r="A264" s="15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ht="12.0" customHeight="1">
      <c r="A265" s="15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ht="12.0" customHeight="1">
      <c r="A266" s="15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ht="12.0" customHeight="1">
      <c r="A267" s="15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ht="12.0" customHeight="1">
      <c r="A268" s="15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ht="12.0" customHeight="1">
      <c r="A269" s="15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ht="12.0" customHeight="1">
      <c r="A270" s="15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ht="12.0" customHeight="1">
      <c r="A271" s="15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ht="12.0" customHeight="1">
      <c r="A272" s="15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ht="12.0" customHeight="1">
      <c r="A273" s="15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ht="12.0" customHeight="1">
      <c r="A274" s="15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ht="12.0" customHeight="1">
      <c r="A275" s="15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ht="12.0" customHeight="1">
      <c r="A276" s="15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ht="12.0" customHeight="1">
      <c r="A277" s="15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ht="12.0" customHeight="1">
      <c r="A278" s="15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ht="12.0" customHeight="1">
      <c r="A279" s="15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ht="12.0" customHeight="1">
      <c r="A280" s="15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ht="12.0" customHeight="1">
      <c r="A281" s="15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ht="12.0" customHeight="1">
      <c r="A282" s="15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ht="12.0" customHeight="1">
      <c r="A283" s="15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ht="12.0" customHeight="1">
      <c r="A284" s="15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ht="12.0" customHeight="1">
      <c r="A285" s="15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ht="12.0" customHeight="1">
      <c r="A286" s="15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ht="12.0" customHeight="1">
      <c r="A287" s="15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ht="12.0" customHeight="1">
      <c r="A288" s="15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ht="12.0" customHeight="1">
      <c r="A289" s="15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ht="12.0" customHeight="1">
      <c r="A290" s="15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ht="12.0" customHeight="1">
      <c r="A291" s="15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ht="12.0" customHeight="1">
      <c r="A292" s="15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ht="12.0" customHeight="1">
      <c r="A293" s="15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ht="12.0" customHeight="1">
      <c r="A294" s="15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ht="12.0" customHeight="1">
      <c r="A295" s="15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ht="12.0" customHeight="1">
      <c r="A296" s="15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ht="12.0" customHeight="1">
      <c r="A297" s="15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ht="12.0" customHeight="1">
      <c r="A298" s="15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ht="12.0" customHeight="1">
      <c r="A299" s="15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ht="12.0" customHeight="1">
      <c r="A300" s="15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ht="12.0" customHeight="1">
      <c r="A301" s="15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ht="12.0" customHeight="1">
      <c r="A302" s="15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ht="12.0" customHeight="1">
      <c r="A303" s="15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ht="12.0" customHeight="1">
      <c r="A304" s="15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ht="12.0" customHeight="1">
      <c r="A305" s="15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ht="12.0" customHeight="1">
      <c r="A306" s="15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ht="12.0" customHeight="1">
      <c r="A307" s="15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ht="12.0" customHeight="1">
      <c r="A308" s="15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ht="12.0" customHeight="1">
      <c r="A309" s="15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ht="12.0" customHeight="1">
      <c r="A310" s="15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ht="12.0" customHeight="1">
      <c r="A311" s="15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ht="12.0" customHeight="1">
      <c r="A312" s="15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ht="12.0" customHeight="1">
      <c r="A313" s="15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ht="12.0" customHeight="1">
      <c r="A314" s="15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ht="12.0" customHeight="1">
      <c r="A315" s="15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ht="12.0" customHeight="1">
      <c r="A316" s="1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ht="12.0" customHeight="1">
      <c r="A317" s="15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ht="12.0" customHeight="1">
      <c r="A318" s="15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ht="12.0" customHeight="1">
      <c r="A319" s="15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ht="12.0" customHeight="1">
      <c r="A320" s="15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ht="12.0" customHeight="1">
      <c r="A321" s="15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ht="12.0" customHeight="1">
      <c r="A322" s="15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ht="12.0" customHeight="1">
      <c r="A323" s="15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ht="12.0" customHeight="1">
      <c r="A324" s="15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ht="12.0" customHeight="1">
      <c r="A325" s="15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ht="12.0" customHeight="1">
      <c r="A326" s="15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ht="12.0" customHeight="1">
      <c r="A327" s="15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ht="12.0" customHeight="1">
      <c r="A328" s="15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ht="12.0" customHeight="1">
      <c r="A329" s="15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ht="12.0" customHeight="1">
      <c r="A330" s="15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ht="12.0" customHeight="1">
      <c r="A331" s="15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ht="12.0" customHeight="1">
      <c r="A332" s="15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ht="12.0" customHeight="1">
      <c r="A333" s="15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ht="12.0" customHeight="1">
      <c r="A334" s="15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ht="12.0" customHeight="1">
      <c r="A335" s="15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ht="12.0" customHeight="1">
      <c r="A336" s="15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ht="12.0" customHeight="1">
      <c r="A337" s="15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ht="12.0" customHeight="1">
      <c r="A338" s="15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ht="12.0" customHeight="1">
      <c r="A339" s="15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ht="12.0" customHeight="1">
      <c r="A340" s="15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ht="12.0" customHeight="1">
      <c r="A341" s="15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ht="12.0" customHeight="1">
      <c r="A342" s="15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ht="12.0" customHeight="1">
      <c r="A343" s="15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ht="12.0" customHeight="1">
      <c r="A344" s="15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ht="12.0" customHeight="1">
      <c r="A345" s="15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ht="12.0" customHeight="1">
      <c r="A346" s="15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ht="12.0" customHeight="1">
      <c r="A347" s="15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ht="12.0" customHeight="1">
      <c r="A348" s="15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ht="12.0" customHeight="1">
      <c r="A349" s="15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ht="12.0" customHeight="1">
      <c r="A350" s="15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ht="12.0" customHeight="1">
      <c r="A351" s="15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ht="12.0" customHeight="1">
      <c r="A352" s="15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ht="12.0" customHeight="1">
      <c r="A353" s="15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ht="12.0" customHeight="1">
      <c r="A354" s="15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ht="12.0" customHeight="1">
      <c r="A355" s="15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ht="12.0" customHeight="1">
      <c r="A356" s="15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ht="12.0" customHeight="1">
      <c r="A357" s="15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ht="12.0" customHeight="1">
      <c r="A358" s="15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ht="12.0" customHeight="1">
      <c r="A359" s="15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ht="12.0" customHeight="1">
      <c r="A360" s="15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ht="12.0" customHeight="1">
      <c r="A361" s="15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ht="12.0" customHeight="1">
      <c r="A362" s="15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ht="12.0" customHeight="1">
      <c r="A363" s="15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ht="12.0" customHeight="1">
      <c r="A364" s="15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ht="12.0" customHeight="1">
      <c r="A365" s="15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ht="12.0" customHeight="1">
      <c r="A366" s="15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ht="12.0" customHeight="1">
      <c r="A367" s="15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ht="12.0" customHeight="1">
      <c r="A368" s="15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ht="12.0" customHeight="1">
      <c r="A369" s="15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ht="12.0" customHeight="1">
      <c r="A370" s="15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ht="12.0" customHeight="1">
      <c r="A371" s="15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ht="12.0" customHeight="1">
      <c r="A372" s="15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ht="12.0" customHeight="1">
      <c r="A373" s="15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ht="12.0" customHeight="1">
      <c r="A374" s="15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ht="12.0" customHeight="1">
      <c r="A375" s="15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ht="12.0" customHeight="1">
      <c r="A376" s="15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ht="12.0" customHeight="1">
      <c r="A377" s="15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ht="12.0" customHeight="1">
      <c r="A378" s="15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ht="12.0" customHeight="1">
      <c r="A379" s="15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ht="12.0" customHeight="1">
      <c r="A380" s="15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ht="12.0" customHeight="1">
      <c r="A381" s="15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ht="12.0" customHeight="1">
      <c r="A382" s="15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ht="12.0" customHeight="1">
      <c r="A383" s="15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ht="12.0" customHeight="1">
      <c r="A384" s="15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ht="12.0" customHeight="1">
      <c r="A385" s="15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ht="12.0" customHeight="1">
      <c r="A386" s="15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ht="12.0" customHeight="1">
      <c r="A387" s="15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ht="12.0" customHeight="1">
      <c r="A388" s="15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ht="12.0" customHeight="1">
      <c r="A389" s="15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ht="12.0" customHeight="1">
      <c r="A390" s="15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ht="12.0" customHeight="1">
      <c r="A391" s="15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ht="12.0" customHeight="1">
      <c r="A392" s="15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ht="12.0" customHeight="1">
      <c r="A393" s="15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ht="12.0" customHeight="1">
      <c r="A394" s="15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ht="12.0" customHeight="1">
      <c r="A395" s="15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ht="12.0" customHeight="1">
      <c r="A396" s="15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ht="12.0" customHeight="1">
      <c r="A397" s="15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ht="12.0" customHeight="1">
      <c r="A398" s="15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ht="12.0" customHeight="1">
      <c r="A399" s="15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ht="12.0" customHeight="1">
      <c r="A400" s="15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ht="12.0" customHeight="1">
      <c r="A401" s="15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ht="12.0" customHeight="1">
      <c r="A402" s="15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ht="12.0" customHeight="1">
      <c r="A403" s="15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ht="12.0" customHeight="1">
      <c r="A404" s="15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ht="12.0" customHeight="1">
      <c r="A405" s="15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ht="12.0" customHeight="1">
      <c r="A406" s="15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ht="12.0" customHeight="1">
      <c r="A407" s="15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ht="12.0" customHeight="1">
      <c r="A408" s="15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ht="12.0" customHeight="1">
      <c r="A409" s="15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ht="12.0" customHeight="1">
      <c r="A410" s="15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ht="12.0" customHeight="1">
      <c r="A411" s="15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ht="12.0" customHeight="1">
      <c r="A412" s="15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ht="12.0" customHeight="1">
      <c r="A413" s="15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ht="12.0" customHeight="1">
      <c r="A414" s="15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ht="12.0" customHeight="1">
      <c r="A415" s="15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ht="12.0" customHeight="1">
      <c r="A416" s="15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ht="12.0" customHeight="1">
      <c r="A417" s="15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ht="12.0" customHeight="1">
      <c r="A418" s="15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ht="12.0" customHeight="1">
      <c r="A419" s="15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ht="12.0" customHeight="1">
      <c r="A420" s="15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ht="12.0" customHeight="1">
      <c r="A421" s="15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ht="12.0" customHeight="1">
      <c r="A422" s="15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ht="12.0" customHeight="1">
      <c r="A423" s="15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ht="12.0" customHeight="1">
      <c r="A424" s="15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ht="12.0" customHeight="1">
      <c r="A425" s="15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ht="12.0" customHeight="1">
      <c r="A426" s="15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ht="12.0" customHeight="1">
      <c r="A427" s="15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ht="12.0" customHeight="1">
      <c r="A428" s="15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ht="12.0" customHeight="1">
      <c r="A429" s="15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ht="12.0" customHeight="1">
      <c r="A430" s="15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ht="12.0" customHeight="1">
      <c r="A431" s="15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ht="12.0" customHeight="1">
      <c r="A432" s="15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ht="12.0" customHeight="1">
      <c r="A433" s="15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ht="12.0" customHeight="1">
      <c r="A434" s="15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ht="12.0" customHeight="1">
      <c r="A435" s="15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ht="12.0" customHeight="1">
      <c r="A436" s="15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ht="12.0" customHeight="1">
      <c r="A437" s="15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ht="12.0" customHeight="1">
      <c r="A438" s="15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ht="12.0" customHeight="1">
      <c r="A439" s="15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ht="12.0" customHeight="1">
      <c r="A440" s="15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ht="12.0" customHeight="1">
      <c r="A441" s="15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ht="12.0" customHeight="1">
      <c r="A442" s="15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ht="12.0" customHeight="1">
      <c r="A443" s="15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ht="12.0" customHeight="1">
      <c r="A444" s="15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ht="12.0" customHeight="1">
      <c r="A445" s="15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ht="12.0" customHeight="1">
      <c r="A446" s="15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ht="12.0" customHeight="1">
      <c r="A447" s="15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ht="12.0" customHeight="1">
      <c r="A448" s="15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ht="12.0" customHeight="1">
      <c r="A449" s="15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ht="12.0" customHeight="1">
      <c r="A450" s="15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ht="12.0" customHeight="1">
      <c r="A451" s="15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ht="12.0" customHeight="1">
      <c r="A452" s="15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ht="12.0" customHeight="1">
      <c r="A453" s="15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ht="12.0" customHeight="1">
      <c r="A454" s="15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ht="12.0" customHeight="1">
      <c r="A455" s="15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ht="12.0" customHeight="1">
      <c r="A456" s="15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ht="12.0" customHeight="1">
      <c r="A457" s="15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ht="12.0" customHeight="1">
      <c r="A458" s="15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ht="12.0" customHeight="1">
      <c r="A459" s="15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ht="12.0" customHeight="1">
      <c r="A460" s="15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ht="12.0" customHeight="1">
      <c r="A461" s="15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ht="12.0" customHeight="1">
      <c r="A462" s="15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ht="12.0" customHeight="1">
      <c r="A463" s="15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ht="12.0" customHeight="1">
      <c r="A464" s="15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ht="12.0" customHeight="1">
      <c r="A465" s="15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ht="12.0" customHeight="1">
      <c r="A466" s="15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ht="12.0" customHeight="1">
      <c r="A467" s="15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ht="12.0" customHeight="1">
      <c r="A468" s="15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ht="12.0" customHeight="1">
      <c r="A469" s="15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ht="12.0" customHeight="1">
      <c r="A470" s="15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ht="12.0" customHeight="1">
      <c r="A471" s="15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ht="12.0" customHeight="1">
      <c r="A472" s="15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ht="12.0" customHeight="1">
      <c r="A473" s="15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ht="12.0" customHeight="1">
      <c r="A474" s="15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ht="12.0" customHeight="1">
      <c r="A475" s="15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ht="12.0" customHeight="1">
      <c r="A476" s="15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ht="12.0" customHeight="1">
      <c r="A477" s="15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ht="12.0" customHeight="1">
      <c r="A478" s="15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ht="12.0" customHeight="1">
      <c r="A479" s="15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ht="12.0" customHeight="1">
      <c r="A480" s="15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ht="12.0" customHeight="1">
      <c r="A481" s="15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ht="12.0" customHeight="1">
      <c r="A482" s="15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ht="12.0" customHeight="1">
      <c r="A483" s="15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ht="12.0" customHeight="1">
      <c r="A484" s="15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ht="12.0" customHeight="1">
      <c r="A485" s="15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ht="12.0" customHeight="1">
      <c r="A486" s="15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ht="12.0" customHeight="1">
      <c r="A487" s="15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ht="12.0" customHeight="1">
      <c r="A488" s="15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ht="12.0" customHeight="1">
      <c r="A489" s="15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ht="12.0" customHeight="1">
      <c r="A490" s="15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ht="12.0" customHeight="1">
      <c r="A491" s="15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ht="12.0" customHeight="1">
      <c r="A492" s="15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ht="12.0" customHeight="1">
      <c r="A493" s="15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ht="12.0" customHeight="1">
      <c r="A494" s="15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ht="12.0" customHeight="1">
      <c r="A495" s="15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ht="12.0" customHeight="1">
      <c r="A496" s="15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ht="12.0" customHeight="1">
      <c r="A497" s="15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ht="12.0" customHeight="1">
      <c r="A498" s="15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ht="12.0" customHeight="1">
      <c r="A499" s="15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ht="12.0" customHeight="1">
      <c r="A500" s="15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ht="12.0" customHeight="1">
      <c r="A501" s="15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ht="12.0" customHeight="1">
      <c r="A502" s="15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ht="12.0" customHeight="1">
      <c r="A503" s="15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ht="12.0" customHeight="1">
      <c r="A504" s="15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ht="12.0" customHeight="1">
      <c r="A505" s="15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ht="12.0" customHeight="1">
      <c r="A506" s="15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ht="12.0" customHeight="1">
      <c r="A507" s="15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ht="12.0" customHeight="1">
      <c r="A508" s="15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ht="12.0" customHeight="1">
      <c r="A509" s="15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ht="12.0" customHeight="1">
      <c r="A510" s="15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ht="12.0" customHeight="1">
      <c r="A511" s="15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ht="12.0" customHeight="1">
      <c r="A512" s="15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ht="12.0" customHeight="1">
      <c r="A513" s="15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ht="12.0" customHeight="1">
      <c r="A514" s="15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ht="12.0" customHeight="1">
      <c r="A515" s="15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ht="12.0" customHeight="1">
      <c r="A516" s="15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ht="12.0" customHeight="1">
      <c r="A517" s="15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ht="12.0" customHeight="1">
      <c r="A518" s="15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ht="12.0" customHeight="1">
      <c r="A519" s="15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ht="12.0" customHeight="1">
      <c r="A520" s="15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ht="12.0" customHeight="1">
      <c r="A521" s="15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ht="12.0" customHeight="1">
      <c r="A522" s="15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ht="12.0" customHeight="1">
      <c r="A523" s="15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ht="12.0" customHeight="1">
      <c r="A524" s="15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ht="12.0" customHeight="1">
      <c r="A525" s="15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ht="12.0" customHeight="1">
      <c r="A526" s="15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ht="12.0" customHeight="1">
      <c r="A527" s="15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ht="12.0" customHeight="1">
      <c r="A528" s="15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ht="12.0" customHeight="1">
      <c r="A529" s="15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ht="12.0" customHeight="1">
      <c r="A530" s="15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ht="12.0" customHeight="1">
      <c r="A531" s="15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ht="12.0" customHeight="1">
      <c r="A532" s="15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ht="12.0" customHeight="1">
      <c r="A533" s="15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ht="12.0" customHeight="1">
      <c r="A534" s="15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ht="12.0" customHeight="1">
      <c r="A535" s="15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ht="12.0" customHeight="1">
      <c r="A536" s="15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ht="12.0" customHeight="1">
      <c r="A537" s="15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ht="12.0" customHeight="1">
      <c r="A538" s="15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ht="12.0" customHeight="1">
      <c r="A539" s="15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ht="12.0" customHeight="1">
      <c r="A540" s="15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ht="12.0" customHeight="1">
      <c r="A541" s="15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ht="12.0" customHeight="1">
      <c r="A542" s="15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ht="12.0" customHeight="1">
      <c r="A543" s="15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ht="12.0" customHeight="1">
      <c r="A544" s="15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ht="12.0" customHeight="1">
      <c r="A545" s="15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ht="12.0" customHeight="1">
      <c r="A546" s="15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ht="12.0" customHeight="1">
      <c r="A547" s="15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ht="12.0" customHeight="1">
      <c r="A548" s="15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ht="12.0" customHeight="1">
      <c r="A549" s="15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ht="12.0" customHeight="1">
      <c r="A550" s="15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ht="12.0" customHeight="1">
      <c r="A551" s="15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ht="12.0" customHeight="1">
      <c r="A552" s="15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ht="12.0" customHeight="1">
      <c r="A553" s="15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ht="12.0" customHeight="1">
      <c r="A554" s="15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ht="12.0" customHeight="1">
      <c r="A555" s="15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ht="12.0" customHeight="1">
      <c r="A556" s="15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ht="12.0" customHeight="1">
      <c r="A557" s="15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ht="12.0" customHeight="1">
      <c r="A558" s="15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ht="12.0" customHeight="1">
      <c r="A559" s="15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ht="12.0" customHeight="1">
      <c r="A560" s="15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ht="12.0" customHeight="1">
      <c r="A561" s="15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ht="12.0" customHeight="1">
      <c r="A562" s="15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ht="12.0" customHeight="1">
      <c r="A563" s="15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ht="12.0" customHeight="1">
      <c r="A564" s="15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ht="12.0" customHeight="1">
      <c r="A565" s="15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ht="12.0" customHeight="1">
      <c r="A566" s="15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ht="12.0" customHeight="1">
      <c r="A567" s="15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ht="12.0" customHeight="1">
      <c r="A568" s="15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ht="12.0" customHeight="1">
      <c r="A569" s="15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ht="12.0" customHeight="1">
      <c r="A570" s="15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ht="12.0" customHeight="1">
      <c r="A571" s="15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ht="12.0" customHeight="1">
      <c r="A572" s="15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ht="12.0" customHeight="1">
      <c r="A573" s="15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ht="12.0" customHeight="1">
      <c r="A574" s="15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ht="12.0" customHeight="1">
      <c r="A575" s="15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ht="12.0" customHeight="1">
      <c r="A576" s="15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ht="12.0" customHeight="1">
      <c r="A577" s="15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ht="12.0" customHeight="1">
      <c r="A578" s="15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ht="12.0" customHeight="1">
      <c r="A579" s="15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ht="12.0" customHeight="1">
      <c r="A580" s="15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ht="12.0" customHeight="1">
      <c r="A581" s="15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ht="12.0" customHeight="1">
      <c r="A582" s="15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ht="12.0" customHeight="1">
      <c r="A583" s="15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ht="12.0" customHeight="1">
      <c r="A584" s="15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ht="12.0" customHeight="1">
      <c r="A585" s="15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ht="12.0" customHeight="1">
      <c r="A586" s="15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ht="12.0" customHeight="1">
      <c r="A587" s="15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ht="12.0" customHeight="1">
      <c r="A588" s="15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ht="12.0" customHeight="1">
      <c r="A589" s="15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ht="12.0" customHeight="1">
      <c r="A590" s="15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ht="12.0" customHeight="1">
      <c r="A591" s="15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ht="12.0" customHeight="1">
      <c r="A592" s="15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ht="12.0" customHeight="1">
      <c r="A593" s="15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ht="12.0" customHeight="1">
      <c r="A594" s="15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ht="12.0" customHeight="1">
      <c r="A595" s="15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ht="12.0" customHeight="1">
      <c r="A596" s="15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ht="12.0" customHeight="1">
      <c r="A597" s="15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ht="12.0" customHeight="1">
      <c r="A598" s="15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ht="12.0" customHeight="1">
      <c r="A599" s="15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ht="12.0" customHeight="1">
      <c r="A600" s="15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ht="12.0" customHeight="1">
      <c r="A601" s="15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ht="12.0" customHeight="1">
      <c r="A602" s="15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ht="12.0" customHeight="1">
      <c r="A603" s="15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ht="12.0" customHeight="1">
      <c r="A604" s="15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ht="12.0" customHeight="1">
      <c r="A605" s="15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ht="12.0" customHeight="1">
      <c r="A606" s="15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ht="12.0" customHeight="1">
      <c r="A607" s="15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ht="12.0" customHeight="1">
      <c r="A608" s="15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ht="12.0" customHeight="1">
      <c r="A609" s="15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ht="12.0" customHeight="1">
      <c r="A610" s="15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ht="12.0" customHeight="1">
      <c r="A611" s="15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ht="12.0" customHeight="1">
      <c r="A612" s="15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ht="12.0" customHeight="1">
      <c r="A613" s="15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ht="12.0" customHeight="1">
      <c r="A614" s="15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ht="12.0" customHeight="1">
      <c r="A615" s="15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ht="12.0" customHeight="1">
      <c r="A616" s="15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ht="12.0" customHeight="1">
      <c r="A617" s="15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ht="12.0" customHeight="1">
      <c r="A618" s="15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ht="12.0" customHeight="1">
      <c r="A619" s="15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ht="12.0" customHeight="1">
      <c r="A620" s="15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ht="12.0" customHeight="1">
      <c r="A621" s="15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ht="12.0" customHeight="1">
      <c r="A622" s="15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ht="12.0" customHeight="1">
      <c r="A623" s="15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ht="12.0" customHeight="1">
      <c r="A624" s="15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ht="12.0" customHeight="1">
      <c r="A625" s="15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ht="12.0" customHeight="1">
      <c r="A626" s="15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ht="12.0" customHeight="1">
      <c r="A627" s="15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ht="12.0" customHeight="1">
      <c r="A628" s="15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ht="12.0" customHeight="1">
      <c r="A629" s="15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ht="12.0" customHeight="1">
      <c r="A630" s="15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ht="12.0" customHeight="1">
      <c r="A631" s="15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ht="12.0" customHeight="1">
      <c r="A632" s="15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ht="12.0" customHeight="1">
      <c r="A633" s="15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ht="12.0" customHeight="1">
      <c r="A634" s="15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ht="12.0" customHeight="1">
      <c r="A635" s="15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ht="12.0" customHeight="1">
      <c r="A636" s="15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ht="12.0" customHeight="1">
      <c r="A637" s="15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ht="12.0" customHeight="1">
      <c r="A638" s="15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ht="12.0" customHeight="1">
      <c r="A639" s="15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ht="12.0" customHeight="1">
      <c r="A640" s="15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ht="12.0" customHeight="1">
      <c r="A641" s="15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ht="12.0" customHeight="1">
      <c r="A642" s="15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ht="12.0" customHeight="1">
      <c r="A643" s="15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ht="12.0" customHeight="1">
      <c r="A644" s="15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ht="12.0" customHeight="1">
      <c r="A645" s="15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ht="12.0" customHeight="1">
      <c r="A646" s="15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ht="12.0" customHeight="1">
      <c r="A647" s="15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ht="12.0" customHeight="1">
      <c r="A648" s="15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ht="12.0" customHeight="1">
      <c r="A649" s="15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ht="12.0" customHeight="1">
      <c r="A650" s="15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ht="12.0" customHeight="1">
      <c r="A651" s="15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ht="12.0" customHeight="1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ht="12.0" customHeight="1">
      <c r="A653" s="15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ht="12.0" customHeight="1">
      <c r="A654" s="15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ht="12.0" customHeight="1">
      <c r="A655" s="15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ht="12.0" customHeight="1">
      <c r="A656" s="15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ht="12.0" customHeight="1">
      <c r="A657" s="15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ht="12.0" customHeight="1">
      <c r="A658" s="15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ht="12.0" customHeight="1">
      <c r="A659" s="15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ht="12.0" customHeight="1">
      <c r="A660" s="15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ht="12.0" customHeight="1">
      <c r="A661" s="15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ht="12.0" customHeight="1">
      <c r="A662" s="15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ht="12.0" customHeight="1">
      <c r="A663" s="15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ht="12.0" customHeight="1">
      <c r="A664" s="15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ht="12.0" customHeight="1">
      <c r="A665" s="15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ht="12.0" customHeight="1">
      <c r="A666" s="15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ht="12.0" customHeight="1">
      <c r="A667" s="15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ht="12.0" customHeight="1">
      <c r="A668" s="15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ht="12.0" customHeight="1">
      <c r="A669" s="15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ht="12.0" customHeight="1">
      <c r="A670" s="15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ht="12.0" customHeight="1">
      <c r="A671" s="15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ht="12.0" customHeight="1">
      <c r="A672" s="15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ht="12.0" customHeight="1">
      <c r="A673" s="15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ht="12.0" customHeight="1">
      <c r="A674" s="15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ht="12.0" customHeight="1">
      <c r="A675" s="15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ht="12.0" customHeight="1">
      <c r="A676" s="15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ht="12.0" customHeight="1">
      <c r="A677" s="15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ht="12.0" customHeight="1">
      <c r="A678" s="15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ht="12.0" customHeight="1">
      <c r="A679" s="15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ht="12.0" customHeight="1">
      <c r="A680" s="15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ht="12.0" customHeight="1">
      <c r="A681" s="15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ht="12.0" customHeight="1">
      <c r="A682" s="15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ht="12.0" customHeight="1">
      <c r="A683" s="15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ht="12.0" customHeight="1">
      <c r="A684" s="15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ht="12.0" customHeight="1">
      <c r="A685" s="15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ht="12.0" customHeight="1">
      <c r="A686" s="15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ht="12.0" customHeight="1">
      <c r="A687" s="15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ht="12.0" customHeight="1">
      <c r="A688" s="15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ht="12.0" customHeight="1">
      <c r="A689" s="15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ht="12.0" customHeight="1">
      <c r="A690" s="15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ht="12.0" customHeight="1">
      <c r="A691" s="15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ht="12.0" customHeight="1">
      <c r="A692" s="15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ht="12.0" customHeight="1">
      <c r="A693" s="15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ht="12.0" customHeight="1">
      <c r="A694" s="15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ht="12.0" customHeight="1">
      <c r="A695" s="15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ht="12.0" customHeight="1">
      <c r="A696" s="15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ht="12.0" customHeight="1">
      <c r="A697" s="15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ht="12.0" customHeight="1">
      <c r="A698" s="15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ht="12.0" customHeight="1">
      <c r="A699" s="15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ht="12.0" customHeight="1">
      <c r="A700" s="15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ht="12.0" customHeight="1">
      <c r="A701" s="15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ht="12.0" customHeight="1">
      <c r="A702" s="15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ht="12.0" customHeight="1">
      <c r="A703" s="15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ht="12.0" customHeight="1">
      <c r="A704" s="15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ht="12.0" customHeight="1">
      <c r="A705" s="15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ht="12.0" customHeight="1">
      <c r="A706" s="15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ht="12.0" customHeight="1">
      <c r="A707" s="15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ht="12.0" customHeight="1">
      <c r="A708" s="15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ht="12.0" customHeight="1">
      <c r="A709" s="15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ht="12.0" customHeight="1">
      <c r="A710" s="15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ht="12.0" customHeight="1">
      <c r="A711" s="15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ht="12.0" customHeight="1">
      <c r="A712" s="15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ht="12.0" customHeight="1">
      <c r="A713" s="15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ht="12.0" customHeight="1">
      <c r="A714" s="15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ht="12.0" customHeight="1">
      <c r="A715" s="15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ht="12.0" customHeight="1">
      <c r="A716" s="15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ht="12.0" customHeight="1">
      <c r="A717" s="15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ht="12.0" customHeight="1">
      <c r="A718" s="15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ht="12.0" customHeight="1">
      <c r="A719" s="15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ht="12.0" customHeight="1">
      <c r="A720" s="15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ht="12.0" customHeight="1">
      <c r="A721" s="15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ht="12.0" customHeight="1">
      <c r="A722" s="15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ht="12.0" customHeight="1">
      <c r="A723" s="15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ht="12.0" customHeight="1">
      <c r="A724" s="15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ht="12.0" customHeight="1">
      <c r="A725" s="15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ht="12.0" customHeight="1">
      <c r="A726" s="15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ht="12.0" customHeight="1">
      <c r="A727" s="15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ht="12.0" customHeight="1">
      <c r="A728" s="15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ht="12.0" customHeight="1">
      <c r="A729" s="15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ht="12.0" customHeight="1">
      <c r="A730" s="15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ht="12.0" customHeight="1">
      <c r="A731" s="15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ht="12.0" customHeight="1">
      <c r="A732" s="15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ht="12.0" customHeight="1">
      <c r="A733" s="15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ht="12.0" customHeight="1">
      <c r="A734" s="15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ht="12.0" customHeight="1">
      <c r="A735" s="15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ht="12.0" customHeight="1">
      <c r="A736" s="15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ht="12.0" customHeight="1">
      <c r="A737" s="15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ht="12.0" customHeight="1">
      <c r="A738" s="15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ht="12.0" customHeight="1">
      <c r="A739" s="15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ht="12.0" customHeight="1">
      <c r="A740" s="15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ht="12.0" customHeight="1">
      <c r="A741" s="15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ht="12.0" customHeight="1">
      <c r="A742" s="15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ht="12.0" customHeight="1">
      <c r="A743" s="15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ht="12.0" customHeight="1">
      <c r="A744" s="15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ht="12.0" customHeight="1">
      <c r="A745" s="15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ht="12.0" customHeight="1">
      <c r="A746" s="15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ht="12.0" customHeight="1">
      <c r="A747" s="15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ht="12.0" customHeight="1">
      <c r="A748" s="15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ht="12.0" customHeight="1">
      <c r="A749" s="15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ht="12.0" customHeight="1">
      <c r="A750" s="15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ht="12.0" customHeight="1">
      <c r="A751" s="15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ht="12.0" customHeight="1">
      <c r="A752" s="15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ht="12.0" customHeight="1">
      <c r="A753" s="15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ht="12.0" customHeight="1">
      <c r="A754" s="15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ht="12.0" customHeight="1">
      <c r="A755" s="15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ht="12.0" customHeight="1">
      <c r="A756" s="15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ht="12.0" customHeight="1">
      <c r="A757" s="15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ht="12.0" customHeight="1">
      <c r="A758" s="15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ht="12.0" customHeight="1">
      <c r="A759" s="15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ht="12.0" customHeight="1">
      <c r="A760" s="15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ht="12.0" customHeight="1">
      <c r="A761" s="15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ht="12.0" customHeight="1">
      <c r="A762" s="15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ht="12.0" customHeight="1">
      <c r="A763" s="15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ht="12.0" customHeight="1">
      <c r="A764" s="15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ht="12.0" customHeight="1">
      <c r="A765" s="15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ht="12.0" customHeight="1">
      <c r="A766" s="15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ht="12.0" customHeight="1">
      <c r="A767" s="15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ht="12.0" customHeight="1">
      <c r="A768" s="15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ht="12.0" customHeight="1">
      <c r="A769" s="15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ht="12.0" customHeight="1">
      <c r="A770" s="15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ht="12.0" customHeight="1">
      <c r="A771" s="15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ht="12.0" customHeight="1">
      <c r="A772" s="15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ht="12.0" customHeight="1">
      <c r="A773" s="15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ht="12.0" customHeight="1">
      <c r="A774" s="15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ht="12.0" customHeight="1">
      <c r="A775" s="15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ht="12.0" customHeight="1">
      <c r="A776" s="15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ht="12.0" customHeight="1">
      <c r="A777" s="15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ht="12.0" customHeight="1">
      <c r="A778" s="15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ht="12.0" customHeight="1">
      <c r="A779" s="15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ht="12.0" customHeight="1">
      <c r="A780" s="15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ht="12.0" customHeight="1">
      <c r="A781" s="15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ht="12.0" customHeight="1">
      <c r="A782" s="15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ht="12.0" customHeight="1">
      <c r="A783" s="15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ht="12.0" customHeight="1">
      <c r="A784" s="15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ht="12.0" customHeight="1">
      <c r="A785" s="15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ht="12.0" customHeight="1">
      <c r="A786" s="15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ht="12.0" customHeight="1">
      <c r="A787" s="15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ht="12.0" customHeight="1">
      <c r="A788" s="15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ht="12.0" customHeight="1">
      <c r="A789" s="15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ht="12.0" customHeight="1">
      <c r="A790" s="15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ht="12.0" customHeight="1">
      <c r="A791" s="15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ht="12.0" customHeight="1">
      <c r="A792" s="15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ht="12.0" customHeight="1">
      <c r="A793" s="15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ht="12.0" customHeight="1">
      <c r="A794" s="15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ht="12.0" customHeight="1">
      <c r="A795" s="15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ht="12.0" customHeight="1">
      <c r="A796" s="15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ht="12.0" customHeight="1">
      <c r="A797" s="15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ht="12.0" customHeight="1">
      <c r="A798" s="15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ht="12.0" customHeight="1">
      <c r="A799" s="15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ht="12.0" customHeight="1">
      <c r="A800" s="15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ht="12.0" customHeight="1">
      <c r="A801" s="15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ht="12.0" customHeight="1">
      <c r="A802" s="15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ht="12.0" customHeight="1">
      <c r="A803" s="15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ht="12.0" customHeight="1">
      <c r="A804" s="15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ht="12.0" customHeight="1">
      <c r="A805" s="15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ht="12.0" customHeight="1">
      <c r="A806" s="15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ht="12.0" customHeight="1">
      <c r="A807" s="15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ht="12.0" customHeight="1">
      <c r="A808" s="15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ht="12.0" customHeight="1">
      <c r="A809" s="15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ht="12.0" customHeight="1">
      <c r="A810" s="15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ht="12.0" customHeight="1">
      <c r="A811" s="15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ht="12.0" customHeight="1">
      <c r="A812" s="15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ht="12.0" customHeight="1">
      <c r="A813" s="15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ht="12.0" customHeight="1">
      <c r="A814" s="15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ht="12.0" customHeight="1">
      <c r="A815" s="15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ht="12.0" customHeight="1">
      <c r="A816" s="15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ht="12.0" customHeight="1">
      <c r="A817" s="15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ht="12.0" customHeight="1">
      <c r="A818" s="15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ht="12.0" customHeight="1">
      <c r="A819" s="15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ht="12.0" customHeight="1">
      <c r="A820" s="15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ht="12.0" customHeight="1">
      <c r="A821" s="15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ht="12.0" customHeight="1">
      <c r="A822" s="15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ht="12.0" customHeight="1">
      <c r="A823" s="15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ht="12.0" customHeight="1">
      <c r="A824" s="15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ht="12.0" customHeight="1">
      <c r="A825" s="15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ht="12.0" customHeight="1">
      <c r="A826" s="15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ht="12.0" customHeight="1">
      <c r="A827" s="15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ht="12.0" customHeight="1">
      <c r="A828" s="15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ht="12.0" customHeight="1">
      <c r="A829" s="15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ht="12.0" customHeight="1">
      <c r="A830" s="15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ht="12.0" customHeight="1">
      <c r="A831" s="15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ht="12.0" customHeight="1">
      <c r="A832" s="15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ht="12.0" customHeight="1">
      <c r="A833" s="15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ht="12.0" customHeight="1">
      <c r="A834" s="15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ht="12.0" customHeight="1">
      <c r="A835" s="15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ht="12.0" customHeight="1">
      <c r="A836" s="15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ht="12.0" customHeight="1">
      <c r="A837" s="15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ht="12.0" customHeight="1">
      <c r="A838" s="15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ht="12.0" customHeight="1">
      <c r="A839" s="15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ht="12.0" customHeight="1">
      <c r="A840" s="15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ht="12.0" customHeight="1">
      <c r="A841" s="15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ht="12.0" customHeight="1">
      <c r="A842" s="15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ht="12.0" customHeight="1">
      <c r="A843" s="15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ht="12.0" customHeight="1">
      <c r="A844" s="15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ht="12.0" customHeight="1">
      <c r="A845" s="15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ht="12.0" customHeight="1">
      <c r="A846" s="15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ht="12.0" customHeight="1">
      <c r="A847" s="15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ht="12.0" customHeight="1">
      <c r="A848" s="15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ht="12.0" customHeight="1">
      <c r="A849" s="15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ht="12.0" customHeight="1">
      <c r="A850" s="15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ht="12.0" customHeight="1">
      <c r="A851" s="15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ht="12.0" customHeight="1">
      <c r="A852" s="15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ht="12.0" customHeight="1">
      <c r="A853" s="15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ht="12.0" customHeight="1">
      <c r="A854" s="15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ht="12.0" customHeight="1">
      <c r="A855" s="15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ht="12.0" customHeight="1">
      <c r="A856" s="15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ht="12.0" customHeight="1">
      <c r="A857" s="15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ht="12.0" customHeight="1">
      <c r="A858" s="15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ht="12.0" customHeight="1">
      <c r="A859" s="15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ht="12.0" customHeight="1">
      <c r="A860" s="15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ht="12.0" customHeight="1">
      <c r="A861" s="15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ht="12.0" customHeight="1">
      <c r="A862" s="15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ht="12.0" customHeight="1">
      <c r="A863" s="15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ht="12.0" customHeight="1">
      <c r="A864" s="15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ht="12.0" customHeight="1">
      <c r="A865" s="15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ht="12.0" customHeight="1">
      <c r="A866" s="15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ht="12.0" customHeight="1">
      <c r="A867" s="15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ht="12.0" customHeight="1">
      <c r="A868" s="15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ht="12.0" customHeight="1">
      <c r="A869" s="15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ht="12.0" customHeight="1">
      <c r="A870" s="15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ht="12.0" customHeight="1">
      <c r="A871" s="15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ht="12.0" customHeight="1">
      <c r="A872" s="15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ht="12.0" customHeight="1">
      <c r="A873" s="15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ht="12.0" customHeight="1">
      <c r="A874" s="15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ht="12.0" customHeight="1">
      <c r="A875" s="15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ht="12.0" customHeight="1">
      <c r="A876" s="15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ht="12.0" customHeight="1">
      <c r="A877" s="15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ht="12.0" customHeight="1">
      <c r="A878" s="15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ht="12.0" customHeight="1">
      <c r="A879" s="15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ht="12.0" customHeight="1">
      <c r="A880" s="15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ht="12.0" customHeight="1">
      <c r="A881" s="15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ht="12.0" customHeight="1">
      <c r="A882" s="15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ht="12.0" customHeight="1">
      <c r="A883" s="15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ht="12.0" customHeight="1">
      <c r="A884" s="15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ht="12.0" customHeight="1">
      <c r="A885" s="15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ht="12.0" customHeight="1">
      <c r="A886" s="15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ht="12.0" customHeight="1">
      <c r="A887" s="15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ht="12.0" customHeight="1">
      <c r="A888" s="15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ht="12.0" customHeight="1">
      <c r="A889" s="15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ht="12.0" customHeight="1">
      <c r="A890" s="15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ht="12.0" customHeight="1">
      <c r="A891" s="15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ht="12.0" customHeight="1">
      <c r="A892" s="15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ht="12.0" customHeight="1">
      <c r="A893" s="15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ht="12.0" customHeight="1">
      <c r="A894" s="15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ht="12.0" customHeight="1">
      <c r="A895" s="15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ht="12.0" customHeight="1">
      <c r="A896" s="15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ht="12.0" customHeight="1">
      <c r="A897" s="15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ht="12.0" customHeight="1">
      <c r="A898" s="15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ht="12.0" customHeight="1">
      <c r="A899" s="15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ht="12.0" customHeight="1">
      <c r="A900" s="15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ht="12.0" customHeight="1">
      <c r="A901" s="15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ht="12.0" customHeight="1">
      <c r="A902" s="15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ht="12.0" customHeight="1">
      <c r="A903" s="15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ht="12.0" customHeight="1">
      <c r="A904" s="15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ht="12.0" customHeight="1">
      <c r="A905" s="15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ht="12.0" customHeight="1">
      <c r="A906" s="15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ht="12.0" customHeight="1">
      <c r="A907" s="15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ht="12.0" customHeight="1">
      <c r="A908" s="15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ht="12.0" customHeight="1">
      <c r="A909" s="15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ht="12.0" customHeight="1">
      <c r="A910" s="15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ht="12.0" customHeight="1">
      <c r="A911" s="15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ht="12.0" customHeight="1">
      <c r="A912" s="15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ht="12.0" customHeight="1">
      <c r="A913" s="15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ht="12.0" customHeight="1">
      <c r="A914" s="15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ht="12.0" customHeight="1">
      <c r="A915" s="15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ht="12.0" customHeight="1">
      <c r="A916" s="15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ht="12.0" customHeight="1">
      <c r="A917" s="15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ht="12.0" customHeight="1">
      <c r="A918" s="15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ht="12.0" customHeight="1">
      <c r="A919" s="15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ht="12.0" customHeight="1">
      <c r="A920" s="15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ht="12.0" customHeight="1">
      <c r="A921" s="15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ht="12.0" customHeight="1">
      <c r="A922" s="15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ht="12.0" customHeight="1">
      <c r="A923" s="15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ht="12.0" customHeight="1">
      <c r="A924" s="15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ht="12.0" customHeight="1">
      <c r="A925" s="15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ht="12.0" customHeight="1">
      <c r="A926" s="15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ht="12.0" customHeight="1">
      <c r="A927" s="15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ht="12.0" customHeight="1">
      <c r="A928" s="15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ht="12.0" customHeight="1">
      <c r="A929" s="15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ht="12.0" customHeight="1">
      <c r="A930" s="15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ht="12.0" customHeight="1">
      <c r="A931" s="15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ht="12.0" customHeight="1">
      <c r="A932" s="15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ht="12.0" customHeight="1">
      <c r="A933" s="15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ht="12.0" customHeight="1">
      <c r="A934" s="15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ht="12.0" customHeight="1">
      <c r="A935" s="15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ht="12.0" customHeight="1">
      <c r="A936" s="15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ht="12.0" customHeight="1">
      <c r="A937" s="15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ht="12.0" customHeight="1">
      <c r="A938" s="15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ht="12.0" customHeight="1">
      <c r="A939" s="15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ht="12.0" customHeight="1">
      <c r="A940" s="15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ht="12.0" customHeight="1">
      <c r="A941" s="15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ht="12.0" customHeight="1">
      <c r="A942" s="15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ht="12.0" customHeight="1">
      <c r="A943" s="15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ht="12.0" customHeight="1">
      <c r="A944" s="15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ht="12.0" customHeight="1">
      <c r="A945" s="15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ht="12.0" customHeight="1">
      <c r="A946" s="15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ht="12.0" customHeight="1">
      <c r="A947" s="15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ht="12.0" customHeight="1">
      <c r="A948" s="15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ht="12.0" customHeight="1">
      <c r="A949" s="15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ht="12.0" customHeight="1">
      <c r="A950" s="15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ht="12.0" customHeight="1">
      <c r="A951" s="15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ht="12.0" customHeight="1">
      <c r="A952" s="15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ht="12.0" customHeight="1">
      <c r="A953" s="15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ht="12.0" customHeight="1">
      <c r="A954" s="15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ht="12.0" customHeight="1">
      <c r="A955" s="15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ht="12.0" customHeight="1">
      <c r="A956" s="15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ht="12.0" customHeight="1">
      <c r="A957" s="15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ht="12.0" customHeight="1">
      <c r="A958" s="15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ht="12.0" customHeight="1">
      <c r="A959" s="15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ht="12.0" customHeight="1">
      <c r="A960" s="15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ht="12.0" customHeight="1">
      <c r="A961" s="15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ht="12.0" customHeight="1">
      <c r="A962" s="15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ht="12.0" customHeight="1">
      <c r="A963" s="15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ht="12.0" customHeight="1">
      <c r="A964" s="15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ht="12.0" customHeight="1">
      <c r="A965" s="15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ht="12.0" customHeight="1">
      <c r="A966" s="15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ht="12.0" customHeight="1">
      <c r="A967" s="15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ht="12.0" customHeight="1">
      <c r="A968" s="15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ht="12.0" customHeight="1">
      <c r="A969" s="15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ht="12.0" customHeight="1">
      <c r="A970" s="15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ht="12.0" customHeight="1">
      <c r="A971" s="15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ht="12.0" customHeight="1">
      <c r="A972" s="15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ht="12.0" customHeight="1">
      <c r="A973" s="15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ht="12.0" customHeight="1">
      <c r="A974" s="15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ht="12.0" customHeight="1">
      <c r="A975" s="15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ht="12.0" customHeight="1">
      <c r="A976" s="15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ht="12.0" customHeight="1">
      <c r="A977" s="15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ht="12.0" customHeight="1">
      <c r="A978" s="15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ht="12.0" customHeight="1">
      <c r="A979" s="15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ht="12.0" customHeight="1">
      <c r="A980" s="15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ht="12.0" customHeight="1">
      <c r="A981" s="15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ht="12.0" customHeight="1">
      <c r="A982" s="15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ht="12.0" customHeight="1">
      <c r="A983" s="15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ht="12.0" customHeight="1">
      <c r="A984" s="15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ht="12.0" customHeight="1">
      <c r="A985" s="15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ht="12.0" customHeight="1">
      <c r="A986" s="15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ht="12.0" customHeight="1">
      <c r="A987" s="15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ht="12.0" customHeight="1">
      <c r="A988" s="15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ht="12.0" customHeight="1">
      <c r="A989" s="15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ht="12.0" customHeight="1">
      <c r="A990" s="15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ht="12.0" customHeight="1">
      <c r="A991" s="15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ht="12.0" customHeight="1">
      <c r="A992" s="15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ht="12.0" customHeight="1">
      <c r="A993" s="15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ht="12.0" customHeight="1">
      <c r="A994" s="15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ht="12.0" customHeight="1">
      <c r="A995" s="15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ht="12.0" customHeight="1">
      <c r="A996" s="15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ht="12.0" customHeight="1">
      <c r="A997" s="15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ht="12.0" customHeight="1">
      <c r="A998" s="15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ht="12.0" customHeight="1">
      <c r="A999" s="15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ht="12.0" customHeight="1">
      <c r="A1000" s="15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 ht="12.0" customHeight="1">
      <c r="A1001" s="15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 ht="12.0" customHeight="1">
      <c r="A1002" s="15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  <row r="1003" ht="12.0" customHeight="1">
      <c r="A1003" s="15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</row>
    <row r="1004" ht="12.0" customHeight="1">
      <c r="A1004" s="15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</row>
    <row r="1005" ht="12.0" customHeight="1">
      <c r="A1005" s="15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</row>
    <row r="1006" ht="12.0" customHeight="1">
      <c r="A1006" s="15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</row>
    <row r="1007" ht="12.0" customHeight="1">
      <c r="A1007" s="15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</row>
    <row r="1008" ht="12.0" customHeight="1">
      <c r="A1008" s="15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</row>
    <row r="1009" ht="12.0" customHeight="1">
      <c r="A1009" s="15"/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</row>
    <row r="1010" ht="12.0" customHeight="1">
      <c r="A1010" s="15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</row>
    <row r="1011" ht="12.0" customHeight="1">
      <c r="A1011" s="15"/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</row>
    <row r="1012" ht="12.0" customHeight="1">
      <c r="A1012" s="15"/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</row>
    <row r="1013" ht="12.0" customHeight="1">
      <c r="A1013" s="15"/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</row>
    <row r="1014" ht="12.0" customHeight="1">
      <c r="A1014" s="15"/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</row>
    <row r="1015" ht="12.0" customHeight="1">
      <c r="A1015" s="15"/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</row>
    <row r="1016" ht="12.0" customHeight="1">
      <c r="A1016" s="15"/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</row>
    <row r="1017" ht="12.0" customHeight="1">
      <c r="A1017" s="15"/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</row>
    <row r="1018" ht="12.0" customHeight="1">
      <c r="A1018" s="15"/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</row>
    <row r="1019" ht="12.0" customHeight="1">
      <c r="A1019" s="15"/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</row>
    <row r="1020" ht="12.0" customHeight="1">
      <c r="A1020" s="15"/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</row>
    <row r="1021" ht="12.0" customHeight="1">
      <c r="A1021" s="15"/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</row>
    <row r="1022" ht="12.0" customHeight="1">
      <c r="A1022" s="15"/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</row>
    <row r="1023" ht="12.0" customHeight="1">
      <c r="A1023" s="15"/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</row>
    <row r="1024" ht="12.0" customHeight="1">
      <c r="A1024" s="15"/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</row>
    <row r="1025" ht="12.0" customHeight="1">
      <c r="A1025" s="15"/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</row>
    <row r="1026" ht="12.0" customHeight="1">
      <c r="A1026" s="15"/>
      <c r="B1026" s="16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</row>
    <row r="1027" ht="12.0" customHeight="1">
      <c r="A1027" s="15"/>
      <c r="B1027" s="16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</row>
    <row r="1028" ht="12.0" customHeight="1">
      <c r="A1028" s="15"/>
      <c r="B1028" s="16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</row>
    <row r="1029" ht="12.0" customHeight="1">
      <c r="A1029" s="15"/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</row>
    <row r="1030" ht="12.0" customHeight="1">
      <c r="A1030" s="15"/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</row>
    <row r="1031" ht="12.0" customHeight="1">
      <c r="A1031" s="15"/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</row>
    <row r="1032" ht="12.0" customHeight="1">
      <c r="A1032" s="15"/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</row>
    <row r="1033" ht="12.0" customHeight="1">
      <c r="A1033" s="15"/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</row>
    <row r="1034" ht="12.0" customHeight="1">
      <c r="A1034" s="15"/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</row>
    <row r="1035" ht="12.0" customHeight="1">
      <c r="A1035" s="15"/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</row>
    <row r="1036" ht="12.0" customHeight="1">
      <c r="A1036" s="15"/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</row>
    <row r="1037" ht="12.0" customHeight="1">
      <c r="A1037" s="15"/>
      <c r="B1037" s="16"/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</row>
    <row r="1038" ht="12.0" customHeight="1">
      <c r="A1038" s="15"/>
      <c r="B1038" s="16"/>
      <c r="C1038" s="16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</row>
    <row r="1039" ht="12.0" customHeight="1">
      <c r="A1039" s="15"/>
      <c r="B1039" s="16"/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</row>
    <row r="1040" ht="12.0" customHeight="1">
      <c r="A1040" s="15"/>
      <c r="B1040" s="16"/>
      <c r="C1040" s="16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</row>
    <row r="1041" ht="12.0" customHeight="1">
      <c r="A1041" s="15"/>
      <c r="B1041" s="16"/>
      <c r="C1041" s="16"/>
      <c r="D1041" s="16"/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</row>
    <row r="1042" ht="12.0" customHeight="1">
      <c r="A1042" s="15"/>
      <c r="B1042" s="16"/>
      <c r="C1042" s="16"/>
      <c r="D1042" s="16"/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</row>
    <row r="1043" ht="12.0" customHeight="1">
      <c r="A1043" s="15"/>
      <c r="B1043" s="16"/>
      <c r="C1043" s="16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</row>
    <row r="1044" ht="12.0" customHeight="1">
      <c r="A1044" s="15"/>
      <c r="B1044" s="16"/>
      <c r="C1044" s="16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</row>
    <row r="1045" ht="12.0" customHeight="1">
      <c r="A1045" s="15"/>
      <c r="B1045" s="16"/>
      <c r="C1045" s="16"/>
      <c r="D1045" s="16"/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</row>
    <row r="1046" ht="12.0" customHeight="1">
      <c r="A1046" s="15"/>
      <c r="B1046" s="16"/>
      <c r="C1046" s="16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</row>
    <row r="1047" ht="12.0" customHeight="1">
      <c r="A1047" s="15"/>
      <c r="B1047" s="16"/>
      <c r="C1047" s="16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</row>
    <row r="1048" ht="12.0" customHeight="1">
      <c r="A1048" s="15"/>
      <c r="B1048" s="16"/>
      <c r="C1048" s="16"/>
      <c r="D1048" s="16"/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</row>
    <row r="1049" ht="12.0" customHeight="1">
      <c r="A1049" s="15"/>
      <c r="B1049" s="16"/>
      <c r="C1049" s="16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</row>
    <row r="1050" ht="12.0" customHeight="1">
      <c r="A1050" s="15"/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</row>
    <row r="1051" ht="12.0" customHeight="1">
      <c r="A1051" s="15"/>
      <c r="B1051" s="16"/>
      <c r="C1051" s="16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</row>
    <row r="1052" ht="12.0" customHeight="1">
      <c r="A1052" s="15"/>
      <c r="B1052" s="16"/>
      <c r="C1052" s="16"/>
      <c r="D1052" s="16"/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</row>
    <row r="1053" ht="12.0" customHeight="1">
      <c r="A1053" s="15"/>
      <c r="B1053" s="16"/>
      <c r="C1053" s="16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</row>
    <row r="1054" ht="12.0" customHeight="1">
      <c r="A1054" s="15"/>
      <c r="B1054" s="16"/>
      <c r="C1054" s="16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</row>
    <row r="1055" ht="12.0" customHeight="1">
      <c r="A1055" s="15"/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</row>
    <row r="1056" ht="12.0" customHeight="1">
      <c r="A1056" s="15"/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</row>
    <row r="1057" ht="12.0" customHeight="1">
      <c r="A1057" s="15"/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</row>
    <row r="1058" ht="12.0" customHeight="1">
      <c r="A1058" s="15"/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</row>
    <row r="1059" ht="12.0" customHeight="1">
      <c r="A1059" s="15"/>
      <c r="B1059" s="16"/>
      <c r="C1059" s="16"/>
      <c r="D1059" s="16"/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</row>
    <row r="1060" ht="12.0" customHeight="1">
      <c r="A1060" s="15"/>
      <c r="B1060" s="16"/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</row>
    <row r="1061" ht="12.0" customHeight="1">
      <c r="A1061" s="15"/>
      <c r="B1061" s="16"/>
      <c r="C1061" s="16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</row>
    <row r="1062" ht="12.0" customHeight="1">
      <c r="A1062" s="15"/>
      <c r="B1062" s="16"/>
      <c r="C1062" s="16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</row>
    <row r="1063" ht="12.0" customHeight="1">
      <c r="A1063" s="15"/>
      <c r="B1063" s="16"/>
      <c r="C1063" s="16"/>
      <c r="D1063" s="16"/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</row>
  </sheetData>
  <autoFilter ref="$A$1:$T$72"/>
  <mergeCells count="16">
    <mergeCell ref="E2:E3"/>
    <mergeCell ref="G2:G3"/>
    <mergeCell ref="H2:I2"/>
    <mergeCell ref="J2:O2"/>
    <mergeCell ref="R2:S2"/>
    <mergeCell ref="B4:B12"/>
    <mergeCell ref="B13:B28"/>
    <mergeCell ref="B67:B68"/>
    <mergeCell ref="B69:B70"/>
    <mergeCell ref="B29:B34"/>
    <mergeCell ref="B35:B40"/>
    <mergeCell ref="B41:B45"/>
    <mergeCell ref="B46:B50"/>
    <mergeCell ref="B51:B55"/>
    <mergeCell ref="B56:B61"/>
    <mergeCell ref="B62:B66"/>
  </mergeCells>
  <dataValidations>
    <dataValidation type="list" allowBlank="1" showErrorMessage="1" sqref="G4:G72">
      <formula1>TEAM</formula1>
    </dataValidation>
    <dataValidation type="list" allowBlank="1" showErrorMessage="1" sqref="E4:E72">
      <formula1>Complexity</formula1>
    </dataValidation>
    <dataValidation type="list" allowBlank="1" showErrorMessage="1" sqref="H4:I72">
      <formula1>MasterData!$C$2:$C$4</formula1>
    </dataValidation>
    <dataValidation type="list" allowBlank="1" showErrorMessage="1" sqref="J4:O72">
      <formula1>STATUS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63"/>
    <col customWidth="1" min="2" max="2" width="9.5"/>
    <col customWidth="1" min="3" max="3" width="10.88"/>
    <col customWidth="1" min="4" max="4" width="10.75"/>
    <col customWidth="1" min="5" max="7" width="8.63"/>
    <col customWidth="1" min="8" max="8" width="10.38"/>
    <col customWidth="1" min="9" max="26" width="8.63"/>
  </cols>
  <sheetData>
    <row r="1" ht="12.0" customHeight="1">
      <c r="A1" s="74" t="s">
        <v>269</v>
      </c>
      <c r="B1" s="74" t="s">
        <v>270</v>
      </c>
      <c r="C1" s="75" t="s">
        <v>271</v>
      </c>
      <c r="D1" s="74" t="s">
        <v>157</v>
      </c>
      <c r="E1" s="75" t="s">
        <v>163</v>
      </c>
    </row>
    <row r="2" ht="12.0" customHeight="1">
      <c r="A2" s="76" t="s">
        <v>194</v>
      </c>
      <c r="B2" s="74" t="s">
        <v>272</v>
      </c>
      <c r="C2" s="74" t="s">
        <v>178</v>
      </c>
      <c r="D2" s="75" t="s">
        <v>273</v>
      </c>
      <c r="E2" s="75" t="s">
        <v>198</v>
      </c>
    </row>
    <row r="3" ht="12.0" customHeight="1">
      <c r="A3" s="76" t="s">
        <v>188</v>
      </c>
      <c r="B3" s="74" t="s">
        <v>274</v>
      </c>
      <c r="C3" s="74" t="s">
        <v>183</v>
      </c>
      <c r="D3" s="75" t="s">
        <v>176</v>
      </c>
      <c r="E3" s="75" t="s">
        <v>176</v>
      </c>
    </row>
    <row r="4" ht="12.0" customHeight="1">
      <c r="A4" s="76" t="s">
        <v>186</v>
      </c>
      <c r="B4" s="74" t="s">
        <v>275</v>
      </c>
      <c r="C4" s="74" t="s">
        <v>189</v>
      </c>
      <c r="D4" s="75" t="s">
        <v>182</v>
      </c>
      <c r="E4" s="75" t="s">
        <v>276</v>
      </c>
    </row>
    <row r="5" ht="12.0" customHeight="1">
      <c r="A5" s="76" t="s">
        <v>177</v>
      </c>
      <c r="B5" s="74" t="s">
        <v>277</v>
      </c>
    </row>
    <row r="6" ht="12.0" customHeight="1">
      <c r="A6" s="76" t="s">
        <v>202</v>
      </c>
      <c r="B6" s="74" t="s">
        <v>179</v>
      </c>
    </row>
    <row r="7" ht="12.0" customHeight="1">
      <c r="A7" s="75"/>
    </row>
    <row r="8" ht="12.0" customHeight="1">
      <c r="A8" s="77"/>
      <c r="B8" s="77"/>
      <c r="C8" s="77"/>
      <c r="D8" s="77"/>
      <c r="E8" s="77"/>
      <c r="F8" s="77"/>
      <c r="G8" s="77"/>
      <c r="H8" s="77"/>
      <c r="I8" s="77"/>
      <c r="J8" s="77"/>
    </row>
    <row r="9" ht="12.0" customHeight="1">
      <c r="D9" s="75" t="s">
        <v>278</v>
      </c>
      <c r="E9" s="75" t="s">
        <v>279</v>
      </c>
      <c r="F9" s="75" t="s">
        <v>280</v>
      </c>
    </row>
    <row r="10" ht="12.0" customHeight="1">
      <c r="A10" s="74" t="s">
        <v>157</v>
      </c>
      <c r="B10" s="74" t="s">
        <v>164</v>
      </c>
      <c r="C10" s="74">
        <f>2*SUM(D10:F10)</f>
        <v>26</v>
      </c>
      <c r="D10" s="74">
        <v>7.0</v>
      </c>
      <c r="E10" s="74">
        <v>4.0</v>
      </c>
      <c r="F10" s="74">
        <v>2.0</v>
      </c>
      <c r="G10" s="75" t="s">
        <v>281</v>
      </c>
    </row>
    <row r="11" ht="12.0" customHeight="1">
      <c r="A11" s="75" t="s">
        <v>273</v>
      </c>
      <c r="B11" s="74">
        <v>240.0</v>
      </c>
      <c r="C11" s="74">
        <f t="shared" ref="C11:C13" si="1">$C$10*B11/1000</f>
        <v>6.24</v>
      </c>
    </row>
    <row r="12" ht="12.0" customHeight="1">
      <c r="A12" s="75" t="s">
        <v>176</v>
      </c>
      <c r="B12" s="74">
        <v>120.0</v>
      </c>
      <c r="C12" s="74">
        <f t="shared" si="1"/>
        <v>3.12</v>
      </c>
    </row>
    <row r="13" ht="12.0" customHeight="1">
      <c r="A13" s="75" t="s">
        <v>182</v>
      </c>
      <c r="B13" s="74">
        <v>60.0</v>
      </c>
      <c r="C13" s="74">
        <f t="shared" si="1"/>
        <v>1.56</v>
      </c>
    </row>
    <row r="14" ht="12.0" customHeight="1"/>
    <row r="15" ht="12.0" customHeight="1">
      <c r="A15" s="75" t="s">
        <v>163</v>
      </c>
    </row>
    <row r="16" ht="12.0" customHeight="1">
      <c r="A16" s="75" t="s">
        <v>198</v>
      </c>
      <c r="B16" s="78">
        <v>1.0</v>
      </c>
    </row>
    <row r="17" ht="12.0" customHeight="1">
      <c r="A17" s="75" t="s">
        <v>176</v>
      </c>
      <c r="B17" s="78">
        <v>0.75</v>
      </c>
    </row>
    <row r="18" ht="12.0" customHeight="1">
      <c r="A18" s="75" t="s">
        <v>276</v>
      </c>
      <c r="B18" s="78">
        <v>0.5</v>
      </c>
    </row>
    <row r="19" ht="12.0" customHeight="1"/>
    <row r="20" ht="12.0" customHeight="1"/>
    <row r="21" ht="12.0" customHeight="1">
      <c r="A21" s="75" t="s">
        <v>271</v>
      </c>
      <c r="B21" s="74" t="s">
        <v>282</v>
      </c>
      <c r="C21" s="74" t="s">
        <v>283</v>
      </c>
    </row>
    <row r="22" ht="12.0" customHeight="1">
      <c r="A22" s="74" t="s">
        <v>178</v>
      </c>
      <c r="B22" s="79" t="s">
        <v>284</v>
      </c>
      <c r="C22" s="79" t="s">
        <v>285</v>
      </c>
      <c r="D22" s="75" t="s">
        <v>286</v>
      </c>
    </row>
    <row r="23" ht="12.0" customHeight="1">
      <c r="A23" s="74" t="s">
        <v>183</v>
      </c>
      <c r="B23" s="80" t="s">
        <v>287</v>
      </c>
      <c r="C23" s="80" t="s">
        <v>288</v>
      </c>
      <c r="D23" s="74" t="s">
        <v>289</v>
      </c>
    </row>
    <row r="24" ht="12.0" customHeight="1">
      <c r="A24" s="74" t="s">
        <v>189</v>
      </c>
      <c r="B24" s="80" t="s">
        <v>290</v>
      </c>
      <c r="C24" s="80" t="s">
        <v>291</v>
      </c>
    </row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2021-07-20T01:09:05Z</dcterms:created>
  <dc:creator>KienNT</dc:creator>
</cp:coreProperties>
</file>