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360"/>
  </bookViews>
  <sheets>
    <sheet name="整体说明" sheetId="7" r:id="rId1"/>
    <sheet name="提案基本填写事项" sheetId="1" r:id="rId2"/>
    <sheet name="汇总表" sheetId="2" r:id="rId3"/>
    <sheet name="节减人员" sheetId="4" r:id="rId4"/>
    <sheet name="TEAM别件数实绩" sheetId="5" r:id="rId5"/>
    <sheet name="部署别目标及实绩" sheetId="6" r:id="rId6"/>
  </sheets>
  <definedNames>
    <definedName name="_xlnm._FilterDatabase" localSheetId="3" hidden="1">节减人员!$A$3:$U$31</definedName>
  </definedNames>
  <calcPr calcId="145621"/>
</workbook>
</file>

<file path=xl/calcChain.xml><?xml version="1.0" encoding="utf-8"?>
<calcChain xmlns="http://schemas.openxmlformats.org/spreadsheetml/2006/main">
  <c r="Q9" i="6" l="1"/>
  <c r="P9" i="6"/>
  <c r="O9" i="6"/>
  <c r="N9" i="6"/>
  <c r="M9" i="6"/>
  <c r="L9" i="6"/>
  <c r="K9" i="6"/>
  <c r="J9" i="6"/>
  <c r="I9" i="6"/>
  <c r="H9" i="6"/>
  <c r="G9" i="6"/>
  <c r="F9" i="6"/>
  <c r="B9" i="6"/>
  <c r="R8" i="6"/>
  <c r="E8" i="6"/>
  <c r="E7" i="6"/>
  <c r="D7" i="6"/>
  <c r="R7" i="6" s="1"/>
  <c r="E6" i="6"/>
  <c r="D6" i="6"/>
  <c r="R6" i="6" s="1"/>
  <c r="D5" i="6"/>
  <c r="R5" i="6" s="1"/>
  <c r="C5" i="6"/>
  <c r="E5" i="6" s="1"/>
  <c r="D4" i="6"/>
  <c r="C4" i="6"/>
  <c r="E4" i="6" s="1"/>
  <c r="R3" i="6"/>
  <c r="D3" i="6"/>
  <c r="C3" i="6"/>
  <c r="E3" i="6" s="1"/>
  <c r="D2" i="6"/>
  <c r="C2" i="6"/>
  <c r="E2" i="6" s="1"/>
  <c r="P33" i="5"/>
  <c r="O33" i="5"/>
  <c r="N33" i="5"/>
  <c r="M33" i="5"/>
  <c r="L33" i="5"/>
  <c r="K33" i="5"/>
  <c r="J33" i="5"/>
  <c r="I33" i="5"/>
  <c r="H33" i="5"/>
  <c r="G33" i="5"/>
  <c r="F33" i="5"/>
  <c r="E33" i="5"/>
  <c r="B33" i="5"/>
  <c r="Q32" i="5"/>
  <c r="R32" i="5" s="1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23" i="5"/>
  <c r="R23" i="5" s="1"/>
  <c r="Q22" i="5"/>
  <c r="R22" i="5" s="1"/>
  <c r="Q21" i="5"/>
  <c r="R21" i="5" s="1"/>
  <c r="Q20" i="5"/>
  <c r="R20" i="5" s="1"/>
  <c r="Q19" i="5"/>
  <c r="R19" i="5" s="1"/>
  <c r="Q18" i="5"/>
  <c r="R18" i="5" s="1"/>
  <c r="D18" i="5"/>
  <c r="Q17" i="5"/>
  <c r="R17" i="5" s="1"/>
  <c r="D17" i="5"/>
  <c r="Q16" i="5"/>
  <c r="R16" i="5" s="1"/>
  <c r="D16" i="5"/>
  <c r="Q15" i="5"/>
  <c r="R15" i="5" s="1"/>
  <c r="D15" i="5"/>
  <c r="Q14" i="5"/>
  <c r="R14" i="5" s="1"/>
  <c r="D14" i="5"/>
  <c r="Q13" i="5"/>
  <c r="R13" i="5" s="1"/>
  <c r="D13" i="5"/>
  <c r="Q12" i="5"/>
  <c r="C12" i="5"/>
  <c r="D12" i="5" s="1"/>
  <c r="Q11" i="5"/>
  <c r="C11" i="5"/>
  <c r="D11" i="5" s="1"/>
  <c r="Q10" i="5"/>
  <c r="C10" i="5"/>
  <c r="D10" i="5" s="1"/>
  <c r="Q9" i="5"/>
  <c r="C9" i="5"/>
  <c r="D9" i="5" s="1"/>
  <c r="Q8" i="5"/>
  <c r="C8" i="5"/>
  <c r="D8" i="5" s="1"/>
  <c r="Q7" i="5"/>
  <c r="C7" i="5"/>
  <c r="D7" i="5" s="1"/>
  <c r="Q6" i="5"/>
  <c r="C6" i="5"/>
  <c r="D6" i="5" s="1"/>
  <c r="Q5" i="5"/>
  <c r="C5" i="5"/>
  <c r="D5" i="5" s="1"/>
  <c r="Q4" i="5"/>
  <c r="C4" i="5"/>
  <c r="D4" i="5" s="1"/>
  <c r="Q3" i="5"/>
  <c r="C3" i="5"/>
  <c r="D3" i="5" s="1"/>
  <c r="Q2" i="5"/>
  <c r="C2" i="5"/>
  <c r="R2" i="5" l="1"/>
  <c r="R4" i="5"/>
  <c r="R6" i="5"/>
  <c r="R8" i="5"/>
  <c r="R10" i="5"/>
  <c r="R12" i="5"/>
  <c r="R2" i="6"/>
  <c r="R4" i="6"/>
  <c r="R3" i="5"/>
  <c r="R5" i="5"/>
  <c r="R7" i="5"/>
  <c r="R9" i="5"/>
  <c r="R11" i="5"/>
  <c r="D9" i="6"/>
  <c r="C33" i="5"/>
  <c r="D33" i="5" s="1"/>
  <c r="Q33" i="5"/>
  <c r="R33" i="5" s="1"/>
  <c r="C9" i="6"/>
  <c r="E9" i="6" s="1"/>
  <c r="D2" i="5"/>
  <c r="R9" i="6" l="1"/>
  <c r="P29" i="4" l="1"/>
  <c r="L29" i="4"/>
  <c r="J29" i="4"/>
  <c r="I29" i="4"/>
  <c r="E29" i="4"/>
  <c r="D29" i="4"/>
  <c r="P28" i="4"/>
  <c r="L28" i="4"/>
  <c r="H28" i="4"/>
  <c r="D28" i="4"/>
  <c r="J27" i="4"/>
  <c r="J31" i="4" s="1"/>
  <c r="I27" i="4"/>
  <c r="I31" i="4" s="1"/>
  <c r="H27" i="4"/>
  <c r="D27" i="4"/>
  <c r="D26" i="4"/>
  <c r="S25" i="4"/>
  <c r="F25" i="4"/>
  <c r="S24" i="4"/>
  <c r="F24" i="4"/>
  <c r="S23" i="4"/>
  <c r="F23" i="4"/>
  <c r="S22" i="4"/>
  <c r="F22" i="4"/>
  <c r="S21" i="4"/>
  <c r="F21" i="4"/>
  <c r="S20" i="4"/>
  <c r="F20" i="4"/>
  <c r="R19" i="4"/>
  <c r="R29" i="4" s="1"/>
  <c r="Q19" i="4"/>
  <c r="Q29" i="4" s="1"/>
  <c r="P19" i="4"/>
  <c r="O19" i="4"/>
  <c r="O29" i="4" s="1"/>
  <c r="N19" i="4"/>
  <c r="N29" i="4" s="1"/>
  <c r="M19" i="4"/>
  <c r="M29" i="4" s="1"/>
  <c r="L19" i="4"/>
  <c r="K19" i="4"/>
  <c r="K29" i="4" s="1"/>
  <c r="H19" i="4"/>
  <c r="H29" i="4" s="1"/>
  <c r="G19" i="4"/>
  <c r="G29" i="4" s="1"/>
  <c r="E19" i="4"/>
  <c r="R18" i="4"/>
  <c r="R28" i="4" s="1"/>
  <c r="Q18" i="4"/>
  <c r="Q28" i="4" s="1"/>
  <c r="P18" i="4"/>
  <c r="O18" i="4"/>
  <c r="O28" i="4" s="1"/>
  <c r="N18" i="4"/>
  <c r="N28" i="4" s="1"/>
  <c r="M18" i="4"/>
  <c r="M28" i="4" s="1"/>
  <c r="L18" i="4"/>
  <c r="K18" i="4"/>
  <c r="K28" i="4" s="1"/>
  <c r="J18" i="4"/>
  <c r="J28" i="4" s="1"/>
  <c r="I18" i="4"/>
  <c r="H18" i="4"/>
  <c r="G18" i="4"/>
  <c r="G28" i="4" s="1"/>
  <c r="E18" i="4"/>
  <c r="E28" i="4" s="1"/>
  <c r="S17" i="4"/>
  <c r="F17" i="4"/>
  <c r="S16" i="4"/>
  <c r="F16" i="4"/>
  <c r="S15" i="4"/>
  <c r="F15" i="4"/>
  <c r="S14" i="4"/>
  <c r="F14" i="4"/>
  <c r="R13" i="4"/>
  <c r="R7" i="4" s="1"/>
  <c r="R27" i="4" s="1"/>
  <c r="Q13" i="4"/>
  <c r="Q7" i="4" s="1"/>
  <c r="Q27" i="4" s="1"/>
  <c r="P13" i="4"/>
  <c r="P7" i="4" s="1"/>
  <c r="P27" i="4" s="1"/>
  <c r="O13" i="4"/>
  <c r="N13" i="4"/>
  <c r="N7" i="4" s="1"/>
  <c r="N27" i="4" s="1"/>
  <c r="M13" i="4"/>
  <c r="M7" i="4" s="1"/>
  <c r="M27" i="4" s="1"/>
  <c r="L13" i="4"/>
  <c r="K13" i="4"/>
  <c r="G13" i="4"/>
  <c r="G7" i="4" s="1"/>
  <c r="G27" i="4" s="1"/>
  <c r="E13" i="4"/>
  <c r="E7" i="4" s="1"/>
  <c r="E27" i="4" s="1"/>
  <c r="R12" i="4"/>
  <c r="Q12" i="4"/>
  <c r="P12" i="4"/>
  <c r="P6" i="4" s="1"/>
  <c r="P26" i="4" s="1"/>
  <c r="P30" i="4" s="1"/>
  <c r="O12" i="4"/>
  <c r="N12" i="4"/>
  <c r="M12" i="4"/>
  <c r="L12" i="4"/>
  <c r="L6" i="4" s="1"/>
  <c r="L26" i="4" s="1"/>
  <c r="L30" i="4" s="1"/>
  <c r="K12" i="4"/>
  <c r="J12" i="4"/>
  <c r="I12" i="4"/>
  <c r="H12" i="4"/>
  <c r="F12" i="4" s="1"/>
  <c r="G12" i="4"/>
  <c r="E12" i="4"/>
  <c r="S11" i="4"/>
  <c r="F11" i="4"/>
  <c r="S10" i="4"/>
  <c r="F10" i="4"/>
  <c r="S9" i="4"/>
  <c r="F9" i="4"/>
  <c r="S8" i="4"/>
  <c r="F8" i="4"/>
  <c r="O7" i="4"/>
  <c r="O27" i="4" s="1"/>
  <c r="K7" i="4"/>
  <c r="H7" i="4"/>
  <c r="R6" i="4"/>
  <c r="R26" i="4" s="1"/>
  <c r="Q6" i="4"/>
  <c r="Q26" i="4" s="1"/>
  <c r="Q30" i="4" s="1"/>
  <c r="O6" i="4"/>
  <c r="O26" i="4" s="1"/>
  <c r="N6" i="4"/>
  <c r="N26" i="4" s="1"/>
  <c r="M6" i="4"/>
  <c r="M26" i="4" s="1"/>
  <c r="M30" i="4" s="1"/>
  <c r="K6" i="4"/>
  <c r="K26" i="4" s="1"/>
  <c r="J6" i="4"/>
  <c r="J26" i="4" s="1"/>
  <c r="I6" i="4"/>
  <c r="I26" i="4" s="1"/>
  <c r="G6" i="4"/>
  <c r="G26" i="4" s="1"/>
  <c r="E6" i="4"/>
  <c r="E26" i="4" s="1"/>
  <c r="E30" i="4" s="1"/>
  <c r="S5" i="4"/>
  <c r="F5" i="4"/>
  <c r="S4" i="4"/>
  <c r="F4" i="4"/>
  <c r="P31" i="4" l="1"/>
  <c r="F6" i="4"/>
  <c r="F26" i="4" s="1"/>
  <c r="H6" i="4"/>
  <c r="H26" i="4" s="1"/>
  <c r="H30" i="4" s="1"/>
  <c r="S12" i="4"/>
  <c r="E31" i="4"/>
  <c r="M31" i="4"/>
  <c r="Q31" i="4"/>
  <c r="F19" i="4"/>
  <c r="G31" i="4"/>
  <c r="F13" i="4"/>
  <c r="L7" i="4"/>
  <c r="J30" i="4"/>
  <c r="N30" i="4"/>
  <c r="R30" i="4"/>
  <c r="K27" i="4"/>
  <c r="K31" i="4" s="1"/>
  <c r="H31" i="4"/>
  <c r="S26" i="4"/>
  <c r="G30" i="4"/>
  <c r="K30" i="4"/>
  <c r="O30" i="4"/>
  <c r="O31" i="4"/>
  <c r="S13" i="4"/>
  <c r="N31" i="4"/>
  <c r="R31" i="4"/>
  <c r="I28" i="4"/>
  <c r="S28" i="4" s="1"/>
  <c r="F18" i="4"/>
  <c r="F28" i="4" s="1"/>
  <c r="S29" i="4"/>
  <c r="F29" i="4"/>
  <c r="S18" i="4"/>
  <c r="S6" i="4"/>
  <c r="S19" i="4"/>
  <c r="I30" i="4" l="1"/>
  <c r="L27" i="4"/>
  <c r="S7" i="4"/>
  <c r="F7" i="4"/>
  <c r="S30" i="4"/>
  <c r="F30" i="4"/>
  <c r="L31" i="4" l="1"/>
  <c r="S27" i="4"/>
  <c r="S31" i="4" s="1"/>
  <c r="F27" i="4"/>
  <c r="F31" i="4" s="1"/>
  <c r="Y3" i="2" l="1"/>
  <c r="Z3" i="2" s="1"/>
  <c r="Y2" i="2"/>
  <c r="Z2" i="2" s="1"/>
</calcChain>
</file>

<file path=xl/comments1.xml><?xml version="1.0" encoding="utf-8"?>
<comments xmlns="http://schemas.openxmlformats.org/spreadsheetml/2006/main">
  <authors>
    <author>作者</author>
  </authors>
  <commentList>
    <comment ref="E4" authorId="0">
      <text>
        <r>
          <rPr>
            <b/>
            <u/>
            <sz val="9"/>
            <color indexed="12"/>
            <rFont val="Tahoma"/>
            <family val="2"/>
          </rPr>
          <t>XXX</t>
        </r>
        <r>
          <rPr>
            <b/>
            <u/>
            <sz val="9"/>
            <color indexed="81"/>
            <rFont val="Tahoma"/>
            <family val="2"/>
          </rPr>
          <t>-XX-XX-</t>
        </r>
        <r>
          <rPr>
            <b/>
            <u/>
            <sz val="9"/>
            <color indexed="12"/>
            <rFont val="Tahoma"/>
            <family val="2"/>
          </rPr>
          <t>XXX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宋体"/>
            <family val="3"/>
            <charset val="134"/>
          </rPr>
          <t>规则：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2"/>
            <rFont val="Tahoma"/>
            <family val="2"/>
          </rPr>
          <t>XXX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>部署名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XX-XX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月
</t>
        </r>
        <r>
          <rPr>
            <b/>
            <sz val="9"/>
            <color indexed="12"/>
            <rFont val="Tahoma"/>
            <family val="2"/>
          </rPr>
          <t>XXX</t>
        </r>
        <r>
          <rPr>
            <sz val="9"/>
            <color indexed="81"/>
            <rFont val="Tahoma"/>
            <family val="2"/>
          </rPr>
          <t>: (</t>
        </r>
        <r>
          <rPr>
            <sz val="9"/>
            <color indexed="81"/>
            <rFont val="宋体"/>
            <family val="3"/>
            <charset val="134"/>
          </rPr>
          <t>部署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>序号</t>
        </r>
      </text>
    </comment>
    <comment ref="B45" authorId="0">
      <text>
        <r>
          <rPr>
            <b/>
            <sz val="9"/>
            <color indexed="81"/>
            <rFont val="宋体"/>
            <family val="3"/>
            <charset val="134"/>
          </rPr>
          <t>未记录完了日，视为未完了课题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宋体"/>
            <family val="3"/>
            <charset val="134"/>
          </rPr>
          <t>年效果</t>
        </r>
        <r>
          <rPr>
            <b/>
            <sz val="9"/>
            <color indexed="81"/>
            <rFont val="Tahoma"/>
            <family val="2"/>
          </rPr>
          <t xml:space="preserve">$
</t>
        </r>
        <r>
          <rPr>
            <sz val="9"/>
            <color indexed="81"/>
            <rFont val="Tahoma"/>
            <family val="2"/>
          </rPr>
          <t>6 -20000$</t>
        </r>
        <r>
          <rPr>
            <sz val="9"/>
            <color indexed="81"/>
            <rFont val="宋体"/>
            <family val="3"/>
            <charset val="134"/>
          </rPr>
          <t xml:space="preserve">以上
</t>
        </r>
        <r>
          <rPr>
            <sz val="9"/>
            <color indexed="81"/>
            <rFont val="Tahoma"/>
            <family val="2"/>
          </rPr>
          <t>5 -12000~20000$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4 -6000~12000$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3 -3000~6000$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2 -1000~3000$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1 -1000$</t>
        </r>
        <r>
          <rPr>
            <sz val="9"/>
            <color indexed="81"/>
            <rFont val="宋体"/>
            <family val="3"/>
            <charset val="134"/>
          </rPr>
          <t>以下</t>
        </r>
      </text>
    </comment>
    <comment ref="D50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4 -3</t>
        </r>
        <r>
          <rPr>
            <sz val="9"/>
            <color indexed="81"/>
            <rFont val="宋体"/>
            <family val="3"/>
            <charset val="134"/>
          </rPr>
          <t xml:space="preserve">年以上
</t>
        </r>
        <r>
          <rPr>
            <sz val="9"/>
            <color indexed="81"/>
            <rFont val="Tahoma"/>
            <family val="2"/>
          </rPr>
          <t>3 -1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宋体"/>
            <family val="3"/>
            <charset val="134"/>
          </rPr>
          <t xml:space="preserve">年
</t>
        </r>
        <r>
          <rPr>
            <sz val="9"/>
            <color indexed="81"/>
            <rFont val="Tahoma"/>
            <family val="2"/>
          </rPr>
          <t>2 -3</t>
        </r>
        <r>
          <rPr>
            <sz val="9"/>
            <color indexed="81"/>
            <rFont val="宋体"/>
            <family val="3"/>
            <charset val="134"/>
          </rPr>
          <t>个月</t>
        </r>
        <r>
          <rPr>
            <sz val="9"/>
            <color indexed="81"/>
            <rFont val="Tahoma"/>
            <family val="2"/>
          </rPr>
          <t>~1</t>
        </r>
        <r>
          <rPr>
            <sz val="9"/>
            <color indexed="81"/>
            <rFont val="宋体"/>
            <family val="3"/>
            <charset val="134"/>
          </rPr>
          <t xml:space="preserve">年
</t>
        </r>
        <r>
          <rPr>
            <sz val="9"/>
            <color indexed="81"/>
            <rFont val="Tahoma"/>
            <family val="2"/>
          </rPr>
          <t>1 -3</t>
        </r>
        <r>
          <rPr>
            <sz val="9"/>
            <color indexed="81"/>
            <rFont val="宋体"/>
            <family val="3"/>
            <charset val="134"/>
          </rPr>
          <t xml:space="preserve">个月以下
</t>
        </r>
      </text>
    </comment>
    <comment ref="E50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3 -</t>
        </r>
        <r>
          <rPr>
            <sz val="9"/>
            <color indexed="81"/>
            <rFont val="宋体"/>
            <family val="3"/>
            <charset val="134"/>
          </rPr>
          <t xml:space="preserve">公司内
</t>
        </r>
        <r>
          <rPr>
            <sz val="9"/>
            <color indexed="81"/>
            <rFont val="Tahoma"/>
            <family val="2"/>
          </rPr>
          <t>2 -</t>
        </r>
        <r>
          <rPr>
            <sz val="9"/>
            <color indexed="81"/>
            <rFont val="宋体"/>
            <family val="3"/>
            <charset val="134"/>
          </rPr>
          <t xml:space="preserve">部署内
</t>
        </r>
        <r>
          <rPr>
            <sz val="9"/>
            <color indexed="81"/>
            <rFont val="Tahoma"/>
            <family val="2"/>
          </rPr>
          <t>1 -</t>
        </r>
        <r>
          <rPr>
            <sz val="9"/>
            <color indexed="81"/>
            <rFont val="宋体"/>
            <family val="3"/>
            <charset val="134"/>
          </rPr>
          <t xml:space="preserve">工程内
</t>
        </r>
      </text>
    </comment>
    <comment ref="F50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3 -</t>
        </r>
        <r>
          <rPr>
            <sz val="9"/>
            <color indexed="81"/>
            <rFont val="宋体"/>
            <family val="3"/>
            <charset val="134"/>
          </rPr>
          <t>自主独创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2 -</t>
        </r>
        <r>
          <rPr>
            <sz val="9"/>
            <color indexed="81"/>
            <rFont val="宋体"/>
            <family val="3"/>
            <charset val="134"/>
          </rPr>
          <t xml:space="preserve">同类借鉴
</t>
        </r>
        <r>
          <rPr>
            <sz val="9"/>
            <color indexed="81"/>
            <rFont val="Tahoma"/>
            <family val="2"/>
          </rPr>
          <t>1 -</t>
        </r>
        <r>
          <rPr>
            <sz val="9"/>
            <color indexed="81"/>
            <rFont val="宋体"/>
            <family val="3"/>
            <charset val="134"/>
          </rPr>
          <t xml:space="preserve">同类采用
</t>
        </r>
        <r>
          <rPr>
            <sz val="9"/>
            <color indexed="81"/>
            <rFont val="Tahoma"/>
            <family val="2"/>
          </rPr>
          <t>0 -</t>
        </r>
        <r>
          <rPr>
            <sz val="9"/>
            <color indexed="81"/>
            <rFont val="宋体"/>
            <family val="3"/>
            <charset val="134"/>
          </rPr>
          <t>建议</t>
        </r>
      </text>
    </comment>
    <comment ref="G50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sz val="9"/>
            <color indexed="81"/>
            <rFont val="Tahoma"/>
            <family val="2"/>
          </rPr>
          <t>+1 -</t>
        </r>
        <r>
          <rPr>
            <sz val="9"/>
            <color indexed="81"/>
            <rFont val="宋体"/>
            <family val="3"/>
            <charset val="134"/>
          </rPr>
          <t>积极性</t>
        </r>
        <r>
          <rPr>
            <sz val="9"/>
            <color indexed="81"/>
            <rFont val="Tahoma"/>
            <family val="2"/>
          </rPr>
          <t xml:space="preserve">
+1 -</t>
        </r>
        <r>
          <rPr>
            <sz val="9"/>
            <color indexed="81"/>
            <rFont val="宋体"/>
            <family val="3"/>
            <charset val="134"/>
          </rPr>
          <t>重要度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紧急</t>
        </r>
        <r>
          <rPr>
            <sz val="9"/>
            <color indexed="81"/>
            <rFont val="Tahoma"/>
            <family val="2"/>
          </rPr>
          <t>&amp;</t>
        </r>
        <r>
          <rPr>
            <sz val="9"/>
            <color indexed="81"/>
            <rFont val="宋体"/>
            <family val="3"/>
            <charset val="134"/>
          </rPr>
          <t>重要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+1 -</t>
        </r>
        <r>
          <rPr>
            <sz val="9"/>
            <color indexed="81"/>
            <rFont val="宋体"/>
            <family val="3"/>
            <charset val="134"/>
          </rPr>
          <t>努力度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部署内</t>
        </r>
        <r>
          <rPr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宋体"/>
            <family val="3"/>
            <charset val="134"/>
          </rPr>
          <t>部署间</t>
        </r>
        <r>
          <rPr>
            <sz val="9"/>
            <color indexed="81"/>
            <rFont val="Tahoma"/>
            <family val="2"/>
          </rPr>
          <t>)
+1 -</t>
        </r>
        <r>
          <rPr>
            <sz val="9"/>
            <color indexed="81"/>
            <rFont val="宋体"/>
            <family val="3"/>
            <charset val="134"/>
          </rPr>
          <t>技术性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难易程度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宋体"/>
            <family val="3"/>
            <charset val="134"/>
          </rPr>
          <t>年效果</t>
        </r>
        <r>
          <rPr>
            <b/>
            <sz val="9"/>
            <color indexed="81"/>
            <rFont val="Tahoma"/>
            <family val="2"/>
          </rPr>
          <t xml:space="preserve">$
</t>
        </r>
        <r>
          <rPr>
            <sz val="9"/>
            <color indexed="81"/>
            <rFont val="Tahoma"/>
            <family val="2"/>
          </rPr>
          <t>6 -20000$</t>
        </r>
        <r>
          <rPr>
            <sz val="9"/>
            <color indexed="81"/>
            <rFont val="宋体"/>
            <family val="3"/>
            <charset val="134"/>
          </rPr>
          <t xml:space="preserve">以上
</t>
        </r>
        <r>
          <rPr>
            <sz val="9"/>
            <color indexed="81"/>
            <rFont val="Tahoma"/>
            <family val="2"/>
          </rPr>
          <t>5 -12000~20000$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4 -6000~12000$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3 -3000~6000$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2 -1000~3000$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1 -1000$</t>
        </r>
        <r>
          <rPr>
            <sz val="9"/>
            <color indexed="81"/>
            <rFont val="宋体"/>
            <family val="3"/>
            <charset val="134"/>
          </rPr>
          <t>以下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4 -3</t>
        </r>
        <r>
          <rPr>
            <sz val="9"/>
            <color indexed="81"/>
            <rFont val="宋体"/>
            <family val="3"/>
            <charset val="134"/>
          </rPr>
          <t xml:space="preserve">年以上
</t>
        </r>
        <r>
          <rPr>
            <sz val="9"/>
            <color indexed="81"/>
            <rFont val="Tahoma"/>
            <family val="2"/>
          </rPr>
          <t>3 -1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宋体"/>
            <family val="3"/>
            <charset val="134"/>
          </rPr>
          <t xml:space="preserve">年
</t>
        </r>
        <r>
          <rPr>
            <sz val="9"/>
            <color indexed="81"/>
            <rFont val="Tahoma"/>
            <family val="2"/>
          </rPr>
          <t>2 -3</t>
        </r>
        <r>
          <rPr>
            <sz val="9"/>
            <color indexed="81"/>
            <rFont val="宋体"/>
            <family val="3"/>
            <charset val="134"/>
          </rPr>
          <t>个月</t>
        </r>
        <r>
          <rPr>
            <sz val="9"/>
            <color indexed="81"/>
            <rFont val="Tahoma"/>
            <family val="2"/>
          </rPr>
          <t>~1</t>
        </r>
        <r>
          <rPr>
            <sz val="9"/>
            <color indexed="81"/>
            <rFont val="宋体"/>
            <family val="3"/>
            <charset val="134"/>
          </rPr>
          <t xml:space="preserve">年
</t>
        </r>
        <r>
          <rPr>
            <sz val="9"/>
            <color indexed="81"/>
            <rFont val="Tahoma"/>
            <family val="2"/>
          </rPr>
          <t>1 -3</t>
        </r>
        <r>
          <rPr>
            <sz val="9"/>
            <color indexed="81"/>
            <rFont val="宋体"/>
            <family val="3"/>
            <charset val="134"/>
          </rPr>
          <t xml:space="preserve">个月以下
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3 -</t>
        </r>
        <r>
          <rPr>
            <sz val="9"/>
            <color indexed="81"/>
            <rFont val="宋体"/>
            <family val="3"/>
            <charset val="134"/>
          </rPr>
          <t xml:space="preserve">公司内
</t>
        </r>
        <r>
          <rPr>
            <sz val="9"/>
            <color indexed="81"/>
            <rFont val="Tahoma"/>
            <family val="2"/>
          </rPr>
          <t>2 -</t>
        </r>
        <r>
          <rPr>
            <sz val="9"/>
            <color indexed="81"/>
            <rFont val="宋体"/>
            <family val="3"/>
            <charset val="134"/>
          </rPr>
          <t xml:space="preserve">部署内
</t>
        </r>
        <r>
          <rPr>
            <sz val="9"/>
            <color indexed="81"/>
            <rFont val="Tahoma"/>
            <family val="2"/>
          </rPr>
          <t>1 -</t>
        </r>
        <r>
          <rPr>
            <sz val="9"/>
            <color indexed="81"/>
            <rFont val="宋体"/>
            <family val="3"/>
            <charset val="134"/>
          </rPr>
          <t xml:space="preserve">工程内
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3 -</t>
        </r>
        <r>
          <rPr>
            <sz val="9"/>
            <color indexed="81"/>
            <rFont val="宋体"/>
            <family val="3"/>
            <charset val="134"/>
          </rPr>
          <t>自主独创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2 -</t>
        </r>
        <r>
          <rPr>
            <sz val="9"/>
            <color indexed="81"/>
            <rFont val="宋体"/>
            <family val="3"/>
            <charset val="134"/>
          </rPr>
          <t xml:space="preserve">同类借鉴
</t>
        </r>
        <r>
          <rPr>
            <sz val="9"/>
            <color indexed="81"/>
            <rFont val="Tahoma"/>
            <family val="2"/>
          </rPr>
          <t>1 -</t>
        </r>
        <r>
          <rPr>
            <sz val="9"/>
            <color indexed="81"/>
            <rFont val="宋体"/>
            <family val="3"/>
            <charset val="134"/>
          </rPr>
          <t xml:space="preserve">同类采用
</t>
        </r>
        <r>
          <rPr>
            <sz val="9"/>
            <color indexed="81"/>
            <rFont val="Tahoma"/>
            <family val="2"/>
          </rPr>
          <t>0 -</t>
        </r>
        <r>
          <rPr>
            <sz val="9"/>
            <color indexed="81"/>
            <rFont val="宋体"/>
            <family val="3"/>
            <charset val="134"/>
          </rPr>
          <t>建议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评分标准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sz val="9"/>
            <color indexed="81"/>
            <rFont val="Tahoma"/>
            <family val="2"/>
          </rPr>
          <t>+1 -</t>
        </r>
        <r>
          <rPr>
            <sz val="9"/>
            <color indexed="81"/>
            <rFont val="宋体"/>
            <family val="3"/>
            <charset val="134"/>
          </rPr>
          <t>积极性</t>
        </r>
        <r>
          <rPr>
            <sz val="9"/>
            <color indexed="81"/>
            <rFont val="Tahoma"/>
            <family val="2"/>
          </rPr>
          <t xml:space="preserve">
+1 -</t>
        </r>
        <r>
          <rPr>
            <sz val="9"/>
            <color indexed="81"/>
            <rFont val="宋体"/>
            <family val="3"/>
            <charset val="134"/>
          </rPr>
          <t>重要度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紧急</t>
        </r>
        <r>
          <rPr>
            <sz val="9"/>
            <color indexed="81"/>
            <rFont val="Tahoma"/>
            <family val="2"/>
          </rPr>
          <t>&amp;</t>
        </r>
        <r>
          <rPr>
            <sz val="9"/>
            <color indexed="81"/>
            <rFont val="宋体"/>
            <family val="3"/>
            <charset val="134"/>
          </rPr>
          <t>重要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+1 -</t>
        </r>
        <r>
          <rPr>
            <sz val="9"/>
            <color indexed="81"/>
            <rFont val="宋体"/>
            <family val="3"/>
            <charset val="134"/>
          </rPr>
          <t>努力度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部署内</t>
        </r>
        <r>
          <rPr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宋体"/>
            <family val="3"/>
            <charset val="134"/>
          </rPr>
          <t>部署间</t>
        </r>
        <r>
          <rPr>
            <sz val="9"/>
            <color indexed="81"/>
            <rFont val="Tahoma"/>
            <family val="2"/>
          </rPr>
          <t>)
+1 -</t>
        </r>
        <r>
          <rPr>
            <sz val="9"/>
            <color indexed="81"/>
            <rFont val="宋体"/>
            <family val="3"/>
            <charset val="134"/>
          </rPr>
          <t>技术性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难易程度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<sst xmlns="http://schemas.openxmlformats.org/spreadsheetml/2006/main" count="303" uniqueCount="210">
  <si>
    <t>［提案部署］</t>
    <phoneticPr fontId="3" type="noConversion"/>
  </si>
  <si>
    <t>［所属line］</t>
    <phoneticPr fontId="3" type="noConversion"/>
  </si>
  <si>
    <t>［ 作 成 日］</t>
    <phoneticPr fontId="3" type="noConversion"/>
  </si>
  <si>
    <t>［担 当 者］</t>
    <phoneticPr fontId="3" type="noConversion"/>
  </si>
  <si>
    <t>［提出番号］</t>
    <phoneticPr fontId="3" type="noConversion"/>
  </si>
  <si>
    <t>［工 程 名］</t>
    <phoneticPr fontId="3" type="noConversion"/>
  </si>
  <si>
    <t>［改善课题］</t>
    <phoneticPr fontId="3" type="noConversion"/>
  </si>
  <si>
    <t>加热 ET设备作业DEVICE追加</t>
    <phoneticPr fontId="3" type="noConversion"/>
  </si>
  <si>
    <t>改善区分</t>
  </si>
  <si>
    <t>改善区分</t>
    <phoneticPr fontId="3" type="noConversion"/>
  </si>
  <si>
    <t>1.基本信息</t>
    <phoneticPr fontId="3" type="noConversion"/>
  </si>
  <si>
    <t>2. 改善前状况</t>
    <phoneticPr fontId="3" type="noConversion"/>
  </si>
  <si>
    <t>3. 改善后状况</t>
    <phoneticPr fontId="3" type="noConversion"/>
  </si>
  <si>
    <t>4.改善效果</t>
    <phoneticPr fontId="3" type="noConversion"/>
  </si>
  <si>
    <t>年节减人员</t>
    <phoneticPr fontId="3" type="noConversion"/>
  </si>
  <si>
    <t>根据年有效效果金额计算（年有效效果金额/759/12)</t>
    <phoneticPr fontId="3" type="noConversion"/>
  </si>
  <si>
    <t>年效果金额($)</t>
    <phoneticPr fontId="3" type="noConversion"/>
  </si>
  <si>
    <t>改善完了日期</t>
    <phoneticPr fontId="16" type="noConversion"/>
  </si>
  <si>
    <t>共同推进者</t>
    <phoneticPr fontId="18"/>
  </si>
  <si>
    <t>部署</t>
    <phoneticPr fontId="18"/>
  </si>
  <si>
    <t>姓名</t>
    <phoneticPr fontId="18"/>
  </si>
  <si>
    <t>评价项目</t>
    <phoneticPr fontId="3" type="noConversion"/>
  </si>
  <si>
    <t>经济性
6分</t>
    <phoneticPr fontId="20" type="noConversion"/>
  </si>
  <si>
    <t>持久性
4分</t>
    <phoneticPr fontId="20" type="noConversion"/>
  </si>
  <si>
    <t>应用性
3分</t>
    <phoneticPr fontId="20" type="noConversion"/>
  </si>
  <si>
    <t>创新性
3分</t>
    <phoneticPr fontId="20" type="noConversion"/>
  </si>
  <si>
    <t>主观
4分</t>
    <phoneticPr fontId="20" type="noConversion"/>
  </si>
  <si>
    <t>评价分数</t>
    <phoneticPr fontId="3" type="noConversion"/>
  </si>
  <si>
    <t>初评者</t>
    <phoneticPr fontId="3" type="noConversion"/>
  </si>
  <si>
    <t>复评者</t>
    <phoneticPr fontId="3" type="noConversion"/>
  </si>
  <si>
    <t>刘乃明</t>
    <phoneticPr fontId="3" type="noConversion"/>
  </si>
  <si>
    <t>康大伟</t>
    <phoneticPr fontId="3" type="noConversion"/>
  </si>
  <si>
    <t>提出番号</t>
    <phoneticPr fontId="16" type="noConversion"/>
  </si>
  <si>
    <t>作成日</t>
  </si>
  <si>
    <t>提案部署</t>
  </si>
  <si>
    <t>所属line</t>
  </si>
  <si>
    <t>担当者</t>
  </si>
  <si>
    <t>工程名</t>
  </si>
  <si>
    <t>改善课题名</t>
    <phoneticPr fontId="16" type="noConversion"/>
  </si>
  <si>
    <t>改善前内容</t>
    <phoneticPr fontId="16" type="noConversion"/>
  </si>
  <si>
    <t>改善后内容</t>
    <phoneticPr fontId="16" type="noConversion"/>
  </si>
  <si>
    <t>年有形效果($)</t>
    <phoneticPr fontId="16" type="noConversion"/>
  </si>
  <si>
    <t>年人员节减(名)</t>
    <phoneticPr fontId="16" type="noConversion"/>
  </si>
  <si>
    <t>投资内容</t>
  </si>
  <si>
    <t>投资费用($)</t>
  </si>
  <si>
    <t>投资回收(月)</t>
  </si>
  <si>
    <t>共同推进部署</t>
  </si>
  <si>
    <t>备注</t>
  </si>
  <si>
    <t>经济性
6分</t>
    <phoneticPr fontId="16" type="noConversion"/>
  </si>
  <si>
    <t>持久性
4分</t>
    <phoneticPr fontId="16" type="noConversion"/>
  </si>
  <si>
    <t>应用性
3分</t>
    <phoneticPr fontId="16" type="noConversion"/>
  </si>
  <si>
    <t>创新性
3分</t>
    <phoneticPr fontId="16" type="noConversion"/>
  </si>
  <si>
    <t>主观
4分</t>
    <phoneticPr fontId="16" type="noConversion"/>
  </si>
  <si>
    <t>初评分数</t>
    <phoneticPr fontId="16" type="noConversion"/>
  </si>
  <si>
    <t>复评
分数</t>
    <phoneticPr fontId="16" type="noConversion"/>
  </si>
  <si>
    <t>3FRONT-18-05-001</t>
    <phoneticPr fontId="3" type="noConversion"/>
  </si>
  <si>
    <t>生产3部FRONT</t>
    <phoneticPr fontId="16" type="noConversion"/>
  </si>
  <si>
    <t>非工程</t>
    <phoneticPr fontId="16" type="noConversion"/>
  </si>
  <si>
    <t>沙立刚</t>
    <phoneticPr fontId="16" type="noConversion"/>
  </si>
  <si>
    <t>W/B</t>
  </si>
  <si>
    <t>维修费用减少</t>
  </si>
  <si>
    <t>FB-118A 金线过道吹气改善</t>
    <phoneticPr fontId="16" type="noConversion"/>
  </si>
  <si>
    <t>FB-118A 设备穿金线时，金线易从金线过道吹出，给穿线带来麻烦，延长DOWN时间。</t>
    <phoneticPr fontId="16" type="noConversion"/>
  </si>
  <si>
    <t>安装控制气流的开关防止线飞出</t>
    <phoneticPr fontId="16" type="noConversion"/>
  </si>
  <si>
    <t>3FRONT-18-05-002</t>
  </si>
  <si>
    <t>刘强</t>
    <phoneticPr fontId="16" type="noConversion"/>
  </si>
  <si>
    <t>设备保全</t>
  </si>
  <si>
    <t>CPS-100VX机头加载力改善</t>
    <phoneticPr fontId="16" type="noConversion"/>
  </si>
  <si>
    <t>机头压力调整装置失灵安装皮套进行调整，经常产生压力不足现象</t>
    <phoneticPr fontId="16" type="noConversion"/>
  </si>
  <si>
    <t>安装拉力合适的弹簧替换皮套</t>
    <phoneticPr fontId="16" type="noConversion"/>
  </si>
  <si>
    <t>生产3部FRONT</t>
    <phoneticPr fontId="16" type="noConversion"/>
  </si>
  <si>
    <t>非工程</t>
    <phoneticPr fontId="16" type="noConversion"/>
  </si>
  <si>
    <t>投资内容</t>
    <phoneticPr fontId="3" type="noConversion"/>
  </si>
  <si>
    <t>投资费用</t>
    <phoneticPr fontId="3" type="noConversion"/>
  </si>
  <si>
    <t>投资金额/年效果金额*12</t>
    <phoneticPr fontId="3" type="noConversion"/>
  </si>
  <si>
    <t>改善完了日期</t>
    <phoneticPr fontId="3" type="noConversion"/>
  </si>
  <si>
    <t>共同推进者</t>
    <phoneticPr fontId="3" type="noConversion"/>
  </si>
  <si>
    <t>5. 共同推进人员</t>
    <phoneticPr fontId="3" type="noConversion"/>
  </si>
  <si>
    <t>6.评分基准</t>
    <phoneticPr fontId="3" type="noConversion"/>
  </si>
  <si>
    <t>部署名</t>
  </si>
  <si>
    <t>區分1</t>
    <phoneticPr fontId="20" type="noConversion"/>
  </si>
  <si>
    <t>2016年</t>
  </si>
  <si>
    <t>2017年</t>
    <phoneticPr fontId="16" type="noConversion"/>
  </si>
  <si>
    <t>2018年</t>
  </si>
  <si>
    <t>2018年 月別 現況</t>
    <phoneticPr fontId="20" type="noConversion"/>
  </si>
  <si>
    <t>实绩</t>
    <phoneticPr fontId="29" type="noConversion"/>
  </si>
  <si>
    <t>计划</t>
    <phoneticPr fontId="20" type="noConversion"/>
  </si>
  <si>
    <t>1月</t>
    <phoneticPr fontId="20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</si>
  <si>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</si>
  <si>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</si>
  <si>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</si>
  <si>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</si>
  <si>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</si>
  <si>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</si>
  <si>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</si>
  <si>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</si>
  <si>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</si>
  <si>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</si>
  <si>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</si>
  <si>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月累计</t>
  </si>
  <si>
    <t>生产1部</t>
    <phoneticPr fontId="3" type="noConversion"/>
  </si>
  <si>
    <t>目标</t>
    <phoneticPr fontId="3" type="noConversion"/>
  </si>
  <si>
    <t>实绩</t>
    <phoneticPr fontId="3" type="noConversion"/>
  </si>
  <si>
    <t>生产2部</t>
  </si>
  <si>
    <t>目标</t>
    <phoneticPr fontId="3" type="noConversion"/>
  </si>
  <si>
    <t>实绩</t>
    <phoneticPr fontId="3" type="noConversion"/>
  </si>
  <si>
    <t>生产（2部）</t>
    <phoneticPr fontId="3" type="noConversion"/>
  </si>
  <si>
    <t>PICS</t>
    <phoneticPr fontId="3" type="noConversion"/>
  </si>
  <si>
    <t>实绩</t>
    <phoneticPr fontId="3" type="noConversion"/>
  </si>
  <si>
    <t>ECD T</t>
    <phoneticPr fontId="20" type="noConversion"/>
  </si>
  <si>
    <t>HASP T</t>
    <phoneticPr fontId="20" type="noConversion"/>
  </si>
  <si>
    <t>HASP (4F)</t>
    <phoneticPr fontId="20" type="noConversion"/>
  </si>
  <si>
    <t>HASP (5F)</t>
    <phoneticPr fontId="20" type="noConversion"/>
  </si>
  <si>
    <t>生产3部</t>
  </si>
  <si>
    <t>生产（3部）</t>
    <phoneticPr fontId="3" type="noConversion"/>
  </si>
  <si>
    <t>(B栋)</t>
    <phoneticPr fontId="20" type="noConversion"/>
  </si>
  <si>
    <t>(C栋)</t>
    <phoneticPr fontId="20" type="noConversion"/>
  </si>
  <si>
    <t>目标</t>
    <phoneticPr fontId="3" type="noConversion"/>
  </si>
  <si>
    <t>实绩</t>
    <phoneticPr fontId="3" type="noConversion"/>
  </si>
  <si>
    <t>生产4部</t>
  </si>
  <si>
    <t>第一生产部门</t>
    <phoneticPr fontId="20" type="noConversion"/>
  </si>
  <si>
    <t>第二生产部门</t>
    <phoneticPr fontId="20" type="noConversion"/>
  </si>
  <si>
    <t>TOTAL</t>
    <phoneticPr fontId="16" type="noConversion"/>
  </si>
  <si>
    <t>30,10,50</t>
    <phoneticPr fontId="29" type="noConversion"/>
  </si>
  <si>
    <t>區分</t>
  </si>
  <si>
    <t>S-TOTAL</t>
  </si>
  <si>
    <t>目標</t>
  </si>
  <si>
    <t>實績</t>
  </si>
  <si>
    <t>達成度(%)</t>
  </si>
  <si>
    <t>部署</t>
  </si>
  <si>
    <t>2017年实绩</t>
    <phoneticPr fontId="16" type="noConversion"/>
  </si>
  <si>
    <t>2018年目标
(1%向上）</t>
    <phoneticPr fontId="16" type="noConversion"/>
  </si>
  <si>
    <t>月别目标件数</t>
    <phoneticPr fontId="20" type="noConversion"/>
  </si>
  <si>
    <t>1月</t>
  </si>
  <si>
    <t>12月</t>
    <phoneticPr fontId="16" type="noConversion"/>
  </si>
  <si>
    <t>总计</t>
  </si>
  <si>
    <t>生产1部FRONT</t>
    <phoneticPr fontId="20" type="noConversion"/>
  </si>
  <si>
    <t>生产1部MOLD</t>
    <phoneticPr fontId="20" type="noConversion"/>
  </si>
  <si>
    <t>生产1部TEST</t>
    <phoneticPr fontId="20" type="noConversion"/>
  </si>
  <si>
    <t xml:space="preserve">生产2部PICS  </t>
    <phoneticPr fontId="20" type="noConversion"/>
  </si>
  <si>
    <t xml:space="preserve">生产2部ECD  </t>
    <phoneticPr fontId="20" type="noConversion"/>
  </si>
  <si>
    <t>生产2部HASP</t>
    <phoneticPr fontId="20" type="noConversion"/>
  </si>
  <si>
    <t>生产3部FRONT</t>
    <phoneticPr fontId="20" type="noConversion"/>
  </si>
  <si>
    <t>生产3部MOLD</t>
    <phoneticPr fontId="20" type="noConversion"/>
  </si>
  <si>
    <t>生产3部TEST</t>
    <phoneticPr fontId="20" type="noConversion"/>
  </si>
  <si>
    <t>生产3部ASSY</t>
    <phoneticPr fontId="20" type="noConversion"/>
  </si>
  <si>
    <t xml:space="preserve">生产4部 </t>
    <phoneticPr fontId="20" type="noConversion"/>
  </si>
  <si>
    <t>LS部</t>
  </si>
  <si>
    <t>ME部</t>
    <phoneticPr fontId="16" type="noConversion"/>
  </si>
  <si>
    <t>PE部</t>
    <phoneticPr fontId="16" type="noConversion"/>
  </si>
  <si>
    <t>品质保证部</t>
    <phoneticPr fontId="16" type="noConversion"/>
  </si>
  <si>
    <t>采购部</t>
  </si>
  <si>
    <t>行政部</t>
  </si>
  <si>
    <t>精密工作部</t>
  </si>
  <si>
    <t>1件/6个月</t>
  </si>
  <si>
    <t>装备开发部</t>
    <phoneticPr fontId="20" type="noConversion"/>
  </si>
  <si>
    <t>AID部</t>
    <phoneticPr fontId="20" type="noConversion"/>
  </si>
  <si>
    <t>研发1部</t>
  </si>
  <si>
    <t>研发2部</t>
  </si>
  <si>
    <t>研发3部</t>
  </si>
  <si>
    <t>财会部</t>
    <phoneticPr fontId="20" type="noConversion"/>
  </si>
  <si>
    <t>IT部</t>
    <phoneticPr fontId="20" type="noConversion"/>
  </si>
  <si>
    <t>第二事业部门</t>
    <phoneticPr fontId="20" type="noConversion"/>
  </si>
  <si>
    <t>资源策略部</t>
    <phoneticPr fontId="20" type="noConversion"/>
  </si>
  <si>
    <t>战略企划室</t>
    <phoneticPr fontId="20" type="noConversion"/>
  </si>
  <si>
    <t>安全T</t>
    <phoneticPr fontId="20" type="noConversion"/>
  </si>
  <si>
    <t>宣传T</t>
    <phoneticPr fontId="20" type="noConversion"/>
  </si>
  <si>
    <t>TPM企划</t>
    <phoneticPr fontId="20" type="noConversion"/>
  </si>
  <si>
    <t>TOTAL</t>
    <phoneticPr fontId="16" type="noConversion"/>
  </si>
  <si>
    <t>2018年目标</t>
    <phoneticPr fontId="16" type="noConversion"/>
  </si>
  <si>
    <t>2018年合计</t>
    <phoneticPr fontId="20" type="noConversion"/>
  </si>
  <si>
    <t>月别目标</t>
    <phoneticPr fontId="20" type="noConversion"/>
  </si>
  <si>
    <t>累计达成率
(%)</t>
    <phoneticPr fontId="16" type="noConversion"/>
  </si>
  <si>
    <t>生产1部</t>
    <phoneticPr fontId="20" type="noConversion"/>
  </si>
  <si>
    <t>ME部</t>
    <phoneticPr fontId="16" type="noConversion"/>
  </si>
  <si>
    <t>PE部</t>
    <phoneticPr fontId="16" type="noConversion"/>
  </si>
  <si>
    <t>其他部署</t>
    <phoneticPr fontId="20" type="noConversion"/>
  </si>
  <si>
    <t>选择</t>
    <phoneticPr fontId="3" type="noConversion"/>
  </si>
  <si>
    <t>选择</t>
    <phoneticPr fontId="3" type="noConversion"/>
  </si>
  <si>
    <t>当日</t>
    <phoneticPr fontId="3" type="noConversion"/>
  </si>
  <si>
    <t>选择</t>
    <phoneticPr fontId="3" type="noConversion"/>
  </si>
  <si>
    <t>按规则生成</t>
    <phoneticPr fontId="3" type="noConversion"/>
  </si>
  <si>
    <t xml:space="preserve">手动输入描述内容 </t>
    <phoneticPr fontId="3" type="noConversion"/>
  </si>
  <si>
    <t>本年金额($)</t>
    <phoneticPr fontId="3" type="noConversion"/>
  </si>
  <si>
    <t>投资回收（月）</t>
    <phoneticPr fontId="3" type="noConversion"/>
  </si>
  <si>
    <t>选择</t>
    <phoneticPr fontId="3" type="noConversion"/>
  </si>
  <si>
    <t>选择公式</t>
    <phoneticPr fontId="3" type="noConversion"/>
  </si>
  <si>
    <t>输入日期</t>
    <phoneticPr fontId="3" type="noConversion"/>
  </si>
  <si>
    <t>手动输入</t>
    <phoneticPr fontId="3" type="noConversion"/>
  </si>
  <si>
    <t>手动</t>
    <phoneticPr fontId="3" type="noConversion"/>
  </si>
  <si>
    <t>手动（初始是0）</t>
    <phoneticPr fontId="3" type="noConversion"/>
  </si>
  <si>
    <t>通过公式自动算出（初始是0）</t>
    <phoneticPr fontId="3" type="noConversion"/>
  </si>
  <si>
    <t>手动</t>
    <phoneticPr fontId="3" type="noConversion"/>
  </si>
  <si>
    <t>等于各项之和</t>
    <phoneticPr fontId="3" type="noConversion"/>
  </si>
  <si>
    <t>达成率(%)</t>
    <phoneticPr fontId="16" type="noConversion"/>
  </si>
  <si>
    <t>2018年 工程改善人员节减现况</t>
    <phoneticPr fontId="3" type="noConversion"/>
  </si>
  <si>
    <t>1.目的：</t>
    <phoneticPr fontId="3" type="noConversion"/>
  </si>
  <si>
    <t>为了更加方便快捷的做成改善提案，更好的调动员工参与改善的积极性。</t>
    <phoneticPr fontId="3" type="noConversion"/>
  </si>
  <si>
    <t>2.功能：</t>
    <phoneticPr fontId="3" type="noConversion"/>
  </si>
  <si>
    <t>1. 提案上传界面</t>
    <phoneticPr fontId="3" type="noConversion"/>
  </si>
  <si>
    <t>2. 汇总表</t>
    <phoneticPr fontId="3" type="noConversion"/>
  </si>
  <si>
    <t>3.人员节俭表</t>
    <phoneticPr fontId="3" type="noConversion"/>
  </si>
  <si>
    <t>4. 提案件数达成表</t>
    <phoneticPr fontId="3" type="noConversion"/>
  </si>
  <si>
    <t>3.实现方式</t>
    <phoneticPr fontId="3" type="noConversion"/>
  </si>
  <si>
    <t>手动输入</t>
    <phoneticPr fontId="3" type="noConversion"/>
  </si>
  <si>
    <t>手机上或 PC上均可进行提案录入和报表查看</t>
    <phoneticPr fontId="3" type="noConversion"/>
  </si>
  <si>
    <t>KSY提案程序要求说明</t>
    <phoneticPr fontId="3" type="noConversion"/>
  </si>
  <si>
    <t>要求在公司外部也可以很方便的访问。</t>
    <phoneticPr fontId="3" type="noConversion"/>
  </si>
  <si>
    <t>拍照上传（或上传已经存在的图片）</t>
    <phoneticPr fontId="3" type="noConversion"/>
  </si>
  <si>
    <t>“改善区分”和“年效果金额”对应的计算公式，请见此处插入的EXCEL附件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</si>
</sst>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/m/d"/>
    <numFmt numFmtId="177" formatCode="0_);[Red]\(0\)"/>
    <numFmt numFmtId="178" formatCode="[$-409]mmm/yy;@"/>
    <numFmt numFmtId="179" formatCode="_ * #,##0_ ;_ * \-#,##0_ ;_ * &quot;-&quot;??_ ;_ @_ "/>
    <numFmt numFmtId="180" formatCode="0.0"/>
    <numFmt numFmtId="181" formatCode="_ * #,##0.0_ ;_ * \-#,##0.0_ ;_ * &quot;-&quot;??_ ;_ @_ "/>
    <numFmt numFmtId="182" formatCode="0.000"/>
    <numFmt numFmtId="183" formatCode="0.000%"/>
    <numFmt numFmtId="184" formatCode="#,##0.00&quot;₩&quot;\!\ &quot;F&quot;;&quot;₩&quot;\!\-#,##0.00&quot;₩&quot;\!\ &quot;F&quot;"/>
    <numFmt numFmtId="185" formatCode="_-* #,##0&quot;₩&quot;\!\ &quot;F&quot;_-;&quot;₩&quot;\!\-* #,##0&quot;₩&quot;\!\ &quot;F&quot;_-;_-* &quot;-&quot;&quot;₩&quot;\!\ &quot;F&quot;_-;_-@_-"/>
    <numFmt numFmtId="186" formatCode="&quot;$&quot;#,##0.0"/>
    <numFmt numFmtId="187" formatCode="_ * #,##0.00_ ;_ * \-#,##0.00_ ;_ * &quot;-&quot;_ ;_ @_ "/>
    <numFmt numFmtId="188" formatCode="_ * #,##0.00_ ;_ * &quot;₩&quot;\!\-#,##0.00_ ;_ * &quot;-&quot;??_ ;_ @_ "/>
    <numFmt numFmtId="189" formatCode="&quot;₩&quot;\$#,##0_);&quot;₩&quot;\(&quot;₩&quot;\$#,##0&quot;₩&quot;\)"/>
    <numFmt numFmtId="190" formatCode="&quot;₩&quot;#,##0.00;&quot;₩&quot;\-#,##0.00"/>
    <numFmt numFmtId="191" formatCode="&quot;\&quot;#,##0.00;&quot;\&quot;\-#,##0.00"/>
    <numFmt numFmtId="192" formatCode="_-* #,##0.0_-;\-* #,##0.0_-;_-* &quot;-&quot;_-;_-@_-"/>
    <numFmt numFmtId="193" formatCode="_-[$€-2]* #,##0.00_-;\-[$€-2]* #,##0.00_-;_-[$€-2]* &quot;-&quot;??_-"/>
    <numFmt numFmtId="194" formatCode="&quot;₩&quot;\$#,##0_);[Red]&quot;₩&quot;\(&quot;₩&quot;\$#,##0&quot;₩&quot;\)"/>
    <numFmt numFmtId="195" formatCode="&quot;\&quot;\$#,##0_);[Red]&quot;\&quot;\(&quot;\&quot;\$#,##0&quot;\&quot;\)"/>
    <numFmt numFmtId="196" formatCode="_ * #,##0_ ;_ * &quot;₩&quot;\-#,##0_ ;_ * &quot;-&quot;_ ;_ @_ "/>
    <numFmt numFmtId="197" formatCode="_ * #,##0_ ;_ * &quot;\&quot;\-#,##0_ ;_ * &quot;-&quot;_ ;_ @_ "/>
    <numFmt numFmtId="198" formatCode="0_);\(0\)"/>
    <numFmt numFmtId="199" formatCode="_ &quot;₩&quot;* #,##0_ ;_ &quot;₩&quot;* \-#,##0_ ;_ &quot;₩&quot;* &quot;-&quot;_ ;_ @_ "/>
    <numFmt numFmtId="200" formatCode="&quot;₩&quot;\$#,##0.00_);&quot;₩&quot;\(&quot;₩&quot;\$#,##0.00&quot;₩&quot;\)"/>
    <numFmt numFmtId="201" formatCode="#,##0_);[Red]&quot;₩&quot;\(#,##0&quot;₩&quot;\)"/>
    <numFmt numFmtId="202" formatCode="_-* #,##0.00_-;\-* #,##0.00_-;_-* &quot;-&quot;??_-;_-@_-"/>
    <numFmt numFmtId="203" formatCode="_-* #,##0_-;\-* #,##0_-;_-* &quot;-&quot;_-;_-@_-"/>
    <numFmt numFmtId="204" formatCode="_(&quot;$&quot;* #,##0_);_(&quot;$&quot;* \(#,##0\);_(&quot;$&quot;* &quot;-&quot;??_);_(@_)"/>
    <numFmt numFmtId="205" formatCode="mmm\ dd\,\ yy"/>
    <numFmt numFmtId="206" formatCode="_(&quot;$&quot;* #,##0.0_);_(&quot;$&quot;* \(#,##0.0\);_(&quot;$&quot;* &quot;-&quot;??_);_(@_)"/>
    <numFmt numFmtId="207" formatCode="mm/dd/yy_)"/>
    <numFmt numFmtId="208" formatCode="_ &quot;₩&quot;* #,##0.00_ ;_ &quot;₩&quot;* \-#,##0.00_ ;_ &quot;₩&quot;* &quot;-&quot;??_ ;_ @_ "/>
    <numFmt numFmtId="209" formatCode="_(* #,##0.00_);_(* \(#,##0.00\);_(* &quot;-&quot;??_);_(@_)"/>
    <numFmt numFmtId="210" formatCode="_-* #,##0_-;&quot;₩&quot;\!\-* #,##0_-;_-* &quot;-&quot;_-;_-@_-"/>
    <numFmt numFmtId="211" formatCode="_-* #,##0.00_-;&quot;₩&quot;\!\-* #,##0.00_-;_-* &quot;-&quot;??_-;_-@_-"/>
    <numFmt numFmtId="212" formatCode="_-&quot;\&quot;* #,##0_-;\-&quot;\&quot;* #,##0_-;_-&quot;\&quot;* &quot;-&quot;_-;_-@_-"/>
    <numFmt numFmtId="213" formatCode="_-&quot;\&quot;* #,##0.00_-;\-&quot;\&quot;* #,##0.00_-;_-&quot;\&quot;* &quot;-&quot;??_-;_-@_-"/>
  </numFmts>
  <fonts count="15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9"/>
      <color indexed="12"/>
      <name val="Tahoma"/>
      <family val="2"/>
    </font>
    <font>
      <b/>
      <u/>
      <sz val="9"/>
      <color indexed="81"/>
      <name val="Tahoma"/>
      <family val="2"/>
    </font>
    <font>
      <u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12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6"/>
      <name val="ＭＳ Ｐゴシック"/>
      <family val="2"/>
      <charset val="129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2"/>
      <name val="GulimChe"/>
      <family val="3"/>
    </font>
    <font>
      <b/>
      <sz val="18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8"/>
      <name val="돋움"/>
      <family val="2"/>
      <charset val="129"/>
    </font>
    <font>
      <sz val="10"/>
      <color theme="1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rgb="FF0000CC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6"/>
      <color indexed="10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2"/>
      <name val="微软雅黑"/>
      <family val="2"/>
      <charset val="134"/>
    </font>
    <font>
      <b/>
      <sz val="12"/>
      <color theme="2"/>
      <name val="微软雅黑"/>
      <family val="2"/>
      <charset val="134"/>
    </font>
    <font>
      <sz val="12"/>
      <name val="바탕체"/>
      <family val="3"/>
    </font>
    <font>
      <sz val="10"/>
      <name val="Arial"/>
      <family val="2"/>
    </font>
    <font>
      <sz val="12"/>
      <name val="???"/>
      <family val="1"/>
    </font>
    <font>
      <sz val="12"/>
      <name val="Times New Roman"/>
      <family val="1"/>
    </font>
    <font>
      <sz val="10"/>
      <name val="Helv"/>
      <family val="2"/>
    </font>
    <font>
      <sz val="10"/>
      <name val="굴림체"/>
      <family val="3"/>
      <charset val="129"/>
    </font>
    <font>
      <sz val="11"/>
      <color indexed="8"/>
      <name val="맑은 고딕"/>
      <family val="2"/>
      <charset val="129"/>
    </font>
    <font>
      <sz val="12"/>
      <color indexed="62"/>
      <name val="MS UI Gothic"/>
      <family val="2"/>
      <charset val="128"/>
    </font>
    <font>
      <sz val="11"/>
      <color indexed="9"/>
      <name val="맑은 고딕"/>
      <family val="2"/>
      <charset val="129"/>
    </font>
    <font>
      <sz val="11"/>
      <color indexed="9"/>
      <name val="宋体"/>
      <family val="3"/>
      <charset val="134"/>
    </font>
    <font>
      <sz val="12"/>
      <color indexed="9"/>
      <name val="MS UI Gothic"/>
      <family val="2"/>
      <charset val="128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¹UAAA¼"/>
      <family val="2"/>
      <charset val="129"/>
    </font>
    <font>
      <sz val="11"/>
      <name val="굴림체"/>
      <family val="3"/>
      <charset val="129"/>
    </font>
    <font>
      <sz val="11"/>
      <color indexed="20"/>
      <name val="맑은 고딕"/>
      <family val="2"/>
      <charset val="129"/>
    </font>
    <font>
      <sz val="12"/>
      <name val="System"/>
      <family val="2"/>
    </font>
    <font>
      <sz val="8"/>
      <name val="¹UAAA¼"/>
      <family val="2"/>
      <charset val="129"/>
    </font>
    <font>
      <sz val="11"/>
      <name val="돋움"/>
      <family val="2"/>
      <charset val="129"/>
    </font>
    <font>
      <b/>
      <sz val="11"/>
      <color indexed="52"/>
      <name val="맑은 고딕"/>
      <family val="2"/>
      <charset val="129"/>
    </font>
    <font>
      <b/>
      <sz val="10"/>
      <name val="Helv"/>
      <family val="2"/>
    </font>
    <font>
      <b/>
      <sz val="11"/>
      <color indexed="9"/>
      <name val="맑은 고딕"/>
      <family val="2"/>
      <charset val="129"/>
    </font>
    <font>
      <sz val="10"/>
      <color indexed="8"/>
      <name val="Impact"/>
      <family val="2"/>
    </font>
    <font>
      <sz val="1"/>
      <color indexed="8"/>
      <name val="Courier"/>
      <family val="3"/>
    </font>
    <font>
      <sz val="9"/>
      <name val="돋움"/>
      <family val="2"/>
      <charset val="129"/>
    </font>
    <font>
      <sz val="10"/>
      <name val="MS Serif"/>
      <family val="1"/>
    </font>
    <font>
      <sz val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1"/>
      <color indexed="17"/>
      <name val="맑은 고딕"/>
      <family val="2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맑은 고딕"/>
      <family val="2"/>
      <charset val="129"/>
    </font>
    <font>
      <sz val="12"/>
      <name val="돋움체"/>
      <family val="3"/>
      <charset val="129"/>
    </font>
    <font>
      <u/>
      <sz val="10"/>
      <color indexed="12"/>
      <name val="MS Sans Serif"/>
      <family val="2"/>
    </font>
    <font>
      <sz val="11"/>
      <color indexed="62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name val="Helv"/>
      <family val="2"/>
    </font>
    <font>
      <sz val="11"/>
      <color indexed="60"/>
      <name val="맑은 고딕"/>
      <family val="2"/>
      <charset val="129"/>
    </font>
    <font>
      <sz val="7"/>
      <name val="Small Fonts"/>
      <family val="2"/>
    </font>
    <font>
      <sz val="14"/>
      <name val="System"/>
      <family val="2"/>
    </font>
    <font>
      <b/>
      <sz val="11"/>
      <color indexed="63"/>
      <name val="맑은 고딕"/>
      <family val="2"/>
      <charset val="129"/>
    </font>
    <font>
      <sz val="8"/>
      <name val="Helv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2"/>
      <charset val="129"/>
    </font>
    <font>
      <sz val="11"/>
      <color indexed="10"/>
      <name val="맑은 고딕"/>
      <family val="2"/>
      <charset val="129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5"/>
      <color indexed="62"/>
      <name val="MS UI Gothic"/>
      <family val="2"/>
      <charset val="128"/>
    </font>
    <font>
      <b/>
      <sz val="13"/>
      <color indexed="56"/>
      <name val="宋体"/>
      <family val="3"/>
      <charset val="134"/>
    </font>
    <font>
      <b/>
      <sz val="13"/>
      <color indexed="62"/>
      <name val="MS UI Gothic"/>
      <family val="2"/>
      <charset val="128"/>
    </font>
    <font>
      <b/>
      <sz val="11"/>
      <color indexed="56"/>
      <name val="宋体"/>
      <family val="3"/>
      <charset val="134"/>
    </font>
    <font>
      <b/>
      <sz val="11"/>
      <color indexed="62"/>
      <name val="MS UI Gothic"/>
      <family val="2"/>
      <charset val="128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8"/>
      <name val="ＭＳ Ｐゴシック"/>
      <family val="2"/>
    </font>
    <font>
      <b/>
      <sz val="1"/>
      <color indexed="8"/>
      <name val="Courier"/>
      <family val="3"/>
    </font>
    <font>
      <sz val="11"/>
      <color indexed="20"/>
      <name val="宋体"/>
      <family val="3"/>
      <charset val="134"/>
    </font>
    <font>
      <sz val="12"/>
      <color indexed="20"/>
      <name val="MS UI Gothic"/>
      <family val="2"/>
      <charset val="128"/>
    </font>
    <font>
      <sz val="10"/>
      <color indexed="20"/>
      <name val="MS UI Gothic"/>
      <family val="2"/>
      <charset val="128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MS UI Gothic"/>
      <family val="2"/>
      <charset val="128"/>
    </font>
    <font>
      <sz val="10"/>
      <color indexed="17"/>
      <name val="MS UI Gothic"/>
      <family val="2"/>
      <charset val="128"/>
    </font>
    <font>
      <sz val="11"/>
      <name val="굴림"/>
      <family val="2"/>
      <charset val="129"/>
    </font>
    <font>
      <u/>
      <sz val="12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62"/>
      <name val="MS UI Gothic"/>
      <family val="2"/>
      <charset val="128"/>
    </font>
    <font>
      <b/>
      <sz val="11"/>
      <color indexed="52"/>
      <name val="宋体"/>
      <family val="3"/>
      <charset val="134"/>
    </font>
    <font>
      <b/>
      <sz val="12"/>
      <color indexed="52"/>
      <name val="MS UI Gothic"/>
      <family val="2"/>
      <charset val="128"/>
    </font>
    <font>
      <b/>
      <sz val="11"/>
      <color indexed="9"/>
      <name val="宋体"/>
      <family val="3"/>
      <charset val="134"/>
    </font>
    <font>
      <b/>
      <sz val="12"/>
      <color indexed="9"/>
      <name val="MS UI Gothic"/>
      <family val="2"/>
      <charset val="128"/>
    </font>
    <font>
      <i/>
      <sz val="11"/>
      <color indexed="23"/>
      <name val="宋体"/>
      <family val="3"/>
      <charset val="134"/>
    </font>
    <font>
      <i/>
      <sz val="12"/>
      <color indexed="23"/>
      <name val="MS UI Gothic"/>
      <family val="2"/>
      <charset val="128"/>
    </font>
    <font>
      <sz val="11"/>
      <color indexed="10"/>
      <name val="宋体"/>
      <family val="3"/>
      <charset val="134"/>
    </font>
    <font>
      <sz val="12"/>
      <color indexed="10"/>
      <name val="MS UI Gothic"/>
      <family val="2"/>
      <charset val="128"/>
    </font>
    <font>
      <sz val="11"/>
      <color indexed="52"/>
      <name val="宋体"/>
      <family val="3"/>
      <charset val="134"/>
    </font>
    <font>
      <sz val="12"/>
      <color indexed="52"/>
      <name val="MS UI Gothic"/>
      <family val="2"/>
      <charset val="128"/>
    </font>
    <font>
      <u/>
      <sz val="10"/>
      <color indexed="14"/>
      <name val="돋움체"/>
      <family val="3"/>
      <charset val="129"/>
    </font>
    <font>
      <sz val="10"/>
      <name val="Times New Roman"/>
      <family val="1"/>
    </font>
    <font>
      <sz val="10"/>
      <name val="奔覆眉"/>
      <family val="2"/>
    </font>
    <font>
      <sz val="11"/>
      <color indexed="60"/>
      <name val="宋体"/>
      <family val="3"/>
      <charset val="134"/>
    </font>
    <font>
      <sz val="12"/>
      <color indexed="60"/>
      <name val="MS UI Gothic"/>
      <family val="2"/>
      <charset val="128"/>
    </font>
    <font>
      <b/>
      <sz val="11"/>
      <color indexed="63"/>
      <name val="宋体"/>
      <family val="3"/>
      <charset val="134"/>
    </font>
    <font>
      <b/>
      <sz val="12"/>
      <color indexed="63"/>
      <name val="MS UI Gothic"/>
      <family val="2"/>
      <charset val="128"/>
    </font>
    <font>
      <sz val="11"/>
      <color indexed="62"/>
      <name val="宋体"/>
      <family val="3"/>
      <charset val="134"/>
    </font>
    <font>
      <sz val="14"/>
      <name val="ＭＳ 明朝"/>
      <family val="3"/>
      <charset val="128"/>
    </font>
    <font>
      <sz val="12"/>
      <name val="新細明體"/>
      <family val="1"/>
      <charset val="255"/>
    </font>
    <font>
      <sz val="12"/>
      <name val="뼻뮝"/>
      <family val="3"/>
      <charset val="129"/>
    </font>
    <font>
      <sz val="10"/>
      <name val="Tahoma"/>
      <family val="2"/>
    </font>
    <font>
      <sz val="10"/>
      <name val="명조"/>
      <family val="3"/>
      <charset val="129"/>
    </font>
    <font>
      <b/>
      <sz val="11"/>
      <color indexed="8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sz val="12"/>
      <name val="Helv"/>
      <family val="2"/>
    </font>
    <font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8"/>
      <color theme="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8"/>
      <color theme="0"/>
      <name val="宋体"/>
      <family val="3"/>
      <charset val="134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 style="double">
        <color indexed="1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rgb="FF00B0F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</borders>
  <cellStyleXfs count="64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/>
    <xf numFmtId="0" fontId="1" fillId="0" borderId="0">
      <alignment vertical="center"/>
    </xf>
    <xf numFmtId="0" fontId="12" fillId="0" borderId="0">
      <alignment vertical="center"/>
    </xf>
    <xf numFmtId="0" fontId="21" fillId="0" borderId="0"/>
    <xf numFmtId="0" fontId="1" fillId="0" borderId="0">
      <alignment vertical="center"/>
    </xf>
    <xf numFmtId="178" fontId="21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7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14" fillId="0" borderId="0"/>
    <xf numFmtId="0" fontId="46" fillId="0" borderId="0"/>
    <xf numFmtId="0" fontId="46" fillId="0" borderId="0"/>
    <xf numFmtId="0" fontId="48" fillId="0" borderId="0"/>
    <xf numFmtId="0" fontId="49" fillId="0" borderId="0"/>
    <xf numFmtId="0" fontId="48" fillId="0" borderId="0"/>
    <xf numFmtId="0" fontId="46" fillId="0" borderId="0"/>
    <xf numFmtId="0" fontId="46" fillId="0" borderId="0"/>
    <xf numFmtId="0" fontId="49" fillId="0" borderId="0"/>
    <xf numFmtId="0" fontId="50" fillId="0" borderId="0" applyFont="0" applyFill="0" applyBorder="0" applyAlignment="0" applyProtection="0"/>
    <xf numFmtId="0" fontId="48" fillId="0" borderId="0"/>
    <xf numFmtId="0" fontId="14" fillId="0" borderId="0"/>
    <xf numFmtId="0" fontId="14" fillId="0" borderId="0"/>
    <xf numFmtId="0" fontId="14" fillId="0" borderId="0"/>
    <xf numFmtId="0" fontId="48" fillId="0" borderId="0"/>
    <xf numFmtId="0" fontId="14" fillId="0" borderId="0"/>
    <xf numFmtId="0" fontId="14" fillId="0" borderId="0"/>
    <xf numFmtId="0" fontId="48" fillId="0" borderId="0"/>
    <xf numFmtId="0" fontId="51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182" fontId="58" fillId="0" borderId="0" applyFont="0" applyFill="0" applyBorder="0" applyAlignment="0" applyProtection="0"/>
    <xf numFmtId="183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84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0" fontId="60" fillId="8" borderId="0" applyNumberFormat="0" applyBorder="0" applyAlignment="0" applyProtection="0">
      <alignment vertical="center"/>
    </xf>
    <xf numFmtId="0" fontId="61" fillId="0" borderId="0"/>
    <xf numFmtId="0" fontId="62" fillId="0" borderId="0"/>
    <xf numFmtId="0" fontId="63" fillId="0" borderId="0" applyFill="0" applyBorder="0" applyAlignment="0"/>
    <xf numFmtId="0" fontId="63" fillId="0" borderId="0" applyFill="0" applyBorder="0" applyAlignment="0"/>
    <xf numFmtId="0" fontId="64" fillId="19" borderId="39" applyNumberFormat="0" applyAlignment="0" applyProtection="0">
      <alignment vertical="center"/>
    </xf>
    <xf numFmtId="0" fontId="65" fillId="0" borderId="0"/>
    <xf numFmtId="0" fontId="66" fillId="29" borderId="40" applyNumberFormat="0" applyAlignment="0" applyProtection="0">
      <alignment vertical="center"/>
    </xf>
    <xf numFmtId="0" fontId="67" fillId="30" borderId="12">
      <alignment horizontal="center" wrapText="1"/>
    </xf>
    <xf numFmtId="4" fontId="68" fillId="0" borderId="0">
      <protection locked="0"/>
    </xf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6" fontId="69" fillId="0" borderId="0"/>
    <xf numFmtId="187" fontId="63" fillId="0" borderId="0"/>
    <xf numFmtId="0" fontId="29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3" fillId="0" borderId="0" applyFont="0" applyFill="0" applyBorder="0" applyAlignment="0" applyProtection="0"/>
    <xf numFmtId="188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50" fillId="0" borderId="0" applyFont="0" applyFill="0" applyBorder="0" applyAlignment="0" applyProtection="0"/>
    <xf numFmtId="189" fontId="71" fillId="0" borderId="0">
      <protection locked="0"/>
    </xf>
    <xf numFmtId="0" fontId="29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46" fillId="0" borderId="0" applyFont="0" applyFill="0" applyBorder="0" applyAlignment="0" applyProtection="0"/>
    <xf numFmtId="190" fontId="63" fillId="0" borderId="0" applyFont="0" applyFill="0" applyBorder="0" applyAlignment="0" applyProtection="0"/>
    <xf numFmtId="191" fontId="63" fillId="0" borderId="0" applyFont="0" applyFill="0" applyBorder="0" applyAlignment="0" applyProtection="0"/>
    <xf numFmtId="37" fontId="45" fillId="0" borderId="0"/>
    <xf numFmtId="192" fontId="63" fillId="0" borderId="0">
      <protection locked="0"/>
    </xf>
    <xf numFmtId="0" fontId="72" fillId="0" borderId="0" applyNumberFormat="0" applyAlignment="0">
      <alignment horizontal="left"/>
    </xf>
    <xf numFmtId="193" fontId="6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194" fontId="71" fillId="0" borderId="0">
      <protection locked="0"/>
    </xf>
    <xf numFmtId="195" fontId="71" fillId="0" borderId="0">
      <protection locked="0"/>
    </xf>
    <xf numFmtId="0" fontId="74" fillId="0" borderId="0">
      <protection locked="0"/>
    </xf>
    <xf numFmtId="0" fontId="75" fillId="0" borderId="0" applyNumberFormat="0" applyFill="0" applyBorder="0" applyAlignment="0" applyProtection="0"/>
    <xf numFmtId="0" fontId="76" fillId="9" borderId="0" applyNumberFormat="0" applyBorder="0" applyAlignment="0" applyProtection="0">
      <alignment vertical="center"/>
    </xf>
    <xf numFmtId="38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8" fillId="0" borderId="0">
      <alignment horizontal="left"/>
    </xf>
    <xf numFmtId="0" fontId="79" fillId="0" borderId="1" applyNumberFormat="0" applyAlignment="0" applyProtection="0">
      <alignment horizontal="left" vertical="center"/>
    </xf>
    <xf numFmtId="0" fontId="79" fillId="0" borderId="32">
      <alignment horizontal="left" vertical="center"/>
    </xf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1" fillId="0" borderId="4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96" fontId="63" fillId="0" borderId="0">
      <protection locked="0"/>
    </xf>
    <xf numFmtId="197" fontId="63" fillId="0" borderId="0">
      <protection locked="0"/>
    </xf>
    <xf numFmtId="0" fontId="82" fillId="0" borderId="0">
      <protection locked="0"/>
    </xf>
    <xf numFmtId="196" fontId="63" fillId="0" borderId="0">
      <protection locked="0"/>
    </xf>
    <xf numFmtId="197" fontId="63" fillId="0" borderId="0">
      <protection locked="0"/>
    </xf>
    <xf numFmtId="0" fontId="82" fillId="0" borderId="0">
      <protection locked="0"/>
    </xf>
    <xf numFmtId="0" fontId="83" fillId="0" borderId="0" applyNumberFormat="0" applyFill="0" applyBorder="0" applyAlignment="0" applyProtection="0"/>
    <xf numFmtId="0" fontId="84" fillId="12" borderId="39" applyNumberFormat="0" applyAlignment="0" applyProtection="0">
      <alignment vertical="center"/>
    </xf>
    <xf numFmtId="10" fontId="77" fillId="30" borderId="6" applyNumberFormat="0" applyBorder="0" applyAlignment="0" applyProtection="0"/>
    <xf numFmtId="0" fontId="77" fillId="30" borderId="6" applyNumberFormat="0" applyBorder="0" applyAlignment="0" applyProtection="0"/>
    <xf numFmtId="0" fontId="85" fillId="0" borderId="42" applyNumberFormat="0" applyFill="0" applyAlignment="0" applyProtection="0">
      <alignment vertical="center"/>
    </xf>
    <xf numFmtId="0" fontId="86" fillId="0" borderId="5"/>
    <xf numFmtId="0" fontId="87" fillId="20" borderId="0" applyNumberFormat="0" applyBorder="0" applyAlignment="0" applyProtection="0">
      <alignment vertical="center"/>
    </xf>
    <xf numFmtId="37" fontId="88" fillId="0" borderId="0"/>
    <xf numFmtId="198" fontId="69" fillId="0" borderId="0"/>
    <xf numFmtId="198" fontId="69" fillId="0" borderId="0"/>
    <xf numFmtId="198" fontId="69" fillId="0" borderId="0"/>
    <xf numFmtId="198" fontId="69" fillId="0" borderId="0"/>
    <xf numFmtId="198" fontId="69" fillId="0" borderId="0"/>
    <xf numFmtId="198" fontId="69" fillId="0" borderId="0"/>
    <xf numFmtId="198" fontId="6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46" fillId="0" borderId="0"/>
    <xf numFmtId="0" fontId="63" fillId="14" borderId="43" applyNumberFormat="0" applyFont="0" applyAlignment="0" applyProtection="0">
      <alignment vertical="center"/>
    </xf>
    <xf numFmtId="199" fontId="45" fillId="0" borderId="0" applyFont="0" applyFill="0" applyBorder="0" applyAlignment="0" applyProtection="0"/>
    <xf numFmtId="0" fontId="89" fillId="0" borderId="0"/>
    <xf numFmtId="0" fontId="90" fillId="19" borderId="44" applyNumberFormat="0" applyAlignment="0" applyProtection="0">
      <alignment vertical="center"/>
    </xf>
    <xf numFmtId="200" fontId="71" fillId="0" borderId="0">
      <protection locked="0"/>
    </xf>
    <xf numFmtId="10" fontId="46" fillId="0" borderId="0" applyFont="0" applyFill="0" applyBorder="0" applyAlignment="0" applyProtection="0"/>
    <xf numFmtId="201" fontId="63" fillId="0" borderId="0">
      <protection locked="0"/>
    </xf>
    <xf numFmtId="30" fontId="91" fillId="0" borderId="0" applyNumberFormat="0" applyFill="0" applyBorder="0" applyAlignment="0" applyProtection="0">
      <alignment horizontal="left"/>
    </xf>
    <xf numFmtId="4" fontId="92" fillId="20" borderId="45" applyNumberFormat="0" applyProtection="0">
      <alignment vertical="center"/>
    </xf>
    <xf numFmtId="4" fontId="92" fillId="32" borderId="45" applyNumberFormat="0" applyProtection="0">
      <alignment horizontal="left" vertical="center" indent="1"/>
    </xf>
    <xf numFmtId="4" fontId="93" fillId="33" borderId="45" applyNumberFormat="0" applyProtection="0">
      <alignment horizontal="right" vertical="center"/>
    </xf>
    <xf numFmtId="4" fontId="93" fillId="34" borderId="45" applyNumberFormat="0" applyProtection="0">
      <alignment horizontal="left" vertical="center" indent="1"/>
    </xf>
    <xf numFmtId="0" fontId="49" fillId="0" borderId="0"/>
    <xf numFmtId="0" fontId="86" fillId="0" borderId="0"/>
    <xf numFmtId="40" fontId="94" fillId="0" borderId="0" applyBorder="0">
      <alignment horizontal="right"/>
    </xf>
    <xf numFmtId="0" fontId="95" fillId="0" borderId="0" applyNumberFormat="0" applyFill="0" applyBorder="0" applyAlignment="0" applyProtection="0">
      <alignment vertical="center"/>
    </xf>
    <xf numFmtId="196" fontId="63" fillId="0" borderId="46">
      <protection locked="0"/>
    </xf>
    <xf numFmtId="197" fontId="63" fillId="0" borderId="46">
      <protection locked="0"/>
    </xf>
    <xf numFmtId="0" fontId="82" fillId="0" borderId="46">
      <protection locked="0"/>
    </xf>
    <xf numFmtId="0" fontId="96" fillId="0" borderId="0" applyNumberFormat="0" applyFill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97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8" fillId="0" borderId="47" applyNumberFormat="0" applyFill="0" applyAlignment="0" applyProtection="0">
      <alignment vertical="center"/>
    </xf>
    <xf numFmtId="0" fontId="99" fillId="0" borderId="48" applyNumberFormat="0" applyFill="0" applyAlignment="0" applyProtection="0">
      <alignment vertical="center"/>
    </xf>
    <xf numFmtId="0" fontId="100" fillId="0" borderId="49" applyNumberFormat="0" applyFill="0" applyAlignment="0" applyProtection="0">
      <alignment vertical="center"/>
    </xf>
    <xf numFmtId="0" fontId="101" fillId="0" borderId="49" applyNumberFormat="0" applyFill="0" applyAlignment="0" applyProtection="0">
      <alignment vertical="center"/>
    </xf>
    <xf numFmtId="0" fontId="102" fillId="0" borderId="41" applyNumberFormat="0" applyFill="0" applyAlignment="0" applyProtection="0">
      <alignment vertical="center"/>
    </xf>
    <xf numFmtId="0" fontId="103" fillId="0" borderId="50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/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64" fillId="19" borderId="39" applyNumberFormat="0" applyAlignment="0" applyProtection="0">
      <alignment vertical="center"/>
    </xf>
    <xf numFmtId="0" fontId="64" fillId="19" borderId="39" applyNumberFormat="0" applyAlignment="0" applyProtection="0">
      <alignment vertical="center"/>
    </xf>
    <xf numFmtId="0" fontId="63" fillId="0" borderId="0">
      <protection locked="0"/>
    </xf>
    <xf numFmtId="0" fontId="107" fillId="0" borderId="0">
      <protection locked="0"/>
    </xf>
    <xf numFmtId="0" fontId="107" fillId="0" borderId="0">
      <protection locked="0"/>
    </xf>
    <xf numFmtId="0" fontId="108" fillId="8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3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6" fillId="0" borderId="0"/>
    <xf numFmtId="0" fontId="111" fillId="0" borderId="0"/>
    <xf numFmtId="0" fontId="12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7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06" fillId="0" borderId="0"/>
    <xf numFmtId="0" fontId="21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8" fillId="0" borderId="0">
      <protection locked="0"/>
    </xf>
    <xf numFmtId="0" fontId="113" fillId="9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5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202" fontId="63" fillId="0" borderId="0" applyFont="0" applyFill="0" applyBorder="0" applyAlignment="0" applyProtection="0"/>
    <xf numFmtId="203" fontId="116" fillId="0" borderId="0" applyFont="0" applyFill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8" fillId="0" borderId="51" applyNumberFormat="0" applyFill="0" applyAlignment="0" applyProtection="0">
      <alignment vertical="center"/>
    </xf>
    <xf numFmtId="0" fontId="119" fillId="0" borderId="52" applyNumberFormat="0" applyFill="0" applyAlignment="0" applyProtection="0">
      <alignment vertical="center"/>
    </xf>
    <xf numFmtId="44" fontId="14" fillId="0" borderId="0" applyFont="0" applyFill="0" applyBorder="0" applyAlignment="0" applyProtection="0"/>
    <xf numFmtId="0" fontId="120" fillId="19" borderId="39" applyNumberFormat="0" applyAlignment="0" applyProtection="0">
      <alignment vertical="center"/>
    </xf>
    <xf numFmtId="0" fontId="121" fillId="13" borderId="39" applyNumberFormat="0" applyAlignment="0" applyProtection="0">
      <alignment vertical="center"/>
    </xf>
    <xf numFmtId="0" fontId="122" fillId="29" borderId="40" applyNumberFormat="0" applyAlignment="0" applyProtection="0">
      <alignment vertical="center"/>
    </xf>
    <xf numFmtId="0" fontId="123" fillId="29" borderId="40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68" fillId="0" borderId="0">
      <protection locked="0"/>
    </xf>
    <xf numFmtId="0" fontId="128" fillId="0" borderId="42" applyNumberFormat="0" applyFill="0" applyAlignment="0" applyProtection="0">
      <alignment vertical="center"/>
    </xf>
    <xf numFmtId="0" fontId="129" fillId="0" borderId="42" applyNumberFormat="0" applyFill="0" applyAlignment="0" applyProtection="0">
      <alignment vertical="center"/>
    </xf>
    <xf numFmtId="0" fontId="130" fillId="0" borderId="0" applyNumberFormat="0" applyFill="0" applyBorder="0" applyAlignment="0" applyProtection="0"/>
    <xf numFmtId="204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06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0" fontId="131" fillId="0" borderId="0"/>
    <xf numFmtId="41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203" fontId="48" fillId="0" borderId="0" applyFont="0" applyFill="0" applyBorder="0" applyAlignment="0" applyProtection="0"/>
    <xf numFmtId="202" fontId="4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202" fontId="63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203" fontId="6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0" fontId="132" fillId="0" borderId="0"/>
    <xf numFmtId="0" fontId="54" fillId="25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33" fillId="20" borderId="0" applyNumberFormat="0" applyBorder="0" applyAlignment="0" applyProtection="0">
      <alignment vertical="center"/>
    </xf>
    <xf numFmtId="0" fontId="134" fillId="20" borderId="0" applyNumberFormat="0" applyBorder="0" applyAlignment="0" applyProtection="0">
      <alignment vertical="center"/>
    </xf>
    <xf numFmtId="0" fontId="135" fillId="19" borderId="44" applyNumberFormat="0" applyAlignment="0" applyProtection="0">
      <alignment vertical="center"/>
    </xf>
    <xf numFmtId="0" fontId="136" fillId="13" borderId="44" applyNumberFormat="0" applyAlignment="0" applyProtection="0">
      <alignment vertical="center"/>
    </xf>
    <xf numFmtId="0" fontId="137" fillId="12" borderId="39" applyNumberFormat="0" applyAlignment="0" applyProtection="0">
      <alignment vertical="center"/>
    </xf>
    <xf numFmtId="0" fontId="52" fillId="12" borderId="39" applyNumberFormat="0" applyAlignment="0" applyProtection="0">
      <alignment vertical="center"/>
    </xf>
    <xf numFmtId="208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0" fontId="63" fillId="14" borderId="43" applyNumberFormat="0" applyFont="0" applyAlignment="0" applyProtection="0">
      <alignment vertical="center"/>
    </xf>
    <xf numFmtId="0" fontId="63" fillId="14" borderId="43" applyNumberFormat="0" applyFont="0" applyAlignment="0" applyProtection="0">
      <alignment vertical="center"/>
    </xf>
    <xf numFmtId="0" fontId="138" fillId="0" borderId="0"/>
    <xf numFmtId="0" fontId="14" fillId="0" borderId="0"/>
    <xf numFmtId="0" fontId="46" fillId="0" borderId="0"/>
    <xf numFmtId="0" fontId="49" fillId="0" borderId="0"/>
    <xf numFmtId="0" fontId="48" fillId="0" borderId="0"/>
    <xf numFmtId="0" fontId="139" fillId="0" borderId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46" fillId="14" borderId="43" applyNumberFormat="0" applyFont="0" applyAlignment="0" applyProtection="0">
      <alignment vertical="center"/>
    </xf>
    <xf numFmtId="0" fontId="14" fillId="14" borderId="43" applyNumberFormat="0" applyFont="0" applyAlignment="0" applyProtection="0">
      <alignment vertical="center"/>
    </xf>
    <xf numFmtId="0" fontId="63" fillId="14" borderId="43" applyNumberFormat="0" applyFont="0" applyAlignment="0" applyProtection="0">
      <alignment vertical="center"/>
    </xf>
    <xf numFmtId="0" fontId="140" fillId="0" borderId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6" fillId="29" borderId="40" applyNumberFormat="0" applyAlignment="0" applyProtection="0">
      <alignment vertical="center"/>
    </xf>
    <xf numFmtId="0" fontId="66" fillId="29" borderId="40" applyNumberFormat="0" applyAlignment="0" applyProtection="0">
      <alignment vertical="center"/>
    </xf>
    <xf numFmtId="0" fontId="63" fillId="0" borderId="0">
      <alignment vertical="center"/>
    </xf>
    <xf numFmtId="41" fontId="14" fillId="0" borderId="0" applyFont="0" applyFill="0" applyBorder="0" applyAlignment="0" applyProtection="0"/>
    <xf numFmtId="203" fontId="141" fillId="0" borderId="0" applyFont="0" applyFill="0" applyBorder="0" applyAlignment="0" applyProtection="0"/>
    <xf numFmtId="209" fontId="48" fillId="0" borderId="0" applyFont="0" applyFill="0" applyBorder="0" applyAlignment="0" applyProtection="0"/>
    <xf numFmtId="0" fontId="49" fillId="0" borderId="0"/>
    <xf numFmtId="0" fontId="142" fillId="0" borderId="53"/>
    <xf numFmtId="0" fontId="85" fillId="0" borderId="42" applyNumberFormat="0" applyFill="0" applyAlignment="0" applyProtection="0">
      <alignment vertical="center"/>
    </xf>
    <xf numFmtId="0" fontId="85" fillId="0" borderId="42" applyNumberFormat="0" applyFill="0" applyAlignment="0" applyProtection="0">
      <alignment vertical="center"/>
    </xf>
    <xf numFmtId="0" fontId="143" fillId="0" borderId="51" applyNumberFormat="0" applyFill="0" applyAlignment="0" applyProtection="0">
      <alignment vertical="center"/>
    </xf>
    <xf numFmtId="0" fontId="143" fillId="0" borderId="51" applyNumberFormat="0" applyFill="0" applyAlignment="0" applyProtection="0">
      <alignment vertical="center"/>
    </xf>
    <xf numFmtId="0" fontId="84" fillId="12" borderId="39" applyNumberFormat="0" applyAlignment="0" applyProtection="0">
      <alignment vertical="center"/>
    </xf>
    <xf numFmtId="0" fontId="84" fillId="12" borderId="39" applyNumberFormat="0" applyAlignment="0" applyProtection="0">
      <alignment vertical="center"/>
    </xf>
    <xf numFmtId="4" fontId="68" fillId="0" borderId="0">
      <protection locked="0"/>
    </xf>
    <xf numFmtId="0" fontId="63" fillId="0" borderId="0">
      <protection locked="0"/>
    </xf>
    <xf numFmtId="0" fontId="95" fillId="0" borderId="0" applyNumberFormat="0" applyFill="0" applyBorder="0" applyAlignment="0" applyProtection="0">
      <alignment vertical="center"/>
    </xf>
    <xf numFmtId="0" fontId="144" fillId="0" borderId="47" applyNumberFormat="0" applyFill="0" applyAlignment="0" applyProtection="0">
      <alignment vertical="center"/>
    </xf>
    <xf numFmtId="0" fontId="144" fillId="0" borderId="47" applyNumberFormat="0" applyFill="0" applyAlignment="0" applyProtection="0">
      <alignment vertical="center"/>
    </xf>
    <xf numFmtId="0" fontId="145" fillId="0" borderId="49" applyNumberFormat="0" applyFill="0" applyAlignment="0" applyProtection="0">
      <alignment vertical="center"/>
    </xf>
    <xf numFmtId="0" fontId="145" fillId="0" borderId="49" applyNumberFormat="0" applyFill="0" applyAlignment="0" applyProtection="0">
      <alignment vertical="center"/>
    </xf>
    <xf numFmtId="0" fontId="81" fillId="0" borderId="41" applyNumberFormat="0" applyFill="0" applyAlignment="0" applyProtection="0">
      <alignment vertical="center"/>
    </xf>
    <xf numFmtId="0" fontId="81" fillId="0" borderId="4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45" fillId="0" borderId="0"/>
    <xf numFmtId="0" fontId="45" fillId="0" borderId="0"/>
    <xf numFmtId="0" fontId="90" fillId="19" borderId="44" applyNumberFormat="0" applyAlignment="0" applyProtection="0">
      <alignment vertical="center"/>
    </xf>
    <xf numFmtId="0" fontId="90" fillId="19" borderId="44" applyNumberFormat="0" applyAlignment="0" applyProtection="0">
      <alignment vertical="center"/>
    </xf>
    <xf numFmtId="210" fontId="82" fillId="0" borderId="0" applyFont="0" applyFill="0" applyBorder="0" applyAlignment="0" applyProtection="0"/>
    <xf numFmtId="211" fontId="82" fillId="0" borderId="0" applyFont="0" applyFill="0" applyBorder="0" applyAlignment="0" applyProtection="0"/>
    <xf numFmtId="212" fontId="63" fillId="0" borderId="0" applyFont="0" applyFill="0" applyBorder="0" applyAlignment="0" applyProtection="0"/>
    <xf numFmtId="213" fontId="63" fillId="0" borderId="0" applyFont="0" applyFill="0" applyBorder="0" applyAlignment="0" applyProtection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1" fillId="0" borderId="0"/>
    <xf numFmtId="0" fontId="12" fillId="0" borderId="0">
      <alignment vertical="center"/>
    </xf>
  </cellStyleXfs>
  <cellXfs count="219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5" fillId="3" borderId="0" xfId="2" applyFont="1" applyFill="1" applyBorder="1" applyAlignment="1" applyProtection="1">
      <alignment horizontal="center" vertical="center"/>
    </xf>
    <xf numFmtId="0" fontId="15" fillId="3" borderId="0" xfId="2" applyFont="1" applyFill="1" applyBorder="1" applyAlignment="1" applyProtection="1">
      <alignment horizontal="left" vertical="center"/>
    </xf>
    <xf numFmtId="0" fontId="24" fillId="0" borderId="0" xfId="0" applyFont="1">
      <alignment vertical="center"/>
    </xf>
    <xf numFmtId="0" fontId="26" fillId="3" borderId="0" xfId="8" applyFont="1" applyFill="1" applyAlignment="1">
      <alignment horizontal="left" vertical="center"/>
    </xf>
    <xf numFmtId="0" fontId="13" fillId="0" borderId="0" xfId="9" applyFont="1">
      <alignment vertical="center"/>
    </xf>
    <xf numFmtId="0" fontId="24" fillId="0" borderId="0" xfId="9" applyFont="1">
      <alignment vertical="center"/>
    </xf>
    <xf numFmtId="179" fontId="24" fillId="0" borderId="0" xfId="10" applyNumberFormat="1" applyFont="1">
      <alignment vertical="center"/>
    </xf>
    <xf numFmtId="179" fontId="13" fillId="0" borderId="0" xfId="10" applyNumberFormat="1" applyFont="1">
      <alignment vertical="center"/>
    </xf>
    <xf numFmtId="0" fontId="27" fillId="3" borderId="0" xfId="8" applyFont="1" applyFill="1" applyAlignment="1">
      <alignment horizontal="right" vertical="center"/>
    </xf>
    <xf numFmtId="179" fontId="28" fillId="4" borderId="15" xfId="10" applyNumberFormat="1" applyFont="1" applyFill="1" applyBorder="1" applyAlignment="1">
      <alignment horizontal="center" vertical="center"/>
    </xf>
    <xf numFmtId="0" fontId="28" fillId="4" borderId="18" xfId="9" applyFont="1" applyFill="1" applyBorder="1" applyAlignment="1">
      <alignment horizontal="center" vertical="center"/>
    </xf>
    <xf numFmtId="179" fontId="28" fillId="4" borderId="18" xfId="9" applyNumberFormat="1" applyFont="1" applyFill="1" applyBorder="1" applyAlignment="1">
      <alignment horizontal="center" vertical="center"/>
    </xf>
    <xf numFmtId="179" fontId="28" fillId="4" borderId="18" xfId="10" applyNumberFormat="1" applyFont="1" applyFill="1" applyBorder="1" applyAlignment="1">
      <alignment horizontal="center" vertical="center"/>
    </xf>
    <xf numFmtId="179" fontId="28" fillId="4" borderId="19" xfId="10" applyNumberFormat="1" applyFont="1" applyFill="1" applyBorder="1" applyAlignment="1">
      <alignment horizontal="center" vertical="center"/>
    </xf>
    <xf numFmtId="179" fontId="28" fillId="4" borderId="7" xfId="10" applyNumberFormat="1" applyFont="1" applyFill="1" applyBorder="1" applyAlignment="1">
      <alignment horizontal="center" vertical="center"/>
    </xf>
    <xf numFmtId="179" fontId="28" fillId="4" borderId="20" xfId="10" applyNumberFormat="1" applyFont="1" applyFill="1" applyBorder="1" applyAlignment="1">
      <alignment horizontal="center" vertical="center"/>
    </xf>
    <xf numFmtId="180" fontId="13" fillId="0" borderId="0" xfId="9" applyNumberFormat="1" applyFont="1">
      <alignment vertical="center"/>
    </xf>
    <xf numFmtId="1" fontId="13" fillId="0" borderId="0" xfId="9" applyNumberFormat="1" applyFont="1">
      <alignment vertical="center"/>
    </xf>
    <xf numFmtId="179" fontId="15" fillId="2" borderId="18" xfId="10" applyNumberFormat="1" applyFont="1" applyFill="1" applyBorder="1" applyAlignment="1">
      <alignment horizontal="right" vertical="center"/>
    </xf>
    <xf numFmtId="180" fontId="30" fillId="2" borderId="0" xfId="9" applyNumberFormat="1" applyFont="1" applyFill="1">
      <alignment vertical="center"/>
    </xf>
    <xf numFmtId="1" fontId="30" fillId="2" borderId="0" xfId="9" applyNumberFormat="1" applyFont="1" applyFill="1">
      <alignment vertical="center"/>
    </xf>
    <xf numFmtId="0" fontId="30" fillId="2" borderId="0" xfId="9" applyFont="1" applyFill="1">
      <alignment vertical="center"/>
    </xf>
    <xf numFmtId="0" fontId="31" fillId="2" borderId="6" xfId="9" applyFont="1" applyFill="1" applyBorder="1" applyAlignment="1">
      <alignment horizontal="center" vertical="center"/>
    </xf>
    <xf numFmtId="179" fontId="32" fillId="2" borderId="18" xfId="10" applyNumberFormat="1" applyFont="1" applyFill="1" applyBorder="1" applyAlignment="1">
      <alignment horizontal="right" vertical="center"/>
    </xf>
    <xf numFmtId="179" fontId="32" fillId="2" borderId="18" xfId="10" applyNumberFormat="1" applyFont="1" applyFill="1" applyBorder="1">
      <alignment vertical="center"/>
    </xf>
    <xf numFmtId="179" fontId="32" fillId="2" borderId="23" xfId="10" applyNumberFormat="1" applyFont="1" applyFill="1" applyBorder="1">
      <alignment vertical="center"/>
    </xf>
    <xf numFmtId="43" fontId="32" fillId="2" borderId="6" xfId="10" applyNumberFormat="1" applyFont="1" applyFill="1" applyBorder="1">
      <alignment vertical="center"/>
    </xf>
    <xf numFmtId="179" fontId="32" fillId="2" borderId="6" xfId="10" applyNumberFormat="1" applyFont="1" applyFill="1" applyBorder="1">
      <alignment vertical="center"/>
    </xf>
    <xf numFmtId="179" fontId="32" fillId="2" borderId="24" xfId="10" applyNumberFormat="1" applyFont="1" applyFill="1" applyBorder="1">
      <alignment vertical="center"/>
    </xf>
    <xf numFmtId="180" fontId="33" fillId="2" borderId="0" xfId="9" applyNumberFormat="1" applyFont="1" applyFill="1">
      <alignment vertical="center"/>
    </xf>
    <xf numFmtId="1" fontId="33" fillId="2" borderId="0" xfId="9" applyNumberFormat="1" applyFont="1" applyFill="1">
      <alignment vertical="center"/>
    </xf>
    <xf numFmtId="0" fontId="33" fillId="2" borderId="0" xfId="9" applyFont="1" applyFill="1">
      <alignment vertical="center"/>
    </xf>
    <xf numFmtId="43" fontId="30" fillId="2" borderId="0" xfId="9" applyNumberFormat="1" applyFont="1" applyFill="1">
      <alignment vertical="center"/>
    </xf>
    <xf numFmtId="179" fontId="32" fillId="2" borderId="18" xfId="11" applyNumberFormat="1" applyFont="1" applyFill="1" applyBorder="1">
      <alignment vertical="center"/>
    </xf>
    <xf numFmtId="179" fontId="32" fillId="2" borderId="23" xfId="11" applyNumberFormat="1" applyFont="1" applyFill="1" applyBorder="1">
      <alignment vertical="center"/>
    </xf>
    <xf numFmtId="43" fontId="32" fillId="2" borderId="6" xfId="11" applyNumberFormat="1" applyFont="1" applyFill="1" applyBorder="1">
      <alignment vertical="center"/>
    </xf>
    <xf numFmtId="179" fontId="32" fillId="2" borderId="6" xfId="11" applyNumberFormat="1" applyFont="1" applyFill="1" applyBorder="1">
      <alignment vertical="center"/>
    </xf>
    <xf numFmtId="179" fontId="32" fillId="2" borderId="24" xfId="11" applyNumberFormat="1" applyFont="1" applyFill="1" applyBorder="1">
      <alignment vertical="center"/>
    </xf>
    <xf numFmtId="0" fontId="15" fillId="2" borderId="6" xfId="9" applyFont="1" applyFill="1" applyBorder="1" applyAlignment="1">
      <alignment horizontal="center" vertical="center"/>
    </xf>
    <xf numFmtId="179" fontId="15" fillId="2" borderId="18" xfId="11" applyNumberFormat="1" applyFont="1" applyFill="1" applyBorder="1">
      <alignment vertical="center"/>
    </xf>
    <xf numFmtId="43" fontId="32" fillId="2" borderId="6" xfId="11" quotePrefix="1" applyNumberFormat="1" applyFont="1" applyFill="1" applyBorder="1" applyAlignment="1">
      <alignment horizontal="right" vertical="center"/>
    </xf>
    <xf numFmtId="179" fontId="15" fillId="2" borderId="18" xfId="11" applyNumberFormat="1" applyFont="1" applyFill="1" applyBorder="1" applyAlignment="1">
      <alignment horizontal="right" vertical="center"/>
    </xf>
    <xf numFmtId="0" fontId="15" fillId="2" borderId="8" xfId="9" applyFont="1" applyFill="1" applyBorder="1" applyAlignment="1">
      <alignment horizontal="center" vertical="center"/>
    </xf>
    <xf numFmtId="43" fontId="34" fillId="2" borderId="6" xfId="10" applyNumberFormat="1" applyFont="1" applyFill="1" applyBorder="1" applyAlignment="1">
      <alignment horizontal="right" vertical="center"/>
    </xf>
    <xf numFmtId="179" fontId="15" fillId="2" borderId="29" xfId="10" applyNumberFormat="1" applyFont="1" applyFill="1" applyBorder="1" applyAlignment="1">
      <alignment horizontal="right" vertical="center"/>
    </xf>
    <xf numFmtId="179" fontId="32" fillId="2" borderId="31" xfId="11" applyNumberFormat="1" applyFont="1" applyFill="1" applyBorder="1">
      <alignment vertical="center"/>
    </xf>
    <xf numFmtId="0" fontId="15" fillId="5" borderId="6" xfId="9" applyFont="1" applyFill="1" applyBorder="1" applyAlignment="1">
      <alignment horizontal="center" vertical="center"/>
    </xf>
    <xf numFmtId="179" fontId="15" fillId="5" borderId="18" xfId="10" applyNumberFormat="1" applyFont="1" applyFill="1" applyBorder="1" applyAlignment="1">
      <alignment horizontal="right" vertical="center"/>
    </xf>
    <xf numFmtId="179" fontId="15" fillId="5" borderId="31" xfId="10" applyNumberFormat="1" applyFont="1" applyFill="1" applyBorder="1" applyAlignment="1">
      <alignment horizontal="right" vertical="center"/>
    </xf>
    <xf numFmtId="0" fontId="31" fillId="5" borderId="6" xfId="9" applyFont="1" applyFill="1" applyBorder="1" applyAlignment="1">
      <alignment horizontal="center" vertical="center"/>
    </xf>
    <xf numFmtId="179" fontId="32" fillId="5" borderId="18" xfId="10" applyNumberFormat="1" applyFont="1" applyFill="1" applyBorder="1" applyAlignment="1">
      <alignment horizontal="right" vertical="center"/>
    </xf>
    <xf numFmtId="179" fontId="34" fillId="5" borderId="31" xfId="10" applyNumberFormat="1" applyFont="1" applyFill="1" applyBorder="1" applyAlignment="1">
      <alignment horizontal="right" vertical="center"/>
    </xf>
    <xf numFmtId="179" fontId="34" fillId="5" borderId="18" xfId="10" applyNumberFormat="1" applyFont="1" applyFill="1" applyBorder="1" applyAlignment="1">
      <alignment horizontal="right" vertical="center"/>
    </xf>
    <xf numFmtId="0" fontId="15" fillId="6" borderId="25" xfId="9" applyFont="1" applyFill="1" applyBorder="1" applyAlignment="1">
      <alignment vertical="center"/>
    </xf>
    <xf numFmtId="0" fontId="15" fillId="6" borderId="17" xfId="9" applyFont="1" applyFill="1" applyBorder="1" applyAlignment="1">
      <alignment vertical="center"/>
    </xf>
    <xf numFmtId="0" fontId="15" fillId="6" borderId="6" xfId="9" applyFont="1" applyFill="1" applyBorder="1" applyAlignment="1">
      <alignment horizontal="center" vertical="center"/>
    </xf>
    <xf numFmtId="179" fontId="35" fillId="6" borderId="31" xfId="10" applyNumberFormat="1" applyFont="1" applyFill="1" applyBorder="1" applyAlignment="1">
      <alignment vertical="center"/>
    </xf>
    <xf numFmtId="179" fontId="15" fillId="6" borderId="18" xfId="10" applyNumberFormat="1" applyFont="1" applyFill="1" applyBorder="1" applyAlignment="1">
      <alignment horizontal="right" vertical="center"/>
    </xf>
    <xf numFmtId="0" fontId="15" fillId="6" borderId="4" xfId="9" applyFont="1" applyFill="1" applyBorder="1" applyAlignment="1">
      <alignment vertical="center"/>
    </xf>
    <xf numFmtId="0" fontId="15" fillId="6" borderId="33" xfId="9" applyFont="1" applyFill="1" applyBorder="1" applyAlignment="1">
      <alignment vertical="center"/>
    </xf>
    <xf numFmtId="0" fontId="31" fillId="6" borderId="34" xfId="9" applyFont="1" applyFill="1" applyBorder="1" applyAlignment="1">
      <alignment horizontal="center" vertical="center"/>
    </xf>
    <xf numFmtId="179" fontId="32" fillId="6" borderId="35" xfId="10" applyNumberFormat="1" applyFont="1" applyFill="1" applyBorder="1" applyAlignment="1">
      <alignment vertical="center"/>
    </xf>
    <xf numFmtId="179" fontId="32" fillId="6" borderId="35" xfId="10" applyNumberFormat="1" applyFont="1" applyFill="1" applyBorder="1" applyAlignment="1">
      <alignment horizontal="right" vertical="center"/>
    </xf>
    <xf numFmtId="179" fontId="32" fillId="6" borderId="35" xfId="10" applyNumberFormat="1" applyFont="1" applyFill="1" applyBorder="1">
      <alignment vertical="center"/>
    </xf>
    <xf numFmtId="43" fontId="32" fillId="6" borderId="35" xfId="10" applyNumberFormat="1" applyFont="1" applyFill="1" applyBorder="1">
      <alignment vertical="center"/>
    </xf>
    <xf numFmtId="0" fontId="36" fillId="0" borderId="0" xfId="9" applyFont="1">
      <alignment vertical="center"/>
    </xf>
    <xf numFmtId="0" fontId="37" fillId="3" borderId="0" xfId="8" applyFont="1" applyFill="1">
      <alignment vertical="center"/>
    </xf>
    <xf numFmtId="0" fontId="38" fillId="0" borderId="0" xfId="9" applyFont="1">
      <alignment vertical="center"/>
    </xf>
    <xf numFmtId="179" fontId="38" fillId="0" borderId="0" xfId="10" applyNumberFormat="1" applyFont="1">
      <alignment vertical="center"/>
    </xf>
    <xf numFmtId="179" fontId="36" fillId="0" borderId="0" xfId="10" applyNumberFormat="1" applyFont="1">
      <alignment vertical="center"/>
    </xf>
    <xf numFmtId="179" fontId="39" fillId="3" borderId="0" xfId="10" applyNumberFormat="1" applyFont="1" applyFill="1" applyAlignment="1">
      <alignment horizontal="right" vertical="center"/>
    </xf>
    <xf numFmtId="1" fontId="36" fillId="0" borderId="0" xfId="9" applyNumberFormat="1" applyFont="1">
      <alignment vertical="center"/>
    </xf>
    <xf numFmtId="0" fontId="27" fillId="3" borderId="0" xfId="8" applyFont="1" applyFill="1" applyAlignment="1">
      <alignment horizontal="left" vertical="center"/>
    </xf>
    <xf numFmtId="0" fontId="17" fillId="3" borderId="0" xfId="8" applyFont="1" applyFill="1">
      <alignment vertical="center"/>
    </xf>
    <xf numFmtId="0" fontId="15" fillId="3" borderId="0" xfId="8" applyFont="1" applyFill="1">
      <alignment vertical="center"/>
    </xf>
    <xf numFmtId="179" fontId="15" fillId="3" borderId="0" xfId="10" applyNumberFormat="1" applyFont="1" applyFill="1">
      <alignment vertical="center"/>
    </xf>
    <xf numFmtId="179" fontId="17" fillId="3" borderId="0" xfId="10" applyNumberFormat="1" applyFont="1" applyFill="1">
      <alignment vertical="center"/>
    </xf>
    <xf numFmtId="179" fontId="27" fillId="3" borderId="0" xfId="10" applyNumberFormat="1" applyFont="1" applyFill="1">
      <alignment vertical="center"/>
    </xf>
    <xf numFmtId="179" fontId="27" fillId="3" borderId="0" xfId="10" applyNumberFormat="1" applyFont="1" applyFill="1" applyAlignment="1">
      <alignment vertical="center" wrapText="1"/>
    </xf>
    <xf numFmtId="0" fontId="17" fillId="3" borderId="37" xfId="8" applyFont="1" applyFill="1" applyBorder="1">
      <alignment vertical="center"/>
    </xf>
    <xf numFmtId="0" fontId="15" fillId="3" borderId="37" xfId="8" applyFont="1" applyFill="1" applyBorder="1">
      <alignment vertical="center"/>
    </xf>
    <xf numFmtId="179" fontId="15" fillId="3" borderId="37" xfId="10" applyNumberFormat="1" applyFont="1" applyFill="1" applyBorder="1">
      <alignment vertical="center"/>
    </xf>
    <xf numFmtId="179" fontId="17" fillId="3" borderId="37" xfId="10" applyNumberFormat="1" applyFont="1" applyFill="1" applyBorder="1">
      <alignment vertical="center"/>
    </xf>
    <xf numFmtId="0" fontId="40" fillId="3" borderId="0" xfId="8" applyFont="1" applyFill="1" applyBorder="1">
      <alignment vertical="center"/>
    </xf>
    <xf numFmtId="179" fontId="27" fillId="3" borderId="0" xfId="10" applyNumberFormat="1" applyFont="1" applyFill="1" applyBorder="1">
      <alignment vertical="center"/>
    </xf>
    <xf numFmtId="0" fontId="41" fillId="3" borderId="0" xfId="8" applyFont="1" applyFill="1">
      <alignment vertical="center"/>
    </xf>
    <xf numFmtId="0" fontId="42" fillId="3" borderId="0" xfId="8" applyFont="1" applyFill="1">
      <alignment vertical="center"/>
    </xf>
    <xf numFmtId="179" fontId="42" fillId="3" borderId="0" xfId="10" applyNumberFormat="1" applyFont="1" applyFill="1">
      <alignment vertical="center"/>
    </xf>
    <xf numFmtId="179" fontId="41" fillId="3" borderId="0" xfId="10" applyNumberFormat="1" applyFont="1" applyFill="1">
      <alignment vertical="center"/>
    </xf>
    <xf numFmtId="0" fontId="43" fillId="3" borderId="0" xfId="8" applyFont="1" applyFill="1">
      <alignment vertical="center"/>
    </xf>
    <xf numFmtId="0" fontId="44" fillId="3" borderId="0" xfId="8" applyFont="1" applyFill="1">
      <alignment vertical="center"/>
    </xf>
    <xf numFmtId="179" fontId="44" fillId="3" borderId="0" xfId="10" applyNumberFormat="1" applyFont="1" applyFill="1">
      <alignment vertical="center"/>
    </xf>
    <xf numFmtId="179" fontId="43" fillId="3" borderId="0" xfId="10" applyNumberFormat="1" applyFont="1" applyFill="1">
      <alignment vertical="center"/>
    </xf>
    <xf numFmtId="0" fontId="12" fillId="0" borderId="0" xfId="414" applyFont="1" applyAlignment="1">
      <alignment horizontal="left" vertical="center"/>
    </xf>
    <xf numFmtId="0" fontId="12" fillId="0" borderId="0" xfId="414" applyFont="1">
      <alignment vertical="center"/>
    </xf>
    <xf numFmtId="0" fontId="12" fillId="0" borderId="0" xfId="414" applyFont="1" applyFill="1">
      <alignment vertical="center"/>
    </xf>
    <xf numFmtId="0" fontId="13" fillId="0" borderId="54" xfId="0" applyFont="1" applyBorder="1">
      <alignment vertical="center"/>
    </xf>
    <xf numFmtId="0" fontId="13" fillId="0" borderId="55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57" xfId="0" applyFont="1" applyBorder="1">
      <alignment vertical="center"/>
    </xf>
    <xf numFmtId="0" fontId="13" fillId="0" borderId="58" xfId="0" applyFont="1" applyBorder="1">
      <alignment vertical="center"/>
    </xf>
    <xf numFmtId="0" fontId="13" fillId="0" borderId="59" xfId="0" applyFont="1" applyBorder="1">
      <alignment vertical="center"/>
    </xf>
    <xf numFmtId="0" fontId="13" fillId="0" borderId="60" xfId="0" applyFont="1" applyBorder="1">
      <alignment vertical="center"/>
    </xf>
    <xf numFmtId="0" fontId="13" fillId="0" borderId="61" xfId="0" applyFont="1" applyBorder="1">
      <alignment vertical="center"/>
    </xf>
    <xf numFmtId="0" fontId="13" fillId="0" borderId="62" xfId="0" applyFont="1" applyBorder="1">
      <alignment vertical="center"/>
    </xf>
    <xf numFmtId="0" fontId="2" fillId="0" borderId="63" xfId="0" applyFont="1" applyBorder="1" applyAlignment="1" applyProtection="1">
      <alignment horizontal="center" vertical="center"/>
      <protection locked="0"/>
    </xf>
    <xf numFmtId="0" fontId="148" fillId="36" borderId="6" xfId="414" applyFont="1" applyFill="1" applyBorder="1" applyAlignment="1">
      <alignment horizontal="center" vertical="center" wrapText="1"/>
    </xf>
    <xf numFmtId="0" fontId="148" fillId="36" borderId="6" xfId="414" applyFont="1" applyFill="1" applyBorder="1" applyAlignment="1">
      <alignment horizontal="center" vertical="center"/>
    </xf>
    <xf numFmtId="0" fontId="35" fillId="0" borderId="6" xfId="414" applyFont="1" applyBorder="1" applyAlignment="1">
      <alignment horizontal="left" vertical="center"/>
    </xf>
    <xf numFmtId="0" fontId="35" fillId="0" borderId="7" xfId="414" applyFont="1" applyBorder="1" applyAlignment="1">
      <alignment horizontal="left" vertical="center"/>
    </xf>
    <xf numFmtId="0" fontId="15" fillId="6" borderId="6" xfId="414" applyFont="1" applyFill="1" applyBorder="1" applyAlignment="1">
      <alignment horizontal="left" vertical="center"/>
    </xf>
    <xf numFmtId="0" fontId="35" fillId="6" borderId="6" xfId="414" applyFont="1" applyFill="1" applyBorder="1" applyAlignment="1">
      <alignment horizontal="center" vertical="center"/>
    </xf>
    <xf numFmtId="1" fontId="35" fillId="6" borderId="6" xfId="414" applyNumberFormat="1" applyFont="1" applyFill="1" applyBorder="1" applyAlignment="1">
      <alignment horizontal="center" vertical="center"/>
    </xf>
    <xf numFmtId="0" fontId="12" fillId="0" borderId="0" xfId="414" applyFont="1" applyAlignment="1">
      <alignment horizontal="center" vertical="center"/>
    </xf>
    <xf numFmtId="0" fontId="35" fillId="0" borderId="6" xfId="414" applyFont="1" applyBorder="1" applyAlignment="1">
      <alignment horizontal="center" vertical="center"/>
    </xf>
    <xf numFmtId="0" fontId="12" fillId="0" borderId="0" xfId="414" applyFont="1" applyFill="1" applyAlignment="1">
      <alignment horizontal="center" vertical="center"/>
    </xf>
    <xf numFmtId="0" fontId="35" fillId="0" borderId="6" xfId="414" applyFont="1" applyFill="1" applyBorder="1" applyAlignment="1">
      <alignment horizontal="center" vertical="center"/>
    </xf>
    <xf numFmtId="0" fontId="35" fillId="0" borderId="7" xfId="414" applyFont="1" applyBorder="1" applyAlignment="1">
      <alignment horizontal="center" vertical="center"/>
    </xf>
    <xf numFmtId="0" fontId="15" fillId="6" borderId="6" xfId="414" applyFont="1" applyFill="1" applyBorder="1" applyAlignment="1">
      <alignment horizontal="center" vertical="center"/>
    </xf>
    <xf numFmtId="1" fontId="35" fillId="0" borderId="6" xfId="414" applyNumberFormat="1" applyFont="1" applyBorder="1" applyAlignment="1">
      <alignment horizontal="center" vertical="center"/>
    </xf>
    <xf numFmtId="180" fontId="35" fillId="0" borderId="6" xfId="414" applyNumberFormat="1" applyFont="1" applyBorder="1" applyAlignment="1">
      <alignment horizontal="center" vertical="center"/>
    </xf>
    <xf numFmtId="1" fontId="35" fillId="0" borderId="6" xfId="414" applyNumberFormat="1" applyFont="1" applyFill="1" applyBorder="1" applyAlignment="1">
      <alignment horizontal="center" vertical="center"/>
    </xf>
    <xf numFmtId="1" fontId="35" fillId="0" borderId="7" xfId="414" applyNumberFormat="1" applyFont="1" applyBorder="1" applyAlignment="1">
      <alignment horizontal="center" vertical="center"/>
    </xf>
    <xf numFmtId="2" fontId="35" fillId="6" borderId="6" xfId="414" applyNumberFormat="1" applyFont="1" applyFill="1" applyBorder="1" applyAlignment="1">
      <alignment horizontal="center" vertical="center"/>
    </xf>
    <xf numFmtId="0" fontId="35" fillId="36" borderId="6" xfId="414" applyFont="1" applyFill="1" applyBorder="1" applyAlignment="1">
      <alignment horizontal="center" vertical="center"/>
    </xf>
    <xf numFmtId="0" fontId="35" fillId="36" borderId="6" xfId="414" applyFont="1" applyFill="1" applyBorder="1" applyAlignment="1">
      <alignment horizontal="center" vertical="center" wrapText="1"/>
    </xf>
    <xf numFmtId="1" fontId="35" fillId="0" borderId="7" xfId="414" applyNumberFormat="1" applyFont="1" applyFill="1" applyBorder="1" applyAlignment="1">
      <alignment horizontal="center" vertical="center"/>
    </xf>
    <xf numFmtId="179" fontId="15" fillId="2" borderId="9" xfId="11" applyNumberFormat="1" applyFont="1" applyFill="1" applyBorder="1" applyAlignment="1">
      <alignment horizontal="center" vertical="center"/>
    </xf>
    <xf numFmtId="179" fontId="15" fillId="2" borderId="10" xfId="11" applyNumberFormat="1" applyFont="1" applyFill="1" applyBorder="1" applyAlignment="1">
      <alignment horizontal="center" vertical="center"/>
    </xf>
    <xf numFmtId="179" fontId="15" fillId="2" borderId="11" xfId="11" applyNumberFormat="1" applyFont="1" applyFill="1" applyBorder="1" applyAlignment="1">
      <alignment horizontal="center" vertical="center"/>
    </xf>
    <xf numFmtId="179" fontId="15" fillId="2" borderId="23" xfId="10" applyNumberFormat="1" applyFont="1" applyFill="1" applyBorder="1" applyAlignment="1">
      <alignment horizontal="right" vertical="center"/>
    </xf>
    <xf numFmtId="179" fontId="15" fillId="2" borderId="6" xfId="10" applyNumberFormat="1" applyFont="1" applyFill="1" applyBorder="1" applyAlignment="1">
      <alignment horizontal="right" vertical="center"/>
    </xf>
    <xf numFmtId="179" fontId="15" fillId="2" borderId="24" xfId="10" applyNumberFormat="1" applyFont="1" applyFill="1" applyBorder="1" applyAlignment="1">
      <alignment horizontal="right" vertical="center"/>
    </xf>
    <xf numFmtId="179" fontId="15" fillId="2" borderId="23" xfId="11" applyNumberFormat="1" applyFont="1" applyFill="1" applyBorder="1" applyAlignment="1">
      <alignment horizontal="center" vertical="center"/>
    </xf>
    <xf numFmtId="179" fontId="15" fillId="2" borderId="6" xfId="11" applyNumberFormat="1" applyFont="1" applyFill="1" applyBorder="1" applyAlignment="1">
      <alignment horizontal="center" vertical="center"/>
    </xf>
    <xf numFmtId="179" fontId="15" fillId="2" borderId="24" xfId="11" applyNumberFormat="1" applyFont="1" applyFill="1" applyBorder="1" applyAlignment="1">
      <alignment horizontal="center" vertical="center"/>
    </xf>
    <xf numFmtId="179" fontId="15" fillId="2" borderId="6" xfId="11" applyNumberFormat="1" applyFont="1" applyFill="1" applyBorder="1" applyAlignment="1">
      <alignment horizontal="right" vertical="center"/>
    </xf>
    <xf numFmtId="43" fontId="15" fillId="2" borderId="23" xfId="10" applyNumberFormat="1" applyFont="1" applyFill="1" applyBorder="1" applyAlignment="1">
      <alignment horizontal="right" vertical="center"/>
    </xf>
    <xf numFmtId="43" fontId="15" fillId="2" borderId="6" xfId="10" applyNumberFormat="1" applyFont="1" applyFill="1" applyBorder="1" applyAlignment="1">
      <alignment horizontal="right" vertical="center"/>
    </xf>
    <xf numFmtId="43" fontId="15" fillId="2" borderId="24" xfId="10" applyNumberFormat="1" applyFont="1" applyFill="1" applyBorder="1" applyAlignment="1">
      <alignment horizontal="right" vertical="center"/>
    </xf>
    <xf numFmtId="179" fontId="15" fillId="2" borderId="30" xfId="10" applyNumberFormat="1" applyFont="1" applyFill="1" applyBorder="1" applyAlignment="1">
      <alignment horizontal="right" vertical="center"/>
    </xf>
    <xf numFmtId="179" fontId="15" fillId="5" borderId="32" xfId="10" applyNumberFormat="1" applyFont="1" applyFill="1" applyBorder="1" applyAlignment="1">
      <alignment horizontal="right" vertical="center"/>
    </xf>
    <xf numFmtId="179" fontId="15" fillId="5" borderId="23" xfId="10" applyNumberFormat="1" applyFont="1" applyFill="1" applyBorder="1" applyAlignment="1">
      <alignment horizontal="right" vertical="center"/>
    </xf>
    <xf numFmtId="179" fontId="15" fillId="5" borderId="6" xfId="10" applyNumberFormat="1" applyFont="1" applyFill="1" applyBorder="1" applyAlignment="1">
      <alignment horizontal="right" vertical="center"/>
    </xf>
    <xf numFmtId="179" fontId="15" fillId="5" borderId="24" xfId="10" applyNumberFormat="1" applyFont="1" applyFill="1" applyBorder="1" applyAlignment="1">
      <alignment horizontal="right" vertical="center"/>
    </xf>
    <xf numFmtId="179" fontId="32" fillId="5" borderId="32" xfId="10" applyNumberFormat="1" applyFont="1" applyFill="1" applyBorder="1" applyAlignment="1">
      <alignment horizontal="right" vertical="center"/>
    </xf>
    <xf numFmtId="43" fontId="32" fillId="5" borderId="23" xfId="10" applyNumberFormat="1" applyFont="1" applyFill="1" applyBorder="1" applyAlignment="1">
      <alignment horizontal="right" vertical="center"/>
    </xf>
    <xf numFmtId="43" fontId="32" fillId="5" borderId="6" xfId="10" applyNumberFormat="1" applyFont="1" applyFill="1" applyBorder="1" applyAlignment="1">
      <alignment horizontal="right" vertical="center"/>
    </xf>
    <xf numFmtId="179" fontId="32" fillId="5" borderId="6" xfId="10" applyNumberFormat="1" applyFont="1" applyFill="1" applyBorder="1" applyAlignment="1">
      <alignment horizontal="right" vertical="center"/>
    </xf>
    <xf numFmtId="179" fontId="32" fillId="5" borderId="24" xfId="10" applyNumberFormat="1" applyFont="1" applyFill="1" applyBorder="1" applyAlignment="1">
      <alignment horizontal="right" vertical="center"/>
    </xf>
    <xf numFmtId="179" fontId="15" fillId="5" borderId="30" xfId="10" applyNumberFormat="1" applyFont="1" applyFill="1" applyBorder="1" applyAlignment="1">
      <alignment horizontal="right" vertical="center"/>
    </xf>
    <xf numFmtId="43" fontId="32" fillId="5" borderId="31" xfId="10" applyNumberFormat="1" applyFont="1" applyFill="1" applyBorder="1">
      <alignment vertical="center"/>
    </xf>
    <xf numFmtId="43" fontId="32" fillId="5" borderId="32" xfId="10" applyNumberFormat="1" applyFont="1" applyFill="1" applyBorder="1" applyAlignment="1">
      <alignment horizontal="right" vertical="center"/>
    </xf>
    <xf numFmtId="43" fontId="32" fillId="5" borderId="24" xfId="10" applyNumberFormat="1" applyFont="1" applyFill="1" applyBorder="1">
      <alignment vertical="center"/>
    </xf>
    <xf numFmtId="179" fontId="152" fillId="6" borderId="30" xfId="10" applyNumberFormat="1" applyFont="1" applyFill="1" applyBorder="1" applyAlignment="1">
      <alignment horizontal="right" vertical="center" wrapText="1"/>
    </xf>
    <xf numFmtId="179" fontId="152" fillId="6" borderId="31" xfId="10" applyNumberFormat="1" applyFont="1" applyFill="1" applyBorder="1" applyAlignment="1">
      <alignment horizontal="right" vertical="center" wrapText="1"/>
    </xf>
    <xf numFmtId="43" fontId="32" fillId="6" borderId="36" xfId="10" applyFont="1" applyFill="1" applyBorder="1">
      <alignment vertical="center"/>
    </xf>
    <xf numFmtId="43" fontId="32" fillId="6" borderId="12" xfId="10" applyNumberFormat="1" applyFont="1" applyFill="1" applyBorder="1">
      <alignment vertical="center"/>
    </xf>
    <xf numFmtId="179" fontId="32" fillId="6" borderId="12" xfId="10" applyNumberFormat="1" applyFont="1" applyFill="1" applyBorder="1">
      <alignment vertical="center"/>
    </xf>
    <xf numFmtId="181" fontId="32" fillId="6" borderId="12" xfId="10" applyNumberFormat="1" applyFont="1" applyFill="1" applyBorder="1">
      <alignment vertical="center"/>
    </xf>
    <xf numFmtId="179" fontId="32" fillId="6" borderId="13" xfId="10" applyNumberFormat="1" applyFont="1" applyFill="1" applyBorder="1">
      <alignment vertical="center"/>
    </xf>
    <xf numFmtId="0" fontId="153" fillId="36" borderId="63" xfId="0" applyFont="1" applyFill="1" applyBorder="1" applyAlignment="1">
      <alignment horizontal="left" vertical="center" wrapText="1"/>
    </xf>
    <xf numFmtId="0" fontId="153" fillId="36" borderId="63" xfId="0" applyFont="1" applyFill="1" applyBorder="1" applyAlignment="1">
      <alignment horizontal="center" vertical="center" wrapText="1"/>
    </xf>
    <xf numFmtId="176" fontId="153" fillId="36" borderId="63" xfId="0" applyNumberFormat="1" applyFont="1" applyFill="1" applyBorder="1" applyAlignment="1">
      <alignment horizontal="center" vertical="center" wrapText="1"/>
    </xf>
    <xf numFmtId="177" fontId="153" fillId="36" borderId="63" xfId="1" applyNumberFormat="1" applyFont="1" applyFill="1" applyBorder="1" applyAlignment="1">
      <alignment horizontal="center" vertical="center" wrapText="1"/>
    </xf>
    <xf numFmtId="14" fontId="153" fillId="36" borderId="63" xfId="0" applyNumberFormat="1" applyFont="1" applyFill="1" applyBorder="1" applyAlignment="1">
      <alignment horizontal="center" vertical="center" wrapText="1"/>
    </xf>
    <xf numFmtId="0" fontId="153" fillId="36" borderId="63" xfId="4" applyFont="1" applyFill="1" applyBorder="1" applyAlignment="1">
      <alignment horizontal="center" vertical="center" wrapText="1"/>
    </xf>
    <xf numFmtId="0" fontId="153" fillId="36" borderId="63" xfId="5" applyFont="1" applyFill="1" applyBorder="1" applyAlignment="1">
      <alignment horizontal="center" vertical="center" wrapText="1"/>
    </xf>
    <xf numFmtId="0" fontId="22" fillId="2" borderId="63" xfId="6" applyFont="1" applyFill="1" applyBorder="1">
      <alignment vertical="center"/>
    </xf>
    <xf numFmtId="14" fontId="23" fillId="2" borderId="63" xfId="6" applyNumberFormat="1" applyFont="1" applyFill="1" applyBorder="1">
      <alignment vertical="center"/>
    </xf>
    <xf numFmtId="0" fontId="23" fillId="2" borderId="63" xfId="6" applyFont="1" applyFill="1" applyBorder="1">
      <alignment vertical="center"/>
    </xf>
    <xf numFmtId="176" fontId="22" fillId="2" borderId="63" xfId="6" applyNumberFormat="1" applyFont="1" applyFill="1" applyBorder="1">
      <alignment vertical="center"/>
    </xf>
    <xf numFmtId="0" fontId="22" fillId="2" borderId="63" xfId="6" applyFont="1" applyFill="1" applyBorder="1" applyAlignment="1">
      <alignment vertical="center" wrapText="1"/>
    </xf>
    <xf numFmtId="0" fontId="23" fillId="2" borderId="63" xfId="6" applyFont="1" applyFill="1" applyBorder="1" applyAlignment="1">
      <alignment horizontal="center" vertical="center"/>
    </xf>
    <xf numFmtId="0" fontId="147" fillId="36" borderId="63" xfId="0" applyFont="1" applyFill="1" applyBorder="1" applyAlignment="1" applyProtection="1">
      <alignment horizontal="center" vertical="center"/>
    </xf>
    <xf numFmtId="0" fontId="11" fillId="2" borderId="63" xfId="0" applyFont="1" applyFill="1" applyBorder="1" applyAlignment="1" applyProtection="1">
      <alignment horizontal="center" vertical="center"/>
      <protection locked="0"/>
    </xf>
    <xf numFmtId="0" fontId="11" fillId="2" borderId="63" xfId="0" applyFont="1" applyFill="1" applyBorder="1" applyAlignment="1" applyProtection="1">
      <alignment horizontal="center" vertical="center" wrapText="1"/>
      <protection locked="0"/>
    </xf>
    <xf numFmtId="14" fontId="11" fillId="2" borderId="63" xfId="0" applyNumberFormat="1" applyFont="1" applyFill="1" applyBorder="1" applyAlignment="1" applyProtection="1">
      <alignment horizontal="center" vertical="center"/>
      <protection locked="0"/>
    </xf>
    <xf numFmtId="0" fontId="147" fillId="36" borderId="63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49" fillId="36" borderId="63" xfId="2" applyFont="1" applyFill="1" applyBorder="1" applyAlignment="1" applyProtection="1">
      <alignment horizontal="center" vertical="center"/>
    </xf>
    <xf numFmtId="0" fontId="150" fillId="36" borderId="63" xfId="0" applyFont="1" applyFill="1" applyBorder="1" applyAlignment="1">
      <alignment horizontal="center" vertical="center" textRotation="255"/>
    </xf>
    <xf numFmtId="0" fontId="151" fillId="36" borderId="63" xfId="3" applyFont="1" applyFill="1" applyBorder="1" applyAlignment="1">
      <alignment horizontal="center" vertical="center" wrapText="1"/>
    </xf>
    <xf numFmtId="0" fontId="148" fillId="36" borderId="63" xfId="2" applyFont="1" applyFill="1" applyBorder="1" applyAlignment="1" applyProtection="1">
      <alignment horizontal="center" vertical="center"/>
    </xf>
    <xf numFmtId="0" fontId="148" fillId="36" borderId="64" xfId="2" applyFont="1" applyFill="1" applyBorder="1" applyAlignment="1" applyProtection="1">
      <alignment horizontal="center" vertical="center"/>
    </xf>
    <xf numFmtId="0" fontId="148" fillId="36" borderId="0" xfId="2" applyFont="1" applyFill="1" applyBorder="1" applyAlignment="1" applyProtection="1">
      <alignment horizontal="center" vertical="center"/>
    </xf>
    <xf numFmtId="0" fontId="17" fillId="2" borderId="63" xfId="2" applyFont="1" applyFill="1" applyBorder="1" applyAlignment="1" applyProtection="1">
      <alignment horizontal="center" vertical="center"/>
    </xf>
    <xf numFmtId="0" fontId="150" fillId="36" borderId="63" xfId="0" applyFont="1" applyFill="1" applyBorder="1" applyAlignment="1" applyProtection="1">
      <alignment horizontal="center" vertical="center" textRotation="255" shrinkToFit="1"/>
    </xf>
    <xf numFmtId="0" fontId="150" fillId="36" borderId="63" xfId="0" applyFont="1" applyFill="1" applyBorder="1" applyAlignment="1" applyProtection="1">
      <alignment horizontal="center" vertical="center"/>
    </xf>
    <xf numFmtId="0" fontId="2" fillId="0" borderId="63" xfId="0" applyFont="1" applyBorder="1" applyAlignment="1" applyProtection="1">
      <alignment horizontal="center" vertical="center"/>
      <protection locked="0"/>
    </xf>
    <xf numFmtId="0" fontId="28" fillId="4" borderId="2" xfId="9" applyFont="1" applyFill="1" applyBorder="1" applyAlignment="1">
      <alignment horizontal="center" vertical="center"/>
    </xf>
    <xf numFmtId="0" fontId="28" fillId="4" borderId="14" xfId="9" applyFont="1" applyFill="1" applyBorder="1" applyAlignment="1">
      <alignment horizontal="center" vertical="center"/>
    </xf>
    <xf numFmtId="0" fontId="28" fillId="4" borderId="3" xfId="9" applyFont="1" applyFill="1" applyBorder="1" applyAlignment="1">
      <alignment horizontal="center" vertical="center"/>
    </xf>
    <xf numFmtId="0" fontId="28" fillId="4" borderId="17" xfId="9" applyFont="1" applyFill="1" applyBorder="1" applyAlignment="1">
      <alignment horizontal="center" vertical="center"/>
    </xf>
    <xf numFmtId="0" fontId="28" fillId="4" borderId="10" xfId="9" applyFont="1" applyFill="1" applyBorder="1" applyAlignment="1">
      <alignment horizontal="center" vertical="center"/>
    </xf>
    <xf numFmtId="0" fontId="28" fillId="4" borderId="6" xfId="9" applyFont="1" applyFill="1" applyBorder="1" applyAlignment="1">
      <alignment horizontal="center" vertical="center"/>
    </xf>
    <xf numFmtId="179" fontId="28" fillId="4" borderId="16" xfId="10" applyNumberFormat="1" applyFont="1" applyFill="1" applyBorder="1" applyAlignment="1">
      <alignment horizontal="center" vertical="center"/>
    </xf>
    <xf numFmtId="179" fontId="28" fillId="4" borderId="10" xfId="10" applyNumberFormat="1" applyFont="1" applyFill="1" applyBorder="1" applyAlignment="1">
      <alignment horizontal="center" vertical="center"/>
    </xf>
    <xf numFmtId="179" fontId="28" fillId="4" borderId="11" xfId="10" applyNumberFormat="1" applyFont="1" applyFill="1" applyBorder="1" applyAlignment="1">
      <alignment horizontal="center" vertical="center"/>
    </xf>
    <xf numFmtId="0" fontId="15" fillId="2" borderId="3" xfId="9" applyFont="1" applyFill="1" applyBorder="1" applyAlignment="1">
      <alignment horizontal="center" vertical="center"/>
    </xf>
    <xf numFmtId="0" fontId="15" fillId="2" borderId="17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25" xfId="9" applyFont="1" applyFill="1" applyBorder="1" applyAlignment="1">
      <alignment horizontal="center" vertical="center"/>
    </xf>
    <xf numFmtId="0" fontId="15" fillId="2" borderId="19" xfId="9" applyFont="1" applyFill="1" applyBorder="1" applyAlignment="1">
      <alignment horizontal="center" vertical="center"/>
    </xf>
    <xf numFmtId="0" fontId="15" fillId="5" borderId="25" xfId="9" applyFont="1" applyFill="1" applyBorder="1" applyAlignment="1">
      <alignment horizontal="center" vertical="center"/>
    </xf>
    <xf numFmtId="0" fontId="15" fillId="5" borderId="19" xfId="9" applyFont="1" applyFill="1" applyBorder="1" applyAlignment="1">
      <alignment horizontal="center" vertical="center"/>
    </xf>
    <xf numFmtId="0" fontId="15" fillId="5" borderId="21" xfId="9" applyFont="1" applyFill="1" applyBorder="1" applyAlignment="1">
      <alignment horizontal="center" vertical="center"/>
    </xf>
    <xf numFmtId="0" fontId="15" fillId="5" borderId="22" xfId="9" applyFont="1" applyFill="1" applyBorder="1" applyAlignment="1">
      <alignment horizontal="center" vertical="center"/>
    </xf>
    <xf numFmtId="0" fontId="40" fillId="3" borderId="38" xfId="8" applyFont="1" applyFill="1" applyBorder="1">
      <alignment vertical="center"/>
    </xf>
    <xf numFmtId="0" fontId="15" fillId="2" borderId="7" xfId="9" applyFont="1" applyFill="1" applyBorder="1" applyAlignment="1">
      <alignment horizontal="center" vertical="center"/>
    </xf>
    <xf numFmtId="0" fontId="15" fillId="2" borderId="8" xfId="9" applyFont="1" applyFill="1" applyBorder="1" applyAlignment="1">
      <alignment horizontal="center" vertical="center"/>
    </xf>
    <xf numFmtId="0" fontId="15" fillId="2" borderId="26" xfId="9" applyFont="1" applyFill="1" applyBorder="1" applyAlignment="1">
      <alignment horizontal="center" vertical="center" textRotation="255"/>
    </xf>
    <xf numFmtId="0" fontId="15" fillId="2" borderId="27" xfId="9" applyFont="1" applyFill="1" applyBorder="1" applyAlignment="1">
      <alignment horizontal="center" vertical="center" textRotation="255"/>
    </xf>
    <xf numFmtId="0" fontId="15" fillId="2" borderId="28" xfId="9" applyFont="1" applyFill="1" applyBorder="1" applyAlignment="1">
      <alignment horizontal="center" vertical="center" textRotation="255"/>
    </xf>
  </cellXfs>
  <cellStyles count="648">
    <cellStyle name="??&amp;O?&amp;H?_x0008__x000f__x0007_?_x0007__x0001__x0001_" xfId="12"/>
    <cellStyle name="??&amp;O?&amp;H?_x0008_??_x0007__x0001__x0001_" xfId="13"/>
    <cellStyle name="??&amp;O?&amp;H?_x0008__x000f__x0007_?_x0007__x0001__x0001__2010部署别损益归集" xfId="14"/>
    <cellStyle name="??_x0011_?_x0010_?" xfId="15"/>
    <cellStyle name="??_?.????" xfId="16"/>
    <cellStyle name="_2008年度投资计划明细" xfId="17"/>
    <cellStyle name="_2009년 투자계획 (500만$)확정" xfId="18"/>
    <cellStyle name="_20100305_Equipment_Plan(資金計劃) (投资计划)" xfId="19"/>
    <cellStyle name="_2011-02-财会部-金成珉" xfId="20"/>
    <cellStyle name="_ET_STYLE_NoName_00_" xfId="21"/>
    <cellStyle name="_ET_STYLE_NoName_00_ 2" xfId="22"/>
    <cellStyle name="_KSY R&amp;D 2008년 운영계획(08.01.12)" xfId="23"/>
    <cellStyle name="_KSY-2009년도 공장운영계획서 (확정 081231)" xfId="24"/>
    <cellStyle name="_KSY-2010经营计划v4.0(09.12.31)" xfId="25"/>
    <cellStyle name="_Sheet1" xfId="26"/>
    <cellStyle name="_电子技术部 2008年度 运营计划" xfId="27"/>
    <cellStyle name="_科目余额表0901" xfId="28"/>
    <cellStyle name="_资金实绩7月" xfId="29"/>
    <cellStyle name="_페이지, 수치변경의 워크시트" xfId="30"/>
    <cellStyle name="¤@?e_TEST-1 " xfId="31"/>
    <cellStyle name="0,0_x000d__x000a_NA_x000d__x000a_" xfId="32"/>
    <cellStyle name="0,0_x000d__x000a_NA_x000d__x000a_ 2" xfId="33"/>
    <cellStyle name="0,0_x000d__x000a_NA_x000d__x000a_ 2 2" xfId="34"/>
    <cellStyle name="0,0_x000d__x000a_NA_x000d__x000a_ 2 3" xfId="35"/>
    <cellStyle name="0,0_x000d__x000a_NA_x000d__x000a_ 3" xfId="36"/>
    <cellStyle name="0,0_x000d__x000a_NA_x000d__x000a_ 4" xfId="37"/>
    <cellStyle name="0,0_x000d__x000a_NA_x000d__x000a_ 5" xfId="38"/>
    <cellStyle name="20% - Accent1" xfId="39"/>
    <cellStyle name="20% - Accent2" xfId="40"/>
    <cellStyle name="20% - Accent3" xfId="41"/>
    <cellStyle name="20% - Accent4" xfId="42"/>
    <cellStyle name="20% - Accent5" xfId="43"/>
    <cellStyle name="20% - Accent6" xfId="44"/>
    <cellStyle name="20% - 강조색1" xfId="45"/>
    <cellStyle name="20% - 강조색1 2" xfId="46"/>
    <cellStyle name="20% - 강조색2" xfId="47"/>
    <cellStyle name="20% - 강조색2 2" xfId="48"/>
    <cellStyle name="20% - 강조색3" xfId="49"/>
    <cellStyle name="20% - 강조색3 2" xfId="50"/>
    <cellStyle name="20% - 강조색4" xfId="51"/>
    <cellStyle name="20% - 강조색4 2" xfId="52"/>
    <cellStyle name="20% - 강조색5" xfId="53"/>
    <cellStyle name="20% - 강조색5 2" xfId="54"/>
    <cellStyle name="20% - 강조색6" xfId="55"/>
    <cellStyle name="20% - 강조색6 2" xfId="56"/>
    <cellStyle name="20% - 强调文字颜色 1 2" xfId="57"/>
    <cellStyle name="20% - 强调文字颜色 1 3" xfId="58"/>
    <cellStyle name="20% - 强调文字颜色 2 2" xfId="59"/>
    <cellStyle name="20% - 强调文字颜色 2 3" xfId="60"/>
    <cellStyle name="20% - 强调文字颜色 3 2" xfId="61"/>
    <cellStyle name="20% - 强调文字颜色 3 3" xfId="62"/>
    <cellStyle name="20% - 强调文字颜色 4 2" xfId="63"/>
    <cellStyle name="20% - 强调文字颜色 4 3" xfId="64"/>
    <cellStyle name="20% - 强调文字颜色 5 2" xfId="65"/>
    <cellStyle name="20% - 强调文字颜色 5 3" xfId="66"/>
    <cellStyle name="20% - 强调文字颜色 6 2" xfId="67"/>
    <cellStyle name="20% - 强调文字颜色 6 3" xfId="68"/>
    <cellStyle name="40% - Accent1" xfId="69"/>
    <cellStyle name="40% - Accent2" xfId="70"/>
    <cellStyle name="40% - Accent3" xfId="71"/>
    <cellStyle name="40% - Accent4" xfId="72"/>
    <cellStyle name="40% - Accent5" xfId="73"/>
    <cellStyle name="40% - Accent6" xfId="74"/>
    <cellStyle name="40% - 강조색1" xfId="75"/>
    <cellStyle name="40% - 강조색1 2" xfId="76"/>
    <cellStyle name="40% - 강조색2" xfId="77"/>
    <cellStyle name="40% - 강조색2 2" xfId="78"/>
    <cellStyle name="40% - 강조색3" xfId="79"/>
    <cellStyle name="40% - 강조색3 2" xfId="80"/>
    <cellStyle name="40% - 강조색4" xfId="81"/>
    <cellStyle name="40% - 강조색4 2" xfId="82"/>
    <cellStyle name="40% - 강조색5" xfId="83"/>
    <cellStyle name="40% - 강조색5 2" xfId="84"/>
    <cellStyle name="40% - 강조색6" xfId="85"/>
    <cellStyle name="40% - 강조색6 2" xfId="86"/>
    <cellStyle name="40% - 强调文字颜色 1 2" xfId="87"/>
    <cellStyle name="40% - 强调文字颜色 1 3" xfId="88"/>
    <cellStyle name="40% - 强调文字颜色 2 2" xfId="89"/>
    <cellStyle name="40% - 强调文字颜色 2 3" xfId="90"/>
    <cellStyle name="40% - 强调文字颜色 3 2" xfId="91"/>
    <cellStyle name="40% - 强调文字颜色 3 3" xfId="92"/>
    <cellStyle name="40% - 强调文字颜色 4 2" xfId="93"/>
    <cellStyle name="40% - 强调文字颜色 4 3" xfId="94"/>
    <cellStyle name="40% - 强调文字颜色 5 2" xfId="95"/>
    <cellStyle name="40% - 强调文字颜色 5 3" xfId="96"/>
    <cellStyle name="40% - 强调文字颜色 6 2" xfId="97"/>
    <cellStyle name="40% - 强调文字颜色 6 3" xfId="98"/>
    <cellStyle name="60% - Accent1" xfId="99"/>
    <cellStyle name="60% - Accent2" xfId="100"/>
    <cellStyle name="60% - Accent3" xfId="101"/>
    <cellStyle name="60% - Accent4" xfId="102"/>
    <cellStyle name="60% - Accent5" xfId="103"/>
    <cellStyle name="60% - Accent6" xfId="104"/>
    <cellStyle name="60% - 강조색1" xfId="105"/>
    <cellStyle name="60% - 강조색1 2" xfId="106"/>
    <cellStyle name="60% - 강조색2" xfId="107"/>
    <cellStyle name="60% - 강조색2 2" xfId="108"/>
    <cellStyle name="60% - 강조색3" xfId="109"/>
    <cellStyle name="60% - 강조색3 2" xfId="110"/>
    <cellStyle name="60% - 강조색4" xfId="111"/>
    <cellStyle name="60% - 강조색4 2" xfId="112"/>
    <cellStyle name="60% - 강조색5" xfId="113"/>
    <cellStyle name="60% - 강조색5 2" xfId="114"/>
    <cellStyle name="60% - 강조색6" xfId="115"/>
    <cellStyle name="60% - 강조색6 2" xfId="116"/>
    <cellStyle name="60% - 强调文字颜色 1 2" xfId="117"/>
    <cellStyle name="60% - 强调文字颜色 1 3" xfId="118"/>
    <cellStyle name="60% - 强调文字颜色 2 2" xfId="119"/>
    <cellStyle name="60% - 强调文字颜色 2 3" xfId="120"/>
    <cellStyle name="60% - 强调文字颜色 3 2" xfId="121"/>
    <cellStyle name="60% - 强调文字颜色 3 3" xfId="122"/>
    <cellStyle name="60% - 强调文字颜色 4 2" xfId="123"/>
    <cellStyle name="60% - 强调文字颜色 4 3" xfId="124"/>
    <cellStyle name="60% - 强调文字颜色 5 2" xfId="125"/>
    <cellStyle name="60% - 强调文字颜色 5 3" xfId="126"/>
    <cellStyle name="60% - 强调文字颜色 6 2" xfId="127"/>
    <cellStyle name="60% - 强调文字颜色 6 3" xfId="128"/>
    <cellStyle name="A¨­￠￢￠O [0]_INQUIRY ￠?￥i¨u¡AAⓒ￢Aⓒª " xfId="129"/>
    <cellStyle name="A¨­￠￢￠O_INQUIRY ￠?￥i¨u¡AAⓒ￢Aⓒª " xfId="130"/>
    <cellStyle name="Accent1" xfId="131"/>
    <cellStyle name="Accent2" xfId="132"/>
    <cellStyle name="Accent3" xfId="133"/>
    <cellStyle name="Accent4" xfId="134"/>
    <cellStyle name="Accent5" xfId="135"/>
    <cellStyle name="Accent6" xfId="136"/>
    <cellStyle name="AeE­ [0]_¼oAI¼º " xfId="137"/>
    <cellStyle name="AeE­_¼oAI¼º " xfId="138"/>
    <cellStyle name="AeE¡ⓒ [0]_INQUIRY ￠?￥i¨u¡AAⓒ￢Aⓒª " xfId="139"/>
    <cellStyle name="AeE¡ⓒ_INQUIRY ￠?￥i¨u¡AAⓒ￢Aⓒª " xfId="140"/>
    <cellStyle name="AÞ¸¶ [0]_¼oAI¼º " xfId="141"/>
    <cellStyle name="AÞ¸¶_¼oAI¼º " xfId="142"/>
    <cellStyle name="Bad" xfId="143"/>
    <cellStyle name="C¡IA¨ª_¡ic¨u¡A¨￢I¨￢¡Æ AN¡Æe " xfId="144"/>
    <cellStyle name="C￥AØ_  FAB AIA¤  " xfId="145"/>
    <cellStyle name="Calc Currency (0)" xfId="146"/>
    <cellStyle name="Calc Currency (0) 2" xfId="147"/>
    <cellStyle name="Calculation" xfId="148"/>
    <cellStyle name="category" xfId="149"/>
    <cellStyle name="Check Cell" xfId="150"/>
    <cellStyle name="Column Heading" xfId="151"/>
    <cellStyle name="Comma" xfId="152"/>
    <cellStyle name="Comma  - Style1" xfId="153"/>
    <cellStyle name="Comma  - Style1 2" xfId="154"/>
    <cellStyle name="Comma  - Style1 3" xfId="155"/>
    <cellStyle name="Comma  - Style1 4" xfId="156"/>
    <cellStyle name="Comma  - Style1 5" xfId="157"/>
    <cellStyle name="Comma  - Style1 6" xfId="158"/>
    <cellStyle name="Comma  - Style1 7" xfId="159"/>
    <cellStyle name="Comma  - Style1 8" xfId="160"/>
    <cellStyle name="Comma  - Style2" xfId="161"/>
    <cellStyle name="Comma  - Style2 2" xfId="162"/>
    <cellStyle name="Comma  - Style2 3" xfId="163"/>
    <cellStyle name="Comma  - Style2 4" xfId="164"/>
    <cellStyle name="Comma  - Style2 5" xfId="165"/>
    <cellStyle name="Comma  - Style2 6" xfId="166"/>
    <cellStyle name="Comma  - Style2 7" xfId="167"/>
    <cellStyle name="Comma  - Style2 8" xfId="168"/>
    <cellStyle name="Comma  - Style3" xfId="169"/>
    <cellStyle name="Comma  - Style3 2" xfId="170"/>
    <cellStyle name="Comma  - Style3 3" xfId="171"/>
    <cellStyle name="Comma  - Style3 4" xfId="172"/>
    <cellStyle name="Comma  - Style3 5" xfId="173"/>
    <cellStyle name="Comma  - Style3 6" xfId="174"/>
    <cellStyle name="Comma  - Style3 7" xfId="175"/>
    <cellStyle name="Comma  - Style3 8" xfId="176"/>
    <cellStyle name="Comma  - Style4" xfId="177"/>
    <cellStyle name="Comma  - Style4 2" xfId="178"/>
    <cellStyle name="Comma  - Style4 3" xfId="179"/>
    <cellStyle name="Comma  - Style4 4" xfId="180"/>
    <cellStyle name="Comma  - Style4 5" xfId="181"/>
    <cellStyle name="Comma  - Style4 6" xfId="182"/>
    <cellStyle name="Comma  - Style4 7" xfId="183"/>
    <cellStyle name="Comma  - Style4 8" xfId="184"/>
    <cellStyle name="Comma  - Style5" xfId="185"/>
    <cellStyle name="Comma  - Style5 2" xfId="186"/>
    <cellStyle name="Comma  - Style5 3" xfId="187"/>
    <cellStyle name="Comma  - Style5 4" xfId="188"/>
    <cellStyle name="Comma  - Style5 5" xfId="189"/>
    <cellStyle name="Comma  - Style5 6" xfId="190"/>
    <cellStyle name="Comma  - Style5 7" xfId="191"/>
    <cellStyle name="Comma  - Style5 8" xfId="192"/>
    <cellStyle name="Comma  - Style6" xfId="193"/>
    <cellStyle name="Comma  - Style6 2" xfId="194"/>
    <cellStyle name="Comma  - Style6 3" xfId="195"/>
    <cellStyle name="Comma  - Style6 4" xfId="196"/>
    <cellStyle name="Comma  - Style6 5" xfId="197"/>
    <cellStyle name="Comma  - Style6 6" xfId="198"/>
    <cellStyle name="Comma  - Style6 7" xfId="199"/>
    <cellStyle name="Comma  - Style6 8" xfId="200"/>
    <cellStyle name="Comma  - Style7" xfId="201"/>
    <cellStyle name="Comma  - Style7 2" xfId="202"/>
    <cellStyle name="Comma  - Style7 3" xfId="203"/>
    <cellStyle name="Comma  - Style7 4" xfId="204"/>
    <cellStyle name="Comma  - Style7 5" xfId="205"/>
    <cellStyle name="Comma  - Style7 6" xfId="206"/>
    <cellStyle name="Comma  - Style7 7" xfId="207"/>
    <cellStyle name="Comma  - Style7 8" xfId="208"/>
    <cellStyle name="Comma  - Style8" xfId="209"/>
    <cellStyle name="Comma  - Style8 2" xfId="210"/>
    <cellStyle name="Comma  - Style8 3" xfId="211"/>
    <cellStyle name="Comma  - Style8 4" xfId="212"/>
    <cellStyle name="Comma  - Style8 5" xfId="213"/>
    <cellStyle name="Comma  - Style8 6" xfId="214"/>
    <cellStyle name="Comma  - Style8 7" xfId="215"/>
    <cellStyle name="Comma  - Style8 8" xfId="216"/>
    <cellStyle name="Comma [0]" xfId="217"/>
    <cellStyle name="Comma [0] 2" xfId="218"/>
    <cellStyle name="Comma [0] 3" xfId="219"/>
    <cellStyle name="Comma [0] 4" xfId="220"/>
    <cellStyle name="Comma [0] 5" xfId="221"/>
    <cellStyle name="Comma [0] 6" xfId="222"/>
    <cellStyle name="Comma_ SG&amp;A Bridge " xfId="223"/>
    <cellStyle name="Comma0" xfId="224"/>
    <cellStyle name="Copied" xfId="225"/>
    <cellStyle name="Curren?_x0012_퐀_x0017_?" xfId="226"/>
    <cellStyle name="Currency" xfId="227"/>
    <cellStyle name="Currency [0]" xfId="228"/>
    <cellStyle name="Currency [0] 2" xfId="229"/>
    <cellStyle name="Currency [0] 3" xfId="230"/>
    <cellStyle name="Currency [0] 4" xfId="231"/>
    <cellStyle name="Currency [0] 5" xfId="232"/>
    <cellStyle name="Currency [0] 6" xfId="233"/>
    <cellStyle name="Currency_ SG&amp;A Bridge " xfId="234"/>
    <cellStyle name="Currency0" xfId="235"/>
    <cellStyle name="Currency0 2" xfId="236"/>
    <cellStyle name="Currency1" xfId="237"/>
    <cellStyle name="Date" xfId="238"/>
    <cellStyle name="Entered" xfId="239"/>
    <cellStyle name="Euro" xfId="240"/>
    <cellStyle name="Explanatory Text" xfId="241"/>
    <cellStyle name="Fixed" xfId="242"/>
    <cellStyle name="Fixed 2" xfId="243"/>
    <cellStyle name="Fixed_PJT원가정리 " xfId="244"/>
    <cellStyle name="Followed Hyperlink_0331longsht" xfId="245"/>
    <cellStyle name="Good" xfId="246"/>
    <cellStyle name="Grey" xfId="247"/>
    <cellStyle name="Grey 2" xfId="248"/>
    <cellStyle name="HEADER" xfId="249"/>
    <cellStyle name="Header1" xfId="250"/>
    <cellStyle name="Header2" xfId="251"/>
    <cellStyle name="Heading 1" xfId="252"/>
    <cellStyle name="Heading 2" xfId="253"/>
    <cellStyle name="Heading 3" xfId="254"/>
    <cellStyle name="Heading 4" xfId="255"/>
    <cellStyle name="Heading1" xfId="256"/>
    <cellStyle name="Heading1 2" xfId="257"/>
    <cellStyle name="Heading1_PJT원가정리 " xfId="258"/>
    <cellStyle name="Heading2" xfId="259"/>
    <cellStyle name="Heading2 2" xfId="260"/>
    <cellStyle name="Heading2_PJT원가정리 " xfId="261"/>
    <cellStyle name="Hyperlink_0331ytd_cal" xfId="262"/>
    <cellStyle name="Input" xfId="263"/>
    <cellStyle name="Input [yellow]" xfId="264"/>
    <cellStyle name="Input [yellow] 2" xfId="265"/>
    <cellStyle name="Linked Cell" xfId="266"/>
    <cellStyle name="Model" xfId="267"/>
    <cellStyle name="Neutral" xfId="268"/>
    <cellStyle name="no dec" xfId="269"/>
    <cellStyle name="Normal - Style1" xfId="270"/>
    <cellStyle name="Normal - Style1 2" xfId="271"/>
    <cellStyle name="Normal - Style1 3" xfId="272"/>
    <cellStyle name="Normal - Style1 4" xfId="273"/>
    <cellStyle name="Normal - Style1 5" xfId="274"/>
    <cellStyle name="Normal - Style1 6" xfId="275"/>
    <cellStyle name="Normal - Style1 7" xfId="276"/>
    <cellStyle name="Normal - 유형1" xfId="277"/>
    <cellStyle name="Normal - 유형2" xfId="278"/>
    <cellStyle name="Normal - 유형3" xfId="279"/>
    <cellStyle name="Normal - 유형4" xfId="280"/>
    <cellStyle name="Normal - 유형5" xfId="281"/>
    <cellStyle name="Normal - 유형6" xfId="282"/>
    <cellStyle name="Normal - 유형7" xfId="283"/>
    <cellStyle name="Normal - 유형8" xfId="284"/>
    <cellStyle name="Normal_ SG&amp;A Bridge " xfId="285"/>
    <cellStyle name="Note" xfId="286"/>
    <cellStyle name="Ńurrency [0]_Full Year FY96_Di9K0p5bbwD9Gq2KT1OAR4Dxx" xfId="287"/>
    <cellStyle name="oft Excel]_x000a__x000d_Comment=open=/f を指定すると、ユーザー定義関数を関数貼り付けの一覧に登録することができます。_x000a__x000d_Maximized" xfId="288"/>
    <cellStyle name="Output" xfId="289"/>
    <cellStyle name="Percent" xfId="290"/>
    <cellStyle name="Percent [2]" xfId="291"/>
    <cellStyle name="Percent_2002년FS" xfId="292"/>
    <cellStyle name="RevList" xfId="293"/>
    <cellStyle name="SAPBEXaggData" xfId="294"/>
    <cellStyle name="SAPBEXchaText_xSAPtemp8022" xfId="295"/>
    <cellStyle name="SAPBEXstdData" xfId="296"/>
    <cellStyle name="SAPBEXstdItem" xfId="297"/>
    <cellStyle name="Style 1" xfId="298"/>
    <cellStyle name="subhead" xfId="299"/>
    <cellStyle name="Subtotal" xfId="300"/>
    <cellStyle name="Title" xfId="301"/>
    <cellStyle name="Total" xfId="302"/>
    <cellStyle name="Total 2" xfId="303"/>
    <cellStyle name="Total_PJT원가정리 " xfId="304"/>
    <cellStyle name="Warning Text" xfId="305"/>
    <cellStyle name="강조색1" xfId="306"/>
    <cellStyle name="강조색1 2" xfId="307"/>
    <cellStyle name="강조색2" xfId="308"/>
    <cellStyle name="강조색2 2" xfId="309"/>
    <cellStyle name="강조색3" xfId="310"/>
    <cellStyle name="강조색3 2" xfId="311"/>
    <cellStyle name="강조색4" xfId="312"/>
    <cellStyle name="강조색4 2" xfId="313"/>
    <cellStyle name="강조색5" xfId="314"/>
    <cellStyle name="강조색5 2" xfId="315"/>
    <cellStyle name="강조색6" xfId="316"/>
    <cellStyle name="강조색6 2" xfId="317"/>
    <cellStyle name="百分比 10" xfId="318"/>
    <cellStyle name="百分比 13" xfId="319"/>
    <cellStyle name="百分比 2" xfId="320"/>
    <cellStyle name="百分比 2 2" xfId="321"/>
    <cellStyle name="百分比 2 3" xfId="322"/>
    <cellStyle name="百分比 2 4" xfId="323"/>
    <cellStyle name="百分比 3" xfId="324"/>
    <cellStyle name="百分比 3 2" xfId="325"/>
    <cellStyle name="百分比 4" xfId="326"/>
    <cellStyle name="百分比 5" xfId="327"/>
    <cellStyle name="百分比 6" xfId="328"/>
    <cellStyle name="百分比 7" xfId="329"/>
    <cellStyle name="百分比 8" xfId="330"/>
    <cellStyle name="百分比 9" xfId="331"/>
    <cellStyle name="标题 1 2" xfId="332"/>
    <cellStyle name="标题 1 3" xfId="333"/>
    <cellStyle name="标题 2 2" xfId="334"/>
    <cellStyle name="标题 2 3" xfId="335"/>
    <cellStyle name="标题 3 2" xfId="336"/>
    <cellStyle name="标题 3 3" xfId="337"/>
    <cellStyle name="标题 4 2" xfId="338"/>
    <cellStyle name="标题 4 3" xfId="339"/>
    <cellStyle name="标题 5" xfId="340"/>
    <cellStyle name="标题 6" xfId="341"/>
    <cellStyle name="標準__BOMChange" xfId="342"/>
    <cellStyle name="경고문" xfId="343"/>
    <cellStyle name="경고문 2" xfId="344"/>
    <cellStyle name="계산" xfId="345"/>
    <cellStyle name="계산 2" xfId="346"/>
    <cellStyle name="고정소숫점" xfId="347"/>
    <cellStyle name="고정출력1" xfId="348"/>
    <cellStyle name="고정출력2" xfId="349"/>
    <cellStyle name="差 2" xfId="350"/>
    <cellStyle name="差 3" xfId="351"/>
    <cellStyle name="差_08년 투자분 감가" xfId="352"/>
    <cellStyle name="差_1 2011年KSY进口报关业务报告" xfId="353"/>
    <cellStyle name="差_1 2011年KSY进口报关业务报告 (2)" xfId="354"/>
    <cellStyle name="差_1 2011年KSY进口报关业务报告 (2) 2" xfId="355"/>
    <cellStyle name="差_1 2011年KSY进口报关业务报告 2" xfId="356"/>
    <cellStyle name="差_1 2011年KSY进口报关业务报告 3" xfId="357"/>
    <cellStyle name="差_1 2012年KSY进口报关业务报告" xfId="358"/>
    <cellStyle name="差_1 2012年KSY进口报关业务报告 (2)" xfId="359"/>
    <cellStyle name="差_1.2011年KSY进口报关业务报告" xfId="360"/>
    <cellStyle name="差_1.2011年KSY进口报关业务报告 2" xfId="361"/>
    <cellStyle name="差_10月份ACT-BAL" xfId="362"/>
    <cellStyle name="差_10月份ACT-BAL 2" xfId="363"/>
    <cellStyle name="差_11年 8月份 ACT-BAL  (2)" xfId="364"/>
    <cellStyle name="差_11年 8月份 ACT-BAL  (2) 2" xfId="365"/>
    <cellStyle name="差_11年 9月份 ACT-BAL " xfId="366"/>
    <cellStyle name="差_11年 9月份 ACT-BAL  2" xfId="367"/>
    <cellStyle name="差_11月 KSY 快递月报" xfId="368"/>
    <cellStyle name="差_11月份ACT-BAL (3)" xfId="369"/>
    <cellStyle name="差_12月份ACT-BAL" xfId="370"/>
    <cellStyle name="差_17 KSY 快递台帐" xfId="371"/>
    <cellStyle name="差_17 KSY 快递台帐 2" xfId="372"/>
    <cellStyle name="差_20100305_Equipment_Plan(資金計劃) (投资计划)" xfId="373"/>
    <cellStyle name="差_2010KSY경영실적보고" xfId="374"/>
    <cellStyle name="差_2010部署别损益归集" xfId="375"/>
    <cellStyle name="差_201101 KSY經營報告" xfId="376"/>
    <cellStyle name="差_2011KPI" xfId="377"/>
    <cellStyle name="差_2011年sales total(PF1.05)" xfId="378"/>
    <cellStyle name="差_2012月别ACT-BAL" xfId="379"/>
    <cellStyle name="差_2012月别ACT-BAL (4)" xfId="380"/>
    <cellStyle name="差_4.KSY出口明细  (2010年)" xfId="381"/>
    <cellStyle name="差_4.KSY出口明细  (2010年) 2" xfId="382"/>
    <cellStyle name="差_4.KSY出口明细  (2010年) 3" xfId="383"/>
    <cellStyle name="差_4.KSY出口明细(2011)" xfId="384"/>
    <cellStyle name="差_4.KSY出口明细(2011) 2" xfId="385"/>
    <cellStyle name="差_4.KSY出口明细(2012)" xfId="386"/>
    <cellStyle name="差_5555" xfId="387"/>
    <cellStyle name="差_6 KSY 运费关联报告 2010 07" xfId="388"/>
    <cellStyle name="差_6 KSY 运费关联报告 2010 07 2" xfId="389"/>
    <cellStyle name="差_6 KSY 运费关联报告 2010 07 3" xfId="390"/>
    <cellStyle name="差_Book3 (2)" xfId="391"/>
    <cellStyle name="差_KSY 10月 快递月报" xfId="392"/>
    <cellStyle name="差_KSY 10月 快递月报 2" xfId="393"/>
    <cellStyle name="差_KSY R&amp;D 2008년 운영계획(08.01.12)" xfId="394"/>
    <cellStyle name="差_KSY 快递台帐" xfId="395"/>
    <cellStyle name="差_KSY 快递台帐 (2)" xfId="396"/>
    <cellStyle name="差_KSY 快递月报" xfId="397"/>
    <cellStyle name="差_KSY 物流T业务报告A (201007)" xfId="398"/>
    <cellStyle name="差_KSY 物流T业务报告A (201007) 2" xfId="399"/>
    <cellStyle name="差_KSY 物流T业务报告A (201007) 3" xfId="400"/>
    <cellStyle name="差_KSY 物流T业务报告A (2011.09)" xfId="401"/>
    <cellStyle name="差_KSY 物流T业务报告A (2011.09) 2" xfId="402"/>
    <cellStyle name="差_KSY 物流T业务报告A (2012.02)" xfId="403"/>
    <cellStyle name="差_KSY 物流T业务报告B (2011.12)" xfId="404"/>
    <cellStyle name="差_KSY 物流T业务报告B (2012.01)" xfId="405"/>
    <cellStyle name="差_KSY-2008년도 공장운영계획서 -(내부관리용)" xfId="406"/>
    <cellStyle name="差_KSY-2010经营计划v4.0(09.12.31)" xfId="407"/>
    <cellStyle name="差_KSY进口，税费台账" xfId="408"/>
    <cellStyle name="差_KSY进口，税费台账 2" xfId="409"/>
    <cellStyle name="差_Y2011 人員計劃_11.16" xfId="410"/>
    <cellStyle name="差_副本Y2011设备投资计划-财务(20101203)" xfId="411"/>
    <cellStyle name="常规" xfId="0" builtinId="0"/>
    <cellStyle name="常规 10" xfId="412"/>
    <cellStyle name="常规 10 2" xfId="413"/>
    <cellStyle name="常规 10 4 3 2 2" xfId="7"/>
    <cellStyle name="常规 10 6 3" xfId="414"/>
    <cellStyle name="常规 11" xfId="415"/>
    <cellStyle name="常规 11 2" xfId="416"/>
    <cellStyle name="常规 12" xfId="417"/>
    <cellStyle name="常规 12 2" xfId="418"/>
    <cellStyle name="常规 12 2 2 2" xfId="419"/>
    <cellStyle name="常规 13" xfId="420"/>
    <cellStyle name="常规 13 2" xfId="421"/>
    <cellStyle name="常规 14" xfId="422"/>
    <cellStyle name="常规 14 2" xfId="423"/>
    <cellStyle name="常规 14 2 2" xfId="424"/>
    <cellStyle name="常规 14 3" xfId="5"/>
    <cellStyle name="常规 15" xfId="425"/>
    <cellStyle name="常规 16" xfId="426"/>
    <cellStyle name="常规 17" xfId="427"/>
    <cellStyle name="常规 18" xfId="428"/>
    <cellStyle name="常规 19" xfId="429"/>
    <cellStyle name="常规 19 4" xfId="4"/>
    <cellStyle name="常规 19 4 10" xfId="3"/>
    <cellStyle name="常规 19 4 78" xfId="6"/>
    <cellStyle name="常规 2" xfId="8"/>
    <cellStyle name="常规 2 2" xfId="430"/>
    <cellStyle name="常规 2 3" xfId="431"/>
    <cellStyle name="常规 2 3 11" xfId="432"/>
    <cellStyle name="常规 2 4" xfId="433"/>
    <cellStyle name="常规 2 5" xfId="434"/>
    <cellStyle name="常规 2 6" xfId="435"/>
    <cellStyle name="常规 2 7" xfId="436"/>
    <cellStyle name="常规 20" xfId="437"/>
    <cellStyle name="常规 21" xfId="438"/>
    <cellStyle name="常规 23" xfId="647"/>
    <cellStyle name="常规 3" xfId="9"/>
    <cellStyle name="常规 3 2" xfId="439"/>
    <cellStyle name="常规 3 3" xfId="440"/>
    <cellStyle name="常规 3 4" xfId="441"/>
    <cellStyle name="常规 3 5" xfId="442"/>
    <cellStyle name="常规 32" xfId="443"/>
    <cellStyle name="常规 4" xfId="444"/>
    <cellStyle name="常规 4 2" xfId="445"/>
    <cellStyle name="常规 4 3" xfId="446"/>
    <cellStyle name="常规 4 4" xfId="447"/>
    <cellStyle name="常规 5" xfId="448"/>
    <cellStyle name="常规 5 2" xfId="449"/>
    <cellStyle name="常规 5 2 2" xfId="450"/>
    <cellStyle name="常规 5 3" xfId="451"/>
    <cellStyle name="常规 5 4" xfId="452"/>
    <cellStyle name="常规 5 5" xfId="453"/>
    <cellStyle name="常规 6" xfId="454"/>
    <cellStyle name="常规 6 2" xfId="455"/>
    <cellStyle name="常规 6 3" xfId="456"/>
    <cellStyle name="常规 6 4" xfId="457"/>
    <cellStyle name="常规 6 5" xfId="458"/>
    <cellStyle name="常规 7" xfId="459"/>
    <cellStyle name="常规 7 2" xfId="460"/>
    <cellStyle name="常规 7 3" xfId="461"/>
    <cellStyle name="常规 8" xfId="462"/>
    <cellStyle name="常规 8 2" xfId="463"/>
    <cellStyle name="常规 9" xfId="464"/>
    <cellStyle name="常规 9 2" xfId="465"/>
    <cellStyle name="常规_生产3部MOLD-1007 2 2" xfId="2"/>
    <cellStyle name="超级链接" xfId="466"/>
    <cellStyle name="超级链接 2" xfId="467"/>
    <cellStyle name="超级链接 3" xfId="468"/>
    <cellStyle name="超级链接 4" xfId="469"/>
    <cellStyle name="超级链接 5" xfId="470"/>
    <cellStyle name="超级链接 6" xfId="471"/>
    <cellStyle name="超级链接 7" xfId="472"/>
    <cellStyle name="超级链接 8" xfId="473"/>
    <cellStyle name="超级链接_FI" xfId="474"/>
    <cellStyle name="超链接 2" xfId="475"/>
    <cellStyle name="나쁨" xfId="476"/>
    <cellStyle name="나쁨 2" xfId="477"/>
    <cellStyle name="날짜" xfId="478"/>
    <cellStyle name="好 2" xfId="479"/>
    <cellStyle name="好 3" xfId="480"/>
    <cellStyle name="好_08년 투자분 감가" xfId="481"/>
    <cellStyle name="好_20100305_Equipment_Plan(資金計劃) (投资计划)" xfId="482"/>
    <cellStyle name="好_2010KSY경영실적보고" xfId="483"/>
    <cellStyle name="好_2010部署别损益归集" xfId="484"/>
    <cellStyle name="好_201101 KSY經營報告" xfId="485"/>
    <cellStyle name="好_2011KPI" xfId="486"/>
    <cellStyle name="好_2011年sales total(PF1.05)" xfId="487"/>
    <cellStyle name="好_5555" xfId="488"/>
    <cellStyle name="好_Book3 (2)" xfId="489"/>
    <cellStyle name="好_KSY R&amp;D 2008년 운영계획(08.01.12)" xfId="490"/>
    <cellStyle name="好_KSY-2008년도 공장운영계획서 -(내부관리용)" xfId="491"/>
    <cellStyle name="好_KSY-2010经营计划v4.0(09.12.31)" xfId="492"/>
    <cellStyle name="好_Y2011 人員計劃_11.16" xfId="493"/>
    <cellStyle name="好_副本Y2011设备投资计划-财务(20101203)" xfId="494"/>
    <cellStyle name="桁区切り [0.00]_0411____" xfId="495"/>
    <cellStyle name="桁区切り_Book1" xfId="496"/>
    <cellStyle name="后继超级链接" xfId="497"/>
    <cellStyle name="后继超级链接 2" xfId="498"/>
    <cellStyle name="后继超级链接 3" xfId="499"/>
    <cellStyle name="后继超级链接 4" xfId="500"/>
    <cellStyle name="后继超级链接 5" xfId="501"/>
    <cellStyle name="后继超级链接 6" xfId="502"/>
    <cellStyle name="后继超级链接 7" xfId="503"/>
    <cellStyle name="后继超级链接 8" xfId="504"/>
    <cellStyle name="汇总 2" xfId="505"/>
    <cellStyle name="汇总 3" xfId="506"/>
    <cellStyle name="货币 2" xfId="507"/>
    <cellStyle name="计算 2" xfId="508"/>
    <cellStyle name="计算 3" xfId="509"/>
    <cellStyle name="检查单元格 2" xfId="510"/>
    <cellStyle name="检查单元格 3" xfId="511"/>
    <cellStyle name="解释性文本 2" xfId="512"/>
    <cellStyle name="解释性文本 3" xfId="513"/>
    <cellStyle name="警告文本 2" xfId="514"/>
    <cellStyle name="警告文本 3" xfId="515"/>
    <cellStyle name="달러" xfId="516"/>
    <cellStyle name="链接单元格 2" xfId="517"/>
    <cellStyle name="链接单元格 3" xfId="518"/>
    <cellStyle name="뒤에 오는 하이퍼링크_Book1" xfId="519"/>
    <cellStyle name="霓付 [0]_97MBO" xfId="520"/>
    <cellStyle name="霓付_97MBO" xfId="521"/>
    <cellStyle name="똿뗦먛귟 [0.00]_laroux" xfId="522"/>
    <cellStyle name="똿뗦먛귟_laroux" xfId="523"/>
    <cellStyle name="烹拳 [0]_97MBO" xfId="524"/>
    <cellStyle name="烹拳_97MBO" xfId="525"/>
    <cellStyle name="普通_ 白土" xfId="526"/>
    <cellStyle name="千分位[0]_ 白土" xfId="527"/>
    <cellStyle name="千分位_ 白土" xfId="528"/>
    <cellStyle name="千位[0]_laroux" xfId="529"/>
    <cellStyle name="千位_laroux" xfId="530"/>
    <cellStyle name="千位分隔" xfId="1" builtinId="3"/>
    <cellStyle name="千位分隔 10" xfId="531"/>
    <cellStyle name="千位分隔 10 2 2" xfId="11"/>
    <cellStyle name="千位分隔 11" xfId="532"/>
    <cellStyle name="千位分隔 15" xfId="533"/>
    <cellStyle name="千位分隔 2" xfId="10"/>
    <cellStyle name="千位分隔 2 2" xfId="534"/>
    <cellStyle name="千位分隔 2 2 2" xfId="535"/>
    <cellStyle name="千位分隔 2 3" xfId="536"/>
    <cellStyle name="千位分隔 2 4" xfId="537"/>
    <cellStyle name="千位分隔 2 5" xfId="538"/>
    <cellStyle name="千位分隔 3" xfId="539"/>
    <cellStyle name="千位分隔 3 2" xfId="540"/>
    <cellStyle name="千位分隔 3 3" xfId="541"/>
    <cellStyle name="千位分隔 4" xfId="542"/>
    <cellStyle name="千位分隔 4 2" xfId="543"/>
    <cellStyle name="千位分隔 5" xfId="544"/>
    <cellStyle name="千位分隔 6" xfId="545"/>
    <cellStyle name="千位分隔 7" xfId="546"/>
    <cellStyle name="千位分隔 8" xfId="547"/>
    <cellStyle name="千位分隔 9" xfId="548"/>
    <cellStyle name="千位分隔[0] 2" xfId="549"/>
    <cellStyle name="千位分隔[0] 2 2" xfId="550"/>
    <cellStyle name="千位分隔[0] 2 3" xfId="551"/>
    <cellStyle name="千位分隔[0] 3" xfId="552"/>
    <cellStyle name="千位分隔[0] 4" xfId="553"/>
    <cellStyle name="千位分隔[0] 5" xfId="554"/>
    <cellStyle name="钎霖_12岿 " xfId="555"/>
    <cellStyle name="强调文字颜色 1 2" xfId="556"/>
    <cellStyle name="强调文字颜色 1 3" xfId="557"/>
    <cellStyle name="强调文字颜色 2 2" xfId="558"/>
    <cellStyle name="强调文字颜色 2 3" xfId="559"/>
    <cellStyle name="强调文字颜色 3 2" xfId="560"/>
    <cellStyle name="强调文字颜色 3 3" xfId="561"/>
    <cellStyle name="强调文字颜色 4 2" xfId="562"/>
    <cellStyle name="强调文字颜色 4 3" xfId="563"/>
    <cellStyle name="强调文字颜色 5 2" xfId="564"/>
    <cellStyle name="强调文字颜色 5 3" xfId="565"/>
    <cellStyle name="强调文字颜色 6 2" xfId="566"/>
    <cellStyle name="强调文字颜色 6 3" xfId="567"/>
    <cellStyle name="适中 2" xfId="568"/>
    <cellStyle name="适中 3" xfId="569"/>
    <cellStyle name="输出 2" xfId="570"/>
    <cellStyle name="输出 3" xfId="571"/>
    <cellStyle name="输入 2" xfId="572"/>
    <cellStyle name="输入 3" xfId="573"/>
    <cellStyle name="通貨 [0.00]_month plan" xfId="574"/>
    <cellStyle name="通貨_month plan" xfId="575"/>
    <cellStyle name="메모" xfId="576"/>
    <cellStyle name="메모 2" xfId="577"/>
    <cellStyle name="未定義" xfId="578"/>
    <cellStyle name="样式 1" xfId="579"/>
    <cellStyle name="样式 1 2" xfId="580"/>
    <cellStyle name="样式 1 3" xfId="581"/>
    <cellStyle name="样式 1 4" xfId="582"/>
    <cellStyle name="一般_306B Monthly Reconciliation" xfId="583"/>
    <cellStyle name="믅됞 [0.00]_laroux" xfId="584"/>
    <cellStyle name="믅됞_laroux" xfId="585"/>
    <cellStyle name="보통" xfId="586"/>
    <cellStyle name="보통 2" xfId="587"/>
    <cellStyle name="注释 2" xfId="588"/>
    <cellStyle name="注释 3" xfId="589"/>
    <cellStyle name="注释 4" xfId="590"/>
    <cellStyle name="뷭?_BOOKSHIP" xfId="591"/>
    <cellStyle name="설명 텍스트" xfId="592"/>
    <cellStyle name="설명 텍스트 2" xfId="593"/>
    <cellStyle name="셀 확인" xfId="594"/>
    <cellStyle name="셀 확인 2" xfId="595"/>
    <cellStyle name="숫자(R)" xfId="596"/>
    <cellStyle name="쉼표 [0] 2" xfId="597"/>
    <cellStyle name="쉼표 [0]_0.0.0.0.0.2006KSY_PRICE(060427)" xfId="598"/>
    <cellStyle name="쉼표_2003年損益計劃(기획용)" xfId="599"/>
    <cellStyle name="스타일 1" xfId="600"/>
    <cellStyle name="안건회계법인" xfId="601"/>
    <cellStyle name="연결된 셀" xfId="602"/>
    <cellStyle name="연결된 셀 2" xfId="603"/>
    <cellStyle name="요약" xfId="604"/>
    <cellStyle name="요약 2" xfId="605"/>
    <cellStyle name="입력" xfId="606"/>
    <cellStyle name="입력 2" xfId="607"/>
    <cellStyle name="자리수" xfId="608"/>
    <cellStyle name="자리수0" xfId="609"/>
    <cellStyle name="제목" xfId="610"/>
    <cellStyle name="제목 1" xfId="611"/>
    <cellStyle name="제목 1 2" xfId="612"/>
    <cellStyle name="제목 2" xfId="613"/>
    <cellStyle name="제목 2 2" xfId="614"/>
    <cellStyle name="제목 3" xfId="615"/>
    <cellStyle name="제목 3 2" xfId="616"/>
    <cellStyle name="제목 4" xfId="617"/>
    <cellStyle name="제목 4 2" xfId="618"/>
    <cellStyle name="제목 5" xfId="619"/>
    <cellStyle name="좋음" xfId="620"/>
    <cellStyle name="좋음 2" xfId="621"/>
    <cellStyle name="지정되지 않음" xfId="622"/>
    <cellStyle name="지정되지 않음 2" xfId="623"/>
    <cellStyle name="출력" xfId="624"/>
    <cellStyle name="출력 2" xfId="625"/>
    <cellStyle name="콤마 [0]_   1997   " xfId="626"/>
    <cellStyle name="콤마_   1997   " xfId="627"/>
    <cellStyle name="통화 [0]_06S99" xfId="628"/>
    <cellStyle name="통화_06S99" xfId="629"/>
    <cellStyle name="표준 - Style1" xfId="630"/>
    <cellStyle name="표준 - Style2" xfId="631"/>
    <cellStyle name="표준 - Style3" xfId="632"/>
    <cellStyle name="표준 - Style4" xfId="633"/>
    <cellStyle name="표준 - Style5" xfId="634"/>
    <cellStyle name="표준 - Style6" xfId="635"/>
    <cellStyle name="표준 - Style7" xfId="636"/>
    <cellStyle name="표준 - Style8" xfId="637"/>
    <cellStyle name="표준 - 유형1" xfId="638"/>
    <cellStyle name="표준 - 유형2" xfId="639"/>
    <cellStyle name="표준 - 유형3" xfId="640"/>
    <cellStyle name="표준 - 유형4" xfId="641"/>
    <cellStyle name="표준 - 유형5" xfId="642"/>
    <cellStyle name="표준 - 유형6" xfId="643"/>
    <cellStyle name="표준 - 유형7" xfId="644"/>
    <cellStyle name="표준 - 유형8" xfId="645"/>
    <cellStyle name="표준_0.0.0.0.0.2006KSY_PRICE(060427)" xfId="6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628650</xdr:colOff>
          <xdr:row>37</xdr:row>
          <xdr:rowOff>66675</xdr:rowOff>
        </xdr:from>
        <xdr:to>
          <xdr:col>18</xdr:col>
          <xdr:colOff>538163</xdr:colOff>
          <xdr:row>39</xdr:row>
          <xdr:rowOff>123825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22860</xdr:colOff>
      <xdr:row>54</xdr:row>
      <xdr:rowOff>22860</xdr:rowOff>
    </xdr:from>
    <xdr:to>
      <xdr:col>13</xdr:col>
      <xdr:colOff>297180</xdr:colOff>
      <xdr:row>55</xdr:row>
      <xdr:rowOff>160020</xdr:rowOff>
    </xdr:to>
    <xdr:sp macro="" textlink="">
      <xdr:nvSpPr>
        <xdr:cNvPr id="3" name="棱台 2"/>
        <xdr:cNvSpPr/>
      </xdr:nvSpPr>
      <xdr:spPr>
        <a:xfrm>
          <a:off x="2705100" y="11178540"/>
          <a:ext cx="2286000" cy="33528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华文细黑" panose="02010600040101010101" pitchFamily="2" charset="-122"/>
              <a:ea typeface="华文细黑" panose="02010600040101010101" pitchFamily="2" charset="-122"/>
            </a:rPr>
            <a:t>保存</a:t>
          </a:r>
        </a:p>
      </xdr:txBody>
    </xdr:sp>
    <xdr:clientData/>
  </xdr:twoCellAnchor>
  <xdr:twoCellAnchor>
    <xdr:from>
      <xdr:col>15</xdr:col>
      <xdr:colOff>175260</xdr:colOff>
      <xdr:row>36</xdr:row>
      <xdr:rowOff>15240</xdr:rowOff>
    </xdr:from>
    <xdr:to>
      <xdr:col>15</xdr:col>
      <xdr:colOff>518160</xdr:colOff>
      <xdr:row>37</xdr:row>
      <xdr:rowOff>7620</xdr:rowOff>
    </xdr:to>
    <xdr:sp macro="" textlink="">
      <xdr:nvSpPr>
        <xdr:cNvPr id="4" name="右箭头 3"/>
        <xdr:cNvSpPr/>
      </xdr:nvSpPr>
      <xdr:spPr>
        <a:xfrm>
          <a:off x="5539740" y="7589520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6" sqref="D16"/>
    </sheetView>
  </sheetViews>
  <sheetFormatPr defaultColWidth="8.875" defaultRowHeight="16.5"/>
  <cols>
    <col min="1" max="16384" width="8.875" style="1"/>
  </cols>
  <sheetData>
    <row r="1" spans="1:3">
      <c r="A1" s="6" t="s">
        <v>206</v>
      </c>
    </row>
    <row r="3" spans="1:3">
      <c r="B3" s="6" t="s">
        <v>196</v>
      </c>
    </row>
    <row r="4" spans="1:3">
      <c r="B4" s="6"/>
      <c r="C4" s="1" t="s">
        <v>197</v>
      </c>
    </row>
    <row r="5" spans="1:3">
      <c r="B5" s="6"/>
    </row>
    <row r="6" spans="1:3">
      <c r="B6" s="6" t="s">
        <v>198</v>
      </c>
    </row>
    <row r="7" spans="1:3">
      <c r="C7" s="1" t="s">
        <v>199</v>
      </c>
    </row>
    <row r="8" spans="1:3">
      <c r="C8" s="1" t="s">
        <v>200</v>
      </c>
    </row>
    <row r="9" spans="1:3">
      <c r="C9" s="1" t="s">
        <v>201</v>
      </c>
    </row>
    <row r="10" spans="1:3">
      <c r="C10" s="1" t="s">
        <v>202</v>
      </c>
    </row>
    <row r="12" spans="1:3">
      <c r="B12" s="1" t="s">
        <v>203</v>
      </c>
    </row>
    <row r="13" spans="1:3">
      <c r="C13" s="1" t="s">
        <v>205</v>
      </c>
    </row>
    <row r="14" spans="1:3">
      <c r="C14" s="1" t="s">
        <v>207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53"/>
  <sheetViews>
    <sheetView workbookViewId="0">
      <selection activeCell="R7" sqref="R7"/>
    </sheetView>
  </sheetViews>
  <sheetFormatPr defaultColWidth="9" defaultRowHeight="16.5"/>
  <cols>
    <col min="1" max="1" width="9" style="1"/>
    <col min="2" max="3" width="4.875" style="1" customWidth="1"/>
    <col min="4" max="4" width="5.625" style="1" customWidth="1"/>
    <col min="5" max="15" width="4.875" style="1" customWidth="1"/>
    <col min="16" max="18" width="9" style="1"/>
    <col min="19" max="19" width="8.25" style="1" customWidth="1"/>
    <col min="20" max="16384" width="9" style="1"/>
  </cols>
  <sheetData>
    <row r="1" spans="2:17">
      <c r="B1" s="6" t="s">
        <v>10</v>
      </c>
    </row>
    <row r="2" spans="2:17" ht="22.9" customHeight="1">
      <c r="B2" s="178" t="s">
        <v>0</v>
      </c>
      <c r="C2" s="178"/>
      <c r="D2" s="178"/>
      <c r="E2" s="179" t="s">
        <v>177</v>
      </c>
      <c r="F2" s="179"/>
      <c r="G2" s="179"/>
      <c r="H2" s="179"/>
      <c r="I2" s="178" t="s">
        <v>1</v>
      </c>
      <c r="J2" s="178"/>
      <c r="K2" s="178"/>
      <c r="L2" s="180" t="s">
        <v>178</v>
      </c>
      <c r="M2" s="180"/>
      <c r="N2" s="180"/>
      <c r="O2" s="180"/>
    </row>
    <row r="3" spans="2:17" ht="22.9" customHeight="1">
      <c r="B3" s="178" t="s">
        <v>2</v>
      </c>
      <c r="C3" s="178"/>
      <c r="D3" s="178"/>
      <c r="E3" s="181" t="s">
        <v>179</v>
      </c>
      <c r="F3" s="181"/>
      <c r="G3" s="181"/>
      <c r="H3" s="181"/>
      <c r="I3" s="178" t="s">
        <v>3</v>
      </c>
      <c r="J3" s="178"/>
      <c r="K3" s="178"/>
      <c r="L3" s="181" t="s">
        <v>204</v>
      </c>
      <c r="M3" s="181"/>
      <c r="N3" s="181"/>
      <c r="O3" s="181"/>
    </row>
    <row r="4" spans="2:17" ht="22.9" customHeight="1">
      <c r="B4" s="178" t="s">
        <v>4</v>
      </c>
      <c r="C4" s="178"/>
      <c r="D4" s="178"/>
      <c r="E4" s="180" t="s">
        <v>181</v>
      </c>
      <c r="F4" s="179"/>
      <c r="G4" s="179"/>
      <c r="H4" s="179"/>
      <c r="I4" s="178" t="s">
        <v>5</v>
      </c>
      <c r="J4" s="178"/>
      <c r="K4" s="178"/>
      <c r="L4" s="180" t="s">
        <v>180</v>
      </c>
      <c r="M4" s="180"/>
      <c r="N4" s="180"/>
      <c r="O4" s="180"/>
    </row>
    <row r="5" spans="2:17" ht="22.9" customHeight="1">
      <c r="B5" s="178" t="s">
        <v>6</v>
      </c>
      <c r="C5" s="178"/>
      <c r="D5" s="178"/>
      <c r="E5" s="179" t="s">
        <v>7</v>
      </c>
      <c r="F5" s="179"/>
      <c r="G5" s="179"/>
      <c r="H5" s="179"/>
      <c r="I5" s="179"/>
      <c r="J5" s="179"/>
      <c r="K5" s="179"/>
      <c r="L5" s="179"/>
      <c r="M5" s="179"/>
      <c r="N5" s="179"/>
      <c r="O5" s="179"/>
    </row>
    <row r="7" spans="2:17" ht="17.25" thickBot="1">
      <c r="B7" s="6" t="s">
        <v>11</v>
      </c>
    </row>
    <row r="8" spans="2:17"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</row>
    <row r="9" spans="2:17">
      <c r="B9" s="104"/>
      <c r="C9" s="2" t="s">
        <v>182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05"/>
    </row>
    <row r="10" spans="2:17">
      <c r="B10" s="10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05"/>
      <c r="Q10" s="100"/>
    </row>
    <row r="11" spans="2:17">
      <c r="B11" s="10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05"/>
    </row>
    <row r="12" spans="2:17">
      <c r="B12" s="10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05"/>
    </row>
    <row r="13" spans="2:17" ht="17.25" thickBot="1">
      <c r="B13" s="106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8"/>
    </row>
    <row r="14" spans="2:17"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</row>
    <row r="15" spans="2:17">
      <c r="B15" s="104"/>
      <c r="C15" s="2" t="s">
        <v>208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05"/>
    </row>
    <row r="16" spans="2:17">
      <c r="B16" s="10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05"/>
    </row>
    <row r="17" spans="2:15">
      <c r="B17" s="10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05"/>
    </row>
    <row r="18" spans="2:15">
      <c r="B18" s="10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05"/>
    </row>
    <row r="19" spans="2:15" ht="17.25" thickBot="1"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8"/>
    </row>
    <row r="21" spans="2:15" ht="17.25" thickBot="1">
      <c r="B21" s="6" t="s">
        <v>12</v>
      </c>
    </row>
    <row r="22" spans="2:15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3"/>
    </row>
    <row r="23" spans="2:15">
      <c r="B23" s="104"/>
      <c r="C23" s="2" t="s">
        <v>182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05"/>
    </row>
    <row r="24" spans="2:15">
      <c r="B24" s="10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05"/>
    </row>
    <row r="25" spans="2:15">
      <c r="B25" s="10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05"/>
    </row>
    <row r="26" spans="2:15">
      <c r="B26" s="10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05"/>
    </row>
    <row r="27" spans="2:15" ht="17.25" thickBot="1">
      <c r="B27" s="106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8"/>
    </row>
    <row r="28" spans="2:15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3"/>
    </row>
    <row r="29" spans="2:15">
      <c r="B29" s="104"/>
      <c r="C29" s="2" t="s">
        <v>208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05"/>
    </row>
    <row r="30" spans="2:15">
      <c r="B30" s="10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05"/>
    </row>
    <row r="31" spans="2:15">
      <c r="B31" s="10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05"/>
    </row>
    <row r="32" spans="2:15">
      <c r="B32" s="10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05"/>
    </row>
    <row r="33" spans="2:17" ht="17.25" thickBot="1">
      <c r="B33" s="106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8"/>
    </row>
    <row r="34" spans="2:1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7">
      <c r="B35" s="6" t="s">
        <v>13</v>
      </c>
    </row>
    <row r="36" spans="2:17">
      <c r="B36" s="178" t="s">
        <v>9</v>
      </c>
      <c r="C36" s="178"/>
      <c r="D36" s="178"/>
      <c r="E36" s="179" t="s">
        <v>185</v>
      </c>
      <c r="F36" s="179"/>
      <c r="G36" s="179"/>
      <c r="H36" s="179"/>
      <c r="I36" s="179"/>
      <c r="J36" s="179"/>
      <c r="K36" s="179"/>
      <c r="L36" s="179"/>
      <c r="M36" s="179"/>
      <c r="N36" s="179"/>
      <c r="O36" s="179"/>
    </row>
    <row r="37" spans="2:17">
      <c r="B37" s="182" t="s">
        <v>16</v>
      </c>
      <c r="C37" s="182"/>
      <c r="D37" s="182"/>
      <c r="E37" s="183" t="s">
        <v>186</v>
      </c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Q37" s="1" t="s">
        <v>209</v>
      </c>
    </row>
    <row r="38" spans="2:17">
      <c r="B38" s="182" t="s">
        <v>183</v>
      </c>
      <c r="C38" s="182"/>
      <c r="D38" s="182"/>
      <c r="E38" s="183" t="s">
        <v>191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</row>
    <row r="39" spans="2:17">
      <c r="B39" s="182" t="s">
        <v>14</v>
      </c>
      <c r="C39" s="182"/>
      <c r="D39" s="182"/>
      <c r="E39" s="183" t="s">
        <v>15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</row>
    <row r="40" spans="2:17">
      <c r="B40" s="182" t="s">
        <v>72</v>
      </c>
      <c r="C40" s="182"/>
      <c r="D40" s="182"/>
      <c r="E40" s="183" t="s">
        <v>189</v>
      </c>
      <c r="F40" s="183"/>
      <c r="G40" s="183"/>
      <c r="H40" s="183"/>
      <c r="I40" s="183"/>
      <c r="J40" s="183"/>
      <c r="K40" s="183"/>
      <c r="L40" s="183"/>
      <c r="M40" s="183"/>
      <c r="N40" s="183"/>
      <c r="O40" s="183"/>
    </row>
    <row r="41" spans="2:17">
      <c r="B41" s="182" t="s">
        <v>73</v>
      </c>
      <c r="C41" s="182"/>
      <c r="D41" s="182"/>
      <c r="E41" s="183" t="s">
        <v>190</v>
      </c>
      <c r="F41" s="183"/>
      <c r="G41" s="183"/>
      <c r="H41" s="183"/>
      <c r="I41" s="183"/>
      <c r="J41" s="183"/>
      <c r="K41" s="183"/>
      <c r="L41" s="183"/>
      <c r="M41" s="183"/>
      <c r="N41" s="183"/>
      <c r="O41" s="183"/>
    </row>
    <row r="42" spans="2:17">
      <c r="B42" s="182" t="s">
        <v>184</v>
      </c>
      <c r="C42" s="182"/>
      <c r="D42" s="182"/>
      <c r="E42" s="183" t="s">
        <v>74</v>
      </c>
      <c r="F42" s="183"/>
      <c r="G42" s="183"/>
      <c r="H42" s="183"/>
      <c r="I42" s="183"/>
      <c r="J42" s="183"/>
      <c r="K42" s="183"/>
      <c r="L42" s="183"/>
      <c r="M42" s="183"/>
      <c r="N42" s="183"/>
      <c r="O42" s="183"/>
    </row>
    <row r="43" spans="2:17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7">
      <c r="B44" s="6" t="s">
        <v>77</v>
      </c>
    </row>
    <row r="45" spans="2:17">
      <c r="B45" s="187" t="s">
        <v>17</v>
      </c>
      <c r="C45" s="187"/>
      <c r="D45" s="187"/>
      <c r="E45" s="187"/>
      <c r="F45" s="187"/>
      <c r="G45" s="187"/>
      <c r="H45" s="183" t="s">
        <v>187</v>
      </c>
      <c r="I45" s="183"/>
      <c r="J45" s="183"/>
      <c r="K45" s="183"/>
      <c r="L45" s="183"/>
      <c r="M45" s="183"/>
      <c r="N45" s="183"/>
      <c r="O45" s="183"/>
    </row>
    <row r="46" spans="2:17">
      <c r="B46" s="188" t="s">
        <v>18</v>
      </c>
      <c r="C46" s="188"/>
      <c r="D46" s="188"/>
      <c r="E46" s="188"/>
      <c r="F46" s="188"/>
      <c r="G46" s="188"/>
      <c r="H46" s="184" t="s">
        <v>19</v>
      </c>
      <c r="I46" s="184"/>
      <c r="J46" s="184"/>
      <c r="K46" s="184" t="s">
        <v>20</v>
      </c>
      <c r="L46" s="184"/>
      <c r="M46" s="184"/>
      <c r="N46" s="184"/>
      <c r="O46" s="184"/>
    </row>
    <row r="47" spans="2:17">
      <c r="B47" s="189"/>
      <c r="C47" s="189"/>
      <c r="D47" s="189"/>
      <c r="E47" s="189"/>
      <c r="F47" s="189"/>
      <c r="G47" s="189"/>
      <c r="H47" s="190" t="s">
        <v>188</v>
      </c>
      <c r="I47" s="190"/>
      <c r="J47" s="190"/>
      <c r="K47" s="190" t="s">
        <v>20</v>
      </c>
      <c r="L47" s="190"/>
      <c r="M47" s="190"/>
      <c r="N47" s="190"/>
      <c r="O47" s="190"/>
    </row>
    <row r="48" spans="2:17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>
      <c r="B49" s="5" t="s">
        <v>78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>
      <c r="B50" s="185" t="s">
        <v>21</v>
      </c>
      <c r="C50" s="186" t="s">
        <v>22</v>
      </c>
      <c r="D50" s="186" t="s">
        <v>23</v>
      </c>
      <c r="E50" s="186" t="s">
        <v>24</v>
      </c>
      <c r="F50" s="186" t="s">
        <v>25</v>
      </c>
      <c r="G50" s="186" t="s">
        <v>26</v>
      </c>
      <c r="H50" s="191" t="s">
        <v>27</v>
      </c>
      <c r="I50" s="192" t="s">
        <v>28</v>
      </c>
      <c r="J50" s="192"/>
      <c r="K50" s="192"/>
      <c r="L50" s="192" t="s">
        <v>29</v>
      </c>
      <c r="M50" s="192"/>
      <c r="N50" s="192"/>
    </row>
    <row r="51" spans="2:15">
      <c r="B51" s="185"/>
      <c r="C51" s="186"/>
      <c r="D51" s="186" t="s">
        <v>23</v>
      </c>
      <c r="E51" s="186" t="s">
        <v>24</v>
      </c>
      <c r="F51" s="186" t="s">
        <v>25</v>
      </c>
      <c r="G51" s="186" t="s">
        <v>26</v>
      </c>
      <c r="H51" s="191"/>
      <c r="I51" s="193" t="s">
        <v>30</v>
      </c>
      <c r="J51" s="193"/>
      <c r="K51" s="193"/>
      <c r="L51" s="193" t="s">
        <v>31</v>
      </c>
      <c r="M51" s="193"/>
      <c r="N51" s="193"/>
    </row>
    <row r="52" spans="2:15">
      <c r="B52" s="185"/>
      <c r="C52" s="186"/>
      <c r="D52" s="186" t="s">
        <v>23</v>
      </c>
      <c r="E52" s="186" t="s">
        <v>24</v>
      </c>
      <c r="F52" s="186" t="s">
        <v>25</v>
      </c>
      <c r="G52" s="186" t="s">
        <v>26</v>
      </c>
      <c r="H52" s="191"/>
      <c r="I52" s="193"/>
      <c r="J52" s="193"/>
      <c r="K52" s="193"/>
      <c r="L52" s="193"/>
      <c r="M52" s="193"/>
      <c r="N52" s="193"/>
    </row>
    <row r="53" spans="2:15">
      <c r="B53" s="185"/>
      <c r="C53" s="109" t="s">
        <v>192</v>
      </c>
      <c r="D53" s="109" t="s">
        <v>192</v>
      </c>
      <c r="E53" s="109" t="s">
        <v>192</v>
      </c>
      <c r="F53" s="109" t="s">
        <v>192</v>
      </c>
      <c r="G53" s="109" t="s">
        <v>192</v>
      </c>
      <c r="H53" s="191"/>
      <c r="I53" s="193" t="s">
        <v>193</v>
      </c>
      <c r="J53" s="193"/>
      <c r="K53" s="193"/>
      <c r="L53" s="193" t="s">
        <v>193</v>
      </c>
      <c r="M53" s="193"/>
      <c r="N53" s="193"/>
    </row>
  </sheetData>
  <mergeCells count="48">
    <mergeCell ref="I51:K52"/>
    <mergeCell ref="L51:N52"/>
    <mergeCell ref="I53:K53"/>
    <mergeCell ref="L53:N53"/>
    <mergeCell ref="H45:O45"/>
    <mergeCell ref="H46:J46"/>
    <mergeCell ref="K46:O46"/>
    <mergeCell ref="B50:B53"/>
    <mergeCell ref="C50:C52"/>
    <mergeCell ref="D50:D52"/>
    <mergeCell ref="E50:E52"/>
    <mergeCell ref="F50:F52"/>
    <mergeCell ref="B45:G45"/>
    <mergeCell ref="G50:G52"/>
    <mergeCell ref="B46:G47"/>
    <mergeCell ref="H47:J47"/>
    <mergeCell ref="K47:O47"/>
    <mergeCell ref="H50:H53"/>
    <mergeCell ref="I50:K50"/>
    <mergeCell ref="L50:N50"/>
    <mergeCell ref="B42:D42"/>
    <mergeCell ref="E42:O42"/>
    <mergeCell ref="B38:D38"/>
    <mergeCell ref="E38:O38"/>
    <mergeCell ref="B39:D39"/>
    <mergeCell ref="E39:O39"/>
    <mergeCell ref="B40:D40"/>
    <mergeCell ref="E40:O40"/>
    <mergeCell ref="B36:D36"/>
    <mergeCell ref="E36:O36"/>
    <mergeCell ref="B37:D37"/>
    <mergeCell ref="E37:O37"/>
    <mergeCell ref="B41:D41"/>
    <mergeCell ref="E41:O41"/>
    <mergeCell ref="B4:D4"/>
    <mergeCell ref="E4:H4"/>
    <mergeCell ref="I4:K4"/>
    <mergeCell ref="L4:O4"/>
    <mergeCell ref="B5:D5"/>
    <mergeCell ref="E5:O5"/>
    <mergeCell ref="B2:D2"/>
    <mergeCell ref="E2:H2"/>
    <mergeCell ref="I2:K2"/>
    <mergeCell ref="L2:O2"/>
    <mergeCell ref="B3:D3"/>
    <mergeCell ref="E3:H3"/>
    <mergeCell ref="I3:K3"/>
    <mergeCell ref="L3:O3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1047" r:id="rId4">
          <objectPr defaultSize="0" autoPict="0" r:id="rId5">
            <anchor moveWithCells="1">
              <from>
                <xdr:col>17</xdr:col>
                <xdr:colOff>628650</xdr:colOff>
                <xdr:row>37</xdr:row>
                <xdr:rowOff>66675</xdr:rowOff>
              </from>
              <to>
                <xdr:col>18</xdr:col>
                <xdr:colOff>542925</xdr:colOff>
                <xdr:row>39</xdr:row>
                <xdr:rowOff>123825</xdr:rowOff>
              </to>
            </anchor>
          </objectPr>
        </oleObject>
      </mc:Choice>
      <mc:Fallback>
        <oleObject progId="工作表" dvAspect="DVASPECT_ICON" shapeId="104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"/>
  <sheetViews>
    <sheetView workbookViewId="0">
      <selection activeCell="E8" sqref="E8"/>
    </sheetView>
  </sheetViews>
  <sheetFormatPr defaultRowHeight="13.5"/>
  <sheetData>
    <row r="1" spans="1:26" ht="21">
      <c r="A1" s="165" t="s">
        <v>32</v>
      </c>
      <c r="B1" s="166" t="s">
        <v>33</v>
      </c>
      <c r="C1" s="165" t="s">
        <v>34</v>
      </c>
      <c r="D1" s="166" t="s">
        <v>35</v>
      </c>
      <c r="E1" s="167" t="s">
        <v>36</v>
      </c>
      <c r="F1" s="166" t="s">
        <v>37</v>
      </c>
      <c r="G1" s="166" t="s">
        <v>8</v>
      </c>
      <c r="H1" s="166" t="s">
        <v>38</v>
      </c>
      <c r="I1" s="166" t="s">
        <v>39</v>
      </c>
      <c r="J1" s="166" t="s">
        <v>40</v>
      </c>
      <c r="K1" s="168" t="s">
        <v>41</v>
      </c>
      <c r="L1" s="168" t="s">
        <v>42</v>
      </c>
      <c r="M1" s="168" t="s">
        <v>43</v>
      </c>
      <c r="N1" s="166" t="s">
        <v>44</v>
      </c>
      <c r="O1" s="166" t="s">
        <v>45</v>
      </c>
      <c r="P1" s="169" t="s">
        <v>75</v>
      </c>
      <c r="Q1" s="166" t="s">
        <v>46</v>
      </c>
      <c r="R1" s="166" t="s">
        <v>76</v>
      </c>
      <c r="S1" s="166" t="s">
        <v>47</v>
      </c>
      <c r="T1" s="170" t="s">
        <v>48</v>
      </c>
      <c r="U1" s="170" t="s">
        <v>49</v>
      </c>
      <c r="V1" s="170" t="s">
        <v>50</v>
      </c>
      <c r="W1" s="170" t="s">
        <v>51</v>
      </c>
      <c r="X1" s="170" t="s">
        <v>52</v>
      </c>
      <c r="Y1" s="171" t="s">
        <v>53</v>
      </c>
      <c r="Z1" s="171" t="s">
        <v>54</v>
      </c>
    </row>
    <row r="2" spans="1:26" ht="73.5">
      <c r="A2" s="172" t="s">
        <v>55</v>
      </c>
      <c r="B2" s="173">
        <v>43222</v>
      </c>
      <c r="C2" s="174" t="s">
        <v>70</v>
      </c>
      <c r="D2" s="174" t="s">
        <v>71</v>
      </c>
      <c r="E2" s="175" t="s">
        <v>58</v>
      </c>
      <c r="F2" s="174" t="s">
        <v>59</v>
      </c>
      <c r="G2" s="175" t="s">
        <v>60</v>
      </c>
      <c r="H2" s="175" t="s">
        <v>61</v>
      </c>
      <c r="I2" s="176" t="s">
        <v>62</v>
      </c>
      <c r="J2" s="176" t="s">
        <v>63</v>
      </c>
      <c r="K2" s="174">
        <v>350</v>
      </c>
      <c r="L2" s="174">
        <v>0</v>
      </c>
      <c r="M2" s="174"/>
      <c r="N2" s="174">
        <v>0</v>
      </c>
      <c r="O2" s="174">
        <v>0</v>
      </c>
      <c r="P2" s="173">
        <v>43222</v>
      </c>
      <c r="Q2" s="174"/>
      <c r="R2" s="174"/>
      <c r="S2" s="177"/>
      <c r="T2" s="174">
        <v>1</v>
      </c>
      <c r="U2" s="174">
        <v>2</v>
      </c>
      <c r="V2" s="174">
        <v>1</v>
      </c>
      <c r="W2" s="174">
        <v>2</v>
      </c>
      <c r="X2" s="174">
        <v>3</v>
      </c>
      <c r="Y2" s="174">
        <f>T2+U2+V2+W2+X2</f>
        <v>9</v>
      </c>
      <c r="Z2" s="174">
        <f>Y2</f>
        <v>9</v>
      </c>
    </row>
    <row r="3" spans="1:26" ht="52.5">
      <c r="A3" s="172" t="s">
        <v>64</v>
      </c>
      <c r="B3" s="173">
        <v>43222</v>
      </c>
      <c r="C3" s="174" t="s">
        <v>56</v>
      </c>
      <c r="D3" s="174" t="s">
        <v>57</v>
      </c>
      <c r="E3" s="175" t="s">
        <v>65</v>
      </c>
      <c r="F3" s="174" t="s">
        <v>59</v>
      </c>
      <c r="G3" s="175" t="s">
        <v>66</v>
      </c>
      <c r="H3" s="175" t="s">
        <v>67</v>
      </c>
      <c r="I3" s="176" t="s">
        <v>68</v>
      </c>
      <c r="J3" s="176" t="s">
        <v>69</v>
      </c>
      <c r="K3" s="174">
        <v>0</v>
      </c>
      <c r="L3" s="174">
        <v>0</v>
      </c>
      <c r="M3" s="174"/>
      <c r="N3" s="174">
        <v>0</v>
      </c>
      <c r="O3" s="174">
        <v>0</v>
      </c>
      <c r="P3" s="173">
        <v>43222</v>
      </c>
      <c r="Q3" s="174"/>
      <c r="R3" s="174"/>
      <c r="S3" s="174"/>
      <c r="T3" s="174">
        <v>1</v>
      </c>
      <c r="U3" s="174">
        <v>1</v>
      </c>
      <c r="V3" s="174">
        <v>1</v>
      </c>
      <c r="W3" s="174">
        <v>2</v>
      </c>
      <c r="X3" s="174">
        <v>3</v>
      </c>
      <c r="Y3" s="174">
        <f t="shared" ref="Y3" si="0">T3+U3+V3+W3+X3</f>
        <v>8</v>
      </c>
      <c r="Z3" s="174">
        <f t="shared" ref="Z3" si="1">Y3</f>
        <v>8</v>
      </c>
    </row>
  </sheetData>
  <phoneticPr fontId="3" type="noConversion"/>
  <dataValidations count="1">
    <dataValidation type="list" allowBlank="1" showInputMessage="1" showErrorMessage="1" sqref="G2:G3">
      <formula1>"5S,设备保全,YLD向上,生产性向上,原价降低,消耗品节减,能源减少,设备寿命延长,维修费用减少,材料用量节减,设备投资,其它"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showGridLines="0" zoomScaleNormal="100" workbookViewId="0">
      <pane xSplit="5" ySplit="3" topLeftCell="F4" activePane="bottomRight" state="frozen"/>
      <selection activeCell="B22" sqref="B22:B23"/>
      <selection pane="topRight" activeCell="B22" sqref="B22:B23"/>
      <selection pane="bottomLeft" activeCell="B22" sqref="B22:B23"/>
      <selection pane="bottomRight" activeCell="J9" sqref="J9"/>
    </sheetView>
  </sheetViews>
  <sheetFormatPr defaultColWidth="8.875" defaultRowHeight="16.5"/>
  <cols>
    <col min="1" max="1" width="7.375" style="8" bestFit="1" customWidth="1"/>
    <col min="2" max="2" width="9.125" style="8" customWidth="1"/>
    <col min="3" max="3" width="8.375" style="8" customWidth="1"/>
    <col min="4" max="4" width="8.75" style="9" hidden="1" customWidth="1"/>
    <col min="5" max="6" width="9.125" style="10" customWidth="1"/>
    <col min="7" max="18" width="9.125" style="11" customWidth="1"/>
    <col min="19" max="19" width="10.5" style="10" customWidth="1"/>
    <col min="20" max="16384" width="8.875" style="8"/>
  </cols>
  <sheetData>
    <row r="1" spans="1:21" ht="25.5" thickBot="1">
      <c r="A1" s="7" t="s">
        <v>195</v>
      </c>
      <c r="B1" s="7"/>
      <c r="R1" s="12"/>
    </row>
    <row r="2" spans="1:21" ht="18">
      <c r="A2" s="194" t="s">
        <v>79</v>
      </c>
      <c r="B2" s="195"/>
      <c r="C2" s="198" t="s">
        <v>80</v>
      </c>
      <c r="D2" s="13" t="s">
        <v>81</v>
      </c>
      <c r="E2" s="13" t="s">
        <v>82</v>
      </c>
      <c r="F2" s="13" t="s">
        <v>83</v>
      </c>
      <c r="G2" s="200" t="s">
        <v>84</v>
      </c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2"/>
      <c r="S2" s="13" t="s">
        <v>83</v>
      </c>
    </row>
    <row r="3" spans="1:21" ht="18.75" thickBot="1">
      <c r="A3" s="196"/>
      <c r="B3" s="197"/>
      <c r="C3" s="199"/>
      <c r="D3" s="14" t="s">
        <v>85</v>
      </c>
      <c r="E3" s="15" t="s">
        <v>85</v>
      </c>
      <c r="F3" s="16" t="s">
        <v>86</v>
      </c>
      <c r="G3" s="17" t="s">
        <v>87</v>
      </c>
      <c r="H3" s="18" t="s">
        <v>88</v>
      </c>
      <c r="I3" s="18" t="s">
        <v>89</v>
      </c>
      <c r="J3" s="18" t="s">
        <v>90</v>
      </c>
      <c r="K3" s="18" t="s">
        <v>91</v>
      </c>
      <c r="L3" s="18" t="s">
        <v>92</v>
      </c>
      <c r="M3" s="18" t="s">
        <v>93</v>
      </c>
      <c r="N3" s="18" t="s">
        <v>94</v>
      </c>
      <c r="O3" s="18" t="s">
        <v>95</v>
      </c>
      <c r="P3" s="18" t="s">
        <v>96</v>
      </c>
      <c r="Q3" s="18" t="s">
        <v>97</v>
      </c>
      <c r="R3" s="19" t="s">
        <v>98</v>
      </c>
      <c r="S3" s="14" t="s">
        <v>99</v>
      </c>
      <c r="T3" s="20"/>
      <c r="U3" s="21"/>
    </row>
    <row r="4" spans="1:21" s="25" customFormat="1">
      <c r="A4" s="203" t="s">
        <v>100</v>
      </c>
      <c r="B4" s="204"/>
      <c r="C4" s="46" t="s">
        <v>101</v>
      </c>
      <c r="D4" s="22">
        <v>22</v>
      </c>
      <c r="E4" s="22">
        <v>33.963333333333324</v>
      </c>
      <c r="F4" s="22">
        <f>SUM(G4:R4)</f>
        <v>27</v>
      </c>
      <c r="G4" s="131">
        <v>2</v>
      </c>
      <c r="H4" s="132">
        <v>2</v>
      </c>
      <c r="I4" s="132">
        <v>2</v>
      </c>
      <c r="J4" s="132">
        <v>2</v>
      </c>
      <c r="K4" s="132">
        <v>2</v>
      </c>
      <c r="L4" s="132">
        <v>2</v>
      </c>
      <c r="M4" s="132">
        <v>2</v>
      </c>
      <c r="N4" s="132">
        <v>2</v>
      </c>
      <c r="O4" s="132">
        <v>2</v>
      </c>
      <c r="P4" s="132">
        <v>3</v>
      </c>
      <c r="Q4" s="132">
        <v>3</v>
      </c>
      <c r="R4" s="133">
        <v>3</v>
      </c>
      <c r="S4" s="22">
        <f>SUM(G4:R4)</f>
        <v>27</v>
      </c>
      <c r="T4" s="23"/>
      <c r="U4" s="24"/>
    </row>
    <row r="5" spans="1:21" s="35" customFormat="1">
      <c r="A5" s="205"/>
      <c r="B5" s="206"/>
      <c r="C5" s="26" t="s">
        <v>102</v>
      </c>
      <c r="D5" s="27">
        <v>59.89</v>
      </c>
      <c r="E5" s="28">
        <v>42.235058320373248</v>
      </c>
      <c r="F5" s="28">
        <f t="shared" ref="F5" si="0">SUM(G5:R5)</f>
        <v>6.45</v>
      </c>
      <c r="G5" s="29">
        <v>0</v>
      </c>
      <c r="H5" s="30">
        <v>0.54</v>
      </c>
      <c r="I5" s="30">
        <v>2.81</v>
      </c>
      <c r="J5" s="30">
        <v>3.1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2">
        <v>0</v>
      </c>
      <c r="S5" s="28">
        <f>SUM(G5:R5)</f>
        <v>6.45</v>
      </c>
      <c r="T5" s="33"/>
      <c r="U5" s="34"/>
    </row>
    <row r="6" spans="1:21" s="25" customFormat="1">
      <c r="A6" s="207" t="s">
        <v>103</v>
      </c>
      <c r="B6" s="208"/>
      <c r="C6" s="46" t="s">
        <v>104</v>
      </c>
      <c r="D6" s="22">
        <v>47.2</v>
      </c>
      <c r="E6" s="22">
        <f t="shared" ref="E6:R7" si="1">E8+E10+E12</f>
        <v>68</v>
      </c>
      <c r="F6" s="22">
        <f t="shared" si="1"/>
        <v>47</v>
      </c>
      <c r="G6" s="134">
        <f t="shared" si="1"/>
        <v>3</v>
      </c>
      <c r="H6" s="135">
        <f t="shared" si="1"/>
        <v>3</v>
      </c>
      <c r="I6" s="135">
        <f t="shared" si="1"/>
        <v>3</v>
      </c>
      <c r="J6" s="135">
        <f t="shared" si="1"/>
        <v>3</v>
      </c>
      <c r="K6" s="135">
        <f t="shared" si="1"/>
        <v>4</v>
      </c>
      <c r="L6" s="135">
        <f t="shared" si="1"/>
        <v>4</v>
      </c>
      <c r="M6" s="135">
        <f t="shared" si="1"/>
        <v>4</v>
      </c>
      <c r="N6" s="135">
        <f t="shared" si="1"/>
        <v>4</v>
      </c>
      <c r="O6" s="135">
        <f t="shared" si="1"/>
        <v>4</v>
      </c>
      <c r="P6" s="135">
        <f t="shared" si="1"/>
        <v>5</v>
      </c>
      <c r="Q6" s="135">
        <f t="shared" si="1"/>
        <v>5</v>
      </c>
      <c r="R6" s="136">
        <f t="shared" si="1"/>
        <v>5</v>
      </c>
      <c r="S6" s="22">
        <f t="shared" ref="S6:S25" si="2">SUM(G6:R6)</f>
        <v>47</v>
      </c>
      <c r="T6" s="36"/>
      <c r="U6" s="24"/>
    </row>
    <row r="7" spans="1:21" s="25" customFormat="1">
      <c r="A7" s="205"/>
      <c r="B7" s="206"/>
      <c r="C7" s="26" t="s">
        <v>105</v>
      </c>
      <c r="D7" s="27">
        <v>74.78</v>
      </c>
      <c r="E7" s="37">
        <f>E9+E11+E13</f>
        <v>77.431608864696727</v>
      </c>
      <c r="F7" s="37">
        <f t="shared" ref="F7:F29" si="3">SUM(G7:R7)</f>
        <v>12.96</v>
      </c>
      <c r="G7" s="38">
        <f t="shared" si="1"/>
        <v>0.94000000000000006</v>
      </c>
      <c r="H7" s="38">
        <f t="shared" si="1"/>
        <v>6.58</v>
      </c>
      <c r="I7" s="39">
        <v>3.19</v>
      </c>
      <c r="J7" s="39">
        <v>2.25</v>
      </c>
      <c r="K7" s="40">
        <f t="shared" si="1"/>
        <v>0</v>
      </c>
      <c r="L7" s="40">
        <f t="shared" si="1"/>
        <v>0</v>
      </c>
      <c r="M7" s="40">
        <f t="shared" si="1"/>
        <v>0</v>
      </c>
      <c r="N7" s="40">
        <f t="shared" si="1"/>
        <v>0</v>
      </c>
      <c r="O7" s="40">
        <f t="shared" si="1"/>
        <v>0</v>
      </c>
      <c r="P7" s="40">
        <f t="shared" si="1"/>
        <v>0</v>
      </c>
      <c r="Q7" s="40">
        <f t="shared" si="1"/>
        <v>0</v>
      </c>
      <c r="R7" s="41">
        <f t="shared" si="1"/>
        <v>0</v>
      </c>
      <c r="S7" s="37">
        <f t="shared" si="2"/>
        <v>12.96</v>
      </c>
      <c r="T7" s="23"/>
      <c r="U7" s="24"/>
    </row>
    <row r="8" spans="1:21" s="25" customFormat="1">
      <c r="A8" s="216" t="s">
        <v>106</v>
      </c>
      <c r="B8" s="214" t="s">
        <v>107</v>
      </c>
      <c r="C8" s="42" t="s">
        <v>104</v>
      </c>
      <c r="D8" s="27"/>
      <c r="E8" s="43">
        <v>22</v>
      </c>
      <c r="F8" s="22">
        <f t="shared" si="3"/>
        <v>15</v>
      </c>
      <c r="G8" s="137">
        <v>1</v>
      </c>
      <c r="H8" s="138">
        <v>1</v>
      </c>
      <c r="I8" s="138">
        <v>1</v>
      </c>
      <c r="J8" s="138">
        <v>1</v>
      </c>
      <c r="K8" s="138">
        <v>1</v>
      </c>
      <c r="L8" s="138">
        <v>1</v>
      </c>
      <c r="M8" s="138">
        <v>1</v>
      </c>
      <c r="N8" s="138">
        <v>1</v>
      </c>
      <c r="O8" s="138">
        <v>1</v>
      </c>
      <c r="P8" s="138">
        <v>2</v>
      </c>
      <c r="Q8" s="138">
        <v>2</v>
      </c>
      <c r="R8" s="139">
        <v>2</v>
      </c>
      <c r="S8" s="22">
        <f t="shared" si="2"/>
        <v>15</v>
      </c>
      <c r="T8" s="23"/>
      <c r="U8" s="24"/>
    </row>
    <row r="9" spans="1:21" s="25" customFormat="1">
      <c r="A9" s="217"/>
      <c r="B9" s="215"/>
      <c r="C9" s="26" t="s">
        <v>108</v>
      </c>
      <c r="D9" s="27"/>
      <c r="E9" s="37">
        <v>32.432207102125453</v>
      </c>
      <c r="F9" s="37">
        <f t="shared" si="3"/>
        <v>7.3599999999999994</v>
      </c>
      <c r="G9" s="38">
        <v>0.89</v>
      </c>
      <c r="H9" s="40">
        <v>4.5</v>
      </c>
      <c r="I9" s="39">
        <v>1.3</v>
      </c>
      <c r="J9" s="39">
        <v>0.67</v>
      </c>
      <c r="K9" s="40"/>
      <c r="L9" s="40"/>
      <c r="M9" s="40"/>
      <c r="N9" s="40"/>
      <c r="O9" s="40"/>
      <c r="P9" s="40"/>
      <c r="Q9" s="40"/>
      <c r="R9" s="41"/>
      <c r="S9" s="37">
        <f t="shared" si="2"/>
        <v>7.3599999999999994</v>
      </c>
      <c r="T9" s="23"/>
      <c r="U9" s="24"/>
    </row>
    <row r="10" spans="1:21" s="25" customFormat="1">
      <c r="A10" s="217"/>
      <c r="B10" s="214" t="s">
        <v>109</v>
      </c>
      <c r="C10" s="42" t="s">
        <v>104</v>
      </c>
      <c r="D10" s="27"/>
      <c r="E10" s="43">
        <v>15</v>
      </c>
      <c r="F10" s="22">
        <f t="shared" si="3"/>
        <v>12</v>
      </c>
      <c r="G10" s="137">
        <v>1</v>
      </c>
      <c r="H10" s="138">
        <v>1</v>
      </c>
      <c r="I10" s="138">
        <v>1</v>
      </c>
      <c r="J10" s="138">
        <v>1</v>
      </c>
      <c r="K10" s="138">
        <v>1</v>
      </c>
      <c r="L10" s="138">
        <v>1</v>
      </c>
      <c r="M10" s="138">
        <v>1</v>
      </c>
      <c r="N10" s="138">
        <v>1</v>
      </c>
      <c r="O10" s="138">
        <v>1</v>
      </c>
      <c r="P10" s="138">
        <v>1</v>
      </c>
      <c r="Q10" s="138">
        <v>1</v>
      </c>
      <c r="R10" s="139">
        <v>1</v>
      </c>
      <c r="S10" s="22">
        <f t="shared" si="2"/>
        <v>12</v>
      </c>
      <c r="T10" s="23"/>
      <c r="U10" s="24"/>
    </row>
    <row r="11" spans="1:21" s="25" customFormat="1">
      <c r="A11" s="217"/>
      <c r="B11" s="215"/>
      <c r="C11" s="26" t="s">
        <v>108</v>
      </c>
      <c r="D11" s="27"/>
      <c r="E11" s="37">
        <v>14.227455158113012</v>
      </c>
      <c r="F11" s="22">
        <f t="shared" si="3"/>
        <v>2.4300000000000002</v>
      </c>
      <c r="G11" s="38">
        <v>0.05</v>
      </c>
      <c r="H11" s="39">
        <v>0.55000000000000004</v>
      </c>
      <c r="I11" s="39">
        <v>0.99</v>
      </c>
      <c r="J11" s="39">
        <v>0.84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1">
        <v>0</v>
      </c>
      <c r="S11" s="37">
        <f t="shared" si="2"/>
        <v>2.4300000000000002</v>
      </c>
      <c r="T11" s="23"/>
      <c r="U11" s="24"/>
    </row>
    <row r="12" spans="1:21" s="25" customFormat="1">
      <c r="A12" s="217"/>
      <c r="B12" s="214" t="s">
        <v>110</v>
      </c>
      <c r="C12" s="42" t="s">
        <v>104</v>
      </c>
      <c r="D12" s="27"/>
      <c r="E12" s="43">
        <f>E14+E16</f>
        <v>31</v>
      </c>
      <c r="F12" s="22">
        <f t="shared" si="3"/>
        <v>20</v>
      </c>
      <c r="G12" s="137">
        <f t="shared" ref="G12:R13" si="4">SUM(G14,G16)</f>
        <v>1</v>
      </c>
      <c r="H12" s="138">
        <f t="shared" si="4"/>
        <v>1</v>
      </c>
      <c r="I12" s="138">
        <f t="shared" si="4"/>
        <v>1</v>
      </c>
      <c r="J12" s="138">
        <f t="shared" si="4"/>
        <v>1</v>
      </c>
      <c r="K12" s="138">
        <f t="shared" si="4"/>
        <v>2</v>
      </c>
      <c r="L12" s="138">
        <f t="shared" si="4"/>
        <v>2</v>
      </c>
      <c r="M12" s="138">
        <f t="shared" si="4"/>
        <v>2</v>
      </c>
      <c r="N12" s="138">
        <f t="shared" si="4"/>
        <v>2</v>
      </c>
      <c r="O12" s="138">
        <f t="shared" si="4"/>
        <v>2</v>
      </c>
      <c r="P12" s="138">
        <f t="shared" si="4"/>
        <v>2</v>
      </c>
      <c r="Q12" s="138">
        <f t="shared" si="4"/>
        <v>2</v>
      </c>
      <c r="R12" s="139">
        <f t="shared" si="4"/>
        <v>2</v>
      </c>
      <c r="S12" s="22">
        <f t="shared" si="2"/>
        <v>20</v>
      </c>
      <c r="T12" s="23"/>
      <c r="U12" s="24"/>
    </row>
    <row r="13" spans="1:21" s="25" customFormat="1">
      <c r="A13" s="217"/>
      <c r="B13" s="215"/>
      <c r="C13" s="26" t="s">
        <v>108</v>
      </c>
      <c r="D13" s="27"/>
      <c r="E13" s="37">
        <f>E15+E17</f>
        <v>30.771946604458268</v>
      </c>
      <c r="F13" s="22">
        <f t="shared" si="3"/>
        <v>3.18</v>
      </c>
      <c r="G13" s="38">
        <f t="shared" si="4"/>
        <v>0</v>
      </c>
      <c r="H13" s="40">
        <v>1.53</v>
      </c>
      <c r="I13" s="39">
        <v>0.9</v>
      </c>
      <c r="J13" s="44">
        <v>0.75</v>
      </c>
      <c r="K13" s="40">
        <f t="shared" si="4"/>
        <v>0</v>
      </c>
      <c r="L13" s="40">
        <f t="shared" si="4"/>
        <v>0</v>
      </c>
      <c r="M13" s="40">
        <f t="shared" si="4"/>
        <v>0</v>
      </c>
      <c r="N13" s="40">
        <f t="shared" si="4"/>
        <v>0</v>
      </c>
      <c r="O13" s="40">
        <f t="shared" si="4"/>
        <v>0</v>
      </c>
      <c r="P13" s="40">
        <f t="shared" si="4"/>
        <v>0</v>
      </c>
      <c r="Q13" s="40">
        <f t="shared" si="4"/>
        <v>0</v>
      </c>
      <c r="R13" s="41">
        <f t="shared" si="4"/>
        <v>0</v>
      </c>
      <c r="S13" s="37">
        <f t="shared" si="2"/>
        <v>3.18</v>
      </c>
      <c r="T13" s="23"/>
      <c r="U13" s="24"/>
    </row>
    <row r="14" spans="1:21" s="25" customFormat="1">
      <c r="A14" s="217"/>
      <c r="B14" s="214" t="s">
        <v>111</v>
      </c>
      <c r="C14" s="42" t="s">
        <v>104</v>
      </c>
      <c r="D14" s="27"/>
      <c r="E14" s="43">
        <v>13</v>
      </c>
      <c r="F14" s="22">
        <f t="shared" si="3"/>
        <v>10</v>
      </c>
      <c r="G14" s="137">
        <v>0</v>
      </c>
      <c r="H14" s="138">
        <v>1</v>
      </c>
      <c r="I14" s="138"/>
      <c r="J14" s="138">
        <v>1</v>
      </c>
      <c r="K14" s="138">
        <v>1</v>
      </c>
      <c r="L14" s="138">
        <v>1</v>
      </c>
      <c r="M14" s="138">
        <v>1</v>
      </c>
      <c r="N14" s="138">
        <v>1</v>
      </c>
      <c r="O14" s="138">
        <v>1</v>
      </c>
      <c r="P14" s="138">
        <v>1</v>
      </c>
      <c r="Q14" s="138">
        <v>1</v>
      </c>
      <c r="R14" s="139">
        <v>1</v>
      </c>
      <c r="S14" s="22">
        <f t="shared" si="2"/>
        <v>10</v>
      </c>
      <c r="T14" s="23"/>
      <c r="U14" s="24"/>
    </row>
    <row r="15" spans="1:21" s="25" customFormat="1">
      <c r="A15" s="217"/>
      <c r="B15" s="215"/>
      <c r="C15" s="26" t="s">
        <v>108</v>
      </c>
      <c r="D15" s="27"/>
      <c r="E15" s="37">
        <v>13.976555209953343</v>
      </c>
      <c r="F15" s="22">
        <f t="shared" si="3"/>
        <v>2.42</v>
      </c>
      <c r="G15" s="38">
        <v>0</v>
      </c>
      <c r="H15" s="40">
        <v>1.53</v>
      </c>
      <c r="I15" s="39">
        <v>0.48</v>
      </c>
      <c r="J15" s="44">
        <v>0.41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1">
        <v>0</v>
      </c>
      <c r="S15" s="37">
        <f t="shared" si="2"/>
        <v>2.42</v>
      </c>
      <c r="T15" s="23"/>
      <c r="U15" s="24"/>
    </row>
    <row r="16" spans="1:21" s="25" customFormat="1">
      <c r="A16" s="217"/>
      <c r="B16" s="214" t="s">
        <v>112</v>
      </c>
      <c r="C16" s="42" t="s">
        <v>104</v>
      </c>
      <c r="D16" s="27"/>
      <c r="E16" s="43">
        <v>18</v>
      </c>
      <c r="F16" s="22">
        <f t="shared" si="3"/>
        <v>10</v>
      </c>
      <c r="G16" s="137">
        <v>1</v>
      </c>
      <c r="H16" s="138"/>
      <c r="I16" s="138">
        <v>1</v>
      </c>
      <c r="J16" s="140"/>
      <c r="K16" s="138">
        <v>1</v>
      </c>
      <c r="L16" s="138">
        <v>1</v>
      </c>
      <c r="M16" s="138">
        <v>1</v>
      </c>
      <c r="N16" s="138">
        <v>1</v>
      </c>
      <c r="O16" s="138">
        <v>1</v>
      </c>
      <c r="P16" s="138">
        <v>1</v>
      </c>
      <c r="Q16" s="138">
        <v>1</v>
      </c>
      <c r="R16" s="139">
        <v>1</v>
      </c>
      <c r="S16" s="22">
        <f t="shared" si="2"/>
        <v>10</v>
      </c>
      <c r="T16" s="23"/>
      <c r="U16" s="24"/>
    </row>
    <row r="17" spans="1:21" s="25" customFormat="1">
      <c r="A17" s="218"/>
      <c r="B17" s="215"/>
      <c r="C17" s="26" t="s">
        <v>108</v>
      </c>
      <c r="D17" s="27"/>
      <c r="E17" s="37">
        <v>16.795391394504925</v>
      </c>
      <c r="F17" s="22">
        <f t="shared" si="3"/>
        <v>0.76</v>
      </c>
      <c r="G17" s="38">
        <v>0</v>
      </c>
      <c r="H17" s="40">
        <v>0</v>
      </c>
      <c r="I17" s="39">
        <v>0.42</v>
      </c>
      <c r="J17" s="44">
        <v>0.34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1">
        <v>0</v>
      </c>
      <c r="S17" s="37">
        <f t="shared" si="2"/>
        <v>0.76</v>
      </c>
      <c r="T17" s="23"/>
      <c r="U17" s="24"/>
    </row>
    <row r="18" spans="1:21" s="25" customFormat="1">
      <c r="A18" s="207" t="s">
        <v>113</v>
      </c>
      <c r="B18" s="208"/>
      <c r="C18" s="42" t="s">
        <v>104</v>
      </c>
      <c r="D18" s="27"/>
      <c r="E18" s="43">
        <f>E20+E22</f>
        <v>23.700000000000003</v>
      </c>
      <c r="F18" s="22">
        <f t="shared" si="3"/>
        <v>16</v>
      </c>
      <c r="G18" s="134">
        <f t="shared" ref="G18:R19" si="5">+G20+G22</f>
        <v>0</v>
      </c>
      <c r="H18" s="135">
        <f t="shared" si="5"/>
        <v>0</v>
      </c>
      <c r="I18" s="135">
        <f t="shared" si="5"/>
        <v>1</v>
      </c>
      <c r="J18" s="135">
        <f t="shared" si="5"/>
        <v>2</v>
      </c>
      <c r="K18" s="135">
        <f t="shared" si="5"/>
        <v>2</v>
      </c>
      <c r="L18" s="135">
        <f t="shared" si="5"/>
        <v>2</v>
      </c>
      <c r="M18" s="135">
        <f t="shared" si="5"/>
        <v>2</v>
      </c>
      <c r="N18" s="135">
        <f t="shared" si="5"/>
        <v>2</v>
      </c>
      <c r="O18" s="135">
        <f t="shared" si="5"/>
        <v>2</v>
      </c>
      <c r="P18" s="135">
        <f t="shared" si="5"/>
        <v>2</v>
      </c>
      <c r="Q18" s="135">
        <f t="shared" si="5"/>
        <v>1</v>
      </c>
      <c r="R18" s="136">
        <f t="shared" si="5"/>
        <v>0</v>
      </c>
      <c r="S18" s="22">
        <f t="shared" si="2"/>
        <v>16</v>
      </c>
      <c r="T18" s="23"/>
      <c r="U18" s="24"/>
    </row>
    <row r="19" spans="1:21" s="25" customFormat="1">
      <c r="A19" s="205"/>
      <c r="B19" s="206"/>
      <c r="C19" s="26" t="s">
        <v>108</v>
      </c>
      <c r="D19" s="27"/>
      <c r="E19" s="37">
        <f>E21+E23</f>
        <v>42.867363919129076</v>
      </c>
      <c r="F19" s="22">
        <f t="shared" si="3"/>
        <v>3.7199999999999998</v>
      </c>
      <c r="G19" s="38">
        <f t="shared" si="5"/>
        <v>1.18</v>
      </c>
      <c r="H19" s="40">
        <f t="shared" si="5"/>
        <v>0</v>
      </c>
      <c r="I19" s="39">
        <v>1.2</v>
      </c>
      <c r="J19" s="39">
        <v>1.34</v>
      </c>
      <c r="K19" s="40">
        <f t="shared" si="5"/>
        <v>0</v>
      </c>
      <c r="L19" s="40">
        <f t="shared" si="5"/>
        <v>0</v>
      </c>
      <c r="M19" s="40">
        <f t="shared" si="5"/>
        <v>0</v>
      </c>
      <c r="N19" s="40">
        <f t="shared" si="5"/>
        <v>0</v>
      </c>
      <c r="O19" s="40">
        <f t="shared" si="5"/>
        <v>0</v>
      </c>
      <c r="P19" s="40">
        <f t="shared" si="5"/>
        <v>0</v>
      </c>
      <c r="Q19" s="40">
        <f t="shared" si="5"/>
        <v>0</v>
      </c>
      <c r="R19" s="41">
        <f t="shared" si="5"/>
        <v>0</v>
      </c>
      <c r="S19" s="37">
        <f t="shared" si="2"/>
        <v>3.7199999999999998</v>
      </c>
      <c r="T19" s="23"/>
      <c r="U19" s="24"/>
    </row>
    <row r="20" spans="1:21" s="25" customFormat="1" ht="26.25" customHeight="1">
      <c r="A20" s="216" t="s">
        <v>114</v>
      </c>
      <c r="B20" s="214" t="s">
        <v>115</v>
      </c>
      <c r="C20" s="42" t="s">
        <v>104</v>
      </c>
      <c r="D20" s="22">
        <v>7</v>
      </c>
      <c r="E20" s="45">
        <v>11.8</v>
      </c>
      <c r="F20" s="22">
        <f t="shared" si="3"/>
        <v>8</v>
      </c>
      <c r="G20" s="141">
        <v>0</v>
      </c>
      <c r="H20" s="142">
        <v>0</v>
      </c>
      <c r="I20" s="135">
        <v>1</v>
      </c>
      <c r="J20" s="135">
        <v>1</v>
      </c>
      <c r="K20" s="135">
        <v>1</v>
      </c>
      <c r="L20" s="135">
        <v>1</v>
      </c>
      <c r="M20" s="135">
        <v>1</v>
      </c>
      <c r="N20" s="135">
        <v>1</v>
      </c>
      <c r="O20" s="135">
        <v>1</v>
      </c>
      <c r="P20" s="135">
        <v>1</v>
      </c>
      <c r="Q20" s="142">
        <v>0</v>
      </c>
      <c r="R20" s="143">
        <v>0</v>
      </c>
      <c r="S20" s="22">
        <f t="shared" si="2"/>
        <v>8</v>
      </c>
      <c r="T20" s="23"/>
      <c r="U20" s="24"/>
    </row>
    <row r="21" spans="1:21" s="25" customFormat="1" ht="26.25" customHeight="1">
      <c r="A21" s="217"/>
      <c r="B21" s="215"/>
      <c r="C21" s="26" t="s">
        <v>108</v>
      </c>
      <c r="D21" s="27">
        <v>19.190000000000001</v>
      </c>
      <c r="E21" s="37">
        <v>21.698506998444792</v>
      </c>
      <c r="F21" s="22">
        <f t="shared" si="3"/>
        <v>1.26</v>
      </c>
      <c r="G21" s="48">
        <v>0</v>
      </c>
      <c r="H21" s="135">
        <v>0</v>
      </c>
      <c r="I21" s="47">
        <v>0.77</v>
      </c>
      <c r="J21" s="47">
        <v>0.49</v>
      </c>
      <c r="K21" s="135">
        <v>0</v>
      </c>
      <c r="L21" s="135">
        <v>0</v>
      </c>
      <c r="M21" s="135">
        <v>0</v>
      </c>
      <c r="N21" s="135">
        <v>0</v>
      </c>
      <c r="O21" s="135">
        <v>0</v>
      </c>
      <c r="P21" s="135">
        <v>0</v>
      </c>
      <c r="Q21" s="135">
        <v>0</v>
      </c>
      <c r="R21" s="144">
        <v>0</v>
      </c>
      <c r="S21" s="22">
        <f t="shared" si="2"/>
        <v>1.26</v>
      </c>
      <c r="T21" s="23"/>
      <c r="U21" s="24"/>
    </row>
    <row r="22" spans="1:21" s="25" customFormat="1" ht="26.25" customHeight="1">
      <c r="A22" s="217"/>
      <c r="B22" s="214" t="s">
        <v>116</v>
      </c>
      <c r="C22" s="42" t="s">
        <v>117</v>
      </c>
      <c r="D22" s="22">
        <v>10</v>
      </c>
      <c r="E22" s="45">
        <v>11.9</v>
      </c>
      <c r="F22" s="22">
        <f>SUM(G22:R22)</f>
        <v>8</v>
      </c>
      <c r="G22" s="141">
        <v>0</v>
      </c>
      <c r="H22" s="142">
        <v>0</v>
      </c>
      <c r="I22" s="142">
        <v>0</v>
      </c>
      <c r="J22" s="135">
        <v>1</v>
      </c>
      <c r="K22" s="135">
        <v>1</v>
      </c>
      <c r="L22" s="135">
        <v>1</v>
      </c>
      <c r="M22" s="135">
        <v>1</v>
      </c>
      <c r="N22" s="135">
        <v>1</v>
      </c>
      <c r="O22" s="135">
        <v>1</v>
      </c>
      <c r="P22" s="135">
        <v>1</v>
      </c>
      <c r="Q22" s="135">
        <v>1</v>
      </c>
      <c r="R22" s="143">
        <v>0</v>
      </c>
      <c r="S22" s="22">
        <f>SUM(G22:R22)</f>
        <v>8</v>
      </c>
      <c r="T22" s="23"/>
      <c r="U22" s="24"/>
    </row>
    <row r="23" spans="1:21" s="25" customFormat="1" ht="26.25" customHeight="1">
      <c r="A23" s="218"/>
      <c r="B23" s="215"/>
      <c r="C23" s="26" t="s">
        <v>118</v>
      </c>
      <c r="D23" s="27">
        <v>3.18</v>
      </c>
      <c r="E23" s="37">
        <v>21.168856920684288</v>
      </c>
      <c r="F23" s="22">
        <f t="shared" si="3"/>
        <v>2.46</v>
      </c>
      <c r="G23" s="38">
        <v>1.18</v>
      </c>
      <c r="H23" s="40">
        <v>0</v>
      </c>
      <c r="I23" s="39">
        <v>0.43</v>
      </c>
      <c r="J23" s="39">
        <v>0.85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1">
        <v>0</v>
      </c>
      <c r="S23" s="37">
        <f t="shared" si="2"/>
        <v>2.46</v>
      </c>
      <c r="T23" s="23"/>
      <c r="U23" s="24"/>
    </row>
    <row r="24" spans="1:21" s="25" customFormat="1">
      <c r="A24" s="207" t="s">
        <v>119</v>
      </c>
      <c r="B24" s="208"/>
      <c r="C24" s="42" t="s">
        <v>117</v>
      </c>
      <c r="D24" s="22">
        <v>1</v>
      </c>
      <c r="E24" s="45">
        <v>2</v>
      </c>
      <c r="F24" s="22">
        <f t="shared" si="3"/>
        <v>2</v>
      </c>
      <c r="G24" s="134">
        <v>0</v>
      </c>
      <c r="H24" s="135">
        <v>0</v>
      </c>
      <c r="I24" s="135">
        <v>1</v>
      </c>
      <c r="J24" s="135">
        <v>0</v>
      </c>
      <c r="K24" s="135">
        <v>1</v>
      </c>
      <c r="L24" s="135">
        <v>0</v>
      </c>
      <c r="M24" s="135">
        <v>0</v>
      </c>
      <c r="N24" s="135">
        <v>0</v>
      </c>
      <c r="O24" s="135">
        <v>0</v>
      </c>
      <c r="P24" s="135">
        <v>0</v>
      </c>
      <c r="Q24" s="135">
        <v>0</v>
      </c>
      <c r="R24" s="136">
        <v>0</v>
      </c>
      <c r="S24" s="22">
        <f t="shared" si="2"/>
        <v>2</v>
      </c>
      <c r="T24" s="23"/>
      <c r="U24" s="24"/>
    </row>
    <row r="25" spans="1:21" s="25" customFormat="1">
      <c r="A25" s="205"/>
      <c r="B25" s="206"/>
      <c r="C25" s="26" t="s">
        <v>118</v>
      </c>
      <c r="D25" s="27">
        <v>7.26</v>
      </c>
      <c r="E25" s="37">
        <v>2.64</v>
      </c>
      <c r="F25" s="48">
        <f t="shared" si="3"/>
        <v>2.4699999999999998</v>
      </c>
      <c r="G25" s="38">
        <v>0</v>
      </c>
      <c r="H25" s="39">
        <v>1.02</v>
      </c>
      <c r="I25" s="39">
        <v>1.07</v>
      </c>
      <c r="J25" s="39">
        <v>0.38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1">
        <v>0</v>
      </c>
      <c r="S25" s="49">
        <f t="shared" si="2"/>
        <v>2.4699999999999998</v>
      </c>
      <c r="T25" s="23"/>
      <c r="U25" s="24"/>
    </row>
    <row r="26" spans="1:21" s="25" customFormat="1">
      <c r="A26" s="209" t="s">
        <v>120</v>
      </c>
      <c r="B26" s="210"/>
      <c r="C26" s="50" t="s">
        <v>104</v>
      </c>
      <c r="D26" s="51">
        <f>D4+D6+D24</f>
        <v>70.2</v>
      </c>
      <c r="E26" s="51">
        <f t="shared" ref="E26:R27" si="6">E4+E6</f>
        <v>101.96333333333332</v>
      </c>
      <c r="F26" s="145">
        <f t="shared" si="6"/>
        <v>74</v>
      </c>
      <c r="G26" s="146">
        <f t="shared" si="6"/>
        <v>5</v>
      </c>
      <c r="H26" s="147">
        <f t="shared" si="6"/>
        <v>5</v>
      </c>
      <c r="I26" s="147">
        <f t="shared" si="6"/>
        <v>5</v>
      </c>
      <c r="J26" s="147">
        <f t="shared" si="6"/>
        <v>5</v>
      </c>
      <c r="K26" s="147">
        <f t="shared" si="6"/>
        <v>6</v>
      </c>
      <c r="L26" s="147">
        <f t="shared" si="6"/>
        <v>6</v>
      </c>
      <c r="M26" s="147">
        <f t="shared" si="6"/>
        <v>6</v>
      </c>
      <c r="N26" s="147">
        <f t="shared" si="6"/>
        <v>6</v>
      </c>
      <c r="O26" s="147">
        <f t="shared" si="6"/>
        <v>6</v>
      </c>
      <c r="P26" s="147">
        <f t="shared" si="6"/>
        <v>8</v>
      </c>
      <c r="Q26" s="147">
        <f t="shared" si="6"/>
        <v>8</v>
      </c>
      <c r="R26" s="148">
        <f t="shared" si="6"/>
        <v>8</v>
      </c>
      <c r="S26" s="52">
        <f>SUM(G26:R26)</f>
        <v>74</v>
      </c>
      <c r="T26" s="23"/>
      <c r="U26" s="24"/>
    </row>
    <row r="27" spans="1:21" s="25" customFormat="1">
      <c r="A27" s="211"/>
      <c r="B27" s="212"/>
      <c r="C27" s="53" t="s">
        <v>108</v>
      </c>
      <c r="D27" s="54">
        <f>D5+D7+D25</f>
        <v>141.93</v>
      </c>
      <c r="E27" s="54">
        <f>E5+E7</f>
        <v>119.66666718506997</v>
      </c>
      <c r="F27" s="149">
        <f t="shared" si="3"/>
        <v>19.41</v>
      </c>
      <c r="G27" s="150">
        <f>G5+G7</f>
        <v>0.94000000000000006</v>
      </c>
      <c r="H27" s="151">
        <f t="shared" si="6"/>
        <v>7.12</v>
      </c>
      <c r="I27" s="151">
        <f t="shared" si="6"/>
        <v>6</v>
      </c>
      <c r="J27" s="151">
        <f>J5+J7</f>
        <v>5.35</v>
      </c>
      <c r="K27" s="152">
        <f t="shared" si="6"/>
        <v>0</v>
      </c>
      <c r="L27" s="152">
        <f t="shared" si="6"/>
        <v>0</v>
      </c>
      <c r="M27" s="152">
        <f t="shared" si="6"/>
        <v>0</v>
      </c>
      <c r="N27" s="152">
        <f t="shared" si="6"/>
        <v>0</v>
      </c>
      <c r="O27" s="152">
        <f t="shared" si="6"/>
        <v>0</v>
      </c>
      <c r="P27" s="152">
        <f t="shared" si="6"/>
        <v>0</v>
      </c>
      <c r="Q27" s="152">
        <f t="shared" si="6"/>
        <v>0</v>
      </c>
      <c r="R27" s="153">
        <f>R5+R7</f>
        <v>0</v>
      </c>
      <c r="S27" s="55">
        <f t="shared" ref="S27:S30" si="7">SUM(G27:R27)</f>
        <v>19.41</v>
      </c>
      <c r="T27" s="23"/>
      <c r="U27" s="24"/>
    </row>
    <row r="28" spans="1:21" s="25" customFormat="1">
      <c r="A28" s="209" t="s">
        <v>121</v>
      </c>
      <c r="B28" s="210"/>
      <c r="C28" s="50" t="s">
        <v>104</v>
      </c>
      <c r="D28" s="51">
        <f>D20+D22</f>
        <v>17</v>
      </c>
      <c r="E28" s="51">
        <f t="shared" ref="E28:R29" si="8">E18+E24</f>
        <v>25.700000000000003</v>
      </c>
      <c r="F28" s="52">
        <f t="shared" si="8"/>
        <v>18</v>
      </c>
      <c r="G28" s="154">
        <f t="shared" si="8"/>
        <v>0</v>
      </c>
      <c r="H28" s="154">
        <f t="shared" si="8"/>
        <v>0</v>
      </c>
      <c r="I28" s="154">
        <f t="shared" si="8"/>
        <v>2</v>
      </c>
      <c r="J28" s="154">
        <f t="shared" si="8"/>
        <v>2</v>
      </c>
      <c r="K28" s="154">
        <f t="shared" si="8"/>
        <v>3</v>
      </c>
      <c r="L28" s="154">
        <f t="shared" si="8"/>
        <v>2</v>
      </c>
      <c r="M28" s="154">
        <f t="shared" si="8"/>
        <v>2</v>
      </c>
      <c r="N28" s="154">
        <f t="shared" si="8"/>
        <v>2</v>
      </c>
      <c r="O28" s="154">
        <f t="shared" si="8"/>
        <v>2</v>
      </c>
      <c r="P28" s="154">
        <f t="shared" si="8"/>
        <v>2</v>
      </c>
      <c r="Q28" s="154">
        <f t="shared" si="8"/>
        <v>1</v>
      </c>
      <c r="R28" s="148">
        <f t="shared" si="8"/>
        <v>0</v>
      </c>
      <c r="S28" s="51">
        <f t="shared" si="7"/>
        <v>18</v>
      </c>
      <c r="T28" s="23"/>
      <c r="U28" s="24"/>
    </row>
    <row r="29" spans="1:21" s="25" customFormat="1">
      <c r="A29" s="211"/>
      <c r="B29" s="212"/>
      <c r="C29" s="53" t="s">
        <v>108</v>
      </c>
      <c r="D29" s="54">
        <f>D21+D23</f>
        <v>22.37</v>
      </c>
      <c r="E29" s="54">
        <f>E19+E25</f>
        <v>45.507363919129077</v>
      </c>
      <c r="F29" s="155">
        <f t="shared" si="3"/>
        <v>6.1900000000000013</v>
      </c>
      <c r="G29" s="156">
        <f t="shared" si="8"/>
        <v>1.18</v>
      </c>
      <c r="H29" s="151">
        <f t="shared" si="8"/>
        <v>1.02</v>
      </c>
      <c r="I29" s="151">
        <f t="shared" si="8"/>
        <v>2.27</v>
      </c>
      <c r="J29" s="151">
        <f t="shared" si="8"/>
        <v>1.7200000000000002</v>
      </c>
      <c r="K29" s="151">
        <f t="shared" si="8"/>
        <v>0</v>
      </c>
      <c r="L29" s="151">
        <f t="shared" si="8"/>
        <v>0</v>
      </c>
      <c r="M29" s="151">
        <f t="shared" si="8"/>
        <v>0</v>
      </c>
      <c r="N29" s="151">
        <f t="shared" si="8"/>
        <v>0</v>
      </c>
      <c r="O29" s="151">
        <f t="shared" si="8"/>
        <v>0</v>
      </c>
      <c r="P29" s="151">
        <f t="shared" si="8"/>
        <v>0</v>
      </c>
      <c r="Q29" s="151">
        <f t="shared" si="8"/>
        <v>0</v>
      </c>
      <c r="R29" s="157">
        <f t="shared" si="8"/>
        <v>0</v>
      </c>
      <c r="S29" s="56">
        <f t="shared" si="7"/>
        <v>6.1900000000000013</v>
      </c>
      <c r="T29" s="23"/>
      <c r="U29" s="24"/>
    </row>
    <row r="30" spans="1:21" s="25" customFormat="1">
      <c r="A30" s="57" t="s">
        <v>122</v>
      </c>
      <c r="B30" s="58"/>
      <c r="C30" s="59" t="s">
        <v>104</v>
      </c>
      <c r="D30" s="60">
        <v>87.2</v>
      </c>
      <c r="E30" s="61">
        <f>E26+E28</f>
        <v>127.66333333333333</v>
      </c>
      <c r="F30" s="61">
        <f>F26+F28</f>
        <v>92</v>
      </c>
      <c r="G30" s="158">
        <f>G26+G28</f>
        <v>5</v>
      </c>
      <c r="H30" s="158">
        <f t="shared" ref="H30:R30" si="9">H26+H28</f>
        <v>5</v>
      </c>
      <c r="I30" s="158">
        <f t="shared" si="9"/>
        <v>7</v>
      </c>
      <c r="J30" s="158">
        <f t="shared" si="9"/>
        <v>7</v>
      </c>
      <c r="K30" s="158">
        <f t="shared" si="9"/>
        <v>9</v>
      </c>
      <c r="L30" s="158">
        <f t="shared" si="9"/>
        <v>8</v>
      </c>
      <c r="M30" s="158">
        <f t="shared" si="9"/>
        <v>8</v>
      </c>
      <c r="N30" s="158">
        <f t="shared" si="9"/>
        <v>8</v>
      </c>
      <c r="O30" s="158">
        <f t="shared" si="9"/>
        <v>8</v>
      </c>
      <c r="P30" s="158">
        <f t="shared" si="9"/>
        <v>10</v>
      </c>
      <c r="Q30" s="158">
        <f t="shared" si="9"/>
        <v>9</v>
      </c>
      <c r="R30" s="159">
        <f t="shared" si="9"/>
        <v>8</v>
      </c>
      <c r="S30" s="61">
        <f t="shared" si="7"/>
        <v>92</v>
      </c>
      <c r="T30" s="23"/>
      <c r="U30" s="24"/>
    </row>
    <row r="31" spans="1:21" s="25" customFormat="1" ht="17.25" thickBot="1">
      <c r="A31" s="62"/>
      <c r="B31" s="63"/>
      <c r="C31" s="64" t="s">
        <v>108</v>
      </c>
      <c r="D31" s="65">
        <v>164.29999999999998</v>
      </c>
      <c r="E31" s="66">
        <f>E27+E29</f>
        <v>165.17403110419906</v>
      </c>
      <c r="F31" s="67">
        <f t="shared" ref="F31:S31" si="10">SUM(F27,F29)</f>
        <v>25.6</v>
      </c>
      <c r="G31" s="160">
        <f t="shared" si="10"/>
        <v>2.12</v>
      </c>
      <c r="H31" s="161">
        <f t="shared" si="10"/>
        <v>8.14</v>
      </c>
      <c r="I31" s="161">
        <f t="shared" si="10"/>
        <v>8.27</v>
      </c>
      <c r="J31" s="161">
        <f t="shared" si="10"/>
        <v>7.07</v>
      </c>
      <c r="K31" s="162">
        <f t="shared" si="10"/>
        <v>0</v>
      </c>
      <c r="L31" s="162">
        <f t="shared" si="10"/>
        <v>0</v>
      </c>
      <c r="M31" s="162">
        <f t="shared" si="10"/>
        <v>0</v>
      </c>
      <c r="N31" s="163">
        <f t="shared" si="10"/>
        <v>0</v>
      </c>
      <c r="O31" s="162">
        <f t="shared" si="10"/>
        <v>0</v>
      </c>
      <c r="P31" s="162">
        <f t="shared" si="10"/>
        <v>0</v>
      </c>
      <c r="Q31" s="162">
        <f t="shared" si="10"/>
        <v>0</v>
      </c>
      <c r="R31" s="164">
        <f t="shared" si="10"/>
        <v>0</v>
      </c>
      <c r="S31" s="68">
        <f t="shared" si="10"/>
        <v>25.6</v>
      </c>
      <c r="T31" s="23"/>
      <c r="U31" s="24"/>
    </row>
    <row r="32" spans="1:21" s="69" customFormat="1">
      <c r="B32" s="70"/>
      <c r="D32" s="71"/>
      <c r="E32" s="72"/>
      <c r="F32" s="72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4"/>
      <c r="R32" s="73"/>
      <c r="S32" s="72"/>
      <c r="T32" s="75"/>
    </row>
    <row r="33" spans="2:21" ht="17.25">
      <c r="B33" s="76"/>
      <c r="C33" s="77"/>
      <c r="D33" s="78"/>
      <c r="E33" s="79"/>
      <c r="F33" s="79"/>
      <c r="G33" s="80"/>
      <c r="H33" s="80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79"/>
      <c r="T33" s="20"/>
      <c r="U33" s="21"/>
    </row>
    <row r="34" spans="2:21" ht="17.25">
      <c r="B34" s="76"/>
      <c r="C34" s="77"/>
      <c r="D34" s="78"/>
      <c r="E34" s="79"/>
      <c r="F34" s="79"/>
      <c r="G34" s="80"/>
      <c r="H34" s="80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79"/>
      <c r="T34" s="20"/>
      <c r="U34" s="21"/>
    </row>
    <row r="35" spans="2:21">
      <c r="T35" s="20"/>
      <c r="U35" s="21"/>
    </row>
    <row r="36" spans="2:21">
      <c r="T36" s="20"/>
      <c r="U36" s="21"/>
    </row>
    <row r="37" spans="2:21">
      <c r="T37" s="20"/>
      <c r="U37" s="21"/>
    </row>
    <row r="38" spans="2:21">
      <c r="T38" s="20"/>
      <c r="U38" s="21"/>
    </row>
    <row r="39" spans="2:21">
      <c r="T39" s="20"/>
      <c r="U39" s="21"/>
    </row>
    <row r="40" spans="2:21">
      <c r="T40" s="20"/>
      <c r="U40" s="21"/>
    </row>
    <row r="41" spans="2:21">
      <c r="T41" s="20"/>
      <c r="U41" s="21"/>
    </row>
    <row r="42" spans="2:21">
      <c r="T42" s="20"/>
      <c r="U42" s="21"/>
    </row>
    <row r="43" spans="2:21">
      <c r="T43" s="20"/>
      <c r="U43" s="21"/>
    </row>
    <row r="44" spans="2:21">
      <c r="T44" s="20"/>
      <c r="U44" s="21"/>
    </row>
    <row r="45" spans="2:21">
      <c r="T45" s="20"/>
      <c r="U45" s="21"/>
    </row>
    <row r="46" spans="2:21">
      <c r="T46" s="20"/>
      <c r="U46" s="21"/>
    </row>
    <row r="47" spans="2:21" ht="17.25">
      <c r="H47" s="82"/>
      <c r="T47" s="20"/>
      <c r="U47" s="21"/>
    </row>
    <row r="48" spans="2:21">
      <c r="T48" s="20"/>
      <c r="U48" s="21"/>
    </row>
    <row r="49" spans="2:21">
      <c r="T49" s="20"/>
      <c r="U49" s="21"/>
    </row>
    <row r="50" spans="2:21">
      <c r="T50" s="20"/>
      <c r="U50" s="21"/>
    </row>
    <row r="51" spans="2:21" ht="17.25" thickBot="1">
      <c r="B51" s="83"/>
      <c r="C51" s="83"/>
      <c r="D51" s="84"/>
      <c r="E51" s="85"/>
      <c r="F51" s="85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5"/>
      <c r="T51" s="20"/>
      <c r="U51" s="21"/>
    </row>
    <row r="52" spans="2:21" ht="23.25" thickTop="1">
      <c r="B52" s="213" t="s">
        <v>123</v>
      </c>
      <c r="C52" s="213"/>
      <c r="D52" s="87"/>
      <c r="O52" s="88"/>
      <c r="P52" s="88"/>
      <c r="Q52" s="88"/>
      <c r="T52" s="20"/>
      <c r="U52" s="21"/>
    </row>
    <row r="53" spans="2:21">
      <c r="T53" s="20"/>
      <c r="U53" s="21"/>
    </row>
    <row r="54" spans="2:21">
      <c r="T54" s="20"/>
      <c r="U54" s="21"/>
    </row>
    <row r="55" spans="2:21">
      <c r="T55" s="20"/>
      <c r="U55" s="21"/>
    </row>
    <row r="56" spans="2:21" ht="18">
      <c r="B56" s="89"/>
      <c r="C56" s="89"/>
      <c r="D56" s="90"/>
      <c r="E56" s="91"/>
      <c r="F56" s="91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S56" s="91"/>
      <c r="T56" s="20"/>
      <c r="U56" s="21"/>
    </row>
    <row r="57" spans="2:21" ht="18">
      <c r="B57" s="93" t="s">
        <v>79</v>
      </c>
      <c r="C57" s="93"/>
      <c r="D57" s="94"/>
      <c r="E57" s="95"/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S57" s="95"/>
      <c r="T57" s="20"/>
      <c r="U57" s="21"/>
    </row>
    <row r="58" spans="2:21" ht="18">
      <c r="B58" s="93"/>
      <c r="C58" s="93" t="s">
        <v>124</v>
      </c>
      <c r="D58" s="94"/>
      <c r="E58" s="95" t="s">
        <v>88</v>
      </c>
      <c r="F58" s="95"/>
      <c r="G58" s="96" t="s">
        <v>89</v>
      </c>
      <c r="H58" s="96" t="s">
        <v>90</v>
      </c>
      <c r="I58" s="96" t="s">
        <v>91</v>
      </c>
      <c r="J58" s="96" t="s">
        <v>92</v>
      </c>
      <c r="K58" s="96" t="s">
        <v>93</v>
      </c>
      <c r="L58" s="96" t="s">
        <v>94</v>
      </c>
      <c r="M58" s="96" t="s">
        <v>95</v>
      </c>
      <c r="N58" s="96" t="s">
        <v>96</v>
      </c>
      <c r="O58" s="96" t="s">
        <v>97</v>
      </c>
      <c r="P58" s="96" t="s">
        <v>98</v>
      </c>
      <c r="Q58" s="96"/>
      <c r="S58" s="95"/>
      <c r="T58" s="20"/>
      <c r="U58" s="21"/>
    </row>
    <row r="59" spans="2:21" ht="18">
      <c r="B59" s="93" t="s">
        <v>125</v>
      </c>
      <c r="C59" s="93" t="s">
        <v>126</v>
      </c>
      <c r="D59" s="94"/>
      <c r="E59" s="95">
        <v>0</v>
      </c>
      <c r="F59" s="95"/>
      <c r="G59" s="96">
        <v>0</v>
      </c>
      <c r="H59" s="96">
        <v>0</v>
      </c>
      <c r="I59" s="96">
        <v>0</v>
      </c>
      <c r="J59" s="9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/>
      <c r="S59" s="95"/>
      <c r="T59" s="20"/>
      <c r="U59" s="21"/>
    </row>
    <row r="60" spans="2:21" ht="18">
      <c r="B60" s="93"/>
      <c r="C60" s="93" t="s">
        <v>127</v>
      </c>
      <c r="D60" s="94"/>
      <c r="E60" s="95">
        <v>0</v>
      </c>
      <c r="F60" s="95"/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/>
      <c r="S60" s="95"/>
      <c r="T60" s="20"/>
      <c r="U60" s="21"/>
    </row>
    <row r="61" spans="2:21" ht="18">
      <c r="B61" s="93"/>
      <c r="C61" s="93" t="s">
        <v>128</v>
      </c>
      <c r="D61" s="94"/>
      <c r="E61" s="95" t="e">
        <v>#DIV/0!</v>
      </c>
      <c r="F61" s="95"/>
      <c r="G61" s="96" t="e">
        <v>#DIV/0!</v>
      </c>
      <c r="H61" s="96" t="e">
        <v>#DIV/0!</v>
      </c>
      <c r="I61" s="96" t="e">
        <v>#DIV/0!</v>
      </c>
      <c r="J61" s="96" t="e">
        <v>#DIV/0!</v>
      </c>
      <c r="K61" s="96" t="e">
        <v>#DIV/0!</v>
      </c>
      <c r="L61" s="96" t="e">
        <v>#DIV/0!</v>
      </c>
      <c r="M61" s="96" t="e">
        <v>#DIV/0!</v>
      </c>
      <c r="N61" s="96" t="e">
        <v>#DIV/0!</v>
      </c>
      <c r="O61" s="96" t="e">
        <v>#DIV/0!</v>
      </c>
      <c r="P61" s="96" t="e">
        <v>#DIV/0!</v>
      </c>
      <c r="Q61" s="96"/>
      <c r="S61" s="95"/>
      <c r="T61" s="20"/>
      <c r="U61" s="21"/>
    </row>
    <row r="62" spans="2:21" ht="18">
      <c r="B62" s="93"/>
      <c r="C62" s="93"/>
      <c r="D62" s="94"/>
      <c r="E62" s="95"/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S62" s="95"/>
      <c r="T62" s="20"/>
      <c r="U62" s="21"/>
    </row>
    <row r="63" spans="2:21" ht="18">
      <c r="B63" s="93"/>
      <c r="C63" s="93"/>
      <c r="D63" s="94"/>
      <c r="E63" s="95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S63" s="95"/>
      <c r="T63" s="20"/>
      <c r="U63" s="21"/>
    </row>
    <row r="64" spans="2:21">
      <c r="T64" s="20"/>
      <c r="U64" s="21"/>
    </row>
    <row r="65" spans="20:21">
      <c r="T65" s="20"/>
      <c r="U65" s="21"/>
    </row>
    <row r="66" spans="20:21">
      <c r="T66" s="20"/>
      <c r="U66" s="21"/>
    </row>
    <row r="67" spans="20:21">
      <c r="T67" s="20"/>
      <c r="U67" s="21"/>
    </row>
    <row r="68" spans="20:21">
      <c r="T68" s="20"/>
      <c r="U68" s="21"/>
    </row>
    <row r="69" spans="20:21">
      <c r="T69" s="20"/>
      <c r="U69" s="21"/>
    </row>
    <row r="70" spans="20:21">
      <c r="T70" s="20"/>
      <c r="U70" s="21"/>
    </row>
    <row r="71" spans="20:21">
      <c r="T71" s="20"/>
      <c r="U71" s="21"/>
    </row>
    <row r="72" spans="20:21">
      <c r="T72" s="20"/>
      <c r="U72" s="21"/>
    </row>
    <row r="73" spans="20:21">
      <c r="T73" s="20"/>
      <c r="U73" s="21"/>
    </row>
    <row r="74" spans="20:21">
      <c r="T74" s="20"/>
      <c r="U74" s="21"/>
    </row>
    <row r="75" spans="20:21">
      <c r="T75" s="20"/>
      <c r="U75" s="21"/>
    </row>
    <row r="76" spans="20:21">
      <c r="T76" s="20"/>
      <c r="U76" s="21"/>
    </row>
    <row r="77" spans="20:21">
      <c r="T77" s="20"/>
      <c r="U77" s="21"/>
    </row>
    <row r="78" spans="20:21">
      <c r="T78" s="20"/>
      <c r="U78" s="21"/>
    </row>
    <row r="79" spans="20:21">
      <c r="T79" s="20"/>
      <c r="U79" s="21"/>
    </row>
    <row r="80" spans="20:21">
      <c r="T80" s="20"/>
      <c r="U80" s="21"/>
    </row>
    <row r="81" spans="20:21">
      <c r="T81" s="20"/>
      <c r="U81" s="21"/>
    </row>
  </sheetData>
  <autoFilter ref="A3:U31">
    <filterColumn colId="0" showButton="0"/>
  </autoFilter>
  <mergeCells count="19">
    <mergeCell ref="A26:B27"/>
    <mergeCell ref="A28:B29"/>
    <mergeCell ref="B52:C52"/>
    <mergeCell ref="B16:B17"/>
    <mergeCell ref="A18:B19"/>
    <mergeCell ref="A20:A23"/>
    <mergeCell ref="B20:B21"/>
    <mergeCell ref="B22:B23"/>
    <mergeCell ref="A24:B25"/>
    <mergeCell ref="A8:A17"/>
    <mergeCell ref="B8:B9"/>
    <mergeCell ref="B10:B11"/>
    <mergeCell ref="B12:B13"/>
    <mergeCell ref="B14:B15"/>
    <mergeCell ref="A2:B3"/>
    <mergeCell ref="C2:C3"/>
    <mergeCell ref="G2:R2"/>
    <mergeCell ref="A4:B5"/>
    <mergeCell ref="A6:B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ySplit="1" topLeftCell="A2" activePane="bottomLeft" state="frozen"/>
      <selection activeCell="D21" sqref="D21"/>
      <selection pane="bottomLeft" activeCell="H8" sqref="H8"/>
    </sheetView>
  </sheetViews>
  <sheetFormatPr defaultColWidth="9" defaultRowHeight="13.5"/>
  <cols>
    <col min="1" max="1" width="15.5" style="117" bestFit="1" customWidth="1"/>
    <col min="2" max="3" width="11.75" style="117" bestFit="1" customWidth="1"/>
    <col min="4" max="4" width="13.125" style="117" bestFit="1" customWidth="1"/>
    <col min="5" max="17" width="7.125" style="117" customWidth="1"/>
    <col min="18" max="18" width="10.5" style="117" bestFit="1" customWidth="1"/>
    <col min="19" max="19" width="13.5" style="117" bestFit="1" customWidth="1"/>
    <col min="20" max="16384" width="9" style="117"/>
  </cols>
  <sheetData>
    <row r="1" spans="1:20" ht="47.25" customHeight="1">
      <c r="A1" s="111" t="s">
        <v>129</v>
      </c>
      <c r="B1" s="110" t="s">
        <v>130</v>
      </c>
      <c r="C1" s="110" t="s">
        <v>131</v>
      </c>
      <c r="D1" s="110" t="s">
        <v>132</v>
      </c>
      <c r="E1" s="111" t="s">
        <v>133</v>
      </c>
      <c r="F1" s="111" t="s">
        <v>88</v>
      </c>
      <c r="G1" s="111" t="s">
        <v>89</v>
      </c>
      <c r="H1" s="111" t="s">
        <v>90</v>
      </c>
      <c r="I1" s="111" t="s">
        <v>91</v>
      </c>
      <c r="J1" s="111" t="s">
        <v>92</v>
      </c>
      <c r="K1" s="111" t="s">
        <v>93</v>
      </c>
      <c r="L1" s="111" t="s">
        <v>94</v>
      </c>
      <c r="M1" s="111" t="s">
        <v>95</v>
      </c>
      <c r="N1" s="111" t="s">
        <v>96</v>
      </c>
      <c r="O1" s="111" t="s">
        <v>97</v>
      </c>
      <c r="P1" s="111" t="s">
        <v>134</v>
      </c>
      <c r="Q1" s="111" t="s">
        <v>135</v>
      </c>
      <c r="R1" s="111" t="s">
        <v>194</v>
      </c>
    </row>
    <row r="2" spans="1:20" ht="17.25" customHeight="1">
      <c r="A2" s="118" t="s">
        <v>136</v>
      </c>
      <c r="B2" s="123">
        <v>630</v>
      </c>
      <c r="C2" s="123">
        <f>B2*1.01</f>
        <v>636.29999999999995</v>
      </c>
      <c r="D2" s="124">
        <f>C2/12</f>
        <v>53.024999999999999</v>
      </c>
      <c r="E2" s="118">
        <v>50</v>
      </c>
      <c r="F2" s="118">
        <v>49</v>
      </c>
      <c r="G2" s="118">
        <v>13</v>
      </c>
      <c r="H2" s="118">
        <v>101</v>
      </c>
      <c r="I2" s="118"/>
      <c r="J2" s="118"/>
      <c r="K2" s="118"/>
      <c r="L2" s="118"/>
      <c r="M2" s="118"/>
      <c r="N2" s="118"/>
      <c r="O2" s="118"/>
      <c r="P2" s="123"/>
      <c r="Q2" s="123">
        <f>SUM(E2:P2)</f>
        <v>213</v>
      </c>
      <c r="R2" s="123">
        <f t="shared" ref="R2:R33" si="0">Q2/C2*100</f>
        <v>33.47477604903348</v>
      </c>
    </row>
    <row r="3" spans="1:20" s="119" customFormat="1" ht="17.25" customHeight="1">
      <c r="A3" s="118" t="s">
        <v>137</v>
      </c>
      <c r="B3" s="125">
        <v>549</v>
      </c>
      <c r="C3" s="123">
        <f t="shared" ref="C3:C12" si="1">B3*1.01</f>
        <v>554.49</v>
      </c>
      <c r="D3" s="124">
        <f t="shared" ref="D3:D18" si="2">C3/12</f>
        <v>46.207500000000003</v>
      </c>
      <c r="E3" s="120">
        <v>46</v>
      </c>
      <c r="F3" s="120">
        <v>46</v>
      </c>
      <c r="G3" s="120">
        <v>46</v>
      </c>
      <c r="H3" s="120">
        <v>46</v>
      </c>
      <c r="I3" s="120"/>
      <c r="J3" s="120"/>
      <c r="K3" s="120"/>
      <c r="L3" s="120"/>
      <c r="M3" s="120"/>
      <c r="N3" s="120"/>
      <c r="O3" s="120"/>
      <c r="P3" s="123"/>
      <c r="Q3" s="125">
        <f t="shared" ref="Q3:Q33" si="3">SUM(E3:P3)</f>
        <v>184</v>
      </c>
      <c r="R3" s="123">
        <f t="shared" si="0"/>
        <v>33.183646233475805</v>
      </c>
    </row>
    <row r="4" spans="1:20" s="119" customFormat="1" ht="17.25" customHeight="1">
      <c r="A4" s="118" t="s">
        <v>138</v>
      </c>
      <c r="B4" s="125">
        <v>528</v>
      </c>
      <c r="C4" s="123">
        <f t="shared" si="1"/>
        <v>533.28</v>
      </c>
      <c r="D4" s="124">
        <f t="shared" si="2"/>
        <v>44.44</v>
      </c>
      <c r="E4" s="120">
        <v>41</v>
      </c>
      <c r="F4" s="120">
        <v>36</v>
      </c>
      <c r="G4" s="120">
        <v>23</v>
      </c>
      <c r="H4" s="120">
        <v>78</v>
      </c>
      <c r="I4" s="120"/>
      <c r="J4" s="120"/>
      <c r="K4" s="120"/>
      <c r="L4" s="120"/>
      <c r="M4" s="120"/>
      <c r="N4" s="120"/>
      <c r="O4" s="120"/>
      <c r="P4" s="123"/>
      <c r="Q4" s="125">
        <f t="shared" si="3"/>
        <v>178</v>
      </c>
      <c r="R4" s="123">
        <f t="shared" si="0"/>
        <v>33.378337833783377</v>
      </c>
    </row>
    <row r="5" spans="1:20" s="119" customFormat="1" ht="17.25" customHeight="1">
      <c r="A5" s="120" t="s">
        <v>139</v>
      </c>
      <c r="B5" s="125">
        <v>691</v>
      </c>
      <c r="C5" s="123">
        <f t="shared" si="1"/>
        <v>697.91</v>
      </c>
      <c r="D5" s="124">
        <f t="shared" si="2"/>
        <v>58.159166666666664</v>
      </c>
      <c r="E5" s="120">
        <v>23</v>
      </c>
      <c r="F5" s="120">
        <v>66</v>
      </c>
      <c r="G5" s="120">
        <v>60</v>
      </c>
      <c r="H5" s="120">
        <v>106</v>
      </c>
      <c r="I5" s="120"/>
      <c r="J5" s="120"/>
      <c r="K5" s="120"/>
      <c r="L5" s="120"/>
      <c r="M5" s="120"/>
      <c r="N5" s="120"/>
      <c r="O5" s="120"/>
      <c r="P5" s="123"/>
      <c r="Q5" s="125">
        <f t="shared" si="3"/>
        <v>255</v>
      </c>
      <c r="R5" s="123">
        <f t="shared" si="0"/>
        <v>36.537662449312954</v>
      </c>
    </row>
    <row r="6" spans="1:20" s="119" customFormat="1" ht="17.25" customHeight="1">
      <c r="A6" s="120" t="s">
        <v>140</v>
      </c>
      <c r="B6" s="125">
        <v>480</v>
      </c>
      <c r="C6" s="123">
        <f t="shared" si="1"/>
        <v>484.8</v>
      </c>
      <c r="D6" s="124">
        <f t="shared" si="2"/>
        <v>40.4</v>
      </c>
      <c r="E6" s="120">
        <v>24</v>
      </c>
      <c r="F6" s="120">
        <v>25</v>
      </c>
      <c r="G6" s="120">
        <v>28</v>
      </c>
      <c r="H6" s="120">
        <v>61</v>
      </c>
      <c r="I6" s="120"/>
      <c r="J6" s="120"/>
      <c r="K6" s="120"/>
      <c r="L6" s="120"/>
      <c r="M6" s="120"/>
      <c r="N6" s="120"/>
      <c r="O6" s="120"/>
      <c r="P6" s="123"/>
      <c r="Q6" s="125">
        <f t="shared" si="3"/>
        <v>138</v>
      </c>
      <c r="R6" s="123">
        <f t="shared" si="0"/>
        <v>28.465346534653463</v>
      </c>
    </row>
    <row r="7" spans="1:20" ht="17.25" customHeight="1">
      <c r="A7" s="121" t="s">
        <v>141</v>
      </c>
      <c r="B7" s="126">
        <v>697</v>
      </c>
      <c r="C7" s="123">
        <f t="shared" si="1"/>
        <v>703.97</v>
      </c>
      <c r="D7" s="124">
        <f t="shared" si="2"/>
        <v>58.664166666666667</v>
      </c>
      <c r="E7" s="118">
        <v>62</v>
      </c>
      <c r="F7" s="118">
        <v>55</v>
      </c>
      <c r="G7" s="118">
        <v>56</v>
      </c>
      <c r="H7" s="118">
        <v>58</v>
      </c>
      <c r="I7" s="118"/>
      <c r="J7" s="118"/>
      <c r="K7" s="118"/>
      <c r="L7" s="118"/>
      <c r="M7" s="118"/>
      <c r="N7" s="118"/>
      <c r="O7" s="118"/>
      <c r="P7" s="123"/>
      <c r="Q7" s="123">
        <f t="shared" si="3"/>
        <v>231</v>
      </c>
      <c r="R7" s="123">
        <f t="shared" si="0"/>
        <v>32.813898319530658</v>
      </c>
    </row>
    <row r="8" spans="1:20" s="119" customFormat="1" ht="17.25" customHeight="1">
      <c r="A8" s="120" t="s">
        <v>142</v>
      </c>
      <c r="B8" s="125">
        <v>407</v>
      </c>
      <c r="C8" s="125">
        <f t="shared" si="1"/>
        <v>411.07</v>
      </c>
      <c r="D8" s="124">
        <f t="shared" si="2"/>
        <v>34.255833333333335</v>
      </c>
      <c r="E8" s="120">
        <v>44</v>
      </c>
      <c r="F8" s="120">
        <v>43</v>
      </c>
      <c r="G8" s="120">
        <v>49</v>
      </c>
      <c r="H8" s="120">
        <v>44</v>
      </c>
      <c r="I8" s="120"/>
      <c r="J8" s="120"/>
      <c r="K8" s="120"/>
      <c r="L8" s="120"/>
      <c r="M8" s="120"/>
      <c r="N8" s="120"/>
      <c r="O8" s="120"/>
      <c r="P8" s="123"/>
      <c r="Q8" s="125">
        <f t="shared" si="3"/>
        <v>180</v>
      </c>
      <c r="R8" s="123">
        <f t="shared" si="0"/>
        <v>43.78816260004379</v>
      </c>
    </row>
    <row r="9" spans="1:20" s="119" customFormat="1" ht="17.25" customHeight="1">
      <c r="A9" s="120" t="s">
        <v>143</v>
      </c>
      <c r="B9" s="125">
        <v>483</v>
      </c>
      <c r="C9" s="125">
        <f t="shared" si="1"/>
        <v>487.83</v>
      </c>
      <c r="D9" s="124">
        <f t="shared" si="2"/>
        <v>40.652499999999996</v>
      </c>
      <c r="E9" s="120">
        <v>52</v>
      </c>
      <c r="F9" s="120">
        <v>58</v>
      </c>
      <c r="G9" s="120">
        <v>58</v>
      </c>
      <c r="H9" s="120">
        <v>56</v>
      </c>
      <c r="I9" s="120"/>
      <c r="J9" s="120"/>
      <c r="K9" s="120"/>
      <c r="L9" s="120"/>
      <c r="M9" s="120"/>
      <c r="N9" s="120"/>
      <c r="O9" s="120"/>
      <c r="P9" s="123"/>
      <c r="Q9" s="125">
        <f t="shared" si="3"/>
        <v>224</v>
      </c>
      <c r="R9" s="123">
        <f t="shared" si="0"/>
        <v>45.91763524178505</v>
      </c>
    </row>
    <row r="10" spans="1:20" s="119" customFormat="1" ht="17.25" customHeight="1">
      <c r="A10" s="120" t="s">
        <v>144</v>
      </c>
      <c r="B10" s="125">
        <v>1059</v>
      </c>
      <c r="C10" s="125">
        <f t="shared" si="1"/>
        <v>1069.5899999999999</v>
      </c>
      <c r="D10" s="124">
        <f t="shared" si="2"/>
        <v>89.132499999999993</v>
      </c>
      <c r="E10" s="120">
        <v>88</v>
      </c>
      <c r="F10" s="120">
        <v>93</v>
      </c>
      <c r="G10" s="120">
        <v>94</v>
      </c>
      <c r="H10" s="120">
        <v>79</v>
      </c>
      <c r="I10" s="120"/>
      <c r="J10" s="120"/>
      <c r="K10" s="120"/>
      <c r="L10" s="120"/>
      <c r="M10" s="120"/>
      <c r="N10" s="120"/>
      <c r="O10" s="120"/>
      <c r="P10" s="123"/>
      <c r="Q10" s="125">
        <f t="shared" si="3"/>
        <v>354</v>
      </c>
      <c r="R10" s="123">
        <f t="shared" si="0"/>
        <v>33.096794098673328</v>
      </c>
      <c r="S10" s="117"/>
      <c r="T10" s="117"/>
    </row>
    <row r="11" spans="1:20" ht="17.25" customHeight="1">
      <c r="A11" s="118" t="s">
        <v>145</v>
      </c>
      <c r="B11" s="125">
        <v>446</v>
      </c>
      <c r="C11" s="125">
        <f t="shared" si="1"/>
        <v>450.46</v>
      </c>
      <c r="D11" s="124">
        <f t="shared" si="2"/>
        <v>37.538333333333334</v>
      </c>
      <c r="E11" s="118">
        <v>43</v>
      </c>
      <c r="F11" s="118">
        <v>44</v>
      </c>
      <c r="G11" s="118">
        <v>42</v>
      </c>
      <c r="H11" s="118">
        <v>40</v>
      </c>
      <c r="I11" s="118"/>
      <c r="J11" s="118"/>
      <c r="K11" s="118"/>
      <c r="L11" s="118"/>
      <c r="M11" s="118"/>
      <c r="N11" s="118"/>
      <c r="O11" s="118"/>
      <c r="P11" s="123"/>
      <c r="Q11" s="125">
        <f t="shared" si="3"/>
        <v>169</v>
      </c>
      <c r="R11" s="123">
        <f t="shared" si="0"/>
        <v>37.517204635261734</v>
      </c>
      <c r="S11" s="119"/>
      <c r="T11" s="119"/>
    </row>
    <row r="12" spans="1:20" s="119" customFormat="1" ht="17.25" customHeight="1">
      <c r="A12" s="120" t="s">
        <v>146</v>
      </c>
      <c r="B12" s="125">
        <v>211</v>
      </c>
      <c r="C12" s="123">
        <f t="shared" si="1"/>
        <v>213.11</v>
      </c>
      <c r="D12" s="124">
        <f t="shared" si="2"/>
        <v>17.759166666666669</v>
      </c>
      <c r="E12" s="120">
        <v>20</v>
      </c>
      <c r="F12" s="120">
        <v>22</v>
      </c>
      <c r="G12" s="120">
        <v>21</v>
      </c>
      <c r="H12" s="120">
        <v>19</v>
      </c>
      <c r="I12" s="120"/>
      <c r="J12" s="120"/>
      <c r="K12" s="120"/>
      <c r="L12" s="120"/>
      <c r="M12" s="120"/>
      <c r="N12" s="120"/>
      <c r="O12" s="120"/>
      <c r="P12" s="123"/>
      <c r="Q12" s="125">
        <f>SUM(E12:P12)</f>
        <v>82</v>
      </c>
      <c r="R12" s="123">
        <f t="shared" si="0"/>
        <v>38.477781427431843</v>
      </c>
      <c r="S12" s="117"/>
      <c r="T12" s="117"/>
    </row>
    <row r="13" spans="1:20" ht="17.25" customHeight="1">
      <c r="A13" s="118" t="s">
        <v>147</v>
      </c>
      <c r="B13" s="123">
        <v>20</v>
      </c>
      <c r="C13" s="123">
        <v>20</v>
      </c>
      <c r="D13" s="124">
        <f t="shared" si="2"/>
        <v>1.6666666666666667</v>
      </c>
      <c r="E13" s="118">
        <v>0</v>
      </c>
      <c r="F13" s="118">
        <v>0</v>
      </c>
      <c r="G13" s="118">
        <v>0</v>
      </c>
      <c r="H13" s="118">
        <v>2</v>
      </c>
      <c r="I13" s="118"/>
      <c r="J13" s="118"/>
      <c r="K13" s="118"/>
      <c r="L13" s="118"/>
      <c r="M13" s="118"/>
      <c r="N13" s="118"/>
      <c r="O13" s="118"/>
      <c r="P13" s="123"/>
      <c r="Q13" s="125">
        <f t="shared" si="3"/>
        <v>2</v>
      </c>
      <c r="R13" s="123">
        <f t="shared" si="0"/>
        <v>10</v>
      </c>
    </row>
    <row r="14" spans="1:20" ht="17.25" customHeight="1">
      <c r="A14" s="118" t="s">
        <v>148</v>
      </c>
      <c r="B14" s="123">
        <v>25</v>
      </c>
      <c r="C14" s="123">
        <v>25</v>
      </c>
      <c r="D14" s="124">
        <f t="shared" si="2"/>
        <v>2.0833333333333335</v>
      </c>
      <c r="E14" s="118">
        <v>3</v>
      </c>
      <c r="F14" s="118">
        <v>3</v>
      </c>
      <c r="G14" s="118">
        <v>4</v>
      </c>
      <c r="H14" s="118">
        <v>1</v>
      </c>
      <c r="I14" s="118"/>
      <c r="J14" s="118"/>
      <c r="K14" s="118"/>
      <c r="L14" s="118"/>
      <c r="M14" s="118"/>
      <c r="N14" s="118"/>
      <c r="O14" s="118"/>
      <c r="P14" s="123"/>
      <c r="Q14" s="125">
        <f t="shared" si="3"/>
        <v>11</v>
      </c>
      <c r="R14" s="123">
        <f t="shared" si="0"/>
        <v>44</v>
      </c>
    </row>
    <row r="15" spans="1:20" ht="17.25" customHeight="1">
      <c r="A15" s="118" t="s">
        <v>149</v>
      </c>
      <c r="B15" s="123">
        <v>37</v>
      </c>
      <c r="C15" s="123">
        <v>38</v>
      </c>
      <c r="D15" s="124">
        <f t="shared" si="2"/>
        <v>3.1666666666666665</v>
      </c>
      <c r="E15" s="118">
        <v>4</v>
      </c>
      <c r="F15" s="118">
        <v>3</v>
      </c>
      <c r="G15" s="118">
        <v>3</v>
      </c>
      <c r="H15" s="118">
        <v>3</v>
      </c>
      <c r="I15" s="118"/>
      <c r="J15" s="118"/>
      <c r="K15" s="118"/>
      <c r="L15" s="118"/>
      <c r="M15" s="118"/>
      <c r="N15" s="118"/>
      <c r="O15" s="118"/>
      <c r="P15" s="123"/>
      <c r="Q15" s="125">
        <f t="shared" si="3"/>
        <v>13</v>
      </c>
      <c r="R15" s="123">
        <f t="shared" si="0"/>
        <v>34.210526315789473</v>
      </c>
    </row>
    <row r="16" spans="1:20" ht="17.25" customHeight="1">
      <c r="A16" s="118" t="s">
        <v>150</v>
      </c>
      <c r="B16" s="123">
        <v>18.545454545454547</v>
      </c>
      <c r="C16" s="123">
        <v>19</v>
      </c>
      <c r="D16" s="124">
        <f t="shared" si="2"/>
        <v>1.5833333333333333</v>
      </c>
      <c r="E16" s="118">
        <v>2</v>
      </c>
      <c r="F16" s="118">
        <v>0</v>
      </c>
      <c r="G16" s="118">
        <v>3</v>
      </c>
      <c r="H16" s="118">
        <v>2</v>
      </c>
      <c r="I16" s="118"/>
      <c r="J16" s="118"/>
      <c r="K16" s="118"/>
      <c r="L16" s="118"/>
      <c r="M16" s="118"/>
      <c r="N16" s="118"/>
      <c r="O16" s="118"/>
      <c r="P16" s="123"/>
      <c r="Q16" s="125">
        <f t="shared" si="3"/>
        <v>7</v>
      </c>
      <c r="R16" s="123">
        <f t="shared" si="0"/>
        <v>36.84210526315789</v>
      </c>
      <c r="S16" s="119"/>
    </row>
    <row r="17" spans="1:20" s="119" customFormat="1" ht="17.25" customHeight="1">
      <c r="A17" s="120" t="s">
        <v>151</v>
      </c>
      <c r="B17" s="125">
        <v>11</v>
      </c>
      <c r="C17" s="125">
        <v>11</v>
      </c>
      <c r="D17" s="124">
        <f t="shared" si="2"/>
        <v>0.91666666666666663</v>
      </c>
      <c r="E17" s="120">
        <v>0</v>
      </c>
      <c r="F17" s="120">
        <v>0</v>
      </c>
      <c r="G17" s="120">
        <v>1</v>
      </c>
      <c r="H17" s="120">
        <v>1</v>
      </c>
      <c r="I17" s="120"/>
      <c r="J17" s="120"/>
      <c r="K17" s="120"/>
      <c r="L17" s="120"/>
      <c r="M17" s="120"/>
      <c r="N17" s="120"/>
      <c r="O17" s="120"/>
      <c r="P17" s="123"/>
      <c r="Q17" s="125">
        <f t="shared" si="3"/>
        <v>2</v>
      </c>
      <c r="R17" s="123">
        <f t="shared" si="0"/>
        <v>18.181818181818183</v>
      </c>
    </row>
    <row r="18" spans="1:20" s="119" customFormat="1" ht="17.25" customHeight="1">
      <c r="A18" s="120" t="s">
        <v>152</v>
      </c>
      <c r="B18" s="125">
        <v>13</v>
      </c>
      <c r="C18" s="125">
        <v>13</v>
      </c>
      <c r="D18" s="124">
        <f t="shared" si="2"/>
        <v>1.0833333333333333</v>
      </c>
      <c r="E18" s="120">
        <v>0</v>
      </c>
      <c r="F18" s="120">
        <v>4</v>
      </c>
      <c r="G18" s="120">
        <v>0</v>
      </c>
      <c r="H18" s="120">
        <v>0</v>
      </c>
      <c r="I18" s="120"/>
      <c r="J18" s="120"/>
      <c r="K18" s="120"/>
      <c r="L18" s="120"/>
      <c r="M18" s="120"/>
      <c r="N18" s="120"/>
      <c r="O18" s="120"/>
      <c r="P18" s="123"/>
      <c r="Q18" s="125">
        <f t="shared" si="3"/>
        <v>4</v>
      </c>
      <c r="R18" s="123">
        <f t="shared" si="0"/>
        <v>30.76923076923077</v>
      </c>
    </row>
    <row r="19" spans="1:20" s="119" customFormat="1" ht="17.25" customHeight="1">
      <c r="A19" s="120" t="s">
        <v>153</v>
      </c>
      <c r="B19" s="125">
        <v>2.1818181818181817</v>
      </c>
      <c r="C19" s="125">
        <v>2</v>
      </c>
      <c r="D19" s="125" t="s">
        <v>154</v>
      </c>
      <c r="E19" s="120">
        <v>0</v>
      </c>
      <c r="F19" s="120">
        <v>0</v>
      </c>
      <c r="G19" s="120">
        <v>2</v>
      </c>
      <c r="H19" s="120">
        <v>1</v>
      </c>
      <c r="I19" s="120"/>
      <c r="J19" s="120"/>
      <c r="K19" s="120"/>
      <c r="L19" s="120"/>
      <c r="M19" s="120"/>
      <c r="N19" s="120"/>
      <c r="O19" s="120"/>
      <c r="P19" s="123"/>
      <c r="Q19" s="125">
        <f t="shared" si="3"/>
        <v>3</v>
      </c>
      <c r="R19" s="123">
        <f t="shared" si="0"/>
        <v>150</v>
      </c>
      <c r="S19" s="117"/>
      <c r="T19" s="117"/>
    </row>
    <row r="20" spans="1:20" s="119" customFormat="1" ht="17.25" customHeight="1">
      <c r="A20" s="120" t="s">
        <v>155</v>
      </c>
      <c r="B20" s="125">
        <v>0</v>
      </c>
      <c r="C20" s="125">
        <v>2</v>
      </c>
      <c r="D20" s="125" t="s">
        <v>154</v>
      </c>
      <c r="E20" s="120">
        <v>0</v>
      </c>
      <c r="F20" s="120">
        <v>0</v>
      </c>
      <c r="G20" s="120">
        <v>0</v>
      </c>
      <c r="H20" s="120">
        <v>0</v>
      </c>
      <c r="I20" s="120"/>
      <c r="J20" s="120"/>
      <c r="K20" s="120"/>
      <c r="L20" s="120"/>
      <c r="M20" s="120"/>
      <c r="N20" s="120"/>
      <c r="O20" s="120"/>
      <c r="P20" s="123"/>
      <c r="Q20" s="125">
        <f t="shared" si="3"/>
        <v>0</v>
      </c>
      <c r="R20" s="123">
        <f t="shared" si="0"/>
        <v>0</v>
      </c>
    </row>
    <row r="21" spans="1:20" s="119" customFormat="1" ht="17.25" customHeight="1">
      <c r="A21" s="120" t="s">
        <v>156</v>
      </c>
      <c r="B21" s="125">
        <v>0</v>
      </c>
      <c r="C21" s="125">
        <v>2</v>
      </c>
      <c r="D21" s="125" t="s">
        <v>154</v>
      </c>
      <c r="E21" s="120">
        <v>0</v>
      </c>
      <c r="F21" s="120">
        <v>0</v>
      </c>
      <c r="G21" s="120">
        <v>0</v>
      </c>
      <c r="H21" s="120">
        <v>39</v>
      </c>
      <c r="I21" s="120"/>
      <c r="J21" s="120"/>
      <c r="K21" s="120"/>
      <c r="L21" s="120"/>
      <c r="M21" s="120"/>
      <c r="N21" s="120"/>
      <c r="O21" s="120"/>
      <c r="P21" s="123"/>
      <c r="Q21" s="125">
        <f t="shared" si="3"/>
        <v>39</v>
      </c>
      <c r="R21" s="123">
        <f t="shared" si="0"/>
        <v>1950</v>
      </c>
    </row>
    <row r="22" spans="1:20" s="119" customFormat="1" ht="17.25" customHeight="1">
      <c r="A22" s="120" t="s">
        <v>157</v>
      </c>
      <c r="B22" s="125">
        <v>0</v>
      </c>
      <c r="C22" s="125">
        <v>2</v>
      </c>
      <c r="D22" s="125" t="s">
        <v>154</v>
      </c>
      <c r="E22" s="120">
        <v>0</v>
      </c>
      <c r="F22" s="120">
        <v>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3"/>
      <c r="Q22" s="125">
        <f t="shared" si="3"/>
        <v>0</v>
      </c>
      <c r="R22" s="123">
        <f t="shared" si="0"/>
        <v>0</v>
      </c>
    </row>
    <row r="23" spans="1:20" s="119" customFormat="1" ht="17.25" customHeight="1">
      <c r="A23" s="120" t="s">
        <v>158</v>
      </c>
      <c r="B23" s="125">
        <v>0</v>
      </c>
      <c r="C23" s="125">
        <v>2</v>
      </c>
      <c r="D23" s="125" t="s">
        <v>154</v>
      </c>
      <c r="E23" s="120">
        <v>0</v>
      </c>
      <c r="F23" s="120">
        <v>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3"/>
      <c r="Q23" s="125">
        <f t="shared" si="3"/>
        <v>0</v>
      </c>
      <c r="R23" s="123">
        <f t="shared" si="0"/>
        <v>0</v>
      </c>
    </row>
    <row r="24" spans="1:20" s="119" customFormat="1" ht="17.25" customHeight="1">
      <c r="A24" s="120" t="s">
        <v>159</v>
      </c>
      <c r="B24" s="125">
        <v>0</v>
      </c>
      <c r="C24" s="125">
        <v>2</v>
      </c>
      <c r="D24" s="125" t="s">
        <v>154</v>
      </c>
      <c r="E24" s="120">
        <v>0</v>
      </c>
      <c r="F24" s="120">
        <v>0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3"/>
      <c r="Q24" s="125">
        <f t="shared" si="3"/>
        <v>0</v>
      </c>
      <c r="R24" s="123">
        <f t="shared" si="0"/>
        <v>0</v>
      </c>
    </row>
    <row r="25" spans="1:20" s="119" customFormat="1" ht="17.25" customHeight="1">
      <c r="A25" s="120" t="s">
        <v>160</v>
      </c>
      <c r="B25" s="125">
        <v>0</v>
      </c>
      <c r="C25" s="125">
        <v>2</v>
      </c>
      <c r="D25" s="125" t="s">
        <v>154</v>
      </c>
      <c r="E25" s="120">
        <v>0</v>
      </c>
      <c r="F25" s="120">
        <v>0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3"/>
      <c r="Q25" s="125">
        <f t="shared" si="3"/>
        <v>0</v>
      </c>
      <c r="R25" s="123">
        <f t="shared" si="0"/>
        <v>0</v>
      </c>
    </row>
    <row r="26" spans="1:20" s="119" customFormat="1" ht="17.25" customHeight="1">
      <c r="A26" s="120" t="s">
        <v>161</v>
      </c>
      <c r="B26" s="125">
        <v>0</v>
      </c>
      <c r="C26" s="125">
        <v>2</v>
      </c>
      <c r="D26" s="125" t="s">
        <v>154</v>
      </c>
      <c r="E26" s="120">
        <v>0</v>
      </c>
      <c r="F26" s="120">
        <v>0</v>
      </c>
      <c r="G26" s="120">
        <v>0</v>
      </c>
      <c r="H26" s="120"/>
      <c r="I26" s="120"/>
      <c r="J26" s="120"/>
      <c r="K26" s="120"/>
      <c r="L26" s="120"/>
      <c r="M26" s="120"/>
      <c r="N26" s="120"/>
      <c r="O26" s="120"/>
      <c r="P26" s="123"/>
      <c r="Q26" s="125">
        <f t="shared" si="3"/>
        <v>0</v>
      </c>
      <c r="R26" s="123">
        <f t="shared" si="0"/>
        <v>0</v>
      </c>
    </row>
    <row r="27" spans="1:20" s="119" customFormat="1" ht="17.25" customHeight="1">
      <c r="A27" s="120" t="s">
        <v>162</v>
      </c>
      <c r="B27" s="125">
        <v>0</v>
      </c>
      <c r="C27" s="125">
        <v>2</v>
      </c>
      <c r="D27" s="125" t="s">
        <v>154</v>
      </c>
      <c r="E27" s="120">
        <v>0</v>
      </c>
      <c r="F27" s="120">
        <v>0</v>
      </c>
      <c r="G27" s="120">
        <v>0</v>
      </c>
      <c r="H27" s="120"/>
      <c r="I27" s="120"/>
      <c r="J27" s="120"/>
      <c r="K27" s="120"/>
      <c r="L27" s="120"/>
      <c r="M27" s="120"/>
      <c r="N27" s="120"/>
      <c r="O27" s="120"/>
      <c r="P27" s="123"/>
      <c r="Q27" s="125">
        <f t="shared" si="3"/>
        <v>0</v>
      </c>
      <c r="R27" s="123">
        <f t="shared" si="0"/>
        <v>0</v>
      </c>
    </row>
    <row r="28" spans="1:20" s="119" customFormat="1" ht="17.25" customHeight="1">
      <c r="A28" s="120" t="s">
        <v>163</v>
      </c>
      <c r="B28" s="125">
        <v>0</v>
      </c>
      <c r="C28" s="125">
        <v>2</v>
      </c>
      <c r="D28" s="125" t="s">
        <v>154</v>
      </c>
      <c r="E28" s="120">
        <v>0</v>
      </c>
      <c r="F28" s="120">
        <v>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3"/>
      <c r="Q28" s="125">
        <f t="shared" si="3"/>
        <v>0</v>
      </c>
      <c r="R28" s="123">
        <f t="shared" si="0"/>
        <v>0</v>
      </c>
    </row>
    <row r="29" spans="1:20" s="119" customFormat="1" ht="17.25" customHeight="1">
      <c r="A29" s="120" t="s">
        <v>164</v>
      </c>
      <c r="B29" s="125">
        <v>0</v>
      </c>
      <c r="C29" s="125">
        <v>2</v>
      </c>
      <c r="D29" s="125" t="s">
        <v>154</v>
      </c>
      <c r="E29" s="120">
        <v>0</v>
      </c>
      <c r="F29" s="120">
        <v>0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3"/>
      <c r="Q29" s="125">
        <f t="shared" si="3"/>
        <v>0</v>
      </c>
      <c r="R29" s="123">
        <f t="shared" si="0"/>
        <v>0</v>
      </c>
    </row>
    <row r="30" spans="1:20" s="119" customFormat="1" ht="17.25" customHeight="1">
      <c r="A30" s="120" t="s">
        <v>165</v>
      </c>
      <c r="B30" s="125">
        <v>0</v>
      </c>
      <c r="C30" s="125">
        <v>2</v>
      </c>
      <c r="D30" s="125" t="s">
        <v>154</v>
      </c>
      <c r="E30" s="120">
        <v>0</v>
      </c>
      <c r="F30" s="120">
        <v>0</v>
      </c>
      <c r="G30" s="120">
        <v>0</v>
      </c>
      <c r="H30" s="120">
        <v>1</v>
      </c>
      <c r="I30" s="120"/>
      <c r="J30" s="120"/>
      <c r="K30" s="120"/>
      <c r="L30" s="120"/>
      <c r="M30" s="120"/>
      <c r="N30" s="120"/>
      <c r="O30" s="120"/>
      <c r="P30" s="123"/>
      <c r="Q30" s="125">
        <f t="shared" si="3"/>
        <v>1</v>
      </c>
      <c r="R30" s="123">
        <f t="shared" si="0"/>
        <v>50</v>
      </c>
    </row>
    <row r="31" spans="1:20" s="119" customFormat="1" ht="17.25" customHeight="1">
      <c r="A31" s="120" t="s">
        <v>166</v>
      </c>
      <c r="B31" s="125">
        <v>0</v>
      </c>
      <c r="C31" s="125">
        <v>2</v>
      </c>
      <c r="D31" s="125" t="s">
        <v>154</v>
      </c>
      <c r="E31" s="120">
        <v>0</v>
      </c>
      <c r="F31" s="120">
        <v>0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3"/>
      <c r="Q31" s="125">
        <f t="shared" si="3"/>
        <v>0</v>
      </c>
      <c r="R31" s="123">
        <f t="shared" si="0"/>
        <v>0</v>
      </c>
    </row>
    <row r="32" spans="1:20" s="119" customFormat="1" ht="17.25" customHeight="1">
      <c r="A32" s="120" t="s">
        <v>167</v>
      </c>
      <c r="B32" s="125">
        <v>0</v>
      </c>
      <c r="C32" s="125">
        <v>2</v>
      </c>
      <c r="D32" s="125" t="s">
        <v>154</v>
      </c>
      <c r="E32" s="120">
        <v>0</v>
      </c>
      <c r="F32" s="120">
        <v>0</v>
      </c>
      <c r="G32" s="120">
        <v>0</v>
      </c>
      <c r="H32" s="120"/>
      <c r="I32" s="120"/>
      <c r="J32" s="120"/>
      <c r="K32" s="120"/>
      <c r="L32" s="120"/>
      <c r="M32" s="120"/>
      <c r="N32" s="120"/>
      <c r="O32" s="120"/>
      <c r="P32" s="123"/>
      <c r="Q32" s="125">
        <f t="shared" si="3"/>
        <v>0</v>
      </c>
      <c r="R32" s="123">
        <f t="shared" si="0"/>
        <v>0</v>
      </c>
    </row>
    <row r="33" spans="1:18" ht="17.25" customHeight="1">
      <c r="A33" s="122" t="s">
        <v>168</v>
      </c>
      <c r="B33" s="116">
        <f t="shared" ref="B33:P33" si="4">SUM(B2:B32)</f>
        <v>6307.727272727273</v>
      </c>
      <c r="C33" s="116">
        <f t="shared" si="4"/>
        <v>6396.81</v>
      </c>
      <c r="D33" s="116">
        <f>C33/12</f>
        <v>533.0675</v>
      </c>
      <c r="E33" s="115">
        <f t="shared" si="4"/>
        <v>502</v>
      </c>
      <c r="F33" s="115">
        <f t="shared" si="4"/>
        <v>547</v>
      </c>
      <c r="G33" s="115">
        <f t="shared" si="4"/>
        <v>503</v>
      </c>
      <c r="H33" s="115">
        <f t="shared" si="4"/>
        <v>738</v>
      </c>
      <c r="I33" s="115">
        <f t="shared" si="4"/>
        <v>0</v>
      </c>
      <c r="J33" s="115">
        <f t="shared" si="4"/>
        <v>0</v>
      </c>
      <c r="K33" s="115">
        <f t="shared" si="4"/>
        <v>0</v>
      </c>
      <c r="L33" s="115">
        <f t="shared" si="4"/>
        <v>0</v>
      </c>
      <c r="M33" s="115">
        <f t="shared" si="4"/>
        <v>0</v>
      </c>
      <c r="N33" s="115">
        <f t="shared" si="4"/>
        <v>0</v>
      </c>
      <c r="O33" s="115">
        <f t="shared" si="4"/>
        <v>0</v>
      </c>
      <c r="P33" s="116">
        <f t="shared" si="4"/>
        <v>0</v>
      </c>
      <c r="Q33" s="116">
        <f t="shared" si="3"/>
        <v>2290</v>
      </c>
      <c r="R33" s="127">
        <f t="shared" si="0"/>
        <v>35.799093610721592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pane ySplit="1" topLeftCell="A2" activePane="bottomLeft" state="frozen"/>
      <selection activeCell="I7" sqref="I7"/>
      <selection pane="bottomLeft" activeCell="C2" sqref="C2"/>
    </sheetView>
  </sheetViews>
  <sheetFormatPr defaultColWidth="9" defaultRowHeight="13.5"/>
  <cols>
    <col min="1" max="1" width="9.125" style="97" bestFit="1" customWidth="1"/>
    <col min="2" max="3" width="9.75" style="98" bestFit="1" customWidth="1"/>
    <col min="4" max="4" width="11.75" style="98" bestFit="1" customWidth="1"/>
    <col min="5" max="5" width="9.125" style="98" bestFit="1" customWidth="1"/>
    <col min="6" max="17" width="7.125" style="98" customWidth="1"/>
    <col min="18" max="18" width="11.125" style="98" bestFit="1" customWidth="1"/>
    <col min="19" max="16384" width="9" style="98"/>
  </cols>
  <sheetData>
    <row r="1" spans="1:18" ht="47.25" customHeight="1">
      <c r="A1" s="128" t="s">
        <v>129</v>
      </c>
      <c r="B1" s="129" t="s">
        <v>130</v>
      </c>
      <c r="C1" s="129" t="s">
        <v>169</v>
      </c>
      <c r="D1" s="128" t="s">
        <v>170</v>
      </c>
      <c r="E1" s="129" t="s">
        <v>171</v>
      </c>
      <c r="F1" s="128" t="s">
        <v>133</v>
      </c>
      <c r="G1" s="128" t="s">
        <v>88</v>
      </c>
      <c r="H1" s="128" t="s">
        <v>89</v>
      </c>
      <c r="I1" s="128" t="s">
        <v>90</v>
      </c>
      <c r="J1" s="128" t="s">
        <v>91</v>
      </c>
      <c r="K1" s="128" t="s">
        <v>92</v>
      </c>
      <c r="L1" s="128" t="s">
        <v>93</v>
      </c>
      <c r="M1" s="128" t="s">
        <v>94</v>
      </c>
      <c r="N1" s="128" t="s">
        <v>95</v>
      </c>
      <c r="O1" s="128" t="s">
        <v>96</v>
      </c>
      <c r="P1" s="128" t="s">
        <v>97</v>
      </c>
      <c r="Q1" s="128" t="s">
        <v>134</v>
      </c>
      <c r="R1" s="129" t="s">
        <v>172</v>
      </c>
    </row>
    <row r="2" spans="1:18" ht="39.75" customHeight="1">
      <c r="A2" s="113" t="s">
        <v>173</v>
      </c>
      <c r="B2" s="126">
        <v>1707</v>
      </c>
      <c r="C2" s="126">
        <f>B2*1.01</f>
        <v>1724.07</v>
      </c>
      <c r="D2" s="123">
        <f t="shared" ref="D2:D7" si="0">SUM(F2:Q2)</f>
        <v>575</v>
      </c>
      <c r="E2" s="126">
        <f>C2/12</f>
        <v>143.67249999999999</v>
      </c>
      <c r="F2" s="118">
        <v>137</v>
      </c>
      <c r="G2" s="118">
        <v>131</v>
      </c>
      <c r="H2" s="118">
        <v>82</v>
      </c>
      <c r="I2" s="118">
        <v>225</v>
      </c>
      <c r="J2" s="118"/>
      <c r="K2" s="118"/>
      <c r="L2" s="118"/>
      <c r="M2" s="118"/>
      <c r="N2" s="118"/>
      <c r="O2" s="118"/>
      <c r="P2" s="118"/>
      <c r="Q2" s="123"/>
      <c r="R2" s="123">
        <f t="shared" ref="R2:R9" si="1">D2/C2*100</f>
        <v>33.351314041773243</v>
      </c>
    </row>
    <row r="3" spans="1:18" s="99" customFormat="1" ht="39.75" customHeight="1">
      <c r="A3" s="113" t="s">
        <v>103</v>
      </c>
      <c r="B3" s="130">
        <v>1868</v>
      </c>
      <c r="C3" s="126">
        <f t="shared" ref="C3:C5" si="2">B3*1.01</f>
        <v>1886.68</v>
      </c>
      <c r="D3" s="125">
        <f t="shared" si="0"/>
        <v>624</v>
      </c>
      <c r="E3" s="126">
        <f t="shared" ref="E3:E7" si="3">C3/12</f>
        <v>157.22333333333333</v>
      </c>
      <c r="F3" s="120">
        <v>109</v>
      </c>
      <c r="G3" s="120">
        <v>146</v>
      </c>
      <c r="H3" s="120">
        <v>144</v>
      </c>
      <c r="I3" s="120">
        <v>225</v>
      </c>
      <c r="J3" s="120"/>
      <c r="K3" s="120"/>
      <c r="L3" s="120"/>
      <c r="M3" s="120"/>
      <c r="N3" s="120"/>
      <c r="O3" s="120"/>
      <c r="P3" s="120"/>
      <c r="Q3" s="123"/>
      <c r="R3" s="123">
        <f t="shared" si="1"/>
        <v>33.073971208684036</v>
      </c>
    </row>
    <row r="4" spans="1:18" s="99" customFormat="1" ht="39.75" customHeight="1">
      <c r="A4" s="113" t="s">
        <v>113</v>
      </c>
      <c r="B4" s="125">
        <v>2395</v>
      </c>
      <c r="C4" s="125">
        <f t="shared" si="2"/>
        <v>2418.9499999999998</v>
      </c>
      <c r="D4" s="125">
        <f t="shared" si="0"/>
        <v>927</v>
      </c>
      <c r="E4" s="126">
        <f t="shared" si="3"/>
        <v>201.57916666666665</v>
      </c>
      <c r="F4" s="120">
        <v>227</v>
      </c>
      <c r="G4" s="120">
        <v>238</v>
      </c>
      <c r="H4" s="120">
        <v>243</v>
      </c>
      <c r="I4" s="120">
        <v>219</v>
      </c>
      <c r="J4" s="120"/>
      <c r="K4" s="120"/>
      <c r="L4" s="120"/>
      <c r="M4" s="120"/>
      <c r="N4" s="120"/>
      <c r="O4" s="120"/>
      <c r="P4" s="120"/>
      <c r="Q4" s="123"/>
      <c r="R4" s="123">
        <f t="shared" si="1"/>
        <v>38.322412617044591</v>
      </c>
    </row>
    <row r="5" spans="1:18" s="99" customFormat="1" ht="39.75" customHeight="1">
      <c r="A5" s="113" t="s">
        <v>119</v>
      </c>
      <c r="B5" s="125">
        <v>211</v>
      </c>
      <c r="C5" s="123">
        <f t="shared" si="2"/>
        <v>213.11</v>
      </c>
      <c r="D5" s="125">
        <f t="shared" si="0"/>
        <v>82</v>
      </c>
      <c r="E5" s="126">
        <f t="shared" si="3"/>
        <v>17.759166666666669</v>
      </c>
      <c r="F5" s="120">
        <v>20</v>
      </c>
      <c r="G5" s="120">
        <v>22</v>
      </c>
      <c r="H5" s="120">
        <v>21</v>
      </c>
      <c r="I5" s="120">
        <v>19</v>
      </c>
      <c r="J5" s="120"/>
      <c r="K5" s="120"/>
      <c r="L5" s="120"/>
      <c r="M5" s="120"/>
      <c r="N5" s="120"/>
      <c r="O5" s="120"/>
      <c r="P5" s="120"/>
      <c r="Q5" s="123"/>
      <c r="R5" s="123">
        <f t="shared" si="1"/>
        <v>38.477781427431843</v>
      </c>
    </row>
    <row r="6" spans="1:18" ht="39.75" customHeight="1">
      <c r="A6" s="112" t="s">
        <v>174</v>
      </c>
      <c r="B6" s="123">
        <v>25</v>
      </c>
      <c r="C6" s="123">
        <v>25</v>
      </c>
      <c r="D6" s="125">
        <f t="shared" si="0"/>
        <v>11</v>
      </c>
      <c r="E6" s="126">
        <f t="shared" si="3"/>
        <v>2.0833333333333335</v>
      </c>
      <c r="F6" s="118">
        <v>3</v>
      </c>
      <c r="G6" s="118">
        <v>3</v>
      </c>
      <c r="H6" s="118">
        <v>4</v>
      </c>
      <c r="I6" s="118">
        <v>1</v>
      </c>
      <c r="J6" s="118"/>
      <c r="K6" s="118"/>
      <c r="L6" s="118"/>
      <c r="M6" s="118"/>
      <c r="N6" s="118"/>
      <c r="O6" s="118"/>
      <c r="P6" s="118"/>
      <c r="Q6" s="123"/>
      <c r="R6" s="123">
        <f t="shared" si="1"/>
        <v>44</v>
      </c>
    </row>
    <row r="7" spans="1:18" ht="39.75" customHeight="1">
      <c r="A7" s="112" t="s">
        <v>175</v>
      </c>
      <c r="B7" s="123">
        <v>37</v>
      </c>
      <c r="C7" s="123">
        <v>38</v>
      </c>
      <c r="D7" s="125">
        <f t="shared" si="0"/>
        <v>13</v>
      </c>
      <c r="E7" s="126">
        <f t="shared" si="3"/>
        <v>3.1666666666666665</v>
      </c>
      <c r="F7" s="118">
        <v>4</v>
      </c>
      <c r="G7" s="118">
        <v>3</v>
      </c>
      <c r="H7" s="118">
        <v>3</v>
      </c>
      <c r="I7" s="118">
        <v>3</v>
      </c>
      <c r="J7" s="118"/>
      <c r="K7" s="118"/>
      <c r="L7" s="118"/>
      <c r="M7" s="118"/>
      <c r="N7" s="118"/>
      <c r="O7" s="118"/>
      <c r="P7" s="118"/>
      <c r="Q7" s="123"/>
      <c r="R7" s="123">
        <f t="shared" si="1"/>
        <v>34.210526315789473</v>
      </c>
    </row>
    <row r="8" spans="1:18" ht="39.75" customHeight="1">
      <c r="A8" s="112" t="s">
        <v>176</v>
      </c>
      <c r="B8" s="123">
        <v>65</v>
      </c>
      <c r="C8" s="123">
        <v>91</v>
      </c>
      <c r="D8" s="125">
        <v>12</v>
      </c>
      <c r="E8" s="126">
        <f>C8/12</f>
        <v>7.583333333333333</v>
      </c>
      <c r="F8" s="118">
        <v>2</v>
      </c>
      <c r="G8" s="118">
        <v>4</v>
      </c>
      <c r="H8" s="118">
        <v>6</v>
      </c>
      <c r="I8" s="118">
        <v>46</v>
      </c>
      <c r="J8" s="118"/>
      <c r="K8" s="118"/>
      <c r="L8" s="118"/>
      <c r="M8" s="118"/>
      <c r="N8" s="118"/>
      <c r="O8" s="118"/>
      <c r="P8" s="118"/>
      <c r="Q8" s="123"/>
      <c r="R8" s="123">
        <f t="shared" si="1"/>
        <v>13.186813186813188</v>
      </c>
    </row>
    <row r="9" spans="1:18" ht="39.75" customHeight="1">
      <c r="A9" s="114" t="s">
        <v>168</v>
      </c>
      <c r="B9" s="116">
        <f>SUM(B2:B8)</f>
        <v>6308</v>
      </c>
      <c r="C9" s="116">
        <f>SUM(C2:C8)</f>
        <v>6396.8099999999995</v>
      </c>
      <c r="D9" s="116">
        <f>SUM(F9:Q9)</f>
        <v>2290</v>
      </c>
      <c r="E9" s="116">
        <f>C9/12</f>
        <v>533.0675</v>
      </c>
      <c r="F9" s="115">
        <f t="shared" ref="F9:Q9" si="4">SUM(F2:F8)</f>
        <v>502</v>
      </c>
      <c r="G9" s="115">
        <f t="shared" si="4"/>
        <v>547</v>
      </c>
      <c r="H9" s="115">
        <f t="shared" si="4"/>
        <v>503</v>
      </c>
      <c r="I9" s="115">
        <f t="shared" si="4"/>
        <v>738</v>
      </c>
      <c r="J9" s="115">
        <f t="shared" si="4"/>
        <v>0</v>
      </c>
      <c r="K9" s="115">
        <f t="shared" si="4"/>
        <v>0</v>
      </c>
      <c r="L9" s="115">
        <f t="shared" si="4"/>
        <v>0</v>
      </c>
      <c r="M9" s="115">
        <f t="shared" si="4"/>
        <v>0</v>
      </c>
      <c r="N9" s="115">
        <f t="shared" si="4"/>
        <v>0</v>
      </c>
      <c r="O9" s="115">
        <f t="shared" si="4"/>
        <v>0</v>
      </c>
      <c r="P9" s="115">
        <f t="shared" si="4"/>
        <v>0</v>
      </c>
      <c r="Q9" s="116">
        <f t="shared" si="4"/>
        <v>0</v>
      </c>
      <c r="R9" s="127">
        <f t="shared" si="1"/>
        <v>35.799093610721599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整体说明</vt:lpstr>
      <vt:lpstr>提案基本填写事项</vt:lpstr>
      <vt:lpstr>汇总表</vt:lpstr>
      <vt:lpstr>节减人员</vt:lpstr>
      <vt:lpstr>TEAM别件数实绩</vt:lpstr>
      <vt:lpstr>部署别目标及实绩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wang xuelian</cp:lastModifiedBy>
  <dcterms:created xsi:type="dcterms:W3CDTF">2018-05-22T03:09:49Z</dcterms:created>
  <dcterms:modified xsi:type="dcterms:W3CDTF">2018-05-23T01:43:36Z</dcterms:modified>
</cp:coreProperties>
</file>