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6.2024\"/>
    </mc:Choice>
  </mc:AlternateContent>
  <xr:revisionPtr revIDLastSave="0" documentId="13_ncr:1_{9B630AD7-FD16-4FB0-9790-7D4594609C70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CANOPY" sheetId="7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24" i="2" l="1"/>
  <c r="BL23" i="2"/>
  <c r="BL24" i="2"/>
  <c r="AN24" i="2"/>
  <c r="AQ24" i="2"/>
  <c r="AT24" i="2"/>
  <c r="AW24" i="2"/>
  <c r="AZ24" i="2"/>
  <c r="BF24" i="2"/>
  <c r="BI24" i="2"/>
  <c r="BO24" i="2"/>
  <c r="BR24" i="2"/>
  <c r="BU24" i="2"/>
  <c r="BX24" i="2"/>
  <c r="CA24" i="2"/>
  <c r="CD24" i="2"/>
  <c r="CG24" i="2"/>
  <c r="CJ24" i="2"/>
  <c r="CM24" i="2"/>
  <c r="CP24" i="2"/>
  <c r="CS24" i="2"/>
  <c r="CV24" i="2"/>
  <c r="CY24" i="2"/>
  <c r="AN23" i="2"/>
  <c r="AQ23" i="2"/>
  <c r="AT23" i="2"/>
  <c r="AW23" i="2"/>
  <c r="AZ23" i="2"/>
  <c r="BC23" i="2"/>
  <c r="BF23" i="2"/>
  <c r="BI23" i="2"/>
  <c r="BO23" i="2"/>
  <c r="BR23" i="2"/>
  <c r="BU23" i="2"/>
  <c r="BX23" i="2"/>
  <c r="CA23" i="2"/>
  <c r="CD23" i="2"/>
  <c r="CG23" i="2"/>
  <c r="CJ23" i="2"/>
  <c r="CM23" i="2"/>
  <c r="CP23" i="2"/>
  <c r="CS23" i="2"/>
  <c r="CV23" i="2"/>
  <c r="CY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P19" i="7" l="1"/>
  <c r="P18" i="7"/>
  <c r="P17" i="7"/>
  <c r="P16" i="7"/>
  <c r="P15" i="7"/>
  <c r="P14" i="7"/>
  <c r="AC23" i="2" l="1"/>
  <c r="AF23" i="2" s="1"/>
  <c r="AC24" i="2"/>
  <c r="AF24" i="2" s="1"/>
  <c r="Q24" i="2" l="1"/>
  <c r="K23" i="2"/>
  <c r="L23" i="2"/>
  <c r="Q23" i="2"/>
  <c r="F23" i="2"/>
  <c r="F24" i="2"/>
  <c r="K24" i="2" s="1"/>
  <c r="F25" i="2"/>
  <c r="L24" i="2" l="1"/>
  <c r="P11" i="7"/>
  <c r="P12" i="7"/>
  <c r="P13" i="7"/>
  <c r="P2" i="7"/>
  <c r="P3" i="7"/>
  <c r="P4" i="7"/>
  <c r="P5" i="7"/>
  <c r="P6" i="7"/>
  <c r="P7" i="7"/>
  <c r="P8" i="7"/>
  <c r="P9" i="7"/>
  <c r="P10" i="7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J4" i="6" l="1"/>
  <c r="J12" i="6"/>
  <c r="J20" i="6"/>
  <c r="J15" i="6"/>
  <c r="J10" i="6"/>
  <c r="J18" i="6"/>
  <c r="J13" i="6"/>
  <c r="J21" i="6"/>
  <c r="J22" i="6"/>
  <c r="CV22" i="2"/>
  <c r="CV21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CY21" i="2"/>
  <c r="CY22" i="2"/>
  <c r="CP21" i="2"/>
  <c r="CP22" i="2"/>
  <c r="CM21" i="2"/>
  <c r="CM22" i="2"/>
  <c r="CJ21" i="2"/>
  <c r="CJ22" i="2"/>
  <c r="CG21" i="2"/>
  <c r="CG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L22" i="2" l="1"/>
  <c r="K22" i="2"/>
  <c r="L21" i="2"/>
  <c r="K21" i="2"/>
  <c r="L20" i="2"/>
  <c r="K20" i="2"/>
  <c r="L19" i="2"/>
  <c r="K19" i="2"/>
  <c r="K18" i="2"/>
  <c r="L18" i="2"/>
  <c r="K17" i="2"/>
  <c r="L17" i="2"/>
  <c r="K16" i="2"/>
  <c r="L16" i="2"/>
  <c r="K15" i="2"/>
  <c r="L15" i="2"/>
  <c r="K14" i="2"/>
  <c r="L14" i="2"/>
  <c r="K13" i="2"/>
  <c r="L13" i="2"/>
  <c r="L12" i="2"/>
  <c r="K12" i="2"/>
  <c r="L11" i="2"/>
  <c r="K11" i="2"/>
  <c r="K10" i="2"/>
  <c r="L10" i="2"/>
  <c r="L9" i="2"/>
  <c r="K9" i="2"/>
  <c r="L8" i="2"/>
  <c r="K8" i="2"/>
  <c r="K7" i="2"/>
  <c r="L7" i="2"/>
  <c r="L6" i="2"/>
  <c r="K6" i="2"/>
  <c r="K5" i="2"/>
  <c r="L5" i="2"/>
  <c r="K4" i="2"/>
  <c r="L4" i="2"/>
  <c r="L3" i="2"/>
  <c r="K3" i="2"/>
  <c r="L2" i="2"/>
  <c r="K2" i="2"/>
  <c r="CY2" i="2"/>
  <c r="CY3" i="2"/>
  <c r="CY4" i="2"/>
  <c r="CY5" i="2"/>
  <c r="CY6" i="2"/>
  <c r="CY7" i="2"/>
  <c r="CY8" i="2"/>
  <c r="CY9" i="2"/>
  <c r="CY10" i="2"/>
  <c r="CY11" i="2"/>
  <c r="CY12" i="2"/>
  <c r="CY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CY20" i="2" l="1"/>
  <c r="CY19" i="2"/>
  <c r="CY18" i="2"/>
  <c r="CY17" i="2"/>
  <c r="CY16" i="2"/>
  <c r="CY15" i="2"/>
  <c r="CY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<sst xmlns="http://schemas.openxmlformats.org/spreadsheetml/2006/main" count="529" uniqueCount="220">
  <si>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</si>
  <si>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</si>
  <si>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</si>
  <si>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</si>
  <si>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</si>
  <si>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</si>
  <si>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</si>
  <si>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</si>
  <si>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</si>
  <si>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</si>
  <si>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</si>
  <si>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</si>
  <si>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</si>
  <si>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</si>
  <si>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</si>
  <si>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</si>
  <si>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</si>
  <si>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</si>
  <si>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</si>
  <si>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</si>
  <si>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</si>
  <si>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</si>
  <si>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</si>
  <si>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</si>
  <si>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</si>
  <si>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</si>
  <si>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</si>
  <si>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</si>
  <si>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</si>
  <si>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</si>
  <si>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</si>
  <si>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</si>
  <si>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</si>
  <si>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</si>
  <si>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</si>
  <si>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</si>
  <si>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</si>
  <si>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</si>
  <si>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</si>
  <si>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</si>
  <si>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</si>
  <si>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</si>
  <si>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</si>
  <si>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</si>
  <si>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</si>
  <si>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</si>
  <si>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</si>
  <si>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</si>
  <si>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</si>
  <si>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</si>
  <si>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</si>
  <si>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</si>
  <si>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</si>
  <si>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</si>
  <si>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</si>
  <si>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</si>
  <si>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</si>
  <si>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</si>
  <si>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</si>
  <si>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</si>
  <si>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</si>
  <si>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</si>
  <si>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</si>
  <si>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</si>
  <si>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</si>
  <si>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</si>
  <si>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</si>
  <si>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</si>
  <si>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</si>
  <si>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</si>
  <si>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</si>
  <si>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</si>
  <si>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</si>
  <si>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</si>
  <si>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</si>
  <si>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</si>
  <si>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</si>
  <si>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</si>
  <si>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</si>
  <si>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</si>
  <si>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</si>
  <si>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</si>
  <si>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</si>
  <si>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</si>
  <si>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</si>
  <si>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</si>
  <si>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</si>
  <si>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</si>
  <si>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</si>
  <si>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</si>
  <si>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</si>
  <si>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</si>
  <si>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</si>
  <si>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</si>
  <si>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</si>
  <si>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</si>
  <si>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</si>
  <si>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</si>
  <si>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</si>
  <si>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</si>
  <si>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</si>
  <si>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</si>
  <si>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</si>
  <si>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</si>
  <si>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</si>
  <si>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</si>
  <si>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</si>
  <si>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</si>
  <si>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</si>
  <si>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</si>
  <si>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</si>
  <si>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</si>
  <si>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</si>
  <si>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</si>
  <si>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</si>
  <si>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</si>
  <si>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</si>
  <si>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</si>
  <si>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</si>
  <si>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</si>
  <si>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</si>
  <si>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</si>
  <si>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</si>
  <si>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</si>
  <si>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</si>
  <si>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</si>
  <si>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</si>
  <si>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</si>
  <si>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</si>
  <si>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</si>
  <si>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</si>
  <si>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</si>
  <si>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</si>
  <si>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</si>
  <si>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</si>
  <si>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</si>
  <si>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</si>
  <si>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</si>
  <si>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</si>
  <si>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</si>
  <si>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</si>
  <si>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</si>
  <si>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</si>
  <si>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</si>
  <si>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</si>
  <si>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</si>
  <si>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</si>
  <si>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LTP</t>
  </si>
  <si>
    <t>CHANGED HOBO</t>
  </si>
  <si>
    <t>P1</t>
  </si>
  <si>
    <t>P2</t>
  </si>
  <si>
    <t>P3</t>
  </si>
  <si>
    <t>P4</t>
  </si>
  <si>
    <t>P5</t>
  </si>
  <si>
    <t>E</t>
  </si>
  <si>
    <t>W</t>
  </si>
  <si>
    <t>N</t>
  </si>
  <si>
    <t>S</t>
  </si>
  <si>
    <t>L</t>
  </si>
  <si>
    <t>D</t>
  </si>
  <si>
    <t>03_07_2024_0835_C11_D1_LTPE6</t>
  </si>
  <si>
    <t>03_07_2024_1115_C11_D7_LTPD5</t>
  </si>
  <si>
    <t>AIR TURUN. ULANGI</t>
  </si>
  <si>
    <t>03_07_2024_0856_C5_D2_LTPE5</t>
  </si>
  <si>
    <t>03_07_2024_1110_C5_D6_LTPL5</t>
  </si>
  <si>
    <t>03_07_2024_0913_C14_D3_LTPE4</t>
  </si>
  <si>
    <t>03_07_2024_1100_C14_D5_LTPD4</t>
  </si>
  <si>
    <t>CNEW</t>
  </si>
  <si>
    <t>03_07_2024_1056_CNEW_D4_LTPL6</t>
  </si>
  <si>
    <t>03_07_2024_1132_C1_D8_LTPL4</t>
  </si>
  <si>
    <t>03_07_2024_1140_C12_D9_LTPD6</t>
  </si>
  <si>
    <t>RAINY</t>
  </si>
  <si>
    <t>B20</t>
  </si>
  <si>
    <t>B21</t>
  </si>
  <si>
    <t>B24</t>
  </si>
  <si>
    <t>B11</t>
  </si>
  <si>
    <t>BN1</t>
  </si>
  <si>
    <t>BN2</t>
  </si>
  <si>
    <t>B14</t>
  </si>
  <si>
    <t>B25</t>
  </si>
  <si>
    <t>UNNAME</t>
  </si>
  <si>
    <t>I</t>
  </si>
  <si>
    <t>CALIBRASI</t>
  </si>
  <si>
    <t>P1_COVERAGE</t>
  </si>
  <si>
    <t>P2_COVERAGE</t>
  </si>
  <si>
    <t>P3_COVERAGE</t>
  </si>
  <si>
    <t>P4_COVERAGE</t>
  </si>
  <si>
    <t>P5_COVERAGE</t>
  </si>
  <si>
    <t>RATARATA_CALCD</t>
  </si>
  <si>
    <t>RATARATA_APP</t>
  </si>
  <si>
    <t>04_07_2024_0928_C5_D1_LTPL6</t>
  </si>
  <si>
    <t>TMP</t>
  </si>
  <si>
    <t>04_07_2024_1217_C5_D7_TMPE3</t>
  </si>
  <si>
    <t>REDO</t>
  </si>
  <si>
    <t>04_07_2024_0940_C12_D2_LTPD5</t>
  </si>
  <si>
    <t>04_07_2024_0940_C11_D3_LTPL5</t>
  </si>
  <si>
    <t>04_07_2024_0950_C14_D4_LTPL4</t>
  </si>
  <si>
    <t>04_07_2024_1235_C1_D8_TMPE1</t>
  </si>
  <si>
    <t>04_07_2024_0954_CNEW_D5_LTPD6</t>
  </si>
  <si>
    <t>04_07_2024_1204_CNEW_D6_TMPE2</t>
  </si>
  <si>
    <t>SUNNY</t>
  </si>
  <si>
    <t>B3</t>
  </si>
  <si>
    <t>B2</t>
  </si>
  <si>
    <t>B18</t>
  </si>
  <si>
    <t>05_07_2024_0939_CNEW_D1_TMPD3</t>
  </si>
  <si>
    <t>PIPA DIAMBIL</t>
  </si>
  <si>
    <t>05_07_2024_0946_C5_D2_TMPD2</t>
  </si>
  <si>
    <t>B19</t>
  </si>
  <si>
    <t>05_07_2024_1003_C12_D3_TMPL2</t>
  </si>
  <si>
    <t>05_07_2024_1014_C1_D4_TMPL1</t>
  </si>
  <si>
    <t>05_07_2024_1025_C11_D5_TMPD1</t>
  </si>
  <si>
    <t>05_07_2024_1030_C14_D6_TMPL3</t>
  </si>
  <si>
    <t>21513093_1</t>
  </si>
  <si>
    <t>MAXN_SANDFISH</t>
  </si>
  <si>
    <t>TIME_1STSANDFISH</t>
  </si>
  <si>
    <t>T1_SANDFISH</t>
  </si>
  <si>
    <t>TOMPOTANA</t>
  </si>
  <si>
    <t>LANTANGPEO</t>
  </si>
  <si>
    <t>MONTH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</si>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</sst>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0" borderId="0" xfId="0" applyNumberFormat="1"/>
    <xf numFmtId="0" fontId="0" fillId="2" borderId="17" xfId="0" applyFill="1" applyBorder="1"/>
    <xf numFmtId="0" fontId="0" fillId="2" borderId="13" xfId="0" applyFill="1" applyBorder="1"/>
    <xf numFmtId="0" fontId="0" fillId="5" borderId="13" xfId="0" applyFill="1" applyBorder="1"/>
    <xf numFmtId="0" fontId="0" fillId="2" borderId="18" xfId="0" applyFill="1" applyBorder="1"/>
    <xf numFmtId="20" fontId="0" fillId="2" borderId="13" xfId="0" applyNumberFormat="1" applyFill="1" applyBorder="1"/>
    <xf numFmtId="0" fontId="0" fillId="2" borderId="13" xfId="0" quotePrefix="1" applyFill="1" applyBorder="1"/>
    <xf numFmtId="0" fontId="0" fillId="2" borderId="19" xfId="0" applyFill="1" applyBorder="1"/>
    <xf numFmtId="14" fontId="0" fillId="2" borderId="20" xfId="0" applyNumberFormat="1" applyFill="1" applyBorder="1"/>
    <xf numFmtId="14" fontId="0" fillId="2" borderId="21" xfId="0" applyNumberFormat="1" applyFill="1" applyBorder="1"/>
    <xf numFmtId="164" fontId="0" fillId="3" borderId="17" xfId="0" applyNumberFormat="1" applyFill="1" applyBorder="1"/>
    <xf numFmtId="164" fontId="0" fillId="3" borderId="13" xfId="0" applyNumberFormat="1" applyFill="1" applyBorder="1"/>
    <xf numFmtId="0" fontId="0" fillId="3" borderId="13" xfId="0" applyFill="1" applyBorder="1"/>
    <xf numFmtId="0" fontId="0" fillId="3" borderId="18" xfId="0" applyFill="1" applyBorder="1"/>
    <xf numFmtId="46" fontId="0" fillId="3" borderId="17" xfId="0" applyNumberFormat="1" applyFill="1" applyBorder="1"/>
    <xf numFmtId="46" fontId="0" fillId="3" borderId="13" xfId="0" applyNumberFormat="1" applyFill="1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Z25"/>
  <sheetViews>
    <sheetView tabSelected="1" zoomScale="85" zoomScaleNormal="85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C16" sqref="C16"/>
    </sheetView>
  </sheetViews>
  <sheetFormatPr defaultRowHeight="14.5" x14ac:dyDescent="0.35"/>
  <cols>
    <col min="1" max="2" width="10.453125" bestFit="1" customWidth="1"/>
    <col min="3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7" max="77" width="8.7265625" style="73"/>
    <col min="79" max="79" width="9.36328125" bestFit="1" customWidth="1"/>
    <col min="85" max="85" width="18.36328125" bestFit="1" customWidth="1"/>
    <col min="97" max="97" width="11.1796875" bestFit="1" customWidth="1"/>
    <col min="100" max="100" width="11.1796875" bestFit="1" customWidth="1"/>
    <col min="103" max="103" width="11.1796875" bestFit="1" customWidth="1"/>
    <col min="104" max="104" width="13.90625" bestFit="1" customWidth="1"/>
  </cols>
  <sheetData>
    <row r="1" spans="1:104" ht="15" thickBot="1" x14ac:dyDescent="0.4">
      <c r="A1" s="100" t="s">
        <v>218</v>
      </c>
      <c r="B1" s="100" t="s">
        <v>0</v>
      </c>
      <c r="C1" s="94" t="s">
        <v>1</v>
      </c>
      <c r="D1" s="95" t="s">
        <v>34</v>
      </c>
      <c r="E1" s="95" t="s">
        <v>35</v>
      </c>
      <c r="F1" s="96" t="s">
        <v>98</v>
      </c>
      <c r="G1" s="95" t="s">
        <v>2</v>
      </c>
      <c r="H1" s="95" t="s">
        <v>24</v>
      </c>
      <c r="I1" s="95" t="s">
        <v>16</v>
      </c>
      <c r="J1" s="95" t="s">
        <v>17</v>
      </c>
      <c r="K1" s="95" t="s">
        <v>29</v>
      </c>
      <c r="L1" s="95" t="s">
        <v>30</v>
      </c>
      <c r="M1" s="95" t="s">
        <v>18</v>
      </c>
      <c r="N1" s="95" t="s">
        <v>19</v>
      </c>
      <c r="O1" s="95" t="s">
        <v>20</v>
      </c>
      <c r="P1" s="95" t="s">
        <v>21</v>
      </c>
      <c r="Q1" s="95" t="s">
        <v>22</v>
      </c>
      <c r="R1" s="95" t="s">
        <v>23</v>
      </c>
      <c r="S1" s="95" t="s">
        <v>3</v>
      </c>
      <c r="T1" s="95" t="s">
        <v>27</v>
      </c>
      <c r="U1" s="95" t="s">
        <v>28</v>
      </c>
      <c r="V1" s="97" t="s">
        <v>25</v>
      </c>
      <c r="W1" s="103" t="s">
        <v>13</v>
      </c>
      <c r="X1" s="104" t="s">
        <v>14</v>
      </c>
      <c r="Y1" s="104" t="s">
        <v>15</v>
      </c>
      <c r="Z1" s="104" t="s">
        <v>114</v>
      </c>
      <c r="AA1" s="104" t="s">
        <v>115</v>
      </c>
      <c r="AB1" s="104" t="s">
        <v>116</v>
      </c>
      <c r="AC1" s="104" t="s">
        <v>4</v>
      </c>
      <c r="AD1" s="105" t="s">
        <v>5</v>
      </c>
      <c r="AE1" s="105" t="s">
        <v>6</v>
      </c>
      <c r="AF1" s="105" t="s">
        <v>9</v>
      </c>
      <c r="AG1" s="105" t="s">
        <v>7</v>
      </c>
      <c r="AH1" s="105" t="s">
        <v>8</v>
      </c>
      <c r="AI1" s="106" t="s">
        <v>26</v>
      </c>
      <c r="AJ1" s="26" t="s">
        <v>10</v>
      </c>
      <c r="AK1" s="60" t="s">
        <v>11</v>
      </c>
      <c r="AL1" s="83" t="s">
        <v>48</v>
      </c>
      <c r="AM1" s="27" t="s">
        <v>49</v>
      </c>
      <c r="AN1" s="60" t="s">
        <v>67</v>
      </c>
      <c r="AO1" s="83" t="s">
        <v>55</v>
      </c>
      <c r="AP1" s="27" t="s">
        <v>56</v>
      </c>
      <c r="AQ1" s="60" t="s">
        <v>57</v>
      </c>
      <c r="AR1" s="83" t="s">
        <v>39</v>
      </c>
      <c r="AS1" s="27" t="s">
        <v>40</v>
      </c>
      <c r="AT1" s="60" t="s">
        <v>41</v>
      </c>
      <c r="AU1" s="83" t="s">
        <v>52</v>
      </c>
      <c r="AV1" s="27" t="s">
        <v>53</v>
      </c>
      <c r="AW1" s="60" t="s">
        <v>54</v>
      </c>
      <c r="AX1" s="83" t="s">
        <v>129</v>
      </c>
      <c r="AY1" s="27" t="s">
        <v>130</v>
      </c>
      <c r="AZ1" s="60" t="s">
        <v>131</v>
      </c>
      <c r="BA1" s="83" t="s">
        <v>36</v>
      </c>
      <c r="BB1" s="27" t="s">
        <v>37</v>
      </c>
      <c r="BC1" s="60" t="s">
        <v>38</v>
      </c>
      <c r="BD1" s="83" t="s">
        <v>45</v>
      </c>
      <c r="BE1" s="27" t="s">
        <v>46</v>
      </c>
      <c r="BF1" s="60" t="s">
        <v>47</v>
      </c>
      <c r="BG1" s="83" t="s">
        <v>42</v>
      </c>
      <c r="BH1" s="27" t="s">
        <v>43</v>
      </c>
      <c r="BI1" s="60" t="s">
        <v>44</v>
      </c>
      <c r="BJ1" s="83" t="s">
        <v>50</v>
      </c>
      <c r="BK1" s="27" t="s">
        <v>51</v>
      </c>
      <c r="BL1" s="60" t="s">
        <v>58</v>
      </c>
      <c r="BM1" s="83" t="s">
        <v>59</v>
      </c>
      <c r="BN1" s="27" t="s">
        <v>60</v>
      </c>
      <c r="BO1" s="60" t="s">
        <v>61</v>
      </c>
      <c r="BP1" s="83" t="s">
        <v>62</v>
      </c>
      <c r="BQ1" s="27" t="s">
        <v>63</v>
      </c>
      <c r="BR1" s="60" t="s">
        <v>64</v>
      </c>
      <c r="BS1" s="83" t="s">
        <v>117</v>
      </c>
      <c r="BT1" s="27" t="s">
        <v>118</v>
      </c>
      <c r="BU1" s="60" t="s">
        <v>119</v>
      </c>
      <c r="BV1" s="83" t="s">
        <v>120</v>
      </c>
      <c r="BW1" s="27" t="s">
        <v>121</v>
      </c>
      <c r="BX1" s="60" t="s">
        <v>122</v>
      </c>
      <c r="BY1" s="84" t="s">
        <v>126</v>
      </c>
      <c r="BZ1" s="27" t="s">
        <v>127</v>
      </c>
      <c r="CA1" s="60" t="s">
        <v>128</v>
      </c>
      <c r="CB1" s="83" t="s">
        <v>138</v>
      </c>
      <c r="CC1" s="27" t="s">
        <v>139</v>
      </c>
      <c r="CD1" s="60" t="s">
        <v>140</v>
      </c>
      <c r="CE1" s="83" t="s">
        <v>123</v>
      </c>
      <c r="CF1" s="27" t="s">
        <v>124</v>
      </c>
      <c r="CG1" s="60" t="s">
        <v>125</v>
      </c>
      <c r="CH1" s="83" t="s">
        <v>132</v>
      </c>
      <c r="CI1" s="27" t="s">
        <v>133</v>
      </c>
      <c r="CJ1" s="60" t="s">
        <v>134</v>
      </c>
      <c r="CK1" s="83" t="s">
        <v>135</v>
      </c>
      <c r="CL1" s="27" t="s">
        <v>136</v>
      </c>
      <c r="CM1" s="60" t="s">
        <v>137</v>
      </c>
      <c r="CN1" s="83" t="s">
        <v>65</v>
      </c>
      <c r="CO1" s="27" t="s">
        <v>144</v>
      </c>
      <c r="CP1" s="60" t="s">
        <v>66</v>
      </c>
      <c r="CQ1" s="83" t="s">
        <v>141</v>
      </c>
      <c r="CR1" s="27" t="s">
        <v>142</v>
      </c>
      <c r="CS1" s="60" t="s">
        <v>143</v>
      </c>
      <c r="CT1" s="83" t="s">
        <v>213</v>
      </c>
      <c r="CU1" s="27" t="s">
        <v>214</v>
      </c>
      <c r="CV1" s="60" t="s">
        <v>215</v>
      </c>
      <c r="CW1" s="83" t="s">
        <v>12</v>
      </c>
      <c r="CX1" s="27" t="s">
        <v>32</v>
      </c>
      <c r="CY1" s="60" t="s">
        <v>33</v>
      </c>
      <c r="CZ1" s="28" t="s">
        <v>31</v>
      </c>
    </row>
    <row r="2" spans="1:104" ht="15" thickBot="1" x14ac:dyDescent="0.4">
      <c r="A2" s="101" t="s">
        <v>219</v>
      </c>
      <c r="B2" s="101">
        <v>45358</v>
      </c>
      <c r="C2" s="94" t="s">
        <v>217</v>
      </c>
      <c r="D2" s="95" t="s">
        <v>154</v>
      </c>
      <c r="E2" s="95">
        <v>6</v>
      </c>
      <c r="F2" s="96" t="str">
        <f>D2&amp;""&amp;E2</f>
        <v>E6</v>
      </c>
      <c r="G2" s="95">
        <v>1</v>
      </c>
      <c r="H2" s="95">
        <v>11</v>
      </c>
      <c r="I2" s="98">
        <v>0.3576388888888889</v>
      </c>
      <c r="J2" s="98">
        <v>0.43958333333333338</v>
      </c>
      <c r="K2" s="99">
        <f>VLOOKUP(F2,LATLON!$A$2:$C$19,2)</f>
        <v>-5.463902</v>
      </c>
      <c r="L2" s="99">
        <f>VLOOKUP(F2,LATLON!$A$2:$C$19,3)</f>
        <v>119.28802</v>
      </c>
      <c r="M2" s="95">
        <v>68</v>
      </c>
      <c r="N2" s="95">
        <v>60</v>
      </c>
      <c r="O2" s="95" t="s">
        <v>160</v>
      </c>
      <c r="P2" s="95">
        <v>3</v>
      </c>
      <c r="Q2" s="98">
        <f>J2-I2</f>
        <v>8.1944444444444486E-2</v>
      </c>
      <c r="R2" s="98" t="s">
        <v>174</v>
      </c>
      <c r="S2" s="95" t="s">
        <v>171</v>
      </c>
      <c r="T2" s="95">
        <v>0.78</v>
      </c>
      <c r="U2" s="95" t="s">
        <v>181</v>
      </c>
      <c r="V2" s="95"/>
      <c r="W2" s="107"/>
      <c r="X2" s="108"/>
      <c r="Y2" s="108"/>
      <c r="Z2" s="108"/>
      <c r="AA2" s="108"/>
      <c r="AB2" s="108"/>
      <c r="AC2" s="108">
        <f>SUM(W2:AB2)</f>
        <v>0</v>
      </c>
      <c r="AD2" s="108"/>
      <c r="AE2" s="108"/>
      <c r="AF2" s="108">
        <f t="shared" ref="AF2:AF13" si="0">AC2-AD2-AE2</f>
        <v>0</v>
      </c>
      <c r="AG2" s="105"/>
      <c r="AH2" s="105"/>
      <c r="AI2" s="106"/>
      <c r="AJ2" s="32"/>
      <c r="AK2" s="30"/>
      <c r="AL2" s="31"/>
      <c r="AM2" s="34"/>
      <c r="AN2" s="33" t="str">
        <f t="shared" ref="AN2:AN13" si="1">IF(AL2=0,"NA",AM2-$AD2)</f>
        <v>NA</v>
      </c>
      <c r="AO2" s="31"/>
      <c r="AP2" s="57"/>
      <c r="AQ2" s="33" t="str">
        <f t="shared" ref="AQ2:AQ13" si="2">IF(AO2=0,"NA",AP2-$AD2)</f>
        <v>NA</v>
      </c>
      <c r="AR2" s="59"/>
      <c r="AS2" s="58"/>
      <c r="AT2" s="33" t="str">
        <f t="shared" ref="AT2:AT13" si="3">IF(AR2=0,"NA",AS2-$AD2)</f>
        <v>NA</v>
      </c>
      <c r="AU2" s="59"/>
      <c r="AV2" s="58"/>
      <c r="AW2" s="33" t="str">
        <f t="shared" ref="AW2:AW13" si="4">IF(AU2=0,"NA",AV2-$AD2)</f>
        <v>NA</v>
      </c>
      <c r="AX2" s="59"/>
      <c r="AY2" s="58"/>
      <c r="AZ2" s="33" t="str">
        <f t="shared" ref="AZ2:AZ24" si="5">IF(AX2=0,"NA",AY2-$AD2)</f>
        <v>NA</v>
      </c>
      <c r="BA2" s="59"/>
      <c r="BB2" s="58"/>
      <c r="BC2" s="33" t="str">
        <f t="shared" ref="BC2:BC13" si="6">IF(BA2=0,"NA",BB2-$AD2)</f>
        <v>NA</v>
      </c>
      <c r="BD2" s="59"/>
      <c r="BE2" s="58"/>
      <c r="BF2" s="33" t="str">
        <f t="shared" ref="BF2:BF13" si="7">IF(BD2=0,"NA",BE2-$AD2)</f>
        <v>NA</v>
      </c>
      <c r="BG2" s="59"/>
      <c r="BH2" s="58"/>
      <c r="BI2" s="33" t="str">
        <f t="shared" ref="BI2:BI13" si="8">IF(BG2=0,"NA",BH2-$AD2)</f>
        <v>NA</v>
      </c>
      <c r="BJ2" s="59"/>
      <c r="BK2" s="58"/>
      <c r="BL2" s="33" t="str">
        <f t="shared" ref="BL2:BL13" si="9">IF(BJ2=0,"NA",BK2-$AD2)</f>
        <v>NA</v>
      </c>
      <c r="BM2" s="59"/>
      <c r="BN2" s="58"/>
      <c r="BO2" s="33" t="str">
        <f t="shared" ref="BO2:BO13" si="10">IF(BM2=0,"NA",BN2-$AD2)</f>
        <v>NA</v>
      </c>
      <c r="BP2" s="59"/>
      <c r="BQ2" s="58"/>
      <c r="BR2" s="33" t="str">
        <f t="shared" ref="BR2:BR13" si="11">IF(BP2=0,"NA",BQ2-$AD2)</f>
        <v>NA</v>
      </c>
      <c r="BS2" s="59"/>
      <c r="BT2" s="74"/>
      <c r="BU2" s="33" t="str">
        <f t="shared" ref="BU2:BU13" si="12">IF(BS2=0,"NA",BT2-$AD2)</f>
        <v>NA</v>
      </c>
      <c r="BV2" s="59"/>
      <c r="BW2" s="58"/>
      <c r="BX2" s="33" t="str">
        <f t="shared" ref="BX2:BX24" si="13">IF(BV2=0,"NA",BW2-$AD2)</f>
        <v>NA</v>
      </c>
      <c r="BY2" s="41"/>
      <c r="BZ2" s="57"/>
      <c r="CA2" s="33" t="str">
        <f t="shared" ref="CA2:CA24" si="14">IF(BY2=0,"NA",BZ2-$AD2)</f>
        <v>NA</v>
      </c>
      <c r="CB2" s="59"/>
      <c r="CC2" s="72"/>
      <c r="CD2" s="33" t="str">
        <f t="shared" ref="CD2:CD24" si="15">IF(CB2=0,"NA",CC2-$AD2)</f>
        <v>NA</v>
      </c>
      <c r="CE2" s="59"/>
      <c r="CF2" s="72"/>
      <c r="CG2" s="33" t="str">
        <f t="shared" ref="CG2:CG24" si="16">IF(CE2=0,"NA",CF2-$AD2)</f>
        <v>NA</v>
      </c>
      <c r="CH2" s="59"/>
      <c r="CI2" s="72"/>
      <c r="CJ2" s="33" t="str">
        <f t="shared" ref="CJ2:CJ24" si="17">IF(CH2=0,"NA",CI2-$AD2)</f>
        <v>NA</v>
      </c>
      <c r="CK2" s="59"/>
      <c r="CL2" s="72"/>
      <c r="CM2" s="33" t="str">
        <f t="shared" ref="CM2:CM24" si="18">IF(CK2=0,"NA",CL2-$AD2)</f>
        <v>NA</v>
      </c>
      <c r="CN2" s="59"/>
      <c r="CO2" s="72"/>
      <c r="CP2" s="33" t="str">
        <f t="shared" ref="CP2:CP24" si="19">IF(CN2=0,"NA",CO2-$AD2)</f>
        <v>NA</v>
      </c>
      <c r="CQ2" s="59"/>
      <c r="CR2" s="72"/>
      <c r="CS2" s="33" t="str">
        <f t="shared" ref="CS2:CS24" si="20">IF(CQ2=0,"NA",CR2-$AD2)</f>
        <v>NA</v>
      </c>
      <c r="CT2" s="59"/>
      <c r="CU2" s="72"/>
      <c r="CV2" s="33" t="str">
        <f t="shared" ref="CV2:CV24" si="21">IF(CT2=0,"NA",CU2-$AD2)</f>
        <v>NA</v>
      </c>
      <c r="CW2" s="59"/>
      <c r="CX2" s="72"/>
      <c r="CY2" s="33" t="str">
        <f t="shared" ref="CY2:CY13" si="22">IF(CW2=0,"NA",CX2-$AD2)</f>
        <v>NA</v>
      </c>
      <c r="CZ2" s="35"/>
    </row>
    <row r="3" spans="1:104" ht="15" thickBot="1" x14ac:dyDescent="0.4">
      <c r="A3" s="101" t="s">
        <v>219</v>
      </c>
      <c r="B3" s="101">
        <v>45358</v>
      </c>
      <c r="C3" s="94" t="s">
        <v>217</v>
      </c>
      <c r="D3" s="5" t="s">
        <v>159</v>
      </c>
      <c r="E3" s="5">
        <v>5</v>
      </c>
      <c r="F3" s="76" t="str">
        <f t="shared" ref="F3:F25" si="23">D3&amp;""&amp;E3</f>
        <v>D5</v>
      </c>
      <c r="G3" s="5">
        <v>7</v>
      </c>
      <c r="H3" s="5">
        <v>11</v>
      </c>
      <c r="I3" s="6">
        <v>0.46875</v>
      </c>
      <c r="J3" s="6">
        <v>0.54305555555555551</v>
      </c>
      <c r="K3" s="7">
        <f>VLOOKUP(F3,LATLON!$A$2:$C$19,2)</f>
        <v>-5.4682649999999997</v>
      </c>
      <c r="L3" s="7">
        <f>VLOOKUP(F3,LATLON!$A$2:$C$19,3)</f>
        <v>119.30207900000001</v>
      </c>
      <c r="M3" s="5">
        <v>31</v>
      </c>
      <c r="N3" s="5">
        <v>0</v>
      </c>
      <c r="O3" s="5" t="s">
        <v>161</v>
      </c>
      <c r="P3" s="5">
        <v>3</v>
      </c>
      <c r="Q3" s="6">
        <f t="shared" ref="Q3:Q24" si="24">J3-I3</f>
        <v>7.4305555555555514E-2</v>
      </c>
      <c r="R3" s="6" t="s">
        <v>178</v>
      </c>
      <c r="S3" s="5" t="s">
        <v>171</v>
      </c>
      <c r="T3" s="5">
        <v>0.62</v>
      </c>
      <c r="U3" s="5" t="s">
        <v>159</v>
      </c>
      <c r="V3" s="5" t="s">
        <v>162</v>
      </c>
      <c r="W3" s="19"/>
      <c r="X3" s="20"/>
      <c r="Y3" s="20"/>
      <c r="Z3" s="20"/>
      <c r="AA3" s="20"/>
      <c r="AB3" s="20"/>
      <c r="AC3" s="20">
        <f t="shared" ref="AC3:AC24" si="25">SUM(W3:AB3)</f>
        <v>0</v>
      </c>
      <c r="AD3" s="20"/>
      <c r="AE3" s="20"/>
      <c r="AF3" s="20">
        <f t="shared" si="0"/>
        <v>0</v>
      </c>
      <c r="AG3" s="21"/>
      <c r="AH3" s="21"/>
      <c r="AI3" s="22"/>
      <c r="AJ3" s="32"/>
      <c r="AK3" s="30"/>
      <c r="AL3" s="31"/>
      <c r="AM3" s="34"/>
      <c r="AN3" s="33" t="str">
        <f t="shared" si="1"/>
        <v>NA</v>
      </c>
      <c r="AO3" s="31"/>
      <c r="AP3" s="32"/>
      <c r="AQ3" s="33" t="str">
        <f t="shared" si="2"/>
        <v>NA</v>
      </c>
      <c r="AR3" s="31"/>
      <c r="AS3" s="32"/>
      <c r="AT3" s="33" t="str">
        <f t="shared" si="3"/>
        <v>NA</v>
      </c>
      <c r="AU3" s="31"/>
      <c r="AV3" s="32"/>
      <c r="AW3" s="33" t="str">
        <f t="shared" si="4"/>
        <v>NA</v>
      </c>
      <c r="AX3" s="31"/>
      <c r="AY3" s="32"/>
      <c r="AZ3" s="33" t="str">
        <f t="shared" si="5"/>
        <v>NA</v>
      </c>
      <c r="BA3" s="31"/>
      <c r="BB3" s="32"/>
      <c r="BC3" s="33" t="str">
        <f t="shared" si="6"/>
        <v>NA</v>
      </c>
      <c r="BD3" s="31"/>
      <c r="BE3" s="32"/>
      <c r="BF3" s="33" t="str">
        <f t="shared" si="7"/>
        <v>NA</v>
      </c>
      <c r="BG3" s="31"/>
      <c r="BH3" s="32"/>
      <c r="BI3" s="33" t="str">
        <f t="shared" si="8"/>
        <v>NA</v>
      </c>
      <c r="BJ3" s="31"/>
      <c r="BK3" s="32"/>
      <c r="BL3" s="33" t="str">
        <f t="shared" si="9"/>
        <v>NA</v>
      </c>
      <c r="BM3" s="31"/>
      <c r="BN3" s="32"/>
      <c r="BO3" s="33" t="str">
        <f t="shared" si="10"/>
        <v>NA</v>
      </c>
      <c r="BP3" s="31"/>
      <c r="BQ3" s="32"/>
      <c r="BR3" s="33" t="str">
        <f t="shared" si="11"/>
        <v>NA</v>
      </c>
      <c r="BS3" s="31"/>
      <c r="BT3" s="32"/>
      <c r="BU3" s="33" t="str">
        <f t="shared" si="12"/>
        <v>NA</v>
      </c>
      <c r="BV3" s="31"/>
      <c r="BW3" s="32"/>
      <c r="BX3" s="33" t="str">
        <f t="shared" si="13"/>
        <v>NA</v>
      </c>
      <c r="BY3" s="41"/>
      <c r="BZ3" s="57"/>
      <c r="CA3" s="33" t="str">
        <f t="shared" si="14"/>
        <v>NA</v>
      </c>
      <c r="CB3" s="31"/>
      <c r="CC3" s="32"/>
      <c r="CD3" s="33" t="str">
        <f t="shared" si="15"/>
        <v>NA</v>
      </c>
      <c r="CE3" s="31"/>
      <c r="CF3" s="32"/>
      <c r="CG3" s="33" t="str">
        <f t="shared" si="16"/>
        <v>NA</v>
      </c>
      <c r="CH3" s="31"/>
      <c r="CI3" s="32"/>
      <c r="CJ3" s="33" t="str">
        <f t="shared" si="17"/>
        <v>NA</v>
      </c>
      <c r="CK3" s="31"/>
      <c r="CL3" s="32"/>
      <c r="CM3" s="33" t="str">
        <f t="shared" si="18"/>
        <v>NA</v>
      </c>
      <c r="CN3" s="31"/>
      <c r="CO3" s="32"/>
      <c r="CP3" s="33" t="str">
        <f t="shared" si="19"/>
        <v>NA</v>
      </c>
      <c r="CQ3" s="31"/>
      <c r="CR3" s="32"/>
      <c r="CS3" s="33" t="str">
        <f t="shared" si="20"/>
        <v>NA</v>
      </c>
      <c r="CT3" s="31"/>
      <c r="CU3" s="32"/>
      <c r="CV3" s="33" t="str">
        <f t="shared" si="21"/>
        <v>NA</v>
      </c>
      <c r="CW3" s="31"/>
      <c r="CX3" s="32"/>
      <c r="CY3" s="33" t="str">
        <f t="shared" si="22"/>
        <v>NA</v>
      </c>
      <c r="CZ3" s="35"/>
    </row>
    <row r="4" spans="1:104" ht="15" thickBot="1" x14ac:dyDescent="0.4">
      <c r="A4" s="101" t="s">
        <v>219</v>
      </c>
      <c r="B4" s="101">
        <v>45358</v>
      </c>
      <c r="C4" s="94" t="s">
        <v>217</v>
      </c>
      <c r="D4" s="5" t="s">
        <v>154</v>
      </c>
      <c r="E4" s="5">
        <v>5</v>
      </c>
      <c r="F4" s="76" t="str">
        <f t="shared" si="23"/>
        <v>E5</v>
      </c>
      <c r="G4" s="5">
        <v>2</v>
      </c>
      <c r="H4" s="5">
        <v>5</v>
      </c>
      <c r="I4" s="6">
        <v>0.37222222222222223</v>
      </c>
      <c r="J4" s="6">
        <v>0.42152777777777778</v>
      </c>
      <c r="K4" s="7">
        <f>VLOOKUP(F4,LATLON!$A$2:$C$19,2)</f>
        <v>-5.4620889999999997</v>
      </c>
      <c r="L4" s="7">
        <f>VLOOKUP(F4,LATLON!$A$2:$C$19,3)</f>
        <v>119.286874</v>
      </c>
      <c r="M4" s="5">
        <v>71</v>
      </c>
      <c r="N4" s="5">
        <v>70</v>
      </c>
      <c r="O4" s="5" t="s">
        <v>163</v>
      </c>
      <c r="P4" s="5">
        <v>3</v>
      </c>
      <c r="Q4" s="6">
        <f t="shared" si="24"/>
        <v>4.9305555555555547E-2</v>
      </c>
      <c r="R4" s="6" t="s">
        <v>172</v>
      </c>
      <c r="S4" s="5" t="s">
        <v>171</v>
      </c>
      <c r="T4" s="5">
        <v>0.82</v>
      </c>
      <c r="U4" s="5" t="s">
        <v>181</v>
      </c>
      <c r="V4" s="5"/>
      <c r="W4" s="19">
        <v>1.7858796296296296E-2</v>
      </c>
      <c r="X4" s="20">
        <v>2.0798611111111111E-2</v>
      </c>
      <c r="Y4" s="20">
        <v>4.1319444444444442E-3</v>
      </c>
      <c r="Z4" s="20"/>
      <c r="AA4" s="20"/>
      <c r="AB4" s="20"/>
      <c r="AC4" s="20">
        <f t="shared" si="25"/>
        <v>4.2789351851851849E-2</v>
      </c>
      <c r="AD4" s="20">
        <v>1.3888888888888889E-3</v>
      </c>
      <c r="AE4" s="20"/>
      <c r="AF4" s="20">
        <f t="shared" si="0"/>
        <v>4.1400462962962958E-2</v>
      </c>
      <c r="AG4" s="21">
        <v>90</v>
      </c>
      <c r="AH4" s="21">
        <v>80</v>
      </c>
      <c r="AI4" s="22"/>
      <c r="AJ4" s="32">
        <v>1</v>
      </c>
      <c r="AK4" s="30">
        <v>1</v>
      </c>
      <c r="AL4" s="31"/>
      <c r="AM4" s="34"/>
      <c r="AN4" s="33" t="str">
        <f t="shared" si="1"/>
        <v>NA</v>
      </c>
      <c r="AO4" s="31"/>
      <c r="AP4" s="32"/>
      <c r="AQ4" s="33" t="str">
        <f t="shared" si="2"/>
        <v>NA</v>
      </c>
      <c r="AR4" s="31"/>
      <c r="AS4" s="32"/>
      <c r="AT4" s="33" t="str">
        <f t="shared" si="3"/>
        <v>NA</v>
      </c>
      <c r="AU4" s="31"/>
      <c r="AV4" s="32"/>
      <c r="AW4" s="33" t="str">
        <f t="shared" si="4"/>
        <v>NA</v>
      </c>
      <c r="AX4" s="31"/>
      <c r="AY4" s="32"/>
      <c r="AZ4" s="33" t="str">
        <f t="shared" si="5"/>
        <v>NA</v>
      </c>
      <c r="BA4" s="31"/>
      <c r="BB4" s="32"/>
      <c r="BC4" s="33" t="str">
        <f t="shared" si="6"/>
        <v>NA</v>
      </c>
      <c r="BD4" s="31"/>
      <c r="BE4" s="32"/>
      <c r="BF4" s="33" t="str">
        <f t="shared" si="7"/>
        <v>NA</v>
      </c>
      <c r="BG4" s="31"/>
      <c r="BH4" s="34"/>
      <c r="BI4" s="33" t="str">
        <f t="shared" si="8"/>
        <v>NA</v>
      </c>
      <c r="BJ4" s="31">
        <v>10</v>
      </c>
      <c r="BK4" s="34">
        <v>2.7777777777777779E-3</v>
      </c>
      <c r="BL4" s="33">
        <f t="shared" si="9"/>
        <v>1.3888888888888889E-3</v>
      </c>
      <c r="BM4" s="31"/>
      <c r="BN4" s="32"/>
      <c r="BO4" s="33" t="str">
        <f t="shared" si="10"/>
        <v>NA</v>
      </c>
      <c r="BP4" s="31"/>
      <c r="BQ4" s="32"/>
      <c r="BR4" s="33" t="str">
        <f t="shared" si="11"/>
        <v>NA</v>
      </c>
      <c r="BS4" s="31"/>
      <c r="BT4" s="32"/>
      <c r="BU4" s="33" t="str">
        <f t="shared" si="12"/>
        <v>NA</v>
      </c>
      <c r="BV4" s="31"/>
      <c r="BW4" s="32"/>
      <c r="BX4" s="33" t="str">
        <f t="shared" si="13"/>
        <v>NA</v>
      </c>
      <c r="BY4" s="41"/>
      <c r="BZ4" s="57"/>
      <c r="CA4" s="33" t="str">
        <f t="shared" si="14"/>
        <v>NA</v>
      </c>
      <c r="CB4" s="31"/>
      <c r="CC4" s="34"/>
      <c r="CD4" s="33" t="str">
        <f t="shared" si="15"/>
        <v>NA</v>
      </c>
      <c r="CE4" s="31"/>
      <c r="CF4" s="34"/>
      <c r="CG4" s="33" t="str">
        <f t="shared" si="16"/>
        <v>NA</v>
      </c>
      <c r="CH4" s="31"/>
      <c r="CI4" s="34"/>
      <c r="CJ4" s="33" t="str">
        <f t="shared" si="17"/>
        <v>NA</v>
      </c>
      <c r="CK4" s="31"/>
      <c r="CL4" s="34"/>
      <c r="CM4" s="33" t="str">
        <f t="shared" si="18"/>
        <v>NA</v>
      </c>
      <c r="CN4" s="31"/>
      <c r="CO4" s="34"/>
      <c r="CP4" s="33" t="str">
        <f t="shared" si="19"/>
        <v>NA</v>
      </c>
      <c r="CQ4" s="31"/>
      <c r="CR4" s="34"/>
      <c r="CS4" s="33" t="str">
        <f t="shared" si="20"/>
        <v>NA</v>
      </c>
      <c r="CT4" s="31"/>
      <c r="CU4" s="34"/>
      <c r="CV4" s="33" t="str">
        <f t="shared" si="21"/>
        <v>NA</v>
      </c>
      <c r="CW4" s="31"/>
      <c r="CX4" s="34"/>
      <c r="CY4" s="33" t="str">
        <f t="shared" si="22"/>
        <v>NA</v>
      </c>
      <c r="CZ4" s="35"/>
    </row>
    <row r="5" spans="1:104" ht="15" thickBot="1" x14ac:dyDescent="0.4">
      <c r="A5" s="101" t="s">
        <v>219</v>
      </c>
      <c r="B5" s="101">
        <v>45358</v>
      </c>
      <c r="C5" s="94" t="s">
        <v>217</v>
      </c>
      <c r="D5" s="5" t="s">
        <v>158</v>
      </c>
      <c r="E5" s="5">
        <v>5</v>
      </c>
      <c r="F5" s="76" t="str">
        <f t="shared" si="23"/>
        <v>L5</v>
      </c>
      <c r="G5" s="5">
        <v>6</v>
      </c>
      <c r="H5" s="5">
        <v>5</v>
      </c>
      <c r="I5" s="6">
        <v>0.46527777777777773</v>
      </c>
      <c r="J5" s="6">
        <v>0.54305555555555551</v>
      </c>
      <c r="K5" s="7">
        <f>VLOOKUP(F5,LATLON!$A$2:$C$19,2)</f>
        <v>-5.4682510000000004</v>
      </c>
      <c r="L5" s="7">
        <f>VLOOKUP(F5,LATLON!$A$2:$C$19,3)</f>
        <v>119.301957</v>
      </c>
      <c r="M5" s="5">
        <v>23</v>
      </c>
      <c r="N5" s="5">
        <v>1</v>
      </c>
      <c r="O5" s="5" t="s">
        <v>164</v>
      </c>
      <c r="P5" s="5">
        <v>3</v>
      </c>
      <c r="Q5" s="6">
        <f t="shared" si="24"/>
        <v>7.7777777777777779E-2</v>
      </c>
      <c r="R5" s="6" t="s">
        <v>179</v>
      </c>
      <c r="S5" s="5" t="s">
        <v>171</v>
      </c>
      <c r="T5" s="5">
        <v>0.62</v>
      </c>
      <c r="U5" s="5" t="s">
        <v>159</v>
      </c>
      <c r="V5" s="5" t="s">
        <v>162</v>
      </c>
      <c r="W5" s="19"/>
      <c r="X5" s="20"/>
      <c r="Y5" s="20"/>
      <c r="Z5" s="20"/>
      <c r="AA5" s="20"/>
      <c r="AB5" s="20"/>
      <c r="AC5" s="20">
        <f t="shared" si="25"/>
        <v>0</v>
      </c>
      <c r="AD5" s="20"/>
      <c r="AE5" s="20"/>
      <c r="AF5" s="20">
        <f t="shared" si="0"/>
        <v>0</v>
      </c>
      <c r="AG5" s="21"/>
      <c r="AH5" s="21"/>
      <c r="AI5" s="22"/>
      <c r="AJ5" s="32"/>
      <c r="AK5" s="30"/>
      <c r="AL5" s="31"/>
      <c r="AM5" s="34"/>
      <c r="AN5" s="33" t="str">
        <f t="shared" si="1"/>
        <v>NA</v>
      </c>
      <c r="AO5" s="31"/>
      <c r="AP5" s="34"/>
      <c r="AQ5" s="33" t="str">
        <f t="shared" si="2"/>
        <v>NA</v>
      </c>
      <c r="AR5" s="31"/>
      <c r="AS5" s="32"/>
      <c r="AT5" s="33" t="str">
        <f t="shared" si="3"/>
        <v>NA</v>
      </c>
      <c r="AU5" s="31"/>
      <c r="AV5" s="32"/>
      <c r="AW5" s="33" t="str">
        <f t="shared" si="4"/>
        <v>NA</v>
      </c>
      <c r="AX5" s="31"/>
      <c r="AY5" s="32"/>
      <c r="AZ5" s="33" t="str">
        <f t="shared" si="5"/>
        <v>NA</v>
      </c>
      <c r="BA5" s="31"/>
      <c r="BB5" s="34"/>
      <c r="BC5" s="33" t="str">
        <f t="shared" si="6"/>
        <v>NA</v>
      </c>
      <c r="BD5" s="31"/>
      <c r="BE5" s="32"/>
      <c r="BF5" s="33" t="str">
        <f t="shared" si="7"/>
        <v>NA</v>
      </c>
      <c r="BG5" s="31"/>
      <c r="BH5" s="32"/>
      <c r="BI5" s="33" t="str">
        <f t="shared" si="8"/>
        <v>NA</v>
      </c>
      <c r="BJ5" s="31"/>
      <c r="BK5" s="32"/>
      <c r="BL5" s="33" t="str">
        <f t="shared" si="9"/>
        <v>NA</v>
      </c>
      <c r="BM5" s="31"/>
      <c r="BN5" s="32"/>
      <c r="BO5" s="33" t="str">
        <f t="shared" si="10"/>
        <v>NA</v>
      </c>
      <c r="BP5" s="31"/>
      <c r="BQ5" s="32"/>
      <c r="BR5" s="33" t="str">
        <f t="shared" si="11"/>
        <v>NA</v>
      </c>
      <c r="BS5" s="31"/>
      <c r="BT5" s="32"/>
      <c r="BU5" s="33" t="str">
        <f t="shared" si="12"/>
        <v>NA</v>
      </c>
      <c r="BV5" s="31"/>
      <c r="BW5" s="32"/>
      <c r="BX5" s="33" t="str">
        <f t="shared" si="13"/>
        <v>NA</v>
      </c>
      <c r="BY5" s="41"/>
      <c r="BZ5" s="57"/>
      <c r="CA5" s="33" t="str">
        <f t="shared" si="14"/>
        <v>NA</v>
      </c>
      <c r="CB5" s="31"/>
      <c r="CC5" s="32"/>
      <c r="CD5" s="33" t="str">
        <f t="shared" si="15"/>
        <v>NA</v>
      </c>
      <c r="CE5" s="31"/>
      <c r="CF5" s="32"/>
      <c r="CG5" s="33" t="str">
        <f t="shared" si="16"/>
        <v>NA</v>
      </c>
      <c r="CH5" s="31"/>
      <c r="CI5" s="32"/>
      <c r="CJ5" s="33" t="str">
        <f t="shared" si="17"/>
        <v>NA</v>
      </c>
      <c r="CK5" s="31"/>
      <c r="CL5" s="32"/>
      <c r="CM5" s="33" t="str">
        <f t="shared" si="18"/>
        <v>NA</v>
      </c>
      <c r="CN5" s="31"/>
      <c r="CO5" s="32"/>
      <c r="CP5" s="33" t="str">
        <f t="shared" si="19"/>
        <v>NA</v>
      </c>
      <c r="CQ5" s="31"/>
      <c r="CR5" s="32"/>
      <c r="CS5" s="33" t="str">
        <f t="shared" si="20"/>
        <v>NA</v>
      </c>
      <c r="CT5" s="31"/>
      <c r="CU5" s="32"/>
      <c r="CV5" s="33" t="str">
        <f t="shared" si="21"/>
        <v>NA</v>
      </c>
      <c r="CW5" s="31"/>
      <c r="CX5" s="34"/>
      <c r="CY5" s="33" t="str">
        <f t="shared" si="22"/>
        <v>NA</v>
      </c>
      <c r="CZ5" s="35"/>
    </row>
    <row r="6" spans="1:104" ht="15" thickBot="1" x14ac:dyDescent="0.4">
      <c r="A6" s="101" t="s">
        <v>219</v>
      </c>
      <c r="B6" s="101">
        <v>45358</v>
      </c>
      <c r="C6" s="94" t="s">
        <v>217</v>
      </c>
      <c r="D6" s="5" t="s">
        <v>154</v>
      </c>
      <c r="E6" s="5">
        <v>4</v>
      </c>
      <c r="F6" s="76" t="str">
        <f t="shared" si="23"/>
        <v>E4</v>
      </c>
      <c r="G6" s="5">
        <v>3</v>
      </c>
      <c r="H6" s="5">
        <v>14</v>
      </c>
      <c r="I6" s="6">
        <v>0.3840277777777778</v>
      </c>
      <c r="J6" s="6">
        <v>0.44097222222222227</v>
      </c>
      <c r="K6" s="7">
        <f>VLOOKUP(F6,LATLON!$A$2:$C$19,2)</f>
        <v>-5.4639509999999998</v>
      </c>
      <c r="L6" s="7">
        <f>VLOOKUP(F6,LATLON!$A$2:$C$19,3)</f>
        <v>119.287291</v>
      </c>
      <c r="M6" s="5">
        <v>85</v>
      </c>
      <c r="N6" s="5">
        <v>71</v>
      </c>
      <c r="O6" s="5" t="s">
        <v>165</v>
      </c>
      <c r="P6" s="5">
        <v>4</v>
      </c>
      <c r="Q6" s="6">
        <f t="shared" si="24"/>
        <v>5.6944444444444464E-2</v>
      </c>
      <c r="R6" s="6" t="s">
        <v>177</v>
      </c>
      <c r="S6" s="5" t="s">
        <v>171</v>
      </c>
      <c r="T6" s="5">
        <v>0.82</v>
      </c>
      <c r="U6" s="5" t="s">
        <v>181</v>
      </c>
      <c r="V6" s="5"/>
      <c r="W6" s="19"/>
      <c r="X6" s="20"/>
      <c r="Y6" s="20"/>
      <c r="Z6" s="20"/>
      <c r="AA6" s="20"/>
      <c r="AB6" s="20"/>
      <c r="AC6" s="20">
        <f t="shared" si="25"/>
        <v>0</v>
      </c>
      <c r="AD6" s="20"/>
      <c r="AE6" s="20"/>
      <c r="AF6" s="20">
        <f t="shared" si="0"/>
        <v>0</v>
      </c>
      <c r="AG6" s="21"/>
      <c r="AH6" s="21"/>
      <c r="AI6" s="22"/>
      <c r="AJ6" s="32"/>
      <c r="AK6" s="30"/>
      <c r="AL6" s="31"/>
      <c r="AM6" s="34"/>
      <c r="AN6" s="33" t="str">
        <f t="shared" si="1"/>
        <v>NA</v>
      </c>
      <c r="AO6" s="31"/>
      <c r="AP6" s="32"/>
      <c r="AQ6" s="33" t="str">
        <f t="shared" si="2"/>
        <v>NA</v>
      </c>
      <c r="AR6" s="31"/>
      <c r="AS6" s="32"/>
      <c r="AT6" s="33" t="str">
        <f t="shared" si="3"/>
        <v>NA</v>
      </c>
      <c r="AU6" s="31"/>
      <c r="AV6" s="32"/>
      <c r="AW6" s="33" t="str">
        <f t="shared" si="4"/>
        <v>NA</v>
      </c>
      <c r="AX6" s="31"/>
      <c r="AY6" s="32"/>
      <c r="AZ6" s="33" t="str">
        <f t="shared" si="5"/>
        <v>NA</v>
      </c>
      <c r="BA6" s="31"/>
      <c r="BB6" s="32"/>
      <c r="BC6" s="33" t="str">
        <f t="shared" si="6"/>
        <v>NA</v>
      </c>
      <c r="BD6" s="31"/>
      <c r="BE6" s="32"/>
      <c r="BF6" s="33" t="str">
        <f t="shared" si="7"/>
        <v>NA</v>
      </c>
      <c r="BG6" s="31"/>
      <c r="BH6" s="32"/>
      <c r="BI6" s="33" t="str">
        <f t="shared" si="8"/>
        <v>NA</v>
      </c>
      <c r="BJ6" s="31"/>
      <c r="BK6" s="32"/>
      <c r="BL6" s="33" t="str">
        <f t="shared" si="9"/>
        <v>NA</v>
      </c>
      <c r="BM6" s="31"/>
      <c r="BN6" s="32"/>
      <c r="BO6" s="33" t="str">
        <f t="shared" si="10"/>
        <v>NA</v>
      </c>
      <c r="BP6" s="31"/>
      <c r="BQ6" s="32"/>
      <c r="BR6" s="33" t="str">
        <f t="shared" si="11"/>
        <v>NA</v>
      </c>
      <c r="BS6" s="31"/>
      <c r="BT6" s="32"/>
      <c r="BU6" s="33" t="str">
        <f t="shared" si="12"/>
        <v>NA</v>
      </c>
      <c r="BV6" s="31"/>
      <c r="BW6" s="32"/>
      <c r="BX6" s="33" t="str">
        <f t="shared" si="13"/>
        <v>NA</v>
      </c>
      <c r="BY6" s="41"/>
      <c r="BZ6" s="57"/>
      <c r="CA6" s="33" t="str">
        <f t="shared" si="14"/>
        <v>NA</v>
      </c>
      <c r="CB6" s="31"/>
      <c r="CC6" s="32"/>
      <c r="CD6" s="33" t="str">
        <f t="shared" si="15"/>
        <v>NA</v>
      </c>
      <c r="CE6" s="31"/>
      <c r="CF6" s="32"/>
      <c r="CG6" s="33" t="str">
        <f t="shared" si="16"/>
        <v>NA</v>
      </c>
      <c r="CH6" s="31"/>
      <c r="CI6" s="32"/>
      <c r="CJ6" s="33" t="str">
        <f t="shared" si="17"/>
        <v>NA</v>
      </c>
      <c r="CK6" s="31"/>
      <c r="CL6" s="32"/>
      <c r="CM6" s="33" t="str">
        <f t="shared" si="18"/>
        <v>NA</v>
      </c>
      <c r="CN6" s="31"/>
      <c r="CO6" s="32"/>
      <c r="CP6" s="33" t="str">
        <f t="shared" si="19"/>
        <v>NA</v>
      </c>
      <c r="CQ6" s="31"/>
      <c r="CR6" s="32"/>
      <c r="CS6" s="33" t="str">
        <f t="shared" si="20"/>
        <v>NA</v>
      </c>
      <c r="CT6" s="31"/>
      <c r="CU6" s="32"/>
      <c r="CV6" s="33" t="str">
        <f t="shared" si="21"/>
        <v>NA</v>
      </c>
      <c r="CW6" s="31"/>
      <c r="CX6" s="32"/>
      <c r="CY6" s="33" t="str">
        <f t="shared" si="22"/>
        <v>NA</v>
      </c>
      <c r="CZ6" s="35"/>
    </row>
    <row r="7" spans="1:104" ht="15" thickBot="1" x14ac:dyDescent="0.4">
      <c r="A7" s="101" t="s">
        <v>219</v>
      </c>
      <c r="B7" s="101">
        <v>45358</v>
      </c>
      <c r="C7" s="94" t="s">
        <v>217</v>
      </c>
      <c r="D7" s="5" t="s">
        <v>159</v>
      </c>
      <c r="E7" s="5">
        <v>4</v>
      </c>
      <c r="F7" s="76" t="str">
        <f t="shared" si="23"/>
        <v>D4</v>
      </c>
      <c r="G7" s="5">
        <v>5</v>
      </c>
      <c r="H7" s="5">
        <v>14</v>
      </c>
      <c r="I7" s="6">
        <v>0.45833333333333331</v>
      </c>
      <c r="J7" s="6">
        <v>0.53819444444444442</v>
      </c>
      <c r="K7" s="7">
        <f>VLOOKUP(F7,LATLON!$A$2:$C$19,2)</f>
        <v>-5.468826</v>
      </c>
      <c r="L7" s="7">
        <f>VLOOKUP(F7,LATLON!$A$2:$C$19,3)</f>
        <v>119.300459</v>
      </c>
      <c r="M7" s="5">
        <v>41</v>
      </c>
      <c r="N7" s="5">
        <v>9</v>
      </c>
      <c r="O7" s="5" t="s">
        <v>166</v>
      </c>
      <c r="P7" s="5">
        <v>3</v>
      </c>
      <c r="Q7" s="6">
        <f t="shared" si="24"/>
        <v>7.9861111111111105E-2</v>
      </c>
      <c r="R7" s="6" t="s">
        <v>180</v>
      </c>
      <c r="S7" s="5" t="s">
        <v>171</v>
      </c>
      <c r="T7" s="5">
        <v>0.62</v>
      </c>
      <c r="U7" s="5" t="s">
        <v>159</v>
      </c>
      <c r="V7" s="5"/>
      <c r="W7" s="19">
        <v>2.4143518518518519E-2</v>
      </c>
      <c r="X7" s="20">
        <v>2.2442129629629631E-2</v>
      </c>
      <c r="Y7" s="20">
        <v>1.2488425925925925E-2</v>
      </c>
      <c r="Z7" s="20"/>
      <c r="AA7" s="20"/>
      <c r="AB7" s="20"/>
      <c r="AC7" s="20">
        <f t="shared" si="25"/>
        <v>5.9074074074074077E-2</v>
      </c>
      <c r="AD7" s="20">
        <v>5.5555555555555558E-3</v>
      </c>
      <c r="AE7" s="20">
        <v>9.0162037037037034E-3</v>
      </c>
      <c r="AF7" s="20">
        <f t="shared" si="0"/>
        <v>4.4502314814814814E-2</v>
      </c>
      <c r="AG7" s="21">
        <v>100</v>
      </c>
      <c r="AH7" s="21">
        <v>25</v>
      </c>
      <c r="AI7" s="22"/>
      <c r="AJ7" s="32">
        <v>7</v>
      </c>
      <c r="AK7" s="30">
        <v>3</v>
      </c>
      <c r="AL7" s="31"/>
      <c r="AM7" s="34"/>
      <c r="AN7" s="33" t="str">
        <f t="shared" si="1"/>
        <v>NA</v>
      </c>
      <c r="AO7" s="31"/>
      <c r="AP7" s="32"/>
      <c r="AQ7" s="33" t="str">
        <f t="shared" si="2"/>
        <v>NA</v>
      </c>
      <c r="AR7" s="31"/>
      <c r="AS7" s="32"/>
      <c r="AT7" s="33" t="str">
        <f t="shared" si="3"/>
        <v>NA</v>
      </c>
      <c r="AU7" s="31"/>
      <c r="AV7" s="32"/>
      <c r="AW7" s="33" t="str">
        <f t="shared" si="4"/>
        <v>NA</v>
      </c>
      <c r="AX7" s="31"/>
      <c r="AY7" s="32"/>
      <c r="AZ7" s="33" t="str">
        <f t="shared" si="5"/>
        <v>NA</v>
      </c>
      <c r="BA7" s="31"/>
      <c r="BB7" s="32"/>
      <c r="BC7" s="33" t="str">
        <f t="shared" si="6"/>
        <v>NA</v>
      </c>
      <c r="BD7" s="31"/>
      <c r="BE7" s="32"/>
      <c r="BF7" s="33" t="str">
        <f t="shared" si="7"/>
        <v>NA</v>
      </c>
      <c r="BG7" s="31"/>
      <c r="BH7" s="32"/>
      <c r="BI7" s="33" t="str">
        <f t="shared" si="8"/>
        <v>NA</v>
      </c>
      <c r="BJ7" s="31">
        <v>7</v>
      </c>
      <c r="BK7" s="34">
        <v>1.0995370370370371E-2</v>
      </c>
      <c r="BL7" s="33">
        <f t="shared" si="9"/>
        <v>5.4398148148148149E-3</v>
      </c>
      <c r="BM7" s="31"/>
      <c r="BN7" s="32"/>
      <c r="BO7" s="33" t="str">
        <f t="shared" si="10"/>
        <v>NA</v>
      </c>
      <c r="BP7" s="31"/>
      <c r="BQ7" s="32"/>
      <c r="BR7" s="33" t="str">
        <f t="shared" si="11"/>
        <v>NA</v>
      </c>
      <c r="BS7" s="31"/>
      <c r="BT7" s="32"/>
      <c r="BU7" s="33" t="str">
        <f t="shared" si="12"/>
        <v>NA</v>
      </c>
      <c r="BV7" s="31"/>
      <c r="BW7" s="32"/>
      <c r="BX7" s="33" t="str">
        <f t="shared" si="13"/>
        <v>NA</v>
      </c>
      <c r="BY7" s="41"/>
      <c r="BZ7" s="57"/>
      <c r="CA7" s="33" t="str">
        <f t="shared" si="14"/>
        <v>NA</v>
      </c>
      <c r="CB7" s="31"/>
      <c r="CC7" s="32"/>
      <c r="CD7" s="33" t="str">
        <f t="shared" si="15"/>
        <v>NA</v>
      </c>
      <c r="CE7" s="31"/>
      <c r="CF7" s="32"/>
      <c r="CG7" s="33" t="str">
        <f t="shared" si="16"/>
        <v>NA</v>
      </c>
      <c r="CH7" s="31"/>
      <c r="CI7" s="32"/>
      <c r="CJ7" s="33" t="str">
        <f t="shared" si="17"/>
        <v>NA</v>
      </c>
      <c r="CK7" s="31"/>
      <c r="CL7" s="32"/>
      <c r="CM7" s="33" t="str">
        <f t="shared" si="18"/>
        <v>NA</v>
      </c>
      <c r="CN7" s="31"/>
      <c r="CO7" s="32"/>
      <c r="CP7" s="33" t="str">
        <f t="shared" si="19"/>
        <v>NA</v>
      </c>
      <c r="CQ7" s="31"/>
      <c r="CR7" s="32"/>
      <c r="CS7" s="33" t="str">
        <f t="shared" si="20"/>
        <v>NA</v>
      </c>
      <c r="CT7" s="31">
        <v>2</v>
      </c>
      <c r="CU7" s="34">
        <v>1.4988425925925926E-2</v>
      </c>
      <c r="CV7" s="33">
        <f t="shared" si="21"/>
        <v>9.4328703703703692E-3</v>
      </c>
      <c r="CW7" s="31">
        <v>1</v>
      </c>
      <c r="CX7" s="34">
        <v>3.9421296296296295E-2</v>
      </c>
      <c r="CY7" s="33">
        <f t="shared" si="22"/>
        <v>3.3865740740740738E-2</v>
      </c>
      <c r="CZ7" s="35"/>
    </row>
    <row r="8" spans="1:104" ht="15" thickBot="1" x14ac:dyDescent="0.4">
      <c r="A8" s="101" t="s">
        <v>219</v>
      </c>
      <c r="B8" s="101">
        <v>45358</v>
      </c>
      <c r="C8" s="94" t="s">
        <v>217</v>
      </c>
      <c r="D8" s="5" t="s">
        <v>158</v>
      </c>
      <c r="E8" s="5">
        <v>6</v>
      </c>
      <c r="F8" s="76" t="str">
        <f t="shared" si="23"/>
        <v>L6</v>
      </c>
      <c r="G8" s="5">
        <v>4</v>
      </c>
      <c r="H8" s="5" t="s">
        <v>167</v>
      </c>
      <c r="I8" s="6">
        <v>0.45555555555555555</v>
      </c>
      <c r="J8" s="6">
        <v>0.53819444444444442</v>
      </c>
      <c r="K8" s="7">
        <f>VLOOKUP(F8,LATLON!$A$2:$C$19,2)</f>
        <v>-5.4686510000000004</v>
      </c>
      <c r="L8" s="7">
        <f>VLOOKUP(F8,LATLON!$A$2:$C$19,3)</f>
        <v>119.300428</v>
      </c>
      <c r="M8" s="5">
        <v>45</v>
      </c>
      <c r="N8" s="5">
        <v>10</v>
      </c>
      <c r="O8" s="5" t="s">
        <v>168</v>
      </c>
      <c r="P8" s="5">
        <v>4</v>
      </c>
      <c r="Q8" s="6">
        <f t="shared" si="24"/>
        <v>8.2638888888888873E-2</v>
      </c>
      <c r="R8" s="6" t="s">
        <v>173</v>
      </c>
      <c r="S8" s="5" t="s">
        <v>171</v>
      </c>
      <c r="T8" s="5">
        <v>0.62</v>
      </c>
      <c r="U8" s="5" t="s">
        <v>159</v>
      </c>
      <c r="V8" s="5" t="s">
        <v>162</v>
      </c>
      <c r="W8" s="19"/>
      <c r="X8" s="20"/>
      <c r="Y8" s="20"/>
      <c r="Z8" s="20"/>
      <c r="AA8" s="20"/>
      <c r="AB8" s="20"/>
      <c r="AC8" s="20">
        <f t="shared" si="25"/>
        <v>0</v>
      </c>
      <c r="AD8" s="20"/>
      <c r="AE8" s="20"/>
      <c r="AF8" s="20">
        <f t="shared" si="0"/>
        <v>0</v>
      </c>
      <c r="AG8" s="21"/>
      <c r="AH8" s="21"/>
      <c r="AI8" s="22"/>
      <c r="AJ8" s="32"/>
      <c r="AK8" s="30"/>
      <c r="AL8" s="31"/>
      <c r="AM8" s="34"/>
      <c r="AN8" s="33" t="str">
        <f t="shared" si="1"/>
        <v>NA</v>
      </c>
      <c r="AO8" s="31"/>
      <c r="AP8" s="71"/>
      <c r="AQ8" s="33" t="str">
        <f t="shared" si="2"/>
        <v>NA</v>
      </c>
      <c r="AR8" s="31"/>
      <c r="AS8" s="32"/>
      <c r="AT8" s="33" t="str">
        <f t="shared" si="3"/>
        <v>NA</v>
      </c>
      <c r="AU8" s="31"/>
      <c r="AV8" s="32"/>
      <c r="AW8" s="33" t="str">
        <f t="shared" si="4"/>
        <v>NA</v>
      </c>
      <c r="AX8" s="31"/>
      <c r="AY8" s="32"/>
      <c r="AZ8" s="33" t="str">
        <f t="shared" si="5"/>
        <v>NA</v>
      </c>
      <c r="BA8" s="31"/>
      <c r="BB8" s="32"/>
      <c r="BC8" s="33" t="str">
        <f t="shared" si="6"/>
        <v>NA</v>
      </c>
      <c r="BD8" s="31"/>
      <c r="BE8" s="32"/>
      <c r="BF8" s="33" t="str">
        <f t="shared" si="7"/>
        <v>NA</v>
      </c>
      <c r="BG8" s="31"/>
      <c r="BH8" s="32"/>
      <c r="BI8" s="33" t="str">
        <f t="shared" si="8"/>
        <v>NA</v>
      </c>
      <c r="BJ8" s="31"/>
      <c r="BK8" s="32"/>
      <c r="BL8" s="33" t="str">
        <f t="shared" si="9"/>
        <v>NA</v>
      </c>
      <c r="BM8" s="31"/>
      <c r="BN8" s="32"/>
      <c r="BO8" s="33" t="str">
        <f t="shared" si="10"/>
        <v>NA</v>
      </c>
      <c r="BP8" s="31"/>
      <c r="BQ8" s="32"/>
      <c r="BR8" s="33" t="str">
        <f t="shared" si="11"/>
        <v>NA</v>
      </c>
      <c r="BS8" s="31"/>
      <c r="BT8" s="32"/>
      <c r="BU8" s="33" t="str">
        <f t="shared" si="12"/>
        <v>NA</v>
      </c>
      <c r="BV8" s="31"/>
      <c r="BW8" s="32"/>
      <c r="BX8" s="33" t="str">
        <f t="shared" si="13"/>
        <v>NA</v>
      </c>
      <c r="BY8" s="41"/>
      <c r="BZ8" s="57"/>
      <c r="CA8" s="33" t="str">
        <f t="shared" si="14"/>
        <v>NA</v>
      </c>
      <c r="CB8" s="31"/>
      <c r="CC8" s="32"/>
      <c r="CD8" s="33" t="str">
        <f t="shared" si="15"/>
        <v>NA</v>
      </c>
      <c r="CE8" s="31"/>
      <c r="CF8" s="32"/>
      <c r="CG8" s="33" t="str">
        <f t="shared" si="16"/>
        <v>NA</v>
      </c>
      <c r="CH8" s="31"/>
      <c r="CI8" s="32"/>
      <c r="CJ8" s="33" t="str">
        <f t="shared" si="17"/>
        <v>NA</v>
      </c>
      <c r="CK8" s="31"/>
      <c r="CL8" s="32"/>
      <c r="CM8" s="33" t="str">
        <f t="shared" si="18"/>
        <v>NA</v>
      </c>
      <c r="CN8" s="31"/>
      <c r="CO8" s="32"/>
      <c r="CP8" s="33" t="str">
        <f t="shared" si="19"/>
        <v>NA</v>
      </c>
      <c r="CQ8" s="31"/>
      <c r="CR8" s="71"/>
      <c r="CS8" s="33" t="str">
        <f t="shared" si="20"/>
        <v>NA</v>
      </c>
      <c r="CT8" s="31"/>
      <c r="CU8" s="71"/>
      <c r="CV8" s="33" t="str">
        <f t="shared" si="21"/>
        <v>NA</v>
      </c>
      <c r="CW8" s="31"/>
      <c r="CX8" s="71"/>
      <c r="CY8" s="33" t="str">
        <f t="shared" si="22"/>
        <v>NA</v>
      </c>
      <c r="CZ8" s="35"/>
    </row>
    <row r="9" spans="1:104" ht="15" thickBot="1" x14ac:dyDescent="0.4">
      <c r="A9" s="101" t="s">
        <v>219</v>
      </c>
      <c r="B9" s="101">
        <v>45358</v>
      </c>
      <c r="C9" s="94" t="s">
        <v>217</v>
      </c>
      <c r="D9" s="5" t="s">
        <v>158</v>
      </c>
      <c r="E9" s="5">
        <v>4</v>
      </c>
      <c r="F9" s="76" t="str">
        <f t="shared" si="23"/>
        <v>L4</v>
      </c>
      <c r="G9" s="5">
        <v>8</v>
      </c>
      <c r="H9" s="5">
        <v>1</v>
      </c>
      <c r="I9" s="6">
        <v>0.48055555555555557</v>
      </c>
      <c r="J9" s="6">
        <v>0.54722222222222217</v>
      </c>
      <c r="K9" s="7">
        <f>VLOOKUP(F9,LATLON!$A$2:$C$19,2)</f>
        <v>-5.4663769999999996</v>
      </c>
      <c r="L9" s="7">
        <f>VLOOKUP(F9,LATLON!$A$2:$C$19,3)</f>
        <v>119.30229</v>
      </c>
      <c r="M9" s="5">
        <v>31</v>
      </c>
      <c r="N9" s="5">
        <v>10</v>
      </c>
      <c r="O9" s="5" t="s">
        <v>169</v>
      </c>
      <c r="P9" s="5">
        <v>3</v>
      </c>
      <c r="Q9" s="6">
        <f t="shared" si="24"/>
        <v>6.6666666666666596E-2</v>
      </c>
      <c r="R9" s="6" t="s">
        <v>175</v>
      </c>
      <c r="S9" s="5" t="s">
        <v>171</v>
      </c>
      <c r="T9" s="5">
        <v>0.48</v>
      </c>
      <c r="U9" s="5" t="s">
        <v>159</v>
      </c>
      <c r="V9" s="5" t="s">
        <v>162</v>
      </c>
      <c r="W9" s="19"/>
      <c r="X9" s="20"/>
      <c r="Y9" s="20"/>
      <c r="Z9" s="20"/>
      <c r="AA9" s="20"/>
      <c r="AB9" s="20"/>
      <c r="AC9" s="20">
        <f t="shared" si="25"/>
        <v>0</v>
      </c>
      <c r="AD9" s="20"/>
      <c r="AE9" s="20"/>
      <c r="AF9" s="20">
        <f t="shared" si="0"/>
        <v>0</v>
      </c>
      <c r="AG9" s="21"/>
      <c r="AH9" s="21"/>
      <c r="AI9" s="22"/>
      <c r="AJ9" s="32"/>
      <c r="AK9" s="30"/>
      <c r="AL9" s="31"/>
      <c r="AM9" s="34"/>
      <c r="AN9" s="33" t="str">
        <f t="shared" si="1"/>
        <v>NA</v>
      </c>
      <c r="AO9" s="31"/>
      <c r="AP9" s="32"/>
      <c r="AQ9" s="33" t="str">
        <f t="shared" si="2"/>
        <v>NA</v>
      </c>
      <c r="AR9" s="31"/>
      <c r="AS9" s="32"/>
      <c r="AT9" s="33" t="str">
        <f t="shared" si="3"/>
        <v>NA</v>
      </c>
      <c r="AU9" s="31"/>
      <c r="AV9" s="32"/>
      <c r="AW9" s="33" t="str">
        <f t="shared" si="4"/>
        <v>NA</v>
      </c>
      <c r="AX9" s="31"/>
      <c r="AY9" s="32"/>
      <c r="AZ9" s="33" t="str">
        <f t="shared" si="5"/>
        <v>NA</v>
      </c>
      <c r="BA9" s="31"/>
      <c r="BB9" s="32"/>
      <c r="BC9" s="33" t="str">
        <f t="shared" si="6"/>
        <v>NA</v>
      </c>
      <c r="BD9" s="31"/>
      <c r="BE9" s="32"/>
      <c r="BF9" s="33" t="str">
        <f t="shared" si="7"/>
        <v>NA</v>
      </c>
      <c r="BG9" s="31"/>
      <c r="BH9" s="32"/>
      <c r="BI9" s="33" t="str">
        <f t="shared" si="8"/>
        <v>NA</v>
      </c>
      <c r="BJ9" s="31"/>
      <c r="BK9" s="34"/>
      <c r="BL9" s="33" t="str">
        <f t="shared" si="9"/>
        <v>NA</v>
      </c>
      <c r="BM9" s="31"/>
      <c r="BN9" s="32"/>
      <c r="BO9" s="33" t="str">
        <f t="shared" si="10"/>
        <v>NA</v>
      </c>
      <c r="BP9" s="31"/>
      <c r="BQ9" s="32"/>
      <c r="BR9" s="33" t="str">
        <f t="shared" si="11"/>
        <v>NA</v>
      </c>
      <c r="BS9" s="31"/>
      <c r="BT9" s="32"/>
      <c r="BU9" s="33" t="str">
        <f t="shared" si="12"/>
        <v>NA</v>
      </c>
      <c r="BV9" s="31"/>
      <c r="BW9" s="32"/>
      <c r="BX9" s="33" t="str">
        <f t="shared" si="13"/>
        <v>NA</v>
      </c>
      <c r="BY9" s="41"/>
      <c r="BZ9" s="57"/>
      <c r="CA9" s="33" t="str">
        <f t="shared" si="14"/>
        <v>NA</v>
      </c>
      <c r="CB9" s="31"/>
      <c r="CC9" s="32"/>
      <c r="CD9" s="33" t="str">
        <f t="shared" si="15"/>
        <v>NA</v>
      </c>
      <c r="CE9" s="31"/>
      <c r="CF9" s="32"/>
      <c r="CG9" s="33" t="str">
        <f t="shared" si="16"/>
        <v>NA</v>
      </c>
      <c r="CH9" s="31"/>
      <c r="CI9" s="32"/>
      <c r="CJ9" s="33" t="str">
        <f t="shared" si="17"/>
        <v>NA</v>
      </c>
      <c r="CK9" s="31"/>
      <c r="CL9" s="32"/>
      <c r="CM9" s="33" t="str">
        <f t="shared" si="18"/>
        <v>NA</v>
      </c>
      <c r="CN9" s="31"/>
      <c r="CO9" s="32"/>
      <c r="CP9" s="33" t="str">
        <f t="shared" si="19"/>
        <v>NA</v>
      </c>
      <c r="CQ9" s="31"/>
      <c r="CR9" s="57"/>
      <c r="CS9" s="33" t="str">
        <f t="shared" si="20"/>
        <v>NA</v>
      </c>
      <c r="CT9" s="31"/>
      <c r="CU9" s="57"/>
      <c r="CV9" s="33" t="str">
        <f t="shared" si="21"/>
        <v>NA</v>
      </c>
      <c r="CW9" s="31"/>
      <c r="CX9" s="57"/>
      <c r="CY9" s="33" t="str">
        <f t="shared" si="22"/>
        <v>NA</v>
      </c>
      <c r="CZ9" s="35"/>
    </row>
    <row r="10" spans="1:104" ht="15" thickBot="1" x14ac:dyDescent="0.4">
      <c r="A10" s="101" t="s">
        <v>219</v>
      </c>
      <c r="B10" s="101">
        <v>45358</v>
      </c>
      <c r="C10" s="94" t="s">
        <v>217</v>
      </c>
      <c r="D10" s="5" t="s">
        <v>159</v>
      </c>
      <c r="E10" s="5">
        <v>6</v>
      </c>
      <c r="F10" s="76" t="str">
        <f t="shared" si="23"/>
        <v>D6</v>
      </c>
      <c r="G10" s="5">
        <v>9</v>
      </c>
      <c r="H10" s="5">
        <v>12</v>
      </c>
      <c r="I10" s="6">
        <v>0.4861111111111111</v>
      </c>
      <c r="J10" s="6">
        <v>0.54722222222222217</v>
      </c>
      <c r="K10" s="7">
        <f>VLOOKUP(F10,LATLON!$A$2:$C$19,2)</f>
        <v>-5.4671349999999999</v>
      </c>
      <c r="L10" s="7">
        <f>VLOOKUP(F10,LATLON!$A$2:$C$19,3)</f>
        <v>119.302812</v>
      </c>
      <c r="M10" s="5">
        <v>21</v>
      </c>
      <c r="N10" s="5">
        <v>0</v>
      </c>
      <c r="O10" s="5" t="s">
        <v>170</v>
      </c>
      <c r="P10" s="5">
        <v>4</v>
      </c>
      <c r="Q10" s="6">
        <f t="shared" si="24"/>
        <v>6.1111111111111061E-2</v>
      </c>
      <c r="R10" s="6" t="s">
        <v>176</v>
      </c>
      <c r="S10" s="5" t="s">
        <v>171</v>
      </c>
      <c r="T10" s="5">
        <v>0.48</v>
      </c>
      <c r="U10" s="5" t="s">
        <v>159</v>
      </c>
      <c r="V10" s="5" t="s">
        <v>162</v>
      </c>
      <c r="W10" s="19"/>
      <c r="X10" s="20"/>
      <c r="Y10" s="20"/>
      <c r="Z10" s="20"/>
      <c r="AA10" s="20"/>
      <c r="AB10" s="20"/>
      <c r="AC10" s="20">
        <f t="shared" si="25"/>
        <v>0</v>
      </c>
      <c r="AD10" s="20"/>
      <c r="AE10" s="20"/>
      <c r="AF10" s="20">
        <f t="shared" si="0"/>
        <v>0</v>
      </c>
      <c r="AG10" s="21"/>
      <c r="AH10" s="21"/>
      <c r="AI10" s="22"/>
      <c r="AJ10" s="32"/>
      <c r="AK10" s="30"/>
      <c r="AL10" s="31"/>
      <c r="AM10" s="34"/>
      <c r="AN10" s="33" t="str">
        <f t="shared" si="1"/>
        <v>NA</v>
      </c>
      <c r="AO10" s="31"/>
      <c r="AP10" s="34"/>
      <c r="AQ10" s="33" t="str">
        <f t="shared" si="2"/>
        <v>NA</v>
      </c>
      <c r="AR10" s="31"/>
      <c r="AS10" s="32"/>
      <c r="AT10" s="33" t="str">
        <f t="shared" si="3"/>
        <v>NA</v>
      </c>
      <c r="AU10" s="31"/>
      <c r="AV10" s="32"/>
      <c r="AW10" s="33" t="str">
        <f t="shared" si="4"/>
        <v>NA</v>
      </c>
      <c r="AX10" s="31"/>
      <c r="AY10" s="32"/>
      <c r="AZ10" s="33" t="str">
        <f t="shared" si="5"/>
        <v>NA</v>
      </c>
      <c r="BA10" s="31"/>
      <c r="BB10" s="32"/>
      <c r="BC10" s="33" t="str">
        <f t="shared" si="6"/>
        <v>NA</v>
      </c>
      <c r="BD10" s="31"/>
      <c r="BE10" s="32"/>
      <c r="BF10" s="33" t="str">
        <f t="shared" si="7"/>
        <v>NA</v>
      </c>
      <c r="BG10" s="31"/>
      <c r="BH10" s="32"/>
      <c r="BI10" s="33" t="str">
        <f t="shared" si="8"/>
        <v>NA</v>
      </c>
      <c r="BJ10" s="31"/>
      <c r="BK10" s="32"/>
      <c r="BL10" s="33" t="str">
        <f t="shared" si="9"/>
        <v>NA</v>
      </c>
      <c r="BM10" s="31"/>
      <c r="BN10" s="32"/>
      <c r="BO10" s="33" t="str">
        <f t="shared" si="10"/>
        <v>NA</v>
      </c>
      <c r="BP10" s="31"/>
      <c r="BQ10" s="32"/>
      <c r="BR10" s="33" t="str">
        <f t="shared" si="11"/>
        <v>NA</v>
      </c>
      <c r="BS10" s="31"/>
      <c r="BT10" s="32"/>
      <c r="BU10" s="33" t="str">
        <f t="shared" si="12"/>
        <v>NA</v>
      </c>
      <c r="BV10" s="31"/>
      <c r="BW10" s="32"/>
      <c r="BX10" s="33" t="str">
        <f t="shared" si="13"/>
        <v>NA</v>
      </c>
      <c r="BY10" s="41"/>
      <c r="BZ10" s="57"/>
      <c r="CA10" s="33" t="str">
        <f t="shared" si="14"/>
        <v>NA</v>
      </c>
      <c r="CB10" s="31"/>
      <c r="CC10" s="34"/>
      <c r="CD10" s="33" t="str">
        <f t="shared" si="15"/>
        <v>NA</v>
      </c>
      <c r="CE10" s="31"/>
      <c r="CF10" s="34"/>
      <c r="CG10" s="33" t="str">
        <f t="shared" si="16"/>
        <v>NA</v>
      </c>
      <c r="CH10" s="31"/>
      <c r="CI10" s="34"/>
      <c r="CJ10" s="33" t="str">
        <f t="shared" si="17"/>
        <v>NA</v>
      </c>
      <c r="CK10" s="31"/>
      <c r="CL10" s="34"/>
      <c r="CM10" s="33" t="str">
        <f t="shared" si="18"/>
        <v>NA</v>
      </c>
      <c r="CN10" s="31"/>
      <c r="CO10" s="34"/>
      <c r="CP10" s="33" t="str">
        <f t="shared" si="19"/>
        <v>NA</v>
      </c>
      <c r="CQ10" s="31"/>
      <c r="CR10" s="34"/>
      <c r="CS10" s="33" t="str">
        <f t="shared" si="20"/>
        <v>NA</v>
      </c>
      <c r="CT10" s="31"/>
      <c r="CU10" s="34"/>
      <c r="CV10" s="33" t="str">
        <f t="shared" si="21"/>
        <v>NA</v>
      </c>
      <c r="CW10" s="31"/>
      <c r="CX10" s="34"/>
      <c r="CY10" s="33" t="str">
        <f t="shared" si="22"/>
        <v>NA</v>
      </c>
      <c r="CZ10" s="35"/>
    </row>
    <row r="11" spans="1:104" x14ac:dyDescent="0.35">
      <c r="A11" s="101" t="s">
        <v>219</v>
      </c>
      <c r="B11" s="101">
        <v>45389</v>
      </c>
      <c r="C11" s="94" t="s">
        <v>217</v>
      </c>
      <c r="D11" s="5" t="s">
        <v>158</v>
      </c>
      <c r="E11" s="5">
        <v>6</v>
      </c>
      <c r="F11" s="76" t="str">
        <f t="shared" si="23"/>
        <v>L6</v>
      </c>
      <c r="G11" s="5">
        <v>1</v>
      </c>
      <c r="H11" s="5">
        <v>5</v>
      </c>
      <c r="I11" s="6">
        <v>0.39444444444444443</v>
      </c>
      <c r="J11" s="6">
        <v>0.47847222222222219</v>
      </c>
      <c r="K11" s="7">
        <f>VLOOKUP(F11,LATLON!$A$2:$C$19,2)</f>
        <v>-5.4686510000000004</v>
      </c>
      <c r="L11" s="7">
        <f>VLOOKUP(F11,LATLON!$A$2:$C$19,3)</f>
        <v>119.300428</v>
      </c>
      <c r="M11" s="5">
        <v>61</v>
      </c>
      <c r="N11" s="5">
        <v>43</v>
      </c>
      <c r="O11" s="5" t="s">
        <v>190</v>
      </c>
      <c r="P11" s="5">
        <v>2</v>
      </c>
      <c r="Q11" s="6">
        <f t="shared" si="24"/>
        <v>8.4027777777777757E-2</v>
      </c>
      <c r="R11" s="6" t="s">
        <v>173</v>
      </c>
      <c r="S11" s="5" t="s">
        <v>200</v>
      </c>
      <c r="T11" s="5">
        <v>0.81</v>
      </c>
      <c r="U11" s="5" t="s">
        <v>181</v>
      </c>
      <c r="V11" s="5" t="s">
        <v>193</v>
      </c>
      <c r="W11" s="19">
        <v>2.7604166666666666E-2</v>
      </c>
      <c r="X11" s="20">
        <v>2.5763888888888892E-2</v>
      </c>
      <c r="Y11" s="20"/>
      <c r="Z11" s="20"/>
      <c r="AA11" s="20"/>
      <c r="AB11" s="20"/>
      <c r="AC11" s="20">
        <f t="shared" si="25"/>
        <v>5.3368055555555557E-2</v>
      </c>
      <c r="AD11" s="20">
        <v>4.8611111111111112E-3</v>
      </c>
      <c r="AE11" s="20">
        <v>5.5555555555555558E-3</v>
      </c>
      <c r="AF11" s="20">
        <f t="shared" si="0"/>
        <v>4.2951388888888893E-2</v>
      </c>
      <c r="AG11" s="21">
        <v>50</v>
      </c>
      <c r="AH11" s="21">
        <v>30</v>
      </c>
      <c r="AI11" s="22"/>
      <c r="AJ11" s="32">
        <v>2</v>
      </c>
      <c r="AK11" s="30">
        <v>2</v>
      </c>
      <c r="AL11" s="31"/>
      <c r="AM11" s="34"/>
      <c r="AN11" s="33" t="str">
        <f t="shared" si="1"/>
        <v>NA</v>
      </c>
      <c r="AO11" s="31">
        <v>1</v>
      </c>
      <c r="AP11" s="34">
        <v>1.2118055555555556E-2</v>
      </c>
      <c r="AQ11" s="33">
        <f t="shared" si="2"/>
        <v>7.2569444444444443E-3</v>
      </c>
      <c r="AR11" s="31"/>
      <c r="AS11" s="32"/>
      <c r="AT11" s="33" t="str">
        <f t="shared" si="3"/>
        <v>NA</v>
      </c>
      <c r="AU11" s="31"/>
      <c r="AV11" s="32"/>
      <c r="AW11" s="33" t="str">
        <f t="shared" si="4"/>
        <v>NA</v>
      </c>
      <c r="AX11" s="31"/>
      <c r="AY11" s="34"/>
      <c r="AZ11" s="33" t="str">
        <f t="shared" si="5"/>
        <v>NA</v>
      </c>
      <c r="BA11" s="31"/>
      <c r="BB11" s="34"/>
      <c r="BC11" s="33" t="str">
        <f t="shared" si="6"/>
        <v>NA</v>
      </c>
      <c r="BD11" s="31"/>
      <c r="BE11" s="32"/>
      <c r="BF11" s="33" t="str">
        <f t="shared" si="7"/>
        <v>NA</v>
      </c>
      <c r="BG11" s="31"/>
      <c r="BH11" s="34"/>
      <c r="BI11" s="33" t="str">
        <f t="shared" si="8"/>
        <v>NA</v>
      </c>
      <c r="BJ11" s="31">
        <v>6</v>
      </c>
      <c r="BK11" s="34">
        <v>4.8958333333333328E-3</v>
      </c>
      <c r="BL11" s="33">
        <f t="shared" si="9"/>
        <v>3.4722222222221578E-5</v>
      </c>
      <c r="BM11" s="31"/>
      <c r="BN11" s="34"/>
      <c r="BO11" s="33" t="str">
        <f t="shared" si="10"/>
        <v>NA</v>
      </c>
      <c r="BP11" s="31"/>
      <c r="BQ11" s="32"/>
      <c r="BR11" s="33" t="str">
        <f t="shared" si="11"/>
        <v>NA</v>
      </c>
      <c r="BS11" s="31"/>
      <c r="BT11" s="32"/>
      <c r="BU11" s="33" t="str">
        <f t="shared" si="12"/>
        <v>NA</v>
      </c>
      <c r="BV11" s="31"/>
      <c r="BW11" s="32"/>
      <c r="BX11" s="33" t="str">
        <f t="shared" si="13"/>
        <v>NA</v>
      </c>
      <c r="BY11" s="41"/>
      <c r="BZ11" s="57"/>
      <c r="CA11" s="33" t="str">
        <f t="shared" si="14"/>
        <v>NA</v>
      </c>
      <c r="CB11" s="31"/>
      <c r="CC11" s="34"/>
      <c r="CD11" s="33" t="str">
        <f t="shared" si="15"/>
        <v>NA</v>
      </c>
      <c r="CE11" s="31"/>
      <c r="CF11" s="34"/>
      <c r="CG11" s="33" t="str">
        <f t="shared" si="16"/>
        <v>NA</v>
      </c>
      <c r="CH11" s="31"/>
      <c r="CI11" s="34"/>
      <c r="CJ11" s="33" t="str">
        <f t="shared" si="17"/>
        <v>NA</v>
      </c>
      <c r="CK11" s="31"/>
      <c r="CL11" s="34"/>
      <c r="CM11" s="33" t="str">
        <f t="shared" si="18"/>
        <v>NA</v>
      </c>
      <c r="CN11" s="31"/>
      <c r="CO11" s="34"/>
      <c r="CP11" s="33" t="str">
        <f t="shared" si="19"/>
        <v>NA</v>
      </c>
      <c r="CQ11" s="31"/>
      <c r="CR11" s="34"/>
      <c r="CS11" s="33" t="str">
        <f t="shared" si="20"/>
        <v>NA</v>
      </c>
      <c r="CT11" s="31"/>
      <c r="CU11" s="34"/>
      <c r="CV11" s="33" t="str">
        <f t="shared" si="21"/>
        <v>NA</v>
      </c>
      <c r="CW11" s="31"/>
      <c r="CX11" s="34"/>
      <c r="CY11" s="33" t="str">
        <f t="shared" si="22"/>
        <v>NA</v>
      </c>
      <c r="CZ11" s="35"/>
    </row>
    <row r="12" spans="1:104" x14ac:dyDescent="0.35">
      <c r="A12" s="101" t="s">
        <v>219</v>
      </c>
      <c r="B12" s="101">
        <v>45389</v>
      </c>
      <c r="C12" s="9" t="s">
        <v>216</v>
      </c>
      <c r="D12" s="5" t="s">
        <v>154</v>
      </c>
      <c r="E12" s="5">
        <v>3</v>
      </c>
      <c r="F12" s="76" t="str">
        <f t="shared" si="23"/>
        <v>E3</v>
      </c>
      <c r="G12" s="5">
        <v>7</v>
      </c>
      <c r="H12" s="5">
        <v>5</v>
      </c>
      <c r="I12" s="6">
        <v>0.51180555555555551</v>
      </c>
      <c r="J12" s="6">
        <v>0.59861111111111109</v>
      </c>
      <c r="K12" s="7">
        <f>VLOOKUP(F12,LATLON!$A$2:$C$19,2)</f>
        <v>-5.49282</v>
      </c>
      <c r="L12" s="7">
        <f>VLOOKUP(F12,LATLON!$A$2:$C$19,3)</f>
        <v>119.31198000000001</v>
      </c>
      <c r="M12" s="5">
        <v>55</v>
      </c>
      <c r="N12" s="5">
        <v>25</v>
      </c>
      <c r="O12" s="5" t="s">
        <v>192</v>
      </c>
      <c r="P12" s="5">
        <v>4</v>
      </c>
      <c r="Q12" s="6">
        <f t="shared" si="24"/>
        <v>8.680555555555558E-2</v>
      </c>
      <c r="R12" s="6" t="s">
        <v>176</v>
      </c>
      <c r="S12" s="5" t="s">
        <v>200</v>
      </c>
      <c r="T12" s="5">
        <v>0.44</v>
      </c>
      <c r="U12" s="5" t="s">
        <v>159</v>
      </c>
      <c r="V12" s="5"/>
      <c r="W12" s="19">
        <v>1.7847222222222223E-2</v>
      </c>
      <c r="X12" s="20">
        <v>1.7847222222222223E-2</v>
      </c>
      <c r="Y12" s="20">
        <v>1.7164351851851851E-2</v>
      </c>
      <c r="Z12" s="20">
        <v>5.3356481481481484E-3</v>
      </c>
      <c r="AA12" s="20"/>
      <c r="AB12" s="20"/>
      <c r="AC12" s="20">
        <f t="shared" si="25"/>
        <v>5.8194444444444438E-2</v>
      </c>
      <c r="AD12" s="20">
        <v>4.0509259259259257E-3</v>
      </c>
      <c r="AE12" s="20">
        <v>1.2280092592592592E-2</v>
      </c>
      <c r="AF12" s="20">
        <f t="shared" si="0"/>
        <v>4.1863425925925922E-2</v>
      </c>
      <c r="AG12" s="21">
        <v>100</v>
      </c>
      <c r="AH12" s="21">
        <v>100</v>
      </c>
      <c r="AI12" s="22"/>
      <c r="AJ12" s="32">
        <v>4</v>
      </c>
      <c r="AK12" s="30">
        <v>2</v>
      </c>
      <c r="AL12" s="31"/>
      <c r="AM12" s="34"/>
      <c r="AN12" s="33" t="str">
        <f t="shared" si="1"/>
        <v>NA</v>
      </c>
      <c r="AO12" s="31"/>
      <c r="AP12" s="32"/>
      <c r="AQ12" s="33" t="str">
        <f t="shared" si="2"/>
        <v>NA</v>
      </c>
      <c r="AR12" s="31"/>
      <c r="AS12" s="32"/>
      <c r="AT12" s="33" t="str">
        <f t="shared" si="3"/>
        <v>NA</v>
      </c>
      <c r="AU12" s="31"/>
      <c r="AV12" s="32"/>
      <c r="AW12" s="33" t="str">
        <f t="shared" si="4"/>
        <v>NA</v>
      </c>
      <c r="AX12" s="31"/>
      <c r="AY12" s="32"/>
      <c r="AZ12" s="33" t="str">
        <f t="shared" si="5"/>
        <v>NA</v>
      </c>
      <c r="BA12" s="31"/>
      <c r="BB12" s="32"/>
      <c r="BC12" s="33" t="str">
        <f t="shared" si="6"/>
        <v>NA</v>
      </c>
      <c r="BD12" s="31"/>
      <c r="BE12" s="32"/>
      <c r="BF12" s="33" t="str">
        <f t="shared" si="7"/>
        <v>NA</v>
      </c>
      <c r="BG12" s="31"/>
      <c r="BH12" s="32"/>
      <c r="BI12" s="33" t="str">
        <f t="shared" si="8"/>
        <v>NA</v>
      </c>
      <c r="BJ12" s="31">
        <v>6</v>
      </c>
      <c r="BK12" s="34">
        <v>5.1041666666666666E-3</v>
      </c>
      <c r="BL12" s="33">
        <f t="shared" si="9"/>
        <v>1.0532407407407409E-3</v>
      </c>
      <c r="BM12" s="31"/>
      <c r="BN12" s="32"/>
      <c r="BO12" s="33" t="str">
        <f t="shared" si="10"/>
        <v>NA</v>
      </c>
      <c r="BP12" s="31"/>
      <c r="BQ12" s="32"/>
      <c r="BR12" s="33" t="str">
        <f t="shared" si="11"/>
        <v>NA</v>
      </c>
      <c r="BS12" s="31"/>
      <c r="BT12" s="32"/>
      <c r="BU12" s="33" t="str">
        <f t="shared" si="12"/>
        <v>NA</v>
      </c>
      <c r="BV12" s="31"/>
      <c r="BW12" s="32"/>
      <c r="BX12" s="33" t="str">
        <f t="shared" si="13"/>
        <v>NA</v>
      </c>
      <c r="BY12" s="41"/>
      <c r="BZ12" s="57"/>
      <c r="CA12" s="33" t="str">
        <f t="shared" si="14"/>
        <v>NA</v>
      </c>
      <c r="CB12" s="31"/>
      <c r="CC12" s="71"/>
      <c r="CD12" s="33" t="str">
        <f t="shared" si="15"/>
        <v>NA</v>
      </c>
      <c r="CE12" s="31"/>
      <c r="CF12" s="71"/>
      <c r="CG12" s="33" t="str">
        <f t="shared" si="16"/>
        <v>NA</v>
      </c>
      <c r="CH12" s="31"/>
      <c r="CI12" s="71"/>
      <c r="CJ12" s="33" t="str">
        <f t="shared" si="17"/>
        <v>NA</v>
      </c>
      <c r="CK12" s="31"/>
      <c r="CL12" s="71"/>
      <c r="CM12" s="33" t="str">
        <f t="shared" si="18"/>
        <v>NA</v>
      </c>
      <c r="CN12" s="31"/>
      <c r="CO12" s="71"/>
      <c r="CP12" s="33" t="str">
        <f t="shared" si="19"/>
        <v>NA</v>
      </c>
      <c r="CQ12" s="31"/>
      <c r="CR12" s="71"/>
      <c r="CS12" s="33" t="str">
        <f t="shared" si="20"/>
        <v>NA</v>
      </c>
      <c r="CT12" s="31"/>
      <c r="CU12" s="71"/>
      <c r="CV12" s="33" t="str">
        <f t="shared" si="21"/>
        <v>NA</v>
      </c>
      <c r="CW12" s="31"/>
      <c r="CX12" s="71"/>
      <c r="CY12" s="33" t="str">
        <f t="shared" si="22"/>
        <v>NA</v>
      </c>
      <c r="CZ12" s="35"/>
    </row>
    <row r="13" spans="1:104" x14ac:dyDescent="0.35">
      <c r="A13" s="101" t="s">
        <v>219</v>
      </c>
      <c r="B13" s="101">
        <v>45389</v>
      </c>
      <c r="C13" s="9" t="s">
        <v>217</v>
      </c>
      <c r="D13" s="5" t="s">
        <v>159</v>
      </c>
      <c r="E13" s="5">
        <v>5</v>
      </c>
      <c r="F13" s="76" t="str">
        <f t="shared" si="23"/>
        <v>D5</v>
      </c>
      <c r="G13" s="5">
        <v>2</v>
      </c>
      <c r="H13" s="5">
        <v>12</v>
      </c>
      <c r="I13" s="6">
        <v>0.40277777777777773</v>
      </c>
      <c r="J13" s="6">
        <v>0.47361111111111115</v>
      </c>
      <c r="K13" s="7">
        <f>VLOOKUP(F13,LATLON!$A$2:$C$19,2)</f>
        <v>-5.4682649999999997</v>
      </c>
      <c r="L13" s="7">
        <f>VLOOKUP(F13,LATLON!$A$2:$C$19,3)</f>
        <v>119.30207900000001</v>
      </c>
      <c r="M13" s="5">
        <v>43</v>
      </c>
      <c r="N13" s="5">
        <v>35</v>
      </c>
      <c r="O13" s="5" t="s">
        <v>194</v>
      </c>
      <c r="P13" s="5">
        <v>3</v>
      </c>
      <c r="Q13" s="6">
        <f t="shared" si="24"/>
        <v>7.0833333333333415E-2</v>
      </c>
      <c r="R13" s="6" t="s">
        <v>201</v>
      </c>
      <c r="S13" s="5" t="s">
        <v>200</v>
      </c>
      <c r="T13" s="5">
        <v>0.81</v>
      </c>
      <c r="U13" s="5" t="s">
        <v>181</v>
      </c>
      <c r="V13" s="5" t="s">
        <v>193</v>
      </c>
      <c r="W13" s="19">
        <v>1.7858796296296296E-2</v>
      </c>
      <c r="X13" s="20">
        <v>1.7858796296296296E-2</v>
      </c>
      <c r="Y13" s="20">
        <v>9.6527777777777775E-3</v>
      </c>
      <c r="Z13" s="20"/>
      <c r="AA13" s="20"/>
      <c r="AB13" s="20"/>
      <c r="AC13" s="20">
        <f t="shared" si="25"/>
        <v>4.5370370370370366E-2</v>
      </c>
      <c r="AD13" s="20">
        <v>4.363425925925926E-3</v>
      </c>
      <c r="AE13" s="20"/>
      <c r="AF13" s="20">
        <f t="shared" si="0"/>
        <v>4.1006944444444443E-2</v>
      </c>
      <c r="AG13" s="21"/>
      <c r="AH13" s="21"/>
      <c r="AI13" s="22"/>
      <c r="AJ13" s="32">
        <v>1</v>
      </c>
      <c r="AK13" s="30">
        <v>0</v>
      </c>
      <c r="AL13" s="31"/>
      <c r="AM13" s="34"/>
      <c r="AN13" s="33" t="str">
        <f t="shared" si="1"/>
        <v>NA</v>
      </c>
      <c r="AO13" s="31"/>
      <c r="AP13" s="32"/>
      <c r="AQ13" s="33" t="str">
        <f t="shared" si="2"/>
        <v>NA</v>
      </c>
      <c r="AR13" s="31"/>
      <c r="AS13" s="32"/>
      <c r="AT13" s="33" t="str">
        <f t="shared" si="3"/>
        <v>NA</v>
      </c>
      <c r="AU13" s="31"/>
      <c r="AV13" s="32"/>
      <c r="AW13" s="33" t="str">
        <f t="shared" si="4"/>
        <v>NA</v>
      </c>
      <c r="AX13" s="31"/>
      <c r="AY13" s="32"/>
      <c r="AZ13" s="33" t="str">
        <f t="shared" si="5"/>
        <v>NA</v>
      </c>
      <c r="BA13" s="31"/>
      <c r="BB13" s="32"/>
      <c r="BC13" s="33" t="str">
        <f t="shared" si="6"/>
        <v>NA</v>
      </c>
      <c r="BD13" s="31"/>
      <c r="BE13" s="32"/>
      <c r="BF13" s="33" t="str">
        <f t="shared" si="7"/>
        <v>NA</v>
      </c>
      <c r="BG13" s="31"/>
      <c r="BH13" s="34"/>
      <c r="BI13" s="33" t="str">
        <f t="shared" si="8"/>
        <v>NA</v>
      </c>
      <c r="BJ13" s="31"/>
      <c r="BK13" s="32"/>
      <c r="BL13" s="33" t="str">
        <f t="shared" si="9"/>
        <v>NA</v>
      </c>
      <c r="BM13" s="31"/>
      <c r="BN13" s="32"/>
      <c r="BO13" s="33" t="str">
        <f t="shared" si="10"/>
        <v>NA</v>
      </c>
      <c r="BP13" s="31"/>
      <c r="BQ13" s="32"/>
      <c r="BR13" s="33" t="str">
        <f t="shared" si="11"/>
        <v>NA</v>
      </c>
      <c r="BS13" s="31"/>
      <c r="BT13" s="34"/>
      <c r="BU13" s="33" t="str">
        <f t="shared" si="12"/>
        <v>NA</v>
      </c>
      <c r="BV13" s="31"/>
      <c r="BW13" s="32"/>
      <c r="BX13" s="33" t="str">
        <f t="shared" si="13"/>
        <v>NA</v>
      </c>
      <c r="BY13" s="41"/>
      <c r="BZ13" s="57"/>
      <c r="CA13" s="33" t="str">
        <f t="shared" si="14"/>
        <v>NA</v>
      </c>
      <c r="CB13" s="31"/>
      <c r="CC13" s="32"/>
      <c r="CD13" s="33" t="str">
        <f t="shared" si="15"/>
        <v>NA</v>
      </c>
      <c r="CE13" s="31"/>
      <c r="CF13" s="32"/>
      <c r="CG13" s="33" t="str">
        <f t="shared" si="16"/>
        <v>NA</v>
      </c>
      <c r="CH13" s="31"/>
      <c r="CI13" s="32"/>
      <c r="CJ13" s="33" t="str">
        <f t="shared" si="17"/>
        <v>NA</v>
      </c>
      <c r="CK13" s="31"/>
      <c r="CL13" s="34"/>
      <c r="CM13" s="33" t="str">
        <f t="shared" si="18"/>
        <v>NA</v>
      </c>
      <c r="CN13" s="31"/>
      <c r="CO13" s="34"/>
      <c r="CP13" s="33" t="str">
        <f t="shared" si="19"/>
        <v>NA</v>
      </c>
      <c r="CQ13" s="31"/>
      <c r="CR13" s="32"/>
      <c r="CS13" s="33" t="str">
        <f t="shared" si="20"/>
        <v>NA</v>
      </c>
      <c r="CT13" s="31"/>
      <c r="CU13" s="32"/>
      <c r="CV13" s="33" t="str">
        <f t="shared" si="21"/>
        <v>NA</v>
      </c>
      <c r="CW13" s="31"/>
      <c r="CX13" s="32"/>
      <c r="CY13" s="33" t="str">
        <f t="shared" si="22"/>
        <v>NA</v>
      </c>
      <c r="CZ13" s="35"/>
    </row>
    <row r="14" spans="1:104" x14ac:dyDescent="0.35">
      <c r="A14" s="101" t="s">
        <v>219</v>
      </c>
      <c r="B14" s="101">
        <v>45389</v>
      </c>
      <c r="C14" s="9" t="s">
        <v>217</v>
      </c>
      <c r="D14" s="5" t="s">
        <v>158</v>
      </c>
      <c r="E14" s="5">
        <v>5</v>
      </c>
      <c r="F14" s="76" t="str">
        <f t="shared" si="23"/>
        <v>L5</v>
      </c>
      <c r="G14" s="5">
        <v>3</v>
      </c>
      <c r="H14" s="5">
        <v>11</v>
      </c>
      <c r="I14" s="6">
        <v>0.40277777777777773</v>
      </c>
      <c r="J14" s="6">
        <v>0.47361111111111115</v>
      </c>
      <c r="K14" s="7">
        <f>VLOOKUP(F14,LATLON!$A$2:$C$19,2)</f>
        <v>-5.4682510000000004</v>
      </c>
      <c r="L14" s="7">
        <f>VLOOKUP(F14,LATLON!$A$2:$C$19,3)</f>
        <v>119.301957</v>
      </c>
      <c r="M14" s="5">
        <v>50</v>
      </c>
      <c r="N14" s="5">
        <v>30</v>
      </c>
      <c r="O14" s="5" t="s">
        <v>195</v>
      </c>
      <c r="P14" s="5">
        <v>2</v>
      </c>
      <c r="Q14" s="6">
        <f t="shared" si="24"/>
        <v>7.0833333333333415E-2</v>
      </c>
      <c r="R14" s="6" t="s">
        <v>174</v>
      </c>
      <c r="S14" s="5" t="s">
        <v>200</v>
      </c>
      <c r="T14" s="5">
        <v>0.81</v>
      </c>
      <c r="U14" s="5" t="s">
        <v>181</v>
      </c>
      <c r="V14" s="5" t="s">
        <v>193</v>
      </c>
      <c r="W14" s="19">
        <v>2.0844907407407406E-2</v>
      </c>
      <c r="X14" s="20">
        <v>2.2615740740740742E-2</v>
      </c>
      <c r="Y14" s="20"/>
      <c r="Z14" s="20"/>
      <c r="AA14" s="20"/>
      <c r="AB14" s="20"/>
      <c r="AC14" s="20">
        <f t="shared" si="25"/>
        <v>4.3460648148148151E-2</v>
      </c>
      <c r="AD14" s="20">
        <v>3.0092592592592588E-3</v>
      </c>
      <c r="AE14" s="20"/>
      <c r="AF14" s="20">
        <f t="shared" ref="AF14:AF24" si="26">AC14-AD14-AE14</f>
        <v>4.0451388888888891E-2</v>
      </c>
      <c r="AG14" s="21">
        <v>100</v>
      </c>
      <c r="AH14" s="21">
        <v>25</v>
      </c>
      <c r="AI14" s="22"/>
      <c r="AJ14" s="32">
        <v>3</v>
      </c>
      <c r="AK14" s="30">
        <v>3</v>
      </c>
      <c r="AL14" s="31"/>
      <c r="AM14" s="32"/>
      <c r="AN14" s="33" t="str">
        <f t="shared" ref="AN14:AN24" si="27">IF(AL14=0,"NA",AM14-$AD14)</f>
        <v>NA</v>
      </c>
      <c r="AO14" s="31">
        <v>11</v>
      </c>
      <c r="AP14" s="34">
        <v>8.7847222222222233E-3</v>
      </c>
      <c r="AQ14" s="33">
        <f t="shared" ref="AQ14:AQ24" si="28">IF(AO14=0,"NA",AP14-$AD14)</f>
        <v>5.7754629629629649E-3</v>
      </c>
      <c r="AR14" s="31"/>
      <c r="AS14" s="32"/>
      <c r="AT14" s="33" t="str">
        <f t="shared" ref="AT14:AT24" si="29">IF(AR14=0,"NA",AS14-$AD14)</f>
        <v>NA</v>
      </c>
      <c r="AU14" s="31"/>
      <c r="AV14" s="32"/>
      <c r="AW14" s="33" t="str">
        <f t="shared" ref="AW14:AW24" si="30">IF(AU14=0,"NA",AV14-$AD14)</f>
        <v>NA</v>
      </c>
      <c r="AX14" s="31"/>
      <c r="AY14" s="34"/>
      <c r="AZ14" s="33" t="str">
        <f t="shared" si="5"/>
        <v>NA</v>
      </c>
      <c r="BA14" s="31">
        <v>1</v>
      </c>
      <c r="BB14" s="34">
        <v>2.1307870370370369E-2</v>
      </c>
      <c r="BC14" s="33">
        <f t="shared" ref="BC14:BC24" si="31">IF(BA14=0,"NA",BB14-$AD14)</f>
        <v>1.8298611111111109E-2</v>
      </c>
      <c r="BD14" s="31"/>
      <c r="BE14" s="32"/>
      <c r="BF14" s="33" t="str">
        <f t="shared" ref="BF14:BF24" si="32">IF(BD14=0,"NA",BE14-$AD14)</f>
        <v>NA</v>
      </c>
      <c r="BG14" s="31"/>
      <c r="BH14" s="34"/>
      <c r="BI14" s="33" t="str">
        <f t="shared" ref="BI14:BI24" si="33">IF(BG14=0,"NA",BH14-$AD14)</f>
        <v>NA</v>
      </c>
      <c r="BJ14" s="31"/>
      <c r="BK14" s="34"/>
      <c r="BL14" s="33" t="str">
        <f t="shared" ref="BL14:BL24" si="34">IF(BJ14=0,"NA",BK14-$AD14)</f>
        <v>NA</v>
      </c>
      <c r="BM14" s="31"/>
      <c r="BN14" s="32"/>
      <c r="BO14" s="33" t="str">
        <f t="shared" ref="BO14:BO24" si="35">IF(BM14=0,"NA",BN14-$AD14)</f>
        <v>NA</v>
      </c>
      <c r="BP14" s="31"/>
      <c r="BQ14" s="32"/>
      <c r="BR14" s="33" t="str">
        <f t="shared" ref="BR14:BR24" si="36">IF(BP14=0,"NA",BQ14-$AD14)</f>
        <v>NA</v>
      </c>
      <c r="BS14" s="31"/>
      <c r="BT14" s="34"/>
      <c r="BU14" s="33" t="str">
        <f t="shared" ref="BU14:BU24" si="37">IF(BS14=0,"NA",BT14-$AD14)</f>
        <v>NA</v>
      </c>
      <c r="BV14" s="31"/>
      <c r="BW14" s="34"/>
      <c r="BX14" s="33" t="str">
        <f t="shared" si="13"/>
        <v>NA</v>
      </c>
      <c r="BY14" s="41"/>
      <c r="BZ14" s="57"/>
      <c r="CA14" s="33" t="str">
        <f t="shared" si="14"/>
        <v>NA</v>
      </c>
      <c r="CB14" s="31"/>
      <c r="CC14" s="32"/>
      <c r="CD14" s="33" t="str">
        <f t="shared" si="15"/>
        <v>NA</v>
      </c>
      <c r="CE14" s="31"/>
      <c r="CF14" s="32"/>
      <c r="CG14" s="33" t="str">
        <f t="shared" si="16"/>
        <v>NA</v>
      </c>
      <c r="CH14" s="31"/>
      <c r="CI14" s="32"/>
      <c r="CJ14" s="33" t="str">
        <f t="shared" si="17"/>
        <v>NA</v>
      </c>
      <c r="CK14" s="31"/>
      <c r="CL14" s="32"/>
      <c r="CM14" s="33" t="str">
        <f t="shared" si="18"/>
        <v>NA</v>
      </c>
      <c r="CN14" s="31"/>
      <c r="CO14" s="32"/>
      <c r="CP14" s="33" t="str">
        <f t="shared" si="19"/>
        <v>NA</v>
      </c>
      <c r="CQ14" s="31"/>
      <c r="CR14" s="32"/>
      <c r="CS14" s="33" t="str">
        <f t="shared" si="20"/>
        <v>NA</v>
      </c>
      <c r="CT14" s="31"/>
      <c r="CU14" s="32"/>
      <c r="CV14" s="33" t="str">
        <f t="shared" si="21"/>
        <v>NA</v>
      </c>
      <c r="CW14" s="31">
        <v>1</v>
      </c>
      <c r="CX14" s="34">
        <v>3.8310185185185183E-3</v>
      </c>
      <c r="CY14" s="33">
        <f t="shared" ref="CY14:CY24" si="38">IF(CW14=0,"NA",CX14-$AD14)</f>
        <v>8.2175925925925949E-4</v>
      </c>
      <c r="CZ14" s="35"/>
    </row>
    <row r="15" spans="1:104" x14ac:dyDescent="0.35">
      <c r="A15" s="101" t="s">
        <v>219</v>
      </c>
      <c r="B15" s="101">
        <v>45389</v>
      </c>
      <c r="C15" s="9" t="s">
        <v>217</v>
      </c>
      <c r="D15" s="5" t="s">
        <v>158</v>
      </c>
      <c r="E15" s="5">
        <v>4</v>
      </c>
      <c r="F15" s="76" t="str">
        <f t="shared" si="23"/>
        <v>L4</v>
      </c>
      <c r="G15" s="5">
        <v>4</v>
      </c>
      <c r="H15" s="5">
        <v>14</v>
      </c>
      <c r="I15" s="6">
        <v>0.40972222222222227</v>
      </c>
      <c r="J15" s="6">
        <v>0.46875</v>
      </c>
      <c r="K15" s="7">
        <f>VLOOKUP(F15,LATLON!$A$2:$C$19,2)</f>
        <v>-5.4663769999999996</v>
      </c>
      <c r="L15" s="7">
        <f>VLOOKUP(F15,LATLON!$A$2:$C$19,3)</f>
        <v>119.30229</v>
      </c>
      <c r="M15" s="5">
        <v>59</v>
      </c>
      <c r="N15" s="5">
        <v>46</v>
      </c>
      <c r="O15" s="5" t="s">
        <v>196</v>
      </c>
      <c r="P15" s="5">
        <v>3</v>
      </c>
      <c r="Q15" s="6">
        <f t="shared" si="24"/>
        <v>5.9027777777777735E-2</v>
      </c>
      <c r="R15" s="6" t="s">
        <v>172</v>
      </c>
      <c r="S15" s="5" t="s">
        <v>200</v>
      </c>
      <c r="T15" s="5">
        <v>0.84</v>
      </c>
      <c r="U15" s="5" t="s">
        <v>181</v>
      </c>
      <c r="V15" s="5" t="s">
        <v>193</v>
      </c>
      <c r="W15" s="19">
        <v>1.7858796296296296E-2</v>
      </c>
      <c r="X15" s="20">
        <v>1.7858796296296296E-2</v>
      </c>
      <c r="Y15" s="20">
        <v>1.3252314814814814E-2</v>
      </c>
      <c r="Z15" s="20"/>
      <c r="AA15" s="20"/>
      <c r="AB15" s="20"/>
      <c r="AC15" s="20">
        <f t="shared" si="25"/>
        <v>4.8969907407407406E-2</v>
      </c>
      <c r="AD15" s="20">
        <v>3.8541666666666668E-3</v>
      </c>
      <c r="AE15" s="20">
        <v>3.472222222222222E-3</v>
      </c>
      <c r="AF15" s="20">
        <f t="shared" si="26"/>
        <v>4.1643518518518517E-2</v>
      </c>
      <c r="AG15" s="21">
        <v>70</v>
      </c>
      <c r="AH15" s="21">
        <v>80</v>
      </c>
      <c r="AI15" s="22"/>
      <c r="AJ15" s="32">
        <v>5</v>
      </c>
      <c r="AK15" s="30">
        <v>4</v>
      </c>
      <c r="AL15" s="31"/>
      <c r="AM15" s="34"/>
      <c r="AN15" s="33" t="str">
        <f t="shared" si="27"/>
        <v>NA</v>
      </c>
      <c r="AO15" s="31">
        <v>2</v>
      </c>
      <c r="AP15" s="34">
        <v>7.6273148148148151E-3</v>
      </c>
      <c r="AQ15" s="33">
        <f t="shared" si="28"/>
        <v>3.7731481481481483E-3</v>
      </c>
      <c r="AR15" s="31"/>
      <c r="AS15" s="32"/>
      <c r="AT15" s="33" t="str">
        <f t="shared" si="29"/>
        <v>NA</v>
      </c>
      <c r="AU15" s="31"/>
      <c r="AV15" s="32"/>
      <c r="AW15" s="33" t="str">
        <f t="shared" si="30"/>
        <v>NA</v>
      </c>
      <c r="AX15" s="31"/>
      <c r="AY15" s="32"/>
      <c r="AZ15" s="33" t="str">
        <f t="shared" si="5"/>
        <v>NA</v>
      </c>
      <c r="BA15" s="31"/>
      <c r="BB15" s="32"/>
      <c r="BC15" s="33" t="str">
        <f t="shared" si="31"/>
        <v>NA</v>
      </c>
      <c r="BD15" s="31"/>
      <c r="BE15" s="32"/>
      <c r="BF15" s="33" t="str">
        <f t="shared" si="32"/>
        <v>NA</v>
      </c>
      <c r="BG15" s="31"/>
      <c r="BH15" s="34"/>
      <c r="BI15" s="33" t="str">
        <f t="shared" si="33"/>
        <v>NA</v>
      </c>
      <c r="BJ15" s="31">
        <v>8</v>
      </c>
      <c r="BK15" s="34">
        <v>1.7777777777777778E-2</v>
      </c>
      <c r="BL15" s="33">
        <f t="shared" si="34"/>
        <v>1.3923611111111111E-2</v>
      </c>
      <c r="BM15" s="31"/>
      <c r="BN15" s="32"/>
      <c r="BO15" s="33" t="str">
        <f t="shared" si="35"/>
        <v>NA</v>
      </c>
      <c r="BP15" s="31"/>
      <c r="BQ15" s="32"/>
      <c r="BR15" s="33" t="str">
        <f t="shared" si="36"/>
        <v>NA</v>
      </c>
      <c r="BS15" s="31"/>
      <c r="BT15" s="34"/>
      <c r="BU15" s="33" t="str">
        <f t="shared" si="37"/>
        <v>NA</v>
      </c>
      <c r="BV15" s="31"/>
      <c r="BW15" s="71"/>
      <c r="BX15" s="33" t="str">
        <f t="shared" si="13"/>
        <v>NA</v>
      </c>
      <c r="BY15" s="41"/>
      <c r="BZ15" s="57"/>
      <c r="CA15" s="33" t="str">
        <f t="shared" si="14"/>
        <v>NA</v>
      </c>
      <c r="CB15" s="31"/>
      <c r="CC15" s="71"/>
      <c r="CD15" s="33" t="str">
        <f t="shared" si="15"/>
        <v>NA</v>
      </c>
      <c r="CE15" s="31"/>
      <c r="CF15" s="71"/>
      <c r="CG15" s="33" t="str">
        <f t="shared" si="16"/>
        <v>NA</v>
      </c>
      <c r="CH15" s="31"/>
      <c r="CI15" s="32"/>
      <c r="CJ15" s="33" t="str">
        <f t="shared" si="17"/>
        <v>NA</v>
      </c>
      <c r="CK15" s="31"/>
      <c r="CL15" s="32"/>
      <c r="CM15" s="33" t="str">
        <f t="shared" si="18"/>
        <v>NA</v>
      </c>
      <c r="CN15" s="31"/>
      <c r="CO15" s="32"/>
      <c r="CP15" s="33" t="str">
        <f t="shared" si="19"/>
        <v>NA</v>
      </c>
      <c r="CQ15" s="31"/>
      <c r="CR15" s="32"/>
      <c r="CS15" s="33" t="str">
        <f t="shared" si="20"/>
        <v>NA</v>
      </c>
      <c r="CT15" s="31"/>
      <c r="CU15" s="32"/>
      <c r="CV15" s="33" t="str">
        <f t="shared" si="21"/>
        <v>NA</v>
      </c>
      <c r="CW15" s="31">
        <v>1</v>
      </c>
      <c r="CX15" s="34">
        <v>2.732638888888889E-2</v>
      </c>
      <c r="CY15" s="33">
        <f t="shared" si="38"/>
        <v>2.3472222222222224E-2</v>
      </c>
      <c r="CZ15" s="35"/>
    </row>
    <row r="16" spans="1:104" x14ac:dyDescent="0.35">
      <c r="A16" s="101" t="s">
        <v>219</v>
      </c>
      <c r="B16" s="101">
        <v>45389</v>
      </c>
      <c r="C16" s="9" t="s">
        <v>216</v>
      </c>
      <c r="D16" s="5" t="s">
        <v>154</v>
      </c>
      <c r="E16" s="5">
        <v>1</v>
      </c>
      <c r="F16" s="76" t="str">
        <f t="shared" si="23"/>
        <v>E1</v>
      </c>
      <c r="G16" s="5">
        <v>8</v>
      </c>
      <c r="H16" s="5">
        <v>1</v>
      </c>
      <c r="I16" s="6">
        <v>0.52430555555555558</v>
      </c>
      <c r="J16" s="6">
        <v>0.61388888888888882</v>
      </c>
      <c r="K16" s="7">
        <f>VLOOKUP(F16,LATLON!$A$2:$C$19,2)</f>
        <v>-5.4901910000000003</v>
      </c>
      <c r="L16" s="7">
        <f>VLOOKUP(F16,LATLON!$A$2:$C$19,3)</f>
        <v>119.311859</v>
      </c>
      <c r="M16" s="5">
        <v>45</v>
      </c>
      <c r="N16" s="5">
        <v>5</v>
      </c>
      <c r="O16" s="5" t="s">
        <v>197</v>
      </c>
      <c r="P16" s="5">
        <v>4</v>
      </c>
      <c r="Q16" s="6">
        <f t="shared" si="24"/>
        <v>8.9583333333333237E-2</v>
      </c>
      <c r="R16" s="6" t="s">
        <v>203</v>
      </c>
      <c r="S16" s="5" t="s">
        <v>200</v>
      </c>
      <c r="T16" s="5">
        <v>0.44</v>
      </c>
      <c r="U16" s="5" t="s">
        <v>159</v>
      </c>
      <c r="V16" s="5"/>
      <c r="W16" s="19">
        <v>1.7847222222222223E-2</v>
      </c>
      <c r="X16" s="20">
        <v>1.7858796296296296E-2</v>
      </c>
      <c r="Y16" s="20">
        <v>1.7858796296296296E-2</v>
      </c>
      <c r="Z16" s="20">
        <v>7.0717592592592594E-3</v>
      </c>
      <c r="AA16" s="20"/>
      <c r="AB16" s="20"/>
      <c r="AC16" s="20">
        <f t="shared" si="25"/>
        <v>6.0636574074074072E-2</v>
      </c>
      <c r="AD16" s="20">
        <v>4.1666666666666666E-3</v>
      </c>
      <c r="AE16" s="20">
        <v>1.4016203703703704E-2</v>
      </c>
      <c r="AF16" s="20">
        <f t="shared" si="26"/>
        <v>4.2453703703703702E-2</v>
      </c>
      <c r="AG16" s="21">
        <v>100</v>
      </c>
      <c r="AH16" s="21">
        <v>100</v>
      </c>
      <c r="AI16" s="22"/>
      <c r="AJ16" s="32">
        <v>5</v>
      </c>
      <c r="AK16" s="30">
        <v>3</v>
      </c>
      <c r="AL16" s="31"/>
      <c r="AM16" s="34"/>
      <c r="AN16" s="33" t="str">
        <f t="shared" si="27"/>
        <v>NA</v>
      </c>
      <c r="AO16" s="31"/>
      <c r="AP16" s="34"/>
      <c r="AQ16" s="33" t="str">
        <f t="shared" si="28"/>
        <v>NA</v>
      </c>
      <c r="AR16" s="31"/>
      <c r="AS16" s="34"/>
      <c r="AT16" s="33" t="str">
        <f t="shared" si="29"/>
        <v>NA</v>
      </c>
      <c r="AU16" s="31"/>
      <c r="AV16" s="34"/>
      <c r="AW16" s="33" t="str">
        <f t="shared" si="30"/>
        <v>NA</v>
      </c>
      <c r="AX16" s="31"/>
      <c r="AY16" s="34"/>
      <c r="AZ16" s="33" t="str">
        <f t="shared" si="5"/>
        <v>NA</v>
      </c>
      <c r="BA16" s="31"/>
      <c r="BB16" s="34"/>
      <c r="BC16" s="33" t="str">
        <f t="shared" si="31"/>
        <v>NA</v>
      </c>
      <c r="BD16" s="31"/>
      <c r="BE16" s="34"/>
      <c r="BF16" s="33" t="str">
        <f t="shared" si="32"/>
        <v>NA</v>
      </c>
      <c r="BG16" s="31"/>
      <c r="BH16" s="34"/>
      <c r="BI16" s="57" t="str">
        <f t="shared" si="33"/>
        <v>NA</v>
      </c>
      <c r="BJ16" s="41">
        <v>26</v>
      </c>
      <c r="BK16" s="34">
        <v>4.1666666666666666E-3</v>
      </c>
      <c r="BL16" s="33">
        <f t="shared" si="34"/>
        <v>0</v>
      </c>
      <c r="BM16" s="31"/>
      <c r="BN16" s="32"/>
      <c r="BO16" s="33" t="str">
        <f t="shared" si="35"/>
        <v>NA</v>
      </c>
      <c r="BP16" s="31"/>
      <c r="BQ16" s="32"/>
      <c r="BR16" s="33" t="str">
        <f t="shared" si="36"/>
        <v>NA</v>
      </c>
      <c r="BS16" s="31"/>
      <c r="BT16" s="57"/>
      <c r="BU16" s="33" t="str">
        <f t="shared" si="37"/>
        <v>NA</v>
      </c>
      <c r="BV16" s="31"/>
      <c r="BW16" s="32"/>
      <c r="BX16" s="33" t="str">
        <f t="shared" si="13"/>
        <v>NA</v>
      </c>
      <c r="BY16" s="41"/>
      <c r="BZ16" s="57"/>
      <c r="CA16" s="33" t="str">
        <f t="shared" si="14"/>
        <v>NA</v>
      </c>
      <c r="CB16" s="31">
        <v>2</v>
      </c>
      <c r="CC16" s="34">
        <v>1.1041666666666667E-2</v>
      </c>
      <c r="CD16" s="33">
        <f t="shared" si="15"/>
        <v>6.875E-3</v>
      </c>
      <c r="CE16" s="31"/>
      <c r="CF16" s="34"/>
      <c r="CG16" s="33" t="str">
        <f t="shared" si="16"/>
        <v>NA</v>
      </c>
      <c r="CH16" s="31"/>
      <c r="CI16" s="34"/>
      <c r="CJ16" s="33" t="str">
        <f t="shared" si="17"/>
        <v>NA</v>
      </c>
      <c r="CK16" s="31"/>
      <c r="CL16" s="34"/>
      <c r="CM16" s="33" t="str">
        <f t="shared" si="18"/>
        <v>NA</v>
      </c>
      <c r="CN16" s="31"/>
      <c r="CO16" s="34"/>
      <c r="CP16" s="33" t="str">
        <f t="shared" si="19"/>
        <v>NA</v>
      </c>
      <c r="CQ16" s="31"/>
      <c r="CR16" s="34"/>
      <c r="CS16" s="33" t="str">
        <f t="shared" si="20"/>
        <v>NA</v>
      </c>
      <c r="CT16" s="31"/>
      <c r="CU16" s="34"/>
      <c r="CV16" s="33" t="str">
        <f t="shared" si="21"/>
        <v>NA</v>
      </c>
      <c r="CW16" s="31"/>
      <c r="CX16" s="34"/>
      <c r="CY16" s="33" t="str">
        <f t="shared" si="38"/>
        <v>NA</v>
      </c>
      <c r="CZ16" s="35"/>
    </row>
    <row r="17" spans="1:104" x14ac:dyDescent="0.35">
      <c r="A17" s="101" t="s">
        <v>219</v>
      </c>
      <c r="B17" s="101">
        <v>45389</v>
      </c>
      <c r="C17" s="9" t="s">
        <v>217</v>
      </c>
      <c r="D17" s="5" t="s">
        <v>159</v>
      </c>
      <c r="E17" s="5">
        <v>6</v>
      </c>
      <c r="F17" s="76" t="str">
        <f t="shared" si="23"/>
        <v>D6</v>
      </c>
      <c r="G17" s="5">
        <v>5</v>
      </c>
      <c r="H17" s="5" t="s">
        <v>167</v>
      </c>
      <c r="I17" s="6">
        <v>0.41250000000000003</v>
      </c>
      <c r="J17" s="6">
        <v>0.47013888888888888</v>
      </c>
      <c r="K17" s="7">
        <f>VLOOKUP(F17,LATLON!$A$2:$C$19,2)</f>
        <v>-5.4671349999999999</v>
      </c>
      <c r="L17" s="7">
        <f>VLOOKUP(F17,LATLON!$A$2:$C$19,3)</f>
        <v>119.302812</v>
      </c>
      <c r="M17" s="5">
        <v>55</v>
      </c>
      <c r="N17" s="5">
        <v>39</v>
      </c>
      <c r="O17" s="5" t="s">
        <v>198</v>
      </c>
      <c r="P17" s="5">
        <v>4</v>
      </c>
      <c r="Q17" s="6">
        <f t="shared" si="24"/>
        <v>5.7638888888888851E-2</v>
      </c>
      <c r="R17" s="6" t="s">
        <v>202</v>
      </c>
      <c r="S17" s="5" t="s">
        <v>200</v>
      </c>
      <c r="T17" s="5">
        <v>0.84</v>
      </c>
      <c r="U17" s="5" t="s">
        <v>181</v>
      </c>
      <c r="V17" s="5" t="s">
        <v>193</v>
      </c>
      <c r="W17" s="19">
        <v>1.486111111111111E-2</v>
      </c>
      <c r="X17" s="20">
        <v>1.486111111111111E-2</v>
      </c>
      <c r="Y17" s="20">
        <v>1.486111111111111E-2</v>
      </c>
      <c r="Z17" s="20">
        <v>1.486111111111111E-2</v>
      </c>
      <c r="AA17" s="20"/>
      <c r="AB17" s="20"/>
      <c r="AC17" s="20">
        <f t="shared" si="25"/>
        <v>5.9444444444444439E-2</v>
      </c>
      <c r="AD17" s="20">
        <v>3.7962962962962963E-3</v>
      </c>
      <c r="AE17" s="20">
        <v>1.1388888888888888E-2</v>
      </c>
      <c r="AF17" s="20">
        <f t="shared" si="26"/>
        <v>4.4259259259259255E-2</v>
      </c>
      <c r="AG17" s="21">
        <v>100</v>
      </c>
      <c r="AH17" s="21">
        <v>70</v>
      </c>
      <c r="AI17" s="22"/>
      <c r="AJ17" s="32">
        <v>4</v>
      </c>
      <c r="AK17" s="30">
        <v>3</v>
      </c>
      <c r="AL17" s="31"/>
      <c r="AM17" s="34"/>
      <c r="AN17" s="33" t="str">
        <f t="shared" si="27"/>
        <v>NA</v>
      </c>
      <c r="AO17" s="31"/>
      <c r="AP17" s="34"/>
      <c r="AQ17" s="33" t="str">
        <f t="shared" si="28"/>
        <v>NA</v>
      </c>
      <c r="AR17" s="31"/>
      <c r="AS17" s="34"/>
      <c r="AT17" s="33" t="str">
        <f t="shared" si="29"/>
        <v>NA</v>
      </c>
      <c r="AU17" s="31"/>
      <c r="AV17" s="34"/>
      <c r="AW17" s="33" t="str">
        <f t="shared" si="30"/>
        <v>NA</v>
      </c>
      <c r="AX17" s="31"/>
      <c r="AY17" s="34"/>
      <c r="AZ17" s="33" t="str">
        <f t="shared" si="5"/>
        <v>NA</v>
      </c>
      <c r="BA17" s="31">
        <v>1</v>
      </c>
      <c r="BB17" s="34">
        <v>3.7962962962962963E-3</v>
      </c>
      <c r="BC17" s="33">
        <f t="shared" si="31"/>
        <v>0</v>
      </c>
      <c r="BD17" s="31"/>
      <c r="BE17" s="34"/>
      <c r="BF17" s="33" t="str">
        <f t="shared" si="32"/>
        <v>NA</v>
      </c>
      <c r="BG17" s="31"/>
      <c r="BH17" s="34"/>
      <c r="BI17" s="33" t="str">
        <f t="shared" si="33"/>
        <v>NA</v>
      </c>
      <c r="BJ17" s="41">
        <v>2</v>
      </c>
      <c r="BK17" s="34">
        <v>2.4710648148148148E-2</v>
      </c>
      <c r="BL17" s="33">
        <f t="shared" si="34"/>
        <v>2.0914351851851851E-2</v>
      </c>
      <c r="BM17" s="41"/>
      <c r="BN17" s="34"/>
      <c r="BO17" s="33" t="str">
        <f t="shared" si="35"/>
        <v>NA</v>
      </c>
      <c r="BP17" s="41"/>
      <c r="BQ17" s="34"/>
      <c r="BR17" s="33" t="str">
        <f t="shared" si="36"/>
        <v>NA</v>
      </c>
      <c r="BS17" s="31"/>
      <c r="BT17" s="32"/>
      <c r="BU17" s="33" t="str">
        <f t="shared" si="37"/>
        <v>NA</v>
      </c>
      <c r="BV17" s="31"/>
      <c r="BW17" s="32"/>
      <c r="BX17" s="33" t="str">
        <f t="shared" si="13"/>
        <v>NA</v>
      </c>
      <c r="BY17" s="41"/>
      <c r="BZ17" s="57"/>
      <c r="CA17" s="33" t="str">
        <f t="shared" si="14"/>
        <v>NA</v>
      </c>
      <c r="CB17" s="31"/>
      <c r="CC17" s="34"/>
      <c r="CD17" s="33" t="str">
        <f t="shared" si="15"/>
        <v>NA</v>
      </c>
      <c r="CE17" s="31">
        <v>1</v>
      </c>
      <c r="CF17" s="34">
        <v>4.2291666666666665E-2</v>
      </c>
      <c r="CG17" s="33">
        <f t="shared" si="16"/>
        <v>3.8495370370370367E-2</v>
      </c>
      <c r="CH17" s="31"/>
      <c r="CI17" s="34"/>
      <c r="CJ17" s="33" t="str">
        <f t="shared" si="17"/>
        <v>NA</v>
      </c>
      <c r="CK17" s="31"/>
      <c r="CL17" s="34"/>
      <c r="CM17" s="33" t="str">
        <f t="shared" si="18"/>
        <v>NA</v>
      </c>
      <c r="CN17" s="31"/>
      <c r="CO17" s="34"/>
      <c r="CP17" s="33" t="str">
        <f t="shared" si="19"/>
        <v>NA</v>
      </c>
      <c r="CQ17" s="31"/>
      <c r="CR17" s="34"/>
      <c r="CS17" s="33" t="str">
        <f t="shared" si="20"/>
        <v>NA</v>
      </c>
      <c r="CT17" s="31"/>
      <c r="CU17" s="34"/>
      <c r="CV17" s="33" t="str">
        <f t="shared" si="21"/>
        <v>NA</v>
      </c>
      <c r="CW17" s="31"/>
      <c r="CX17" s="34"/>
      <c r="CY17" s="33" t="str">
        <f t="shared" si="38"/>
        <v>NA</v>
      </c>
      <c r="CZ17" s="35"/>
    </row>
    <row r="18" spans="1:104" x14ac:dyDescent="0.35">
      <c r="A18" s="101" t="s">
        <v>219</v>
      </c>
      <c r="B18" s="101">
        <v>45389</v>
      </c>
      <c r="C18" s="9" t="s">
        <v>216</v>
      </c>
      <c r="D18" s="5" t="s">
        <v>154</v>
      </c>
      <c r="E18" s="5">
        <v>2</v>
      </c>
      <c r="F18" s="76" t="str">
        <f t="shared" si="23"/>
        <v>E2</v>
      </c>
      <c r="G18" s="5">
        <v>6</v>
      </c>
      <c r="H18" s="5" t="s">
        <v>167</v>
      </c>
      <c r="I18" s="6">
        <v>0.50277777777777777</v>
      </c>
      <c r="J18" s="6">
        <v>0.59513888888888888</v>
      </c>
      <c r="K18" s="7">
        <f>VLOOKUP(F18,LATLON!$A$2:$C$19,2)</f>
        <v>-5.491987</v>
      </c>
      <c r="L18" s="7">
        <f>VLOOKUP(F18,LATLON!$A$2:$C$19,3)</f>
        <v>119.312573</v>
      </c>
      <c r="M18" s="5">
        <v>80</v>
      </c>
      <c r="N18" s="5">
        <v>41</v>
      </c>
      <c r="O18" s="5" t="s">
        <v>199</v>
      </c>
      <c r="P18" s="5">
        <v>3</v>
      </c>
      <c r="Q18" s="6">
        <f t="shared" si="24"/>
        <v>9.2361111111111116E-2</v>
      </c>
      <c r="R18" s="6" t="s">
        <v>179</v>
      </c>
      <c r="S18" s="5" t="s">
        <v>200</v>
      </c>
      <c r="T18" s="5">
        <v>0.59</v>
      </c>
      <c r="U18" s="5" t="s">
        <v>159</v>
      </c>
      <c r="V18" s="5"/>
      <c r="W18" s="19">
        <v>1.486111111111111E-2</v>
      </c>
      <c r="X18" s="20">
        <v>1.4849537037037036E-2</v>
      </c>
      <c r="Y18" s="20">
        <v>1.4074074074074074E-2</v>
      </c>
      <c r="Z18" s="20"/>
      <c r="AA18" s="20"/>
      <c r="AB18" s="20"/>
      <c r="AC18" s="20">
        <f t="shared" si="25"/>
        <v>4.3784722222222218E-2</v>
      </c>
      <c r="AD18" s="20">
        <v>2.7777777777777779E-3</v>
      </c>
      <c r="AE18" s="20"/>
      <c r="AF18" s="20">
        <f t="shared" si="26"/>
        <v>4.1006944444444443E-2</v>
      </c>
      <c r="AG18" s="21">
        <v>80</v>
      </c>
      <c r="AH18" s="21">
        <v>100</v>
      </c>
      <c r="AI18" s="22"/>
      <c r="AJ18" s="32">
        <v>4</v>
      </c>
      <c r="AK18" s="30">
        <v>2</v>
      </c>
      <c r="AL18" s="31"/>
      <c r="AM18" s="34"/>
      <c r="AN18" s="33" t="str">
        <f t="shared" si="27"/>
        <v>NA</v>
      </c>
      <c r="AO18" s="31"/>
      <c r="AP18" s="34"/>
      <c r="AQ18" s="33" t="str">
        <f t="shared" si="28"/>
        <v>NA</v>
      </c>
      <c r="AR18" s="31"/>
      <c r="AS18" s="34"/>
      <c r="AT18" s="33" t="str">
        <f t="shared" si="29"/>
        <v>NA</v>
      </c>
      <c r="AU18" s="31"/>
      <c r="AV18" s="34"/>
      <c r="AW18" s="33" t="str">
        <f t="shared" si="30"/>
        <v>NA</v>
      </c>
      <c r="AX18" s="31"/>
      <c r="AY18" s="34"/>
      <c r="AZ18" s="33" t="str">
        <f t="shared" si="5"/>
        <v>NA</v>
      </c>
      <c r="BA18" s="31"/>
      <c r="BB18" s="34"/>
      <c r="BC18" s="33" t="str">
        <f t="shared" si="31"/>
        <v>NA</v>
      </c>
      <c r="BD18" s="31"/>
      <c r="BE18" s="34"/>
      <c r="BF18" s="33" t="str">
        <f t="shared" si="32"/>
        <v>NA</v>
      </c>
      <c r="BG18" s="31"/>
      <c r="BH18" s="34"/>
      <c r="BI18" s="33" t="str">
        <f t="shared" si="33"/>
        <v>NA</v>
      </c>
      <c r="BJ18" s="31">
        <v>29</v>
      </c>
      <c r="BK18" s="34">
        <v>2.8240740740740739E-3</v>
      </c>
      <c r="BL18" s="33">
        <f t="shared" si="34"/>
        <v>4.6296296296296016E-5</v>
      </c>
      <c r="BM18" s="31"/>
      <c r="BN18" s="34"/>
      <c r="BO18" s="33" t="str">
        <f t="shared" si="35"/>
        <v>NA</v>
      </c>
      <c r="BP18" s="31"/>
      <c r="BQ18" s="34"/>
      <c r="BR18" s="33" t="str">
        <f t="shared" si="36"/>
        <v>NA</v>
      </c>
      <c r="BS18" s="31">
        <v>1</v>
      </c>
      <c r="BT18" s="34">
        <v>1.6076388888888887E-2</v>
      </c>
      <c r="BU18" s="33">
        <f t="shared" si="37"/>
        <v>1.3298611111111108E-2</v>
      </c>
      <c r="BV18" s="31"/>
      <c r="BW18" s="32"/>
      <c r="BX18" s="33" t="str">
        <f t="shared" si="13"/>
        <v>NA</v>
      </c>
      <c r="BY18" s="41"/>
      <c r="BZ18" s="57"/>
      <c r="CA18" s="33" t="str">
        <f t="shared" si="14"/>
        <v>NA</v>
      </c>
      <c r="CB18" s="31"/>
      <c r="CC18" s="34"/>
      <c r="CD18" s="33" t="str">
        <f t="shared" si="15"/>
        <v>NA</v>
      </c>
      <c r="CE18" s="31"/>
      <c r="CF18" s="34"/>
      <c r="CG18" s="33" t="str">
        <f t="shared" si="16"/>
        <v>NA</v>
      </c>
      <c r="CH18" s="31"/>
      <c r="CI18" s="34"/>
      <c r="CJ18" s="33" t="str">
        <f t="shared" si="17"/>
        <v>NA</v>
      </c>
      <c r="CK18" s="31"/>
      <c r="CL18" s="34"/>
      <c r="CM18" s="33" t="str">
        <f t="shared" si="18"/>
        <v>NA</v>
      </c>
      <c r="CN18" s="31"/>
      <c r="CO18" s="34"/>
      <c r="CP18" s="33" t="str">
        <f t="shared" si="19"/>
        <v>NA</v>
      </c>
      <c r="CQ18" s="31"/>
      <c r="CR18" s="34"/>
      <c r="CS18" s="33" t="str">
        <f t="shared" si="20"/>
        <v>NA</v>
      </c>
      <c r="CT18" s="31"/>
      <c r="CU18" s="34"/>
      <c r="CV18" s="33" t="str">
        <f t="shared" si="21"/>
        <v>NA</v>
      </c>
      <c r="CW18" s="31"/>
      <c r="CX18" s="34"/>
      <c r="CY18" s="33" t="str">
        <f t="shared" si="38"/>
        <v>NA</v>
      </c>
      <c r="CZ18" s="35"/>
    </row>
    <row r="19" spans="1:104" x14ac:dyDescent="0.35">
      <c r="A19" s="101" t="s">
        <v>219</v>
      </c>
      <c r="B19" s="101">
        <v>45419</v>
      </c>
      <c r="C19" s="9" t="s">
        <v>216</v>
      </c>
      <c r="D19" s="5" t="s">
        <v>159</v>
      </c>
      <c r="E19" s="5">
        <v>3</v>
      </c>
      <c r="F19" s="76" t="str">
        <f t="shared" si="23"/>
        <v>D3</v>
      </c>
      <c r="G19" s="5">
        <v>1</v>
      </c>
      <c r="H19" s="5" t="s">
        <v>167</v>
      </c>
      <c r="I19" s="6">
        <v>0.40208333333333335</v>
      </c>
      <c r="J19" s="6">
        <v>0.50902777777777775</v>
      </c>
      <c r="K19" s="7">
        <f>VLOOKUP(F19,LATLON!$A$2:$C$19,2)</f>
        <v>-5.4889159999999997</v>
      </c>
      <c r="L19" s="7">
        <f>VLOOKUP(F19,LATLON!$A$2:$C$19,3)</f>
        <v>119.309448</v>
      </c>
      <c r="M19" s="5">
        <v>60</v>
      </c>
      <c r="N19" s="5">
        <v>41</v>
      </c>
      <c r="O19" s="5" t="s">
        <v>204</v>
      </c>
      <c r="P19" s="5">
        <v>5</v>
      </c>
      <c r="Q19" s="6">
        <f t="shared" si="24"/>
        <v>0.1069444444444444</v>
      </c>
      <c r="R19" s="6" t="s">
        <v>172</v>
      </c>
      <c r="S19" s="5" t="s">
        <v>200</v>
      </c>
      <c r="T19" s="5">
        <v>0.68</v>
      </c>
      <c r="U19" s="5" t="s">
        <v>181</v>
      </c>
      <c r="V19" s="5" t="s">
        <v>205</v>
      </c>
      <c r="W19" s="19">
        <v>1.486111111111111E-2</v>
      </c>
      <c r="X19" s="19">
        <v>1.486111111111111E-2</v>
      </c>
      <c r="Y19" s="19">
        <v>1.486111111111111E-2</v>
      </c>
      <c r="Z19" s="19">
        <v>1.486111111111111E-2</v>
      </c>
      <c r="AA19" s="20">
        <v>8.2638888888888883E-3</v>
      </c>
      <c r="AB19" s="20"/>
      <c r="AC19" s="20">
        <f t="shared" si="25"/>
        <v>6.7708333333333329E-2</v>
      </c>
      <c r="AD19" s="20">
        <v>3.9930555555555561E-3</v>
      </c>
      <c r="AE19" s="20">
        <v>1.9652777777777779E-2</v>
      </c>
      <c r="AF19" s="20">
        <f t="shared" si="26"/>
        <v>4.4062499999999991E-2</v>
      </c>
      <c r="AG19" s="21">
        <v>100</v>
      </c>
      <c r="AH19" s="21">
        <v>90</v>
      </c>
      <c r="AI19" s="22"/>
      <c r="AJ19" s="32">
        <v>3</v>
      </c>
      <c r="AK19" s="30">
        <v>3</v>
      </c>
      <c r="AL19" s="31"/>
      <c r="AM19" s="34"/>
      <c r="AN19" s="33" t="str">
        <f t="shared" si="27"/>
        <v>NA</v>
      </c>
      <c r="AO19" s="31">
        <v>1</v>
      </c>
      <c r="AP19" s="34">
        <v>2.7662037037037041E-2</v>
      </c>
      <c r="AQ19" s="33">
        <f t="shared" si="28"/>
        <v>2.3668981481481485E-2</v>
      </c>
      <c r="AR19" s="31"/>
      <c r="AS19" s="34"/>
      <c r="AT19" s="33" t="str">
        <f t="shared" si="29"/>
        <v>NA</v>
      </c>
      <c r="AU19" s="31"/>
      <c r="AV19" s="34"/>
      <c r="AW19" s="33" t="str">
        <f t="shared" si="30"/>
        <v>NA</v>
      </c>
      <c r="AX19" s="31"/>
      <c r="AY19" s="34"/>
      <c r="AZ19" s="33" t="str">
        <f t="shared" si="5"/>
        <v>NA</v>
      </c>
      <c r="BA19" s="31"/>
      <c r="BB19" s="34"/>
      <c r="BC19" s="33" t="str">
        <f t="shared" si="31"/>
        <v>NA</v>
      </c>
      <c r="BD19" s="31"/>
      <c r="BE19" s="34"/>
      <c r="BF19" s="33" t="str">
        <f t="shared" si="32"/>
        <v>NA</v>
      </c>
      <c r="BG19" s="31"/>
      <c r="BH19" s="34"/>
      <c r="BI19" s="33" t="str">
        <f t="shared" si="33"/>
        <v>NA</v>
      </c>
      <c r="BJ19" s="31">
        <v>2</v>
      </c>
      <c r="BK19" s="34">
        <v>7.2337962962962963E-3</v>
      </c>
      <c r="BL19" s="33">
        <f t="shared" si="34"/>
        <v>3.2407407407407402E-3</v>
      </c>
      <c r="BM19" s="31"/>
      <c r="BN19" s="34"/>
      <c r="BO19" s="33" t="str">
        <f t="shared" si="35"/>
        <v>NA</v>
      </c>
      <c r="BP19" s="31"/>
      <c r="BQ19" s="34"/>
      <c r="BR19" s="33" t="str">
        <f t="shared" si="36"/>
        <v>NA</v>
      </c>
      <c r="BS19" s="31"/>
      <c r="BT19" s="32"/>
      <c r="BU19" s="33" t="str">
        <f t="shared" si="37"/>
        <v>NA</v>
      </c>
      <c r="BV19" s="31"/>
      <c r="BW19" s="32"/>
      <c r="BX19" s="33" t="str">
        <f t="shared" si="13"/>
        <v>NA</v>
      </c>
      <c r="BY19" s="41"/>
      <c r="BZ19" s="57"/>
      <c r="CA19" s="33" t="str">
        <f t="shared" si="14"/>
        <v>NA</v>
      </c>
      <c r="CB19" s="31"/>
      <c r="CC19" s="34"/>
      <c r="CD19" s="33" t="str">
        <f t="shared" si="15"/>
        <v>NA</v>
      </c>
      <c r="CE19" s="31"/>
      <c r="CF19" s="34"/>
      <c r="CG19" s="33" t="str">
        <f t="shared" si="16"/>
        <v>NA</v>
      </c>
      <c r="CH19" s="31"/>
      <c r="CI19" s="34"/>
      <c r="CJ19" s="33" t="str">
        <f t="shared" si="17"/>
        <v>NA</v>
      </c>
      <c r="CK19" s="31"/>
      <c r="CL19" s="34"/>
      <c r="CM19" s="33" t="str">
        <f t="shared" si="18"/>
        <v>NA</v>
      </c>
      <c r="CN19" s="31"/>
      <c r="CO19" s="34"/>
      <c r="CP19" s="33" t="str">
        <f t="shared" si="19"/>
        <v>NA</v>
      </c>
      <c r="CQ19" s="31"/>
      <c r="CR19" s="34"/>
      <c r="CS19" s="33" t="str">
        <f t="shared" si="20"/>
        <v>NA</v>
      </c>
      <c r="CT19" s="31"/>
      <c r="CU19" s="34"/>
      <c r="CV19" s="33" t="str">
        <f t="shared" si="21"/>
        <v>NA</v>
      </c>
      <c r="CW19" s="31"/>
      <c r="CX19" s="34"/>
      <c r="CY19" s="33" t="str">
        <f t="shared" si="38"/>
        <v>NA</v>
      </c>
      <c r="CZ19" s="35"/>
    </row>
    <row r="20" spans="1:104" x14ac:dyDescent="0.35">
      <c r="A20" s="101" t="s">
        <v>219</v>
      </c>
      <c r="B20" s="101">
        <v>45419</v>
      </c>
      <c r="C20" s="9" t="s">
        <v>216</v>
      </c>
      <c r="D20" s="5" t="s">
        <v>159</v>
      </c>
      <c r="E20" s="5">
        <v>2</v>
      </c>
      <c r="F20" s="76" t="str">
        <f t="shared" si="23"/>
        <v>D2</v>
      </c>
      <c r="G20" s="5">
        <v>2</v>
      </c>
      <c r="H20" s="5">
        <v>5</v>
      </c>
      <c r="I20" s="6">
        <v>0.4069444444444445</v>
      </c>
      <c r="J20" s="6">
        <v>0.50555555555555554</v>
      </c>
      <c r="K20" s="7">
        <f>VLOOKUP(F20,LATLON!$A$2:$C$19,2)</f>
        <v>-5.4880659999999999</v>
      </c>
      <c r="L20" s="7">
        <f>VLOOKUP(F20,LATLON!$A$2:$C$19,3)</f>
        <v>119.31312699999999</v>
      </c>
      <c r="M20" s="5">
        <v>62</v>
      </c>
      <c r="N20" s="5">
        <v>52</v>
      </c>
      <c r="O20" s="5" t="s">
        <v>206</v>
      </c>
      <c r="P20" s="5">
        <v>3</v>
      </c>
      <c r="Q20" s="6">
        <f t="shared" si="24"/>
        <v>9.8611111111111038E-2</v>
      </c>
      <c r="R20" s="6" t="s">
        <v>207</v>
      </c>
      <c r="S20" s="5" t="s">
        <v>200</v>
      </c>
      <c r="T20" s="5">
        <v>0.76</v>
      </c>
      <c r="U20" s="5" t="s">
        <v>181</v>
      </c>
      <c r="V20" s="5"/>
      <c r="W20" s="19">
        <v>1.9340277777777779E-2</v>
      </c>
      <c r="X20" s="20">
        <v>1.7858796296296296E-2</v>
      </c>
      <c r="Y20" s="20">
        <v>5.0115740740740737E-3</v>
      </c>
      <c r="Z20" s="20"/>
      <c r="AA20" s="20"/>
      <c r="AB20" s="20"/>
      <c r="AC20" s="20">
        <f t="shared" si="25"/>
        <v>4.221064814814815E-2</v>
      </c>
      <c r="AD20" s="20">
        <v>3.472222222222222E-3</v>
      </c>
      <c r="AE20" s="20"/>
      <c r="AF20" s="20">
        <f t="shared" si="26"/>
        <v>3.8738425925925926E-2</v>
      </c>
      <c r="AG20" s="21">
        <v>100</v>
      </c>
      <c r="AH20" s="21">
        <v>60</v>
      </c>
      <c r="AI20" s="22"/>
      <c r="AJ20" s="32">
        <v>1</v>
      </c>
      <c r="AK20" s="30">
        <v>1</v>
      </c>
      <c r="AL20" s="31"/>
      <c r="AM20" s="34"/>
      <c r="AN20" s="33" t="str">
        <f t="shared" si="27"/>
        <v>NA</v>
      </c>
      <c r="AO20" s="31"/>
      <c r="AP20" s="34"/>
      <c r="AQ20" s="33" t="str">
        <f t="shared" si="28"/>
        <v>NA</v>
      </c>
      <c r="AR20" s="31"/>
      <c r="AS20" s="34"/>
      <c r="AT20" s="33" t="str">
        <f t="shared" si="29"/>
        <v>NA</v>
      </c>
      <c r="AU20" s="31"/>
      <c r="AV20" s="34"/>
      <c r="AW20" s="33" t="str">
        <f t="shared" si="30"/>
        <v>NA</v>
      </c>
      <c r="AX20" s="31"/>
      <c r="AY20" s="34"/>
      <c r="AZ20" s="33" t="str">
        <f t="shared" si="5"/>
        <v>NA</v>
      </c>
      <c r="BA20" s="31"/>
      <c r="BB20" s="34"/>
      <c r="BC20" s="33" t="str">
        <f t="shared" si="31"/>
        <v>NA</v>
      </c>
      <c r="BD20" s="31"/>
      <c r="BE20" s="34"/>
      <c r="BF20" s="33" t="str">
        <f t="shared" si="32"/>
        <v>NA</v>
      </c>
      <c r="BG20" s="31"/>
      <c r="BH20" s="34"/>
      <c r="BI20" s="33" t="str">
        <f t="shared" si="33"/>
        <v>NA</v>
      </c>
      <c r="BJ20" s="31">
        <v>3</v>
      </c>
      <c r="BK20" s="34">
        <v>3.7731481481481483E-3</v>
      </c>
      <c r="BL20" s="33">
        <f t="shared" si="34"/>
        <v>3.0092592592592627E-4</v>
      </c>
      <c r="BM20" s="31"/>
      <c r="BN20" s="34"/>
      <c r="BO20" s="33" t="str">
        <f t="shared" si="35"/>
        <v>NA</v>
      </c>
      <c r="BP20" s="31"/>
      <c r="BQ20" s="34"/>
      <c r="BR20" s="33" t="str">
        <f t="shared" si="36"/>
        <v>NA</v>
      </c>
      <c r="BS20" s="31"/>
      <c r="BT20" s="34"/>
      <c r="BU20" s="33" t="str">
        <f t="shared" si="37"/>
        <v>NA</v>
      </c>
      <c r="BV20" s="31"/>
      <c r="BW20" s="34"/>
      <c r="BX20" s="33" t="str">
        <f t="shared" si="13"/>
        <v>NA</v>
      </c>
      <c r="BY20" s="41"/>
      <c r="BZ20" s="57"/>
      <c r="CA20" s="33" t="str">
        <f t="shared" si="14"/>
        <v>NA</v>
      </c>
      <c r="CB20" s="31"/>
      <c r="CC20" s="34"/>
      <c r="CD20" s="33" t="str">
        <f t="shared" si="15"/>
        <v>NA</v>
      </c>
      <c r="CE20" s="31"/>
      <c r="CF20" s="34"/>
      <c r="CG20" s="33" t="str">
        <f t="shared" si="16"/>
        <v>NA</v>
      </c>
      <c r="CH20" s="31"/>
      <c r="CI20" s="34"/>
      <c r="CJ20" s="33" t="str">
        <f t="shared" si="17"/>
        <v>NA</v>
      </c>
      <c r="CK20" s="31"/>
      <c r="CL20" s="34"/>
      <c r="CM20" s="33" t="str">
        <f t="shared" si="18"/>
        <v>NA</v>
      </c>
      <c r="CN20" s="31"/>
      <c r="CO20" s="34"/>
      <c r="CP20" s="33" t="str">
        <f t="shared" si="19"/>
        <v>NA</v>
      </c>
      <c r="CQ20" s="31"/>
      <c r="CR20" s="34"/>
      <c r="CS20" s="33" t="str">
        <f t="shared" si="20"/>
        <v>NA</v>
      </c>
      <c r="CT20" s="31"/>
      <c r="CU20" s="34"/>
      <c r="CV20" s="33" t="str">
        <f t="shared" si="21"/>
        <v>NA</v>
      </c>
      <c r="CW20" s="31"/>
      <c r="CX20" s="34"/>
      <c r="CY20" s="33" t="str">
        <f t="shared" si="38"/>
        <v>NA</v>
      </c>
      <c r="CZ20" s="35"/>
    </row>
    <row r="21" spans="1:104" x14ac:dyDescent="0.35">
      <c r="A21" s="101" t="s">
        <v>219</v>
      </c>
      <c r="B21" s="101">
        <v>45419</v>
      </c>
      <c r="C21" s="9" t="s">
        <v>216</v>
      </c>
      <c r="D21" s="5" t="s">
        <v>158</v>
      </c>
      <c r="E21" s="5">
        <v>2</v>
      </c>
      <c r="F21" s="76" t="str">
        <f t="shared" si="23"/>
        <v>L2</v>
      </c>
      <c r="G21" s="5">
        <v>3</v>
      </c>
      <c r="H21" s="5">
        <v>12</v>
      </c>
      <c r="I21" s="6">
        <v>0.41875000000000001</v>
      </c>
      <c r="J21" s="6">
        <v>0.49652777777777773</v>
      </c>
      <c r="K21" s="7">
        <f>VLOOKUP(F21,LATLON!$A$2:$C$19,2)</f>
        <v>-5.4811319999999997</v>
      </c>
      <c r="L21" s="7">
        <f>VLOOKUP(F21,LATLON!$A$2:$C$19,3)</f>
        <v>119.31211</v>
      </c>
      <c r="M21" s="5">
        <v>87</v>
      </c>
      <c r="N21" s="5">
        <v>62</v>
      </c>
      <c r="O21" s="5" t="s">
        <v>208</v>
      </c>
      <c r="P21" s="5">
        <v>5</v>
      </c>
      <c r="Q21" s="6">
        <f t="shared" si="24"/>
        <v>7.7777777777777724E-2</v>
      </c>
      <c r="R21" s="5" t="s">
        <v>177</v>
      </c>
      <c r="S21" s="5" t="s">
        <v>200</v>
      </c>
      <c r="T21" s="5">
        <v>0.76</v>
      </c>
      <c r="U21" s="5" t="s">
        <v>181</v>
      </c>
      <c r="V21" s="5"/>
      <c r="W21" s="78">
        <v>1.7858796296296296E-2</v>
      </c>
      <c r="X21" s="79">
        <v>1.8391203703703705E-2</v>
      </c>
      <c r="Y21" s="79">
        <v>1.8483796296296297E-2</v>
      </c>
      <c r="Z21" s="79">
        <v>1.7858796296296296E-2</v>
      </c>
      <c r="AA21" s="79">
        <v>2.9050925925925928E-3</v>
      </c>
      <c r="AB21" s="79"/>
      <c r="AC21" s="20">
        <f t="shared" si="25"/>
        <v>7.5497685185185195E-2</v>
      </c>
      <c r="AD21" s="80">
        <v>5.2430555555555555E-3</v>
      </c>
      <c r="AE21" s="80">
        <v>2.7743055555555559E-2</v>
      </c>
      <c r="AF21" s="20">
        <f t="shared" si="26"/>
        <v>4.2511574074074077E-2</v>
      </c>
      <c r="AG21" s="21">
        <v>100</v>
      </c>
      <c r="AH21" s="21">
        <v>90</v>
      </c>
      <c r="AI21" s="22"/>
      <c r="AJ21" s="32">
        <v>8</v>
      </c>
      <c r="AK21" s="30">
        <v>5</v>
      </c>
      <c r="AL21" s="31"/>
      <c r="AM21" s="32"/>
      <c r="AN21" s="33" t="str">
        <f t="shared" si="27"/>
        <v>NA</v>
      </c>
      <c r="AO21" s="31">
        <v>41</v>
      </c>
      <c r="AP21" s="34">
        <v>9.0046296296296298E-3</v>
      </c>
      <c r="AQ21" s="33">
        <f t="shared" si="28"/>
        <v>3.7615740740740743E-3</v>
      </c>
      <c r="AR21" s="31"/>
      <c r="AS21" s="32"/>
      <c r="AT21" s="33" t="str">
        <f t="shared" si="29"/>
        <v>NA</v>
      </c>
      <c r="AU21" s="31"/>
      <c r="AV21" s="32"/>
      <c r="AW21" s="33" t="str">
        <f t="shared" si="30"/>
        <v>NA</v>
      </c>
      <c r="AX21" s="31"/>
      <c r="AY21" s="32"/>
      <c r="AZ21" s="33" t="str">
        <f t="shared" si="5"/>
        <v>NA</v>
      </c>
      <c r="BA21" s="31"/>
      <c r="BB21" s="34"/>
      <c r="BC21" s="33" t="str">
        <f t="shared" si="31"/>
        <v>NA</v>
      </c>
      <c r="BD21" s="31"/>
      <c r="BE21" s="32"/>
      <c r="BF21" s="33" t="str">
        <f t="shared" si="32"/>
        <v>NA</v>
      </c>
      <c r="BG21" s="31"/>
      <c r="BH21" s="32"/>
      <c r="BI21" s="33" t="str">
        <f t="shared" si="33"/>
        <v>NA</v>
      </c>
      <c r="BJ21" s="31">
        <v>4</v>
      </c>
      <c r="BK21" s="57">
        <v>7.1874999999999994E-3</v>
      </c>
      <c r="BL21" s="33">
        <f t="shared" si="34"/>
        <v>1.944444444444444E-3</v>
      </c>
      <c r="BM21" s="31"/>
      <c r="BN21" s="32"/>
      <c r="BO21" s="33" t="str">
        <f t="shared" si="35"/>
        <v>NA</v>
      </c>
      <c r="BP21" s="31"/>
      <c r="BQ21" s="32"/>
      <c r="BR21" s="33" t="str">
        <f t="shared" si="36"/>
        <v>NA</v>
      </c>
      <c r="BS21" s="31"/>
      <c r="BT21" s="32"/>
      <c r="BU21" s="33" t="str">
        <f t="shared" si="37"/>
        <v>NA</v>
      </c>
      <c r="BV21" s="31"/>
      <c r="BW21" s="32"/>
      <c r="BX21" s="33" t="str">
        <f t="shared" si="13"/>
        <v>NA</v>
      </c>
      <c r="BY21" s="41"/>
      <c r="BZ21" s="34"/>
      <c r="CA21" s="33" t="str">
        <f t="shared" si="14"/>
        <v>NA</v>
      </c>
      <c r="CB21" s="31"/>
      <c r="CC21" s="32"/>
      <c r="CD21" s="33" t="str">
        <f t="shared" si="15"/>
        <v>NA</v>
      </c>
      <c r="CE21" s="31"/>
      <c r="CF21" s="32"/>
      <c r="CG21" s="33" t="str">
        <f t="shared" si="16"/>
        <v>NA</v>
      </c>
      <c r="CH21" s="31"/>
      <c r="CI21" s="32"/>
      <c r="CJ21" s="33" t="str">
        <f t="shared" si="17"/>
        <v>NA</v>
      </c>
      <c r="CK21" s="31"/>
      <c r="CL21" s="32"/>
      <c r="CM21" s="33" t="str">
        <f t="shared" si="18"/>
        <v>NA</v>
      </c>
      <c r="CN21" s="31"/>
      <c r="CO21" s="32"/>
      <c r="CP21" s="33" t="str">
        <f t="shared" si="19"/>
        <v>NA</v>
      </c>
      <c r="CQ21" s="31"/>
      <c r="CR21" s="32"/>
      <c r="CS21" s="33" t="str">
        <f t="shared" si="20"/>
        <v>NA</v>
      </c>
      <c r="CT21" s="31"/>
      <c r="CU21" s="32"/>
      <c r="CV21" s="33" t="str">
        <f t="shared" si="21"/>
        <v>NA</v>
      </c>
      <c r="CW21" s="31">
        <v>3</v>
      </c>
      <c r="CX21" s="57">
        <v>5.5439814814814822E-3</v>
      </c>
      <c r="CY21" s="33">
        <f t="shared" si="38"/>
        <v>3.0092592592592671E-4</v>
      </c>
      <c r="CZ21" s="35"/>
    </row>
    <row r="22" spans="1:104" ht="15" thickBot="1" x14ac:dyDescent="0.4">
      <c r="A22" s="101" t="s">
        <v>219</v>
      </c>
      <c r="B22" s="101">
        <v>45419</v>
      </c>
      <c r="C22" s="9" t="s">
        <v>216</v>
      </c>
      <c r="D22" s="5" t="s">
        <v>158</v>
      </c>
      <c r="E22" s="5">
        <v>1</v>
      </c>
      <c r="F22" s="76" t="str">
        <f t="shared" si="23"/>
        <v>L1</v>
      </c>
      <c r="G22" s="5">
        <v>4</v>
      </c>
      <c r="H22" s="5">
        <v>1</v>
      </c>
      <c r="I22" s="6">
        <v>0.42638888888888887</v>
      </c>
      <c r="J22" s="6">
        <v>0.5</v>
      </c>
      <c r="K22" s="7">
        <f>VLOOKUP(F22,LATLON!$A$2:$C$19,2)</f>
        <v>-5.4810160000000003</v>
      </c>
      <c r="L22" s="7">
        <f>VLOOKUP(F22,LATLON!$A$2:$C$19,3)</f>
        <v>119.31128099999999</v>
      </c>
      <c r="M22" s="5">
        <v>75</v>
      </c>
      <c r="N22" s="5">
        <v>60</v>
      </c>
      <c r="O22" s="5" t="s">
        <v>209</v>
      </c>
      <c r="P22" s="5">
        <v>3</v>
      </c>
      <c r="Q22" s="6">
        <f t="shared" si="24"/>
        <v>7.3611111111111127E-2</v>
      </c>
      <c r="R22" s="5" t="s">
        <v>174</v>
      </c>
      <c r="S22" s="5" t="s">
        <v>200</v>
      </c>
      <c r="T22" s="5">
        <v>0.76</v>
      </c>
      <c r="U22" s="5" t="s">
        <v>181</v>
      </c>
      <c r="V22" s="5"/>
      <c r="W22" s="78">
        <v>2.5706018518518517E-2</v>
      </c>
      <c r="X22" s="79">
        <v>2.0949074074074075E-2</v>
      </c>
      <c r="Y22" s="79">
        <v>5.6712962962962958E-3</v>
      </c>
      <c r="Z22" s="79"/>
      <c r="AA22" s="79"/>
      <c r="AB22" s="79"/>
      <c r="AC22" s="20">
        <f t="shared" si="25"/>
        <v>5.2326388888888895E-2</v>
      </c>
      <c r="AD22" s="80">
        <v>3.7384259259259263E-3</v>
      </c>
      <c r="AE22" s="80">
        <v>5.6712962962962958E-3</v>
      </c>
      <c r="AF22" s="20">
        <f t="shared" si="26"/>
        <v>4.2916666666666672E-2</v>
      </c>
      <c r="AG22" s="21">
        <v>70</v>
      </c>
      <c r="AH22" s="21">
        <v>90</v>
      </c>
      <c r="AI22" s="22"/>
      <c r="AJ22" s="85">
        <v>1</v>
      </c>
      <c r="AK22" s="37">
        <v>1</v>
      </c>
      <c r="AL22" s="38"/>
      <c r="AM22" s="40"/>
      <c r="AN22" s="42" t="str">
        <f t="shared" si="27"/>
        <v>NA</v>
      </c>
      <c r="AO22" s="38"/>
      <c r="AP22" s="40"/>
      <c r="AQ22" s="42" t="str">
        <f t="shared" si="28"/>
        <v>NA</v>
      </c>
      <c r="AR22" s="38"/>
      <c r="AS22" s="85"/>
      <c r="AT22" s="42" t="str">
        <f t="shared" si="29"/>
        <v>NA</v>
      </c>
      <c r="AU22" s="38"/>
      <c r="AV22" s="85"/>
      <c r="AW22" s="42" t="str">
        <f t="shared" si="30"/>
        <v>NA</v>
      </c>
      <c r="AX22" s="38"/>
      <c r="AY22" s="85"/>
      <c r="AZ22" s="42" t="str">
        <f t="shared" si="5"/>
        <v>NA</v>
      </c>
      <c r="BA22" s="38"/>
      <c r="BB22" s="40"/>
      <c r="BC22" s="42" t="str">
        <f t="shared" si="31"/>
        <v>NA</v>
      </c>
      <c r="BD22" s="38"/>
      <c r="BE22" s="85"/>
      <c r="BF22" s="42" t="str">
        <f t="shared" si="32"/>
        <v>NA</v>
      </c>
      <c r="BG22" s="38"/>
      <c r="BH22" s="85"/>
      <c r="BI22" s="42" t="str">
        <f t="shared" si="33"/>
        <v>NA</v>
      </c>
      <c r="BJ22" s="38">
        <v>1</v>
      </c>
      <c r="BK22" s="40">
        <v>4.1782407407407402E-3</v>
      </c>
      <c r="BL22" s="42">
        <f t="shared" si="34"/>
        <v>4.3981481481481389E-4</v>
      </c>
      <c r="BM22" s="38"/>
      <c r="BN22" s="85"/>
      <c r="BO22" s="42" t="str">
        <f t="shared" si="35"/>
        <v>NA</v>
      </c>
      <c r="BP22" s="38"/>
      <c r="BQ22" s="85"/>
      <c r="BR22" s="42" t="str">
        <f t="shared" si="36"/>
        <v>NA</v>
      </c>
      <c r="BS22" s="38"/>
      <c r="BT22" s="85"/>
      <c r="BU22" s="42" t="str">
        <f t="shared" si="37"/>
        <v>NA</v>
      </c>
      <c r="BV22" s="38"/>
      <c r="BW22" s="85"/>
      <c r="BX22" s="42" t="str">
        <f t="shared" si="13"/>
        <v>NA</v>
      </c>
      <c r="BY22" s="86"/>
      <c r="BZ22" s="85"/>
      <c r="CA22" s="42" t="str">
        <f t="shared" si="14"/>
        <v>NA</v>
      </c>
      <c r="CB22" s="38"/>
      <c r="CC22" s="85"/>
      <c r="CD22" s="42" t="str">
        <f t="shared" si="15"/>
        <v>NA</v>
      </c>
      <c r="CE22" s="38"/>
      <c r="CF22" s="85"/>
      <c r="CG22" s="42" t="str">
        <f t="shared" si="16"/>
        <v>NA</v>
      </c>
      <c r="CH22" s="38"/>
      <c r="CI22" s="85"/>
      <c r="CJ22" s="42" t="str">
        <f t="shared" si="17"/>
        <v>NA</v>
      </c>
      <c r="CK22" s="38"/>
      <c r="CL22" s="85"/>
      <c r="CM22" s="42" t="str">
        <f t="shared" si="18"/>
        <v>NA</v>
      </c>
      <c r="CN22" s="38"/>
      <c r="CO22" s="85"/>
      <c r="CP22" s="42" t="str">
        <f t="shared" si="19"/>
        <v>NA</v>
      </c>
      <c r="CQ22" s="38"/>
      <c r="CR22" s="40"/>
      <c r="CS22" s="42" t="str">
        <f t="shared" si="20"/>
        <v>NA</v>
      </c>
      <c r="CT22" s="38"/>
      <c r="CU22" s="40"/>
      <c r="CV22" s="42" t="str">
        <f t="shared" si="21"/>
        <v>NA</v>
      </c>
      <c r="CW22" s="38"/>
      <c r="CX22" s="40"/>
      <c r="CY22" s="42" t="str">
        <f t="shared" si="38"/>
        <v>NA</v>
      </c>
      <c r="CZ22" s="39"/>
    </row>
    <row r="23" spans="1:104" ht="15" thickBot="1" x14ac:dyDescent="0.4">
      <c r="A23" s="101" t="s">
        <v>219</v>
      </c>
      <c r="B23" s="101">
        <v>45419</v>
      </c>
      <c r="C23" s="9" t="s">
        <v>216</v>
      </c>
      <c r="D23" s="5" t="s">
        <v>159</v>
      </c>
      <c r="E23" s="5">
        <v>1</v>
      </c>
      <c r="F23" s="76" t="str">
        <f t="shared" si="23"/>
        <v>D1</v>
      </c>
      <c r="G23" s="5">
        <v>5</v>
      </c>
      <c r="H23" s="5">
        <v>11</v>
      </c>
      <c r="I23" s="6">
        <v>0.43402777777777773</v>
      </c>
      <c r="J23" s="6">
        <v>0.49236111111111108</v>
      </c>
      <c r="K23" s="7">
        <f>VLOOKUP(F23,LATLON!$A$2:$C$19,2)</f>
        <v>-5.4793240000000001</v>
      </c>
      <c r="L23" s="7">
        <f>VLOOKUP(F23,LATLON!$A$2:$C$19,3)</f>
        <v>119.31157399999999</v>
      </c>
      <c r="M23" s="5">
        <v>80</v>
      </c>
      <c r="N23" s="5">
        <v>74</v>
      </c>
      <c r="O23" s="5" t="s">
        <v>210</v>
      </c>
      <c r="P23" s="5">
        <v>3</v>
      </c>
      <c r="Q23" s="6">
        <f t="shared" si="24"/>
        <v>5.8333333333333348E-2</v>
      </c>
      <c r="R23" s="6" t="s">
        <v>202</v>
      </c>
      <c r="S23" s="5" t="s">
        <v>200</v>
      </c>
      <c r="T23" s="5">
        <v>0.81</v>
      </c>
      <c r="U23" s="5" t="s">
        <v>181</v>
      </c>
      <c r="V23" s="5"/>
      <c r="W23" s="78">
        <v>1.7858796296296296E-2</v>
      </c>
      <c r="X23" s="79">
        <v>1.7847222222222223E-2</v>
      </c>
      <c r="Y23" s="79">
        <v>1.1770833333333333E-2</v>
      </c>
      <c r="Z23" s="79"/>
      <c r="AA23" s="79"/>
      <c r="AB23" s="79"/>
      <c r="AC23" s="20">
        <f t="shared" si="25"/>
        <v>4.7476851851851853E-2</v>
      </c>
      <c r="AD23" s="80">
        <v>3.9120370370370368E-3</v>
      </c>
      <c r="AE23" s="21"/>
      <c r="AF23" s="20">
        <f t="shared" si="26"/>
        <v>4.356481481481482E-2</v>
      </c>
      <c r="AG23" s="21">
        <v>100</v>
      </c>
      <c r="AH23" s="21">
        <v>100</v>
      </c>
      <c r="AI23" s="22"/>
      <c r="AJ23" s="32">
        <v>2</v>
      </c>
      <c r="AK23" s="30">
        <v>1</v>
      </c>
      <c r="AN23" s="33" t="str">
        <f t="shared" si="27"/>
        <v>NA</v>
      </c>
      <c r="AQ23" s="33" t="str">
        <f t="shared" si="28"/>
        <v>NA</v>
      </c>
      <c r="AT23" s="33" t="str">
        <f t="shared" si="29"/>
        <v>NA</v>
      </c>
      <c r="AW23" s="33" t="str">
        <f t="shared" si="30"/>
        <v>NA</v>
      </c>
      <c r="AZ23" s="33" t="str">
        <f t="shared" si="5"/>
        <v>NA</v>
      </c>
      <c r="BA23">
        <v>1</v>
      </c>
      <c r="BB23" s="109">
        <v>2.3206018518518515E-2</v>
      </c>
      <c r="BC23" s="33">
        <f t="shared" si="31"/>
        <v>1.9293981481481478E-2</v>
      </c>
      <c r="BF23" s="33" t="str">
        <f t="shared" si="32"/>
        <v>NA</v>
      </c>
      <c r="BI23" s="33" t="str">
        <f t="shared" si="33"/>
        <v>NA</v>
      </c>
      <c r="BL23" s="42" t="str">
        <f t="shared" si="34"/>
        <v>NA</v>
      </c>
      <c r="BO23" s="33" t="str">
        <f t="shared" si="35"/>
        <v>NA</v>
      </c>
      <c r="BR23" s="33" t="str">
        <f t="shared" si="36"/>
        <v>NA</v>
      </c>
      <c r="BU23" s="33" t="str">
        <f t="shared" si="37"/>
        <v>NA</v>
      </c>
      <c r="BX23" s="33" t="str">
        <f t="shared" si="13"/>
        <v>NA</v>
      </c>
      <c r="CA23" s="33" t="str">
        <f t="shared" si="14"/>
        <v>NA</v>
      </c>
      <c r="CD23" s="33" t="str">
        <f t="shared" si="15"/>
        <v>NA</v>
      </c>
      <c r="CG23" s="33" t="str">
        <f t="shared" si="16"/>
        <v>NA</v>
      </c>
      <c r="CJ23" s="33" t="str">
        <f t="shared" si="17"/>
        <v>NA</v>
      </c>
      <c r="CM23" s="33" t="str">
        <f t="shared" si="18"/>
        <v>NA</v>
      </c>
      <c r="CP23" s="33" t="str">
        <f t="shared" si="19"/>
        <v>NA</v>
      </c>
      <c r="CS23" s="33" t="str">
        <f t="shared" si="20"/>
        <v>NA</v>
      </c>
      <c r="CV23" s="33" t="str">
        <f t="shared" si="21"/>
        <v>NA</v>
      </c>
      <c r="CY23" s="33" t="str">
        <f t="shared" si="38"/>
        <v>NA</v>
      </c>
    </row>
    <row r="24" spans="1:104" ht="15" thickBot="1" x14ac:dyDescent="0.4">
      <c r="A24" s="101" t="s">
        <v>219</v>
      </c>
      <c r="B24" s="102">
        <v>45419</v>
      </c>
      <c r="C24" s="9" t="s">
        <v>216</v>
      </c>
      <c r="D24" s="11" t="s">
        <v>158</v>
      </c>
      <c r="E24" s="11">
        <v>3</v>
      </c>
      <c r="F24" s="77" t="str">
        <f t="shared" si="23"/>
        <v>L3</v>
      </c>
      <c r="G24" s="11">
        <v>6</v>
      </c>
      <c r="H24" s="11">
        <v>14</v>
      </c>
      <c r="I24" s="12">
        <v>0.4375</v>
      </c>
      <c r="J24" s="12">
        <v>0.48888888888888887</v>
      </c>
      <c r="K24" s="13">
        <f>VLOOKUP(F24,LATLON!$A$2:$C$19,2)</f>
        <v>-5.4793599999999998</v>
      </c>
      <c r="L24" s="13">
        <f>VLOOKUP(F24,LATLON!$A$2:$C$19,3)</f>
        <v>119.312033</v>
      </c>
      <c r="M24" s="11">
        <v>73</v>
      </c>
      <c r="N24" s="11">
        <v>60</v>
      </c>
      <c r="O24" s="11" t="s">
        <v>211</v>
      </c>
      <c r="P24" s="11">
        <v>3</v>
      </c>
      <c r="Q24" s="12">
        <f t="shared" si="24"/>
        <v>5.1388888888888873E-2</v>
      </c>
      <c r="R24" s="12" t="s">
        <v>201</v>
      </c>
      <c r="S24" s="11" t="s">
        <v>200</v>
      </c>
      <c r="T24" s="11">
        <v>0.81</v>
      </c>
      <c r="U24" s="11" t="s">
        <v>181</v>
      </c>
      <c r="V24" s="11"/>
      <c r="W24" s="81">
        <v>2.3136574074074077E-2</v>
      </c>
      <c r="X24" s="70">
        <v>2.4328703703703703E-2</v>
      </c>
      <c r="Y24" s="70">
        <v>5.3240740740740748E-3</v>
      </c>
      <c r="Z24" s="70"/>
      <c r="AA24" s="70"/>
      <c r="AB24" s="70"/>
      <c r="AC24" s="23">
        <f t="shared" si="25"/>
        <v>5.2789351851851851E-2</v>
      </c>
      <c r="AD24" s="82">
        <v>3.9120370370370368E-3</v>
      </c>
      <c r="AE24" s="82">
        <v>5.3240740740740748E-3</v>
      </c>
      <c r="AF24" s="23">
        <f t="shared" si="26"/>
        <v>4.355324074074074E-2</v>
      </c>
      <c r="AG24" s="24">
        <v>100</v>
      </c>
      <c r="AH24" s="24">
        <v>95</v>
      </c>
      <c r="AI24" s="25"/>
      <c r="AJ24" s="32">
        <v>4</v>
      </c>
      <c r="AK24" s="30">
        <v>4</v>
      </c>
      <c r="AN24" s="33" t="str">
        <f t="shared" si="27"/>
        <v>NA</v>
      </c>
      <c r="AO24">
        <v>19</v>
      </c>
      <c r="AP24" s="109">
        <v>3.9120370370370368E-3</v>
      </c>
      <c r="AQ24" s="33">
        <f t="shared" si="28"/>
        <v>0</v>
      </c>
      <c r="AT24" s="33" t="str">
        <f t="shared" si="29"/>
        <v>NA</v>
      </c>
      <c r="AW24" s="33" t="str">
        <f t="shared" si="30"/>
        <v>NA</v>
      </c>
      <c r="AZ24" s="33" t="str">
        <f t="shared" si="5"/>
        <v>NA</v>
      </c>
      <c r="BA24">
        <v>1</v>
      </c>
      <c r="BB24" s="109">
        <v>1.9745370370370371E-2</v>
      </c>
      <c r="BC24" s="33">
        <f t="shared" si="31"/>
        <v>1.5833333333333335E-2</v>
      </c>
      <c r="BF24" s="33" t="str">
        <f t="shared" si="32"/>
        <v>NA</v>
      </c>
      <c r="BI24" s="33" t="str">
        <f t="shared" si="33"/>
        <v>NA</v>
      </c>
      <c r="BJ24" s="31">
        <v>2</v>
      </c>
      <c r="BK24" s="109">
        <v>2.1944444444444447E-2</v>
      </c>
      <c r="BL24" s="42">
        <f t="shared" si="34"/>
        <v>1.803240740740741E-2</v>
      </c>
      <c r="BO24" s="33" t="str">
        <f t="shared" si="35"/>
        <v>NA</v>
      </c>
      <c r="BR24" s="33" t="str">
        <f t="shared" si="36"/>
        <v>NA</v>
      </c>
      <c r="BU24" s="33" t="str">
        <f t="shared" si="37"/>
        <v>NA</v>
      </c>
      <c r="BX24" s="33" t="str">
        <f t="shared" si="13"/>
        <v>NA</v>
      </c>
      <c r="CA24" s="33" t="str">
        <f t="shared" si="14"/>
        <v>NA</v>
      </c>
      <c r="CD24" s="33" t="str">
        <f t="shared" si="15"/>
        <v>NA</v>
      </c>
      <c r="CG24" s="33" t="str">
        <f t="shared" si="16"/>
        <v>NA</v>
      </c>
      <c r="CJ24" s="33" t="str">
        <f t="shared" si="17"/>
        <v>NA</v>
      </c>
      <c r="CM24" s="33" t="str">
        <f t="shared" si="18"/>
        <v>NA</v>
      </c>
      <c r="CP24" s="33" t="str">
        <f t="shared" si="19"/>
        <v>NA</v>
      </c>
      <c r="CS24" s="33" t="str">
        <f t="shared" si="20"/>
        <v>NA</v>
      </c>
      <c r="CV24" s="33" t="str">
        <f t="shared" si="21"/>
        <v>NA</v>
      </c>
      <c r="CW24">
        <v>2</v>
      </c>
      <c r="CX24" s="109">
        <v>4.0162037037037033E-3</v>
      </c>
      <c r="CY24" s="33">
        <f t="shared" si="38"/>
        <v>1.0416666666666647E-4</v>
      </c>
    </row>
    <row r="25" spans="1:104" ht="15" thickBot="1" x14ac:dyDescent="0.4">
      <c r="F25" s="77" t="str">
        <f t="shared" si="23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E11" sqref="E11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212</v>
      </c>
      <c r="C2" s="93">
        <v>45358</v>
      </c>
      <c r="D2" s="56">
        <v>0.37013888888888885</v>
      </c>
    </row>
    <row r="3" spans="1:5" x14ac:dyDescent="0.35">
      <c r="A3" t="s">
        <v>96</v>
      </c>
      <c r="B3">
        <v>21370988</v>
      </c>
      <c r="C3" s="93">
        <v>45358</v>
      </c>
      <c r="D3" s="56">
        <v>0.4861111111111111</v>
      </c>
    </row>
    <row r="4" spans="1:5" x14ac:dyDescent="0.35">
      <c r="A4" t="s">
        <v>112</v>
      </c>
      <c r="B4">
        <v>21370986</v>
      </c>
      <c r="C4" s="93">
        <v>45358</v>
      </c>
      <c r="D4" s="56">
        <v>0.4770833333333333</v>
      </c>
      <c r="E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987A-CB62-463B-AD17-8995D7A9FEF7}">
  <dimension ref="A1:Q19"/>
  <sheetViews>
    <sheetView topLeftCell="C1" workbookViewId="0">
      <selection activeCell="M20" sqref="M2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34</v>
      </c>
      <c r="D1" t="s">
        <v>35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</row>
    <row r="2" spans="1:17" x14ac:dyDescent="0.35">
      <c r="A2" s="93">
        <v>45358</v>
      </c>
      <c r="B2" t="s">
        <v>147</v>
      </c>
      <c r="C2" t="s">
        <v>154</v>
      </c>
      <c r="D2">
        <v>6</v>
      </c>
      <c r="E2">
        <v>0</v>
      </c>
      <c r="F2" t="s">
        <v>155</v>
      </c>
      <c r="G2" t="s">
        <v>156</v>
      </c>
      <c r="H2" t="s">
        <v>154</v>
      </c>
      <c r="I2" t="s">
        <v>157</v>
      </c>
      <c r="J2" t="s">
        <v>155</v>
      </c>
      <c r="K2">
        <v>0</v>
      </c>
      <c r="L2">
        <v>61.49</v>
      </c>
      <c r="M2">
        <v>16.100000000000001</v>
      </c>
      <c r="N2">
        <v>0</v>
      </c>
      <c r="O2">
        <v>0</v>
      </c>
      <c r="P2">
        <f>AVERAGE(K2:O2)</f>
        <v>15.518000000000001</v>
      </c>
      <c r="Q2">
        <v>15.518000000000001</v>
      </c>
    </row>
    <row r="3" spans="1:17" x14ac:dyDescent="0.35">
      <c r="A3" s="93">
        <v>45358</v>
      </c>
      <c r="B3" t="s">
        <v>147</v>
      </c>
      <c r="C3" t="s">
        <v>154</v>
      </c>
      <c r="D3">
        <v>5</v>
      </c>
      <c r="E3">
        <v>0</v>
      </c>
      <c r="F3" t="s">
        <v>157</v>
      </c>
      <c r="G3" t="s">
        <v>155</v>
      </c>
      <c r="H3" t="s">
        <v>156</v>
      </c>
      <c r="I3" t="s">
        <v>154</v>
      </c>
      <c r="J3" t="s">
        <v>157</v>
      </c>
      <c r="K3">
        <v>12.59</v>
      </c>
      <c r="L3">
        <v>70.989999999999995</v>
      </c>
      <c r="M3">
        <v>9.67</v>
      </c>
      <c r="N3">
        <v>0</v>
      </c>
      <c r="O3">
        <v>2.97</v>
      </c>
      <c r="P3">
        <f t="shared" ref="P3:P19" si="0">AVERAGE(K3:O3)</f>
        <v>19.244</v>
      </c>
      <c r="Q3">
        <v>19.242999999999999</v>
      </c>
    </row>
    <row r="4" spans="1:17" x14ac:dyDescent="0.35">
      <c r="A4" s="93">
        <v>45358</v>
      </c>
      <c r="B4" t="s">
        <v>147</v>
      </c>
      <c r="C4" t="s">
        <v>154</v>
      </c>
      <c r="D4">
        <v>4</v>
      </c>
      <c r="E4">
        <v>0</v>
      </c>
      <c r="F4" t="s">
        <v>155</v>
      </c>
      <c r="G4" t="s">
        <v>156</v>
      </c>
      <c r="H4" t="s">
        <v>154</v>
      </c>
      <c r="I4" t="s">
        <v>157</v>
      </c>
      <c r="J4" t="s">
        <v>155</v>
      </c>
      <c r="K4">
        <v>12.86</v>
      </c>
      <c r="L4">
        <v>77.05</v>
      </c>
      <c r="M4">
        <v>0</v>
      </c>
      <c r="N4">
        <v>0</v>
      </c>
      <c r="O4">
        <v>26.51</v>
      </c>
      <c r="P4">
        <f t="shared" si="0"/>
        <v>23.283999999999999</v>
      </c>
      <c r="Q4">
        <v>23.282</v>
      </c>
    </row>
    <row r="5" spans="1:17" x14ac:dyDescent="0.35">
      <c r="A5" s="93">
        <v>45358</v>
      </c>
      <c r="B5" t="s">
        <v>147</v>
      </c>
      <c r="C5" t="s">
        <v>158</v>
      </c>
      <c r="D5">
        <v>6</v>
      </c>
      <c r="E5">
        <v>0</v>
      </c>
      <c r="F5" t="s">
        <v>154</v>
      </c>
      <c r="G5" t="s">
        <v>157</v>
      </c>
      <c r="H5" t="s">
        <v>155</v>
      </c>
      <c r="I5" t="s">
        <v>156</v>
      </c>
      <c r="J5" t="s">
        <v>154</v>
      </c>
      <c r="K5">
        <v>75.41</v>
      </c>
      <c r="L5">
        <v>78.180000000000007</v>
      </c>
      <c r="M5">
        <v>78.06</v>
      </c>
      <c r="N5">
        <v>2.33</v>
      </c>
      <c r="O5">
        <v>65.44</v>
      </c>
      <c r="P5">
        <f t="shared" si="0"/>
        <v>59.884</v>
      </c>
      <c r="Q5">
        <v>59.884999999999998</v>
      </c>
    </row>
    <row r="6" spans="1:17" x14ac:dyDescent="0.35">
      <c r="A6" s="93">
        <v>45358</v>
      </c>
      <c r="B6" t="s">
        <v>147</v>
      </c>
      <c r="C6" t="s">
        <v>159</v>
      </c>
      <c r="D6">
        <v>4</v>
      </c>
      <c r="E6">
        <v>0</v>
      </c>
      <c r="F6" t="s">
        <v>156</v>
      </c>
      <c r="G6" t="s">
        <v>154</v>
      </c>
      <c r="H6" t="s">
        <v>157</v>
      </c>
      <c r="I6" t="s">
        <v>155</v>
      </c>
      <c r="J6" t="s">
        <v>156</v>
      </c>
      <c r="K6">
        <v>44.83</v>
      </c>
      <c r="L6">
        <v>81.88</v>
      </c>
      <c r="M6">
        <v>6.25</v>
      </c>
      <c r="N6">
        <v>0</v>
      </c>
      <c r="O6">
        <v>80.7</v>
      </c>
      <c r="P6">
        <f t="shared" si="0"/>
        <v>42.731999999999992</v>
      </c>
      <c r="Q6">
        <v>42.731999999999999</v>
      </c>
    </row>
    <row r="7" spans="1:17" x14ac:dyDescent="0.35">
      <c r="A7" s="93">
        <v>45358</v>
      </c>
      <c r="B7" t="s">
        <v>147</v>
      </c>
      <c r="C7" t="s">
        <v>159</v>
      </c>
      <c r="D7">
        <v>5</v>
      </c>
      <c r="E7">
        <v>0</v>
      </c>
      <c r="F7" t="s">
        <v>155</v>
      </c>
      <c r="G7" t="s">
        <v>156</v>
      </c>
      <c r="H7" t="s">
        <v>154</v>
      </c>
      <c r="I7" t="s">
        <v>157</v>
      </c>
      <c r="J7" t="s">
        <v>155</v>
      </c>
      <c r="K7">
        <v>49.21</v>
      </c>
      <c r="L7">
        <v>78.92</v>
      </c>
      <c r="M7">
        <v>7.92</v>
      </c>
      <c r="N7">
        <v>0</v>
      </c>
      <c r="O7">
        <v>0</v>
      </c>
      <c r="P7">
        <f t="shared" si="0"/>
        <v>27.209999999999997</v>
      </c>
      <c r="Q7">
        <v>27.21</v>
      </c>
    </row>
    <row r="8" spans="1:17" x14ac:dyDescent="0.35">
      <c r="A8" s="93">
        <v>45358</v>
      </c>
      <c r="B8" t="s">
        <v>147</v>
      </c>
      <c r="C8" t="s">
        <v>158</v>
      </c>
      <c r="D8">
        <v>5</v>
      </c>
      <c r="E8">
        <v>0</v>
      </c>
      <c r="F8" t="s">
        <v>156</v>
      </c>
      <c r="G8" t="s">
        <v>154</v>
      </c>
      <c r="H8" t="s">
        <v>157</v>
      </c>
      <c r="I8" t="s">
        <v>155</v>
      </c>
      <c r="J8" t="s">
        <v>156</v>
      </c>
      <c r="K8">
        <v>72.66</v>
      </c>
      <c r="L8">
        <v>80.25</v>
      </c>
      <c r="M8">
        <v>72.400000000000006</v>
      </c>
      <c r="N8">
        <v>9.26</v>
      </c>
      <c r="O8">
        <v>19.3</v>
      </c>
      <c r="P8">
        <f t="shared" si="0"/>
        <v>50.774000000000001</v>
      </c>
      <c r="Q8">
        <v>50.771999999999998</v>
      </c>
    </row>
    <row r="9" spans="1:17" x14ac:dyDescent="0.35">
      <c r="A9" s="93">
        <v>45358</v>
      </c>
      <c r="B9" t="s">
        <v>147</v>
      </c>
      <c r="C9" t="s">
        <v>159</v>
      </c>
      <c r="D9">
        <v>6</v>
      </c>
      <c r="E9">
        <v>0</v>
      </c>
      <c r="F9" t="s">
        <v>155</v>
      </c>
      <c r="G9" t="s">
        <v>156</v>
      </c>
      <c r="H9" t="s">
        <v>154</v>
      </c>
      <c r="I9" t="s">
        <v>157</v>
      </c>
      <c r="J9" t="s">
        <v>155</v>
      </c>
      <c r="K9">
        <v>69.12</v>
      </c>
      <c r="L9">
        <v>53.82</v>
      </c>
      <c r="M9">
        <v>10.72</v>
      </c>
      <c r="N9">
        <v>0</v>
      </c>
      <c r="O9">
        <v>16.77</v>
      </c>
      <c r="P9">
        <f t="shared" si="0"/>
        <v>30.086000000000002</v>
      </c>
      <c r="Q9">
        <v>30.085999999999999</v>
      </c>
    </row>
    <row r="10" spans="1:17" x14ac:dyDescent="0.35">
      <c r="A10" s="93">
        <v>45358</v>
      </c>
      <c r="B10" t="s">
        <v>147</v>
      </c>
      <c r="C10" t="s">
        <v>158</v>
      </c>
      <c r="D10">
        <v>4</v>
      </c>
      <c r="E10">
        <v>0</v>
      </c>
      <c r="F10" t="s">
        <v>157</v>
      </c>
      <c r="G10" t="s">
        <v>155</v>
      </c>
      <c r="H10" t="s">
        <v>156</v>
      </c>
      <c r="I10" t="s">
        <v>154</v>
      </c>
      <c r="J10" t="s">
        <v>157</v>
      </c>
      <c r="K10">
        <v>36.270000000000003</v>
      </c>
      <c r="L10">
        <v>71.72</v>
      </c>
      <c r="M10">
        <v>53.73</v>
      </c>
      <c r="N10">
        <v>8.65</v>
      </c>
      <c r="O10">
        <v>74.959999999999994</v>
      </c>
      <c r="P10">
        <f t="shared" si="0"/>
        <v>49.065999999999995</v>
      </c>
      <c r="Q10">
        <v>49.066000000000003</v>
      </c>
    </row>
    <row r="11" spans="1:17" x14ac:dyDescent="0.35">
      <c r="A11" s="93">
        <v>45389</v>
      </c>
      <c r="B11" t="s">
        <v>191</v>
      </c>
      <c r="C11" t="s">
        <v>154</v>
      </c>
      <c r="D11">
        <v>1</v>
      </c>
      <c r="E11">
        <v>0</v>
      </c>
      <c r="F11" t="s">
        <v>156</v>
      </c>
      <c r="G11" t="s">
        <v>154</v>
      </c>
      <c r="H11" t="s">
        <v>157</v>
      </c>
      <c r="I11" t="s">
        <v>155</v>
      </c>
      <c r="J11" t="s">
        <v>156</v>
      </c>
      <c r="K11">
        <v>37.89</v>
      </c>
      <c r="L11">
        <v>75.040000000000006</v>
      </c>
      <c r="M11">
        <v>62.14</v>
      </c>
      <c r="N11">
        <v>33.85</v>
      </c>
      <c r="O11">
        <v>37.19</v>
      </c>
      <c r="P11">
        <f t="shared" si="0"/>
        <v>49.221999999999994</v>
      </c>
      <c r="Q11">
        <v>49.222000000000001</v>
      </c>
    </row>
    <row r="12" spans="1:17" x14ac:dyDescent="0.35">
      <c r="A12" s="93">
        <v>45389</v>
      </c>
      <c r="B12" t="s">
        <v>191</v>
      </c>
      <c r="C12" t="s">
        <v>154</v>
      </c>
      <c r="D12">
        <v>2</v>
      </c>
      <c r="E12">
        <v>0</v>
      </c>
      <c r="F12" t="s">
        <v>154</v>
      </c>
      <c r="G12" t="s">
        <v>157</v>
      </c>
      <c r="H12" t="s">
        <v>155</v>
      </c>
      <c r="I12" t="s">
        <v>156</v>
      </c>
      <c r="J12" t="s">
        <v>154</v>
      </c>
      <c r="K12">
        <v>41.83</v>
      </c>
      <c r="L12">
        <v>68.900000000000006</v>
      </c>
      <c r="M12">
        <v>43.58</v>
      </c>
      <c r="N12">
        <v>0.06</v>
      </c>
      <c r="O12">
        <v>4.9000000000000004</v>
      </c>
      <c r="P12">
        <f t="shared" si="0"/>
        <v>31.854000000000003</v>
      </c>
      <c r="Q12">
        <v>31.856000000000002</v>
      </c>
    </row>
    <row r="13" spans="1:17" x14ac:dyDescent="0.35">
      <c r="A13" s="93">
        <v>45389</v>
      </c>
      <c r="B13" t="s">
        <v>191</v>
      </c>
      <c r="C13" t="s">
        <v>154</v>
      </c>
      <c r="D13">
        <v>3</v>
      </c>
      <c r="E13">
        <v>0</v>
      </c>
      <c r="F13" t="s">
        <v>155</v>
      </c>
      <c r="G13" t="s">
        <v>156</v>
      </c>
      <c r="H13" t="s">
        <v>154</v>
      </c>
      <c r="I13" t="s">
        <v>157</v>
      </c>
      <c r="J13" t="s">
        <v>155</v>
      </c>
      <c r="K13">
        <v>62.42</v>
      </c>
      <c r="L13">
        <v>80.2</v>
      </c>
      <c r="M13">
        <v>30.9</v>
      </c>
      <c r="N13">
        <v>0.85</v>
      </c>
      <c r="O13">
        <v>8.2200000000000006</v>
      </c>
      <c r="P13">
        <f t="shared" si="0"/>
        <v>36.518000000000001</v>
      </c>
      <c r="Q13">
        <v>36.518000000000001</v>
      </c>
    </row>
    <row r="14" spans="1:17" x14ac:dyDescent="0.35">
      <c r="A14" s="93">
        <v>45419</v>
      </c>
      <c r="B14" t="s">
        <v>191</v>
      </c>
      <c r="C14" t="s">
        <v>159</v>
      </c>
      <c r="D14">
        <v>3</v>
      </c>
      <c r="E14">
        <v>0</v>
      </c>
      <c r="F14" t="s">
        <v>156</v>
      </c>
      <c r="G14" t="s">
        <v>154</v>
      </c>
      <c r="H14" t="s">
        <v>157</v>
      </c>
      <c r="I14" t="s">
        <v>155</v>
      </c>
      <c r="J14" t="s">
        <v>156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  <c r="Q14">
        <v>0</v>
      </c>
    </row>
    <row r="15" spans="1:17" x14ac:dyDescent="0.35">
      <c r="A15" s="93">
        <v>45419</v>
      </c>
      <c r="B15" t="s">
        <v>191</v>
      </c>
      <c r="C15" t="s">
        <v>159</v>
      </c>
      <c r="D15">
        <v>2</v>
      </c>
      <c r="E15">
        <v>0</v>
      </c>
      <c r="F15" t="s">
        <v>157</v>
      </c>
      <c r="G15" t="s">
        <v>155</v>
      </c>
      <c r="H15" t="s">
        <v>156</v>
      </c>
      <c r="I15" t="s">
        <v>154</v>
      </c>
      <c r="J15" t="s">
        <v>157</v>
      </c>
      <c r="K15">
        <v>0.21</v>
      </c>
      <c r="L15">
        <v>0</v>
      </c>
      <c r="M15">
        <v>0</v>
      </c>
      <c r="N15">
        <v>0</v>
      </c>
      <c r="O15">
        <v>0</v>
      </c>
      <c r="P15">
        <f t="shared" si="0"/>
        <v>4.1999999999999996E-2</v>
      </c>
      <c r="Q15">
        <v>4.2000000000000003E-2</v>
      </c>
    </row>
    <row r="16" spans="1:17" x14ac:dyDescent="0.35">
      <c r="A16" s="93">
        <v>45419</v>
      </c>
      <c r="B16" t="s">
        <v>191</v>
      </c>
      <c r="C16" t="s">
        <v>158</v>
      </c>
      <c r="D16">
        <v>2</v>
      </c>
      <c r="E16">
        <v>0</v>
      </c>
      <c r="F16" t="s">
        <v>157</v>
      </c>
      <c r="G16" t="s">
        <v>155</v>
      </c>
      <c r="H16" t="s">
        <v>156</v>
      </c>
      <c r="I16" t="s">
        <v>154</v>
      </c>
      <c r="J16" t="s">
        <v>157</v>
      </c>
      <c r="K16">
        <v>67.73</v>
      </c>
      <c r="L16">
        <v>72.59</v>
      </c>
      <c r="M16">
        <v>69.63</v>
      </c>
      <c r="N16">
        <v>72.52</v>
      </c>
      <c r="O16">
        <v>68.09</v>
      </c>
      <c r="P16">
        <f t="shared" si="0"/>
        <v>70.111999999999995</v>
      </c>
      <c r="Q16">
        <v>70.114000000000004</v>
      </c>
    </row>
    <row r="17" spans="1:17" x14ac:dyDescent="0.35">
      <c r="A17" s="93">
        <v>45419</v>
      </c>
      <c r="B17" t="s">
        <v>191</v>
      </c>
      <c r="C17" t="s">
        <v>158</v>
      </c>
      <c r="D17">
        <v>1</v>
      </c>
      <c r="E17">
        <v>0</v>
      </c>
      <c r="F17" t="s">
        <v>154</v>
      </c>
      <c r="G17" t="s">
        <v>157</v>
      </c>
      <c r="H17" t="s">
        <v>155</v>
      </c>
      <c r="I17" t="s">
        <v>156</v>
      </c>
      <c r="J17" t="s">
        <v>154</v>
      </c>
      <c r="K17">
        <v>66.52</v>
      </c>
      <c r="L17">
        <v>75.959999999999994</v>
      </c>
      <c r="M17">
        <v>76.7</v>
      </c>
      <c r="N17">
        <v>65.78</v>
      </c>
      <c r="O17">
        <v>75.989999999999995</v>
      </c>
      <c r="P17">
        <f t="shared" si="0"/>
        <v>72.190000000000012</v>
      </c>
      <c r="Q17">
        <v>72.192999999999998</v>
      </c>
    </row>
    <row r="18" spans="1:17" x14ac:dyDescent="0.35">
      <c r="A18" s="93">
        <v>45419</v>
      </c>
      <c r="B18" t="s">
        <v>191</v>
      </c>
      <c r="C18" t="s">
        <v>159</v>
      </c>
      <c r="D18">
        <v>1</v>
      </c>
      <c r="E18">
        <v>0</v>
      </c>
      <c r="F18" t="s">
        <v>156</v>
      </c>
      <c r="G18" t="s">
        <v>154</v>
      </c>
      <c r="H18" t="s">
        <v>157</v>
      </c>
      <c r="I18" t="s">
        <v>155</v>
      </c>
      <c r="J18" t="s">
        <v>156</v>
      </c>
      <c r="K18">
        <v>0.14000000000000001</v>
      </c>
      <c r="L18">
        <v>7.0000000000000007E-2</v>
      </c>
      <c r="M18">
        <v>0</v>
      </c>
      <c r="N18">
        <v>0.04</v>
      </c>
      <c r="O18">
        <v>0</v>
      </c>
      <c r="P18">
        <f t="shared" si="0"/>
        <v>0.05</v>
      </c>
      <c r="Q18">
        <v>0.05</v>
      </c>
    </row>
    <row r="19" spans="1:17" x14ac:dyDescent="0.35">
      <c r="A19" s="93">
        <v>45419</v>
      </c>
      <c r="B19" t="s">
        <v>191</v>
      </c>
      <c r="C19" t="s">
        <v>158</v>
      </c>
      <c r="D19">
        <v>3</v>
      </c>
      <c r="E19">
        <v>0</v>
      </c>
      <c r="F19" t="s">
        <v>154</v>
      </c>
      <c r="G19" t="s">
        <v>157</v>
      </c>
      <c r="H19" t="s">
        <v>155</v>
      </c>
      <c r="I19" t="s">
        <v>156</v>
      </c>
      <c r="J19" t="s">
        <v>154</v>
      </c>
      <c r="K19">
        <v>67.02</v>
      </c>
      <c r="L19">
        <v>71.319999999999993</v>
      </c>
      <c r="M19">
        <v>69.08</v>
      </c>
      <c r="N19">
        <v>67.459999999999994</v>
      </c>
      <c r="O19">
        <v>63.25</v>
      </c>
      <c r="P19">
        <f t="shared" si="0"/>
        <v>67.625999999999991</v>
      </c>
      <c r="Q19">
        <v>67.628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D3" sqref="D3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HOBO</vt:lpstr>
      <vt:lpstr>CANOPY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2024-09-18T09:20:10Z</dcterms:modified>
</cp:coreProperties>
</file>