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8.2024\"/>
    </mc:Choice>
  </mc:AlternateContent>
  <xr:revisionPtr revIDLastSave="0" documentId="13_ncr:1_{90566221-B821-4D90-8274-6A42E73A99B4}" xr6:coauthVersionLast="43" xr6:coauthVersionMax="43" xr10:uidLastSave="{00000000-0000-0000-0000-000000000000}"/>
  <bookViews>
    <workbookView xWindow="0" yWindow="2810" windowWidth="14400" windowHeight="7270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21" i="2" l="1"/>
  <c r="K21" i="2"/>
  <c r="K20" i="2"/>
  <c r="J20" i="2"/>
  <c r="K19" i="2"/>
  <c r="J19" i="2"/>
  <c r="J18" i="2"/>
  <c r="K18" i="2"/>
  <c r="K17" i="2"/>
  <c r="J17" i="2"/>
  <c r="J16" i="2"/>
  <c r="K16" i="2"/>
  <c r="K15" i="2"/>
  <c r="J15" i="2"/>
  <c r="J14" i="2"/>
  <c r="K14" i="2"/>
  <c r="J13" i="2"/>
  <c r="K13" i="2"/>
  <c r="J12" i="2"/>
  <c r="K12" i="2"/>
  <c r="J11" i="2"/>
  <c r="K11" i="2"/>
  <c r="K10" i="2"/>
  <c r="J10" i="2"/>
  <c r="K9" i="2"/>
  <c r="J9" i="2"/>
  <c r="K8" i="2"/>
  <c r="J8" i="2"/>
  <c r="K7" i="2"/>
  <c r="J7" i="2"/>
  <c r="J6" i="2"/>
  <c r="K6" i="2"/>
  <c r="K5" i="2"/>
  <c r="J5" i="2"/>
  <c r="J4" i="2"/>
  <c r="K4" i="2"/>
  <c r="K3" i="2"/>
  <c r="J3" i="2"/>
  <c r="K2" i="2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<sst xmlns="http://schemas.openxmlformats.org/spreadsheetml/2006/main" count="335" uniqueCount="196">
  <si>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</si>
  <si>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</si>
  <si>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</si>
  <si>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</si>
  <si>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</si>
  <si>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</si>
  <si>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</si>
  <si>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</si>
  <si>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</si>
  <si>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</si>
  <si>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</si>
  <si>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</si>
  <si>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</si>
  <si>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</si>
  <si>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</si>
  <si>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</si>
  <si>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</si>
  <si>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</si>
  <si>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</si>
  <si>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</si>
  <si>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</si>
  <si>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</si>
  <si>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</si>
  <si>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</si>
  <si>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</si>
  <si>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</si>
  <si>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</si>
  <si>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</si>
  <si>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</si>
  <si>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</si>
  <si>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</si>
  <si>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</si>
  <si>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</si>
  <si>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</si>
  <si>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</si>
  <si>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</si>
  <si>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</si>
  <si>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</si>
  <si>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</si>
  <si>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</si>
  <si>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</si>
  <si>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</si>
  <si>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</si>
  <si>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</si>
  <si>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</si>
  <si>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</si>
  <si>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</si>
  <si>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</si>
  <si>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</si>
  <si>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</si>
  <si>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</si>
  <si>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</si>
  <si>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</si>
  <si>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</si>
  <si>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</si>
  <si>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</si>
  <si>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</si>
  <si>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</si>
  <si>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</si>
  <si>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</si>
  <si>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</si>
  <si>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</si>
  <si>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</si>
  <si>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</si>
  <si>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</si>
  <si>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</si>
  <si>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</si>
  <si>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</si>
  <si>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</si>
  <si>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</si>
  <si>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</si>
  <si>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</si>
  <si>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</si>
  <si>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</si>
  <si>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</si>
  <si>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</si>
  <si>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</si>
  <si>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</si>
  <si>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</si>
  <si>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</si>
  <si>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</si>
  <si>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</si>
  <si>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</si>
  <si>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</si>
  <si>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</si>
  <si>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</si>
  <si>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</si>
  <si>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</si>
  <si>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</si>
  <si>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</si>
  <si>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</si>
  <si>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</si>
  <si>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</si>
  <si>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</si>
  <si>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</si>
  <si>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</si>
  <si>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</si>
  <si>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</si>
  <si>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</si>
  <si>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</si>
  <si>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</si>
  <si>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</si>
  <si>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</si>
  <si>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</si>
  <si>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</si>
  <si>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</si>
  <si>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</si>
  <si>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</si>
  <si>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</si>
  <si>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</si>
  <si>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</si>
  <si>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</si>
  <si>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</si>
  <si>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</si>
  <si>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</si>
  <si>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</si>
  <si>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</si>
  <si>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</si>
  <si>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</si>
  <si>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</si>
  <si>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</si>
  <si>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</si>
  <si>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</si>
  <si>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</si>
  <si>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</si>
  <si>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</si>
  <si>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</si>
  <si>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</si>
  <si>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</si>
  <si>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</si>
  <si>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</si>
  <si>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</si>
  <si>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</si>
  <si>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</si>
  <si>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</si>
  <si>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</si>
  <si>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</si>
  <si>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</si>
  <si>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</si>
  <si>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</si>
  <si>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</si>
  <si>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</si>
  <si>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</si>
  <si>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</si>
  <si>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</si>
  <si>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</si>
  <si>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</si>
  <si>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26/08/2024</t>
  </si>
  <si>
    <t>TOMPOTANA</t>
  </si>
  <si>
    <t>E</t>
  </si>
  <si>
    <t>26_08_2024_0624_C12_D1_TMPE2</t>
  </si>
  <si>
    <t>26_08_2024_0633_C14_D2_TMPE3</t>
  </si>
  <si>
    <t>CHECK BATT</t>
  </si>
  <si>
    <t>B6</t>
  </si>
  <si>
    <t>B3</t>
  </si>
  <si>
    <t>26_08_2024_0645_C11_D3_TMPE1</t>
  </si>
  <si>
    <t>B25</t>
  </si>
  <si>
    <t>D</t>
  </si>
  <si>
    <t>26_08_2024_0651_C5_D4_TMPD2</t>
  </si>
  <si>
    <t>B24</t>
  </si>
  <si>
    <t>CNEW</t>
  </si>
  <si>
    <t>26_08_2024_0658_CNEW_D5_TMPD3</t>
  </si>
  <si>
    <t>BN1</t>
  </si>
  <si>
    <t>SUNNY</t>
  </si>
  <si>
    <t>L</t>
  </si>
  <si>
    <t>27_08_2024_0716_C11_D1_TMPL2</t>
  </si>
  <si>
    <t>27_08_2024_0723_C5_D2_TMPL1</t>
  </si>
  <si>
    <t>27/08/2024</t>
  </si>
  <si>
    <t>27_08_2024_0735_C12_D3_TMPL3</t>
  </si>
  <si>
    <t>27_08_2024_0740_CNEW_D4_TMPD1</t>
  </si>
  <si>
    <t>UNNAME</t>
  </si>
  <si>
    <t>B21</t>
  </si>
  <si>
    <t>B20</t>
  </si>
  <si>
    <t>B18</t>
  </si>
  <si>
    <t>28/08/2024</t>
  </si>
  <si>
    <t>LANTANGPEO</t>
  </si>
  <si>
    <t>28_08_2024_0728_CNEW_D1_LTPD4</t>
  </si>
  <si>
    <t>28_08_2024_0730_C11_D2_LTPL6</t>
  </si>
  <si>
    <t>28_08_2024_0738_C5_D3_LTPD5</t>
  </si>
  <si>
    <t>ULANGI. VIDEO JELEK</t>
  </si>
  <si>
    <t>28_08_2024_0741_C12_D4_LTPL5</t>
  </si>
  <si>
    <t>DEAD. DIAMBIL</t>
  </si>
  <si>
    <t>28_08_2024_0749_C14_D5_LTPL4</t>
  </si>
  <si>
    <t>B2</t>
  </si>
  <si>
    <t>ULANGI. AIR TURUN</t>
  </si>
  <si>
    <t>28_08_2024_0754_C1_D6_LTPD6</t>
  </si>
  <si>
    <t>B11</t>
  </si>
  <si>
    <t>29/08/2024</t>
  </si>
  <si>
    <t>29_08_2024_0722_C5_D1_LTPD5</t>
  </si>
  <si>
    <t>REDO</t>
  </si>
  <si>
    <t>29_08_2024_0728_C12_D2_LTPL4</t>
  </si>
  <si>
    <t>29_08_2024_0744_CNEW_D3_LTPE4</t>
  </si>
  <si>
    <t>BN2</t>
  </si>
  <si>
    <t>29_08_2024_0749_C14_D4_LTPE6</t>
  </si>
  <si>
    <t>B29</t>
  </si>
  <si>
    <t>29_08_2024_0800_C11_D5_LTPE5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</si>
</sst>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2"/>
  <sheetViews>
    <sheetView tabSelected="1" zoomScale="85" zoomScaleNormal="85" workbookViewId="0">
      <pane xSplit="7" ySplit="1" topLeftCell="R20" activePane="bottomRight" state="frozen"/>
      <selection pane="topRight" activeCell="H1" sqref="H1"/>
      <selection pane="bottomLeft" activeCell="A2" sqref="A2"/>
      <selection pane="bottomRight" activeCell="T21" sqref="T21"/>
    </sheetView>
  </sheetViews>
  <sheetFormatPr defaultRowHeight="14.5" x14ac:dyDescent="0.35"/>
  <cols>
    <col min="1" max="1" width="10.453125" bestFit="1" customWidth="1"/>
    <col min="2" max="4" width="8.7265625" customWidth="1"/>
    <col min="5" max="5" width="8.7265625" hidden="1" customWidth="1"/>
    <col min="6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9" t="s">
        <v>147</v>
      </c>
      <c r="B2" s="9" t="s">
        <v>148</v>
      </c>
      <c r="C2" s="5" t="s">
        <v>149</v>
      </c>
      <c r="D2" s="5">
        <v>2</v>
      </c>
      <c r="E2" s="76" t="str">
        <f>C2&amp;""&amp;D2</f>
        <v>E2</v>
      </c>
      <c r="F2" s="5">
        <v>1</v>
      </c>
      <c r="G2" s="5">
        <v>12</v>
      </c>
      <c r="H2" s="6">
        <v>0.27013888888888887</v>
      </c>
      <c r="I2" s="6">
        <v>0.34861111111111115</v>
      </c>
      <c r="J2" s="7">
        <f>VLOOKUP(E2,LATLON!$A$2:$C$19,2)</f>
        <v>-5.491987</v>
      </c>
      <c r="K2" s="7">
        <f>VLOOKUP(E2,LATLON!$A$2:$C$19,3)</f>
        <v>119.312573</v>
      </c>
      <c r="L2" s="5">
        <v>75</v>
      </c>
      <c r="M2" s="5">
        <v>55</v>
      </c>
      <c r="N2" s="5" t="s">
        <v>150</v>
      </c>
      <c r="O2" s="5">
        <v>2</v>
      </c>
      <c r="P2" s="6">
        <f>I2-H2</f>
        <v>7.8472222222222276E-2</v>
      </c>
      <c r="Q2" s="6" t="s">
        <v>153</v>
      </c>
      <c r="R2" s="5" t="s">
        <v>163</v>
      </c>
      <c r="S2" s="5">
        <v>0.4</v>
      </c>
      <c r="T2" s="5" t="s">
        <v>157</v>
      </c>
      <c r="U2" s="8"/>
      <c r="V2" s="19"/>
      <c r="W2" s="20"/>
      <c r="X2" s="20"/>
      <c r="Y2" s="20"/>
      <c r="Z2" s="20"/>
      <c r="AA2" s="20"/>
      <c r="AB2" s="20">
        <f>SUM(V2:AA2)</f>
        <v>0</v>
      </c>
      <c r="AC2" s="20"/>
      <c r="AD2" s="20"/>
      <c r="AE2" s="20">
        <f t="shared" ref="AE2:AE13" si="0">AB2-AC2-AD2</f>
        <v>0</v>
      </c>
      <c r="AF2" s="21"/>
      <c r="AG2" s="21"/>
      <c r="AH2" s="22"/>
      <c r="AI2" s="29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9" t="s">
        <v>147</v>
      </c>
      <c r="B3" s="9" t="s">
        <v>148</v>
      </c>
      <c r="C3" s="5" t="s">
        <v>149</v>
      </c>
      <c r="D3" s="5">
        <v>3</v>
      </c>
      <c r="E3" s="76" t="str">
        <f t="shared" ref="E3:E22" si="22">C3&amp;""&amp;D3</f>
        <v>E3</v>
      </c>
      <c r="F3" s="5">
        <v>2</v>
      </c>
      <c r="G3" s="5">
        <v>14</v>
      </c>
      <c r="H3" s="6">
        <v>0.27430555555555552</v>
      </c>
      <c r="I3" s="6">
        <v>0.35069444444444442</v>
      </c>
      <c r="J3" s="7">
        <f>VLOOKUP(E3,LATLON!$A$2:$C$19,2)</f>
        <v>-5.49282</v>
      </c>
      <c r="K3" s="7">
        <f>VLOOKUP(E3,LATLON!$A$2:$C$19,3)</f>
        <v>119.31198000000001</v>
      </c>
      <c r="L3" s="5">
        <v>55</v>
      </c>
      <c r="M3" s="5">
        <v>35</v>
      </c>
      <c r="N3" s="5" t="s">
        <v>151</v>
      </c>
      <c r="O3" s="5">
        <v>3</v>
      </c>
      <c r="P3" s="6">
        <f t="shared" ref="P3:P22" si="23">I3-H3</f>
        <v>7.6388888888888895E-2</v>
      </c>
      <c r="Q3" s="6" t="s">
        <v>154</v>
      </c>
      <c r="R3" s="5" t="s">
        <v>163</v>
      </c>
      <c r="S3" s="5">
        <v>0.4</v>
      </c>
      <c r="T3" s="5" t="s">
        <v>157</v>
      </c>
      <c r="U3" s="8" t="s">
        <v>152</v>
      </c>
      <c r="V3" s="19"/>
      <c r="W3" s="20"/>
      <c r="X3" s="20"/>
      <c r="Y3" s="20"/>
      <c r="Z3" s="20"/>
      <c r="AA3" s="20"/>
      <c r="AB3" s="20">
        <f t="shared" ref="AB3:AB22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9" t="s">
        <v>147</v>
      </c>
      <c r="B4" s="9" t="s">
        <v>148</v>
      </c>
      <c r="C4" s="5" t="s">
        <v>149</v>
      </c>
      <c r="D4" s="5">
        <v>1</v>
      </c>
      <c r="E4" s="76" t="str">
        <f t="shared" si="22"/>
        <v>E1</v>
      </c>
      <c r="F4" s="5">
        <v>3</v>
      </c>
      <c r="G4" s="5">
        <v>11</v>
      </c>
      <c r="H4" s="6">
        <v>0.28125</v>
      </c>
      <c r="I4" s="6">
        <v>0.35486111111111113</v>
      </c>
      <c r="J4" s="7">
        <f>VLOOKUP(E4,LATLON!$A$2:$C$19,2)</f>
        <v>-5.4901910000000003</v>
      </c>
      <c r="K4" s="7">
        <f>VLOOKUP(E4,LATLON!$A$2:$C$19,3)</f>
        <v>119.311859</v>
      </c>
      <c r="L4" s="5">
        <v>75</v>
      </c>
      <c r="M4" s="5">
        <v>50</v>
      </c>
      <c r="N4" s="5" t="s">
        <v>155</v>
      </c>
      <c r="O4" s="5">
        <v>3</v>
      </c>
      <c r="P4" s="6">
        <f t="shared" si="23"/>
        <v>7.3611111111111127E-2</v>
      </c>
      <c r="Q4" s="6" t="s">
        <v>156</v>
      </c>
      <c r="R4" s="5" t="s">
        <v>163</v>
      </c>
      <c r="S4" s="5">
        <v>0.32</v>
      </c>
      <c r="T4" s="5" t="s">
        <v>157</v>
      </c>
      <c r="U4" s="8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9" t="s">
        <v>147</v>
      </c>
      <c r="B5" s="9" t="s">
        <v>148</v>
      </c>
      <c r="C5" s="5" t="s">
        <v>157</v>
      </c>
      <c r="D5" s="5">
        <v>2</v>
      </c>
      <c r="E5" s="76" t="str">
        <f t="shared" si="22"/>
        <v>D2</v>
      </c>
      <c r="F5" s="5">
        <v>4</v>
      </c>
      <c r="G5" s="5">
        <v>5</v>
      </c>
      <c r="H5" s="6">
        <v>0.28541666666666665</v>
      </c>
      <c r="I5" s="6">
        <v>0.35833333333333334</v>
      </c>
      <c r="J5" s="7">
        <f>VLOOKUP(E5,LATLON!$A$2:$C$19,2)</f>
        <v>-5.4880659999999999</v>
      </c>
      <c r="K5" s="7">
        <f>VLOOKUP(E5,LATLON!$A$2:$C$19,3)</f>
        <v>119.31312699999999</v>
      </c>
      <c r="L5" s="5">
        <v>45</v>
      </c>
      <c r="M5" s="5">
        <v>15</v>
      </c>
      <c r="N5" s="5" t="s">
        <v>158</v>
      </c>
      <c r="O5" s="5">
        <v>3</v>
      </c>
      <c r="P5" s="6">
        <f t="shared" si="23"/>
        <v>7.2916666666666685E-2</v>
      </c>
      <c r="Q5" s="6" t="s">
        <v>159</v>
      </c>
      <c r="R5" s="5" t="s">
        <v>163</v>
      </c>
      <c r="S5" s="5">
        <v>0.32</v>
      </c>
      <c r="T5" s="5" t="s">
        <v>157</v>
      </c>
      <c r="U5" s="8"/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9" t="s">
        <v>147</v>
      </c>
      <c r="B6" s="9" t="s">
        <v>148</v>
      </c>
      <c r="C6" s="5" t="s">
        <v>157</v>
      </c>
      <c r="D6" s="5">
        <v>3</v>
      </c>
      <c r="E6" s="76" t="str">
        <f t="shared" si="22"/>
        <v>D3</v>
      </c>
      <c r="F6" s="5">
        <v>5</v>
      </c>
      <c r="G6" s="5" t="s">
        <v>160</v>
      </c>
      <c r="H6" s="6">
        <v>0.2902777777777778</v>
      </c>
      <c r="I6" s="6">
        <v>0.3611111111111111</v>
      </c>
      <c r="J6" s="7">
        <f>VLOOKUP(E6,LATLON!$A$2:$C$19,2)</f>
        <v>-5.4889159999999997</v>
      </c>
      <c r="K6" s="7">
        <f>VLOOKUP(E6,LATLON!$A$2:$C$19,3)</f>
        <v>119.309448</v>
      </c>
      <c r="L6" s="5">
        <v>55</v>
      </c>
      <c r="M6" s="5">
        <v>23</v>
      </c>
      <c r="N6" s="5" t="s">
        <v>161</v>
      </c>
      <c r="O6" s="5">
        <v>6</v>
      </c>
      <c r="P6" s="6">
        <f t="shared" si="23"/>
        <v>7.0833333333333304E-2</v>
      </c>
      <c r="Q6" s="6" t="s">
        <v>162</v>
      </c>
      <c r="R6" s="5" t="s">
        <v>163</v>
      </c>
      <c r="S6" s="5">
        <v>0.32</v>
      </c>
      <c r="T6" s="5" t="s">
        <v>157</v>
      </c>
      <c r="U6" s="8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9" t="s">
        <v>167</v>
      </c>
      <c r="B7" s="9" t="s">
        <v>148</v>
      </c>
      <c r="C7" s="5" t="s">
        <v>164</v>
      </c>
      <c r="D7" s="5">
        <v>2</v>
      </c>
      <c r="E7" s="76" t="str">
        <f t="shared" si="22"/>
        <v>L2</v>
      </c>
      <c r="F7" s="5">
        <v>1</v>
      </c>
      <c r="G7" s="5">
        <v>11</v>
      </c>
      <c r="H7" s="6">
        <v>0.30277777777777776</v>
      </c>
      <c r="I7" s="6">
        <v>0.38194444444444442</v>
      </c>
      <c r="J7" s="7">
        <f>VLOOKUP(E7,LATLON!$A$2:$C$19,2)</f>
        <v>-5.4811319999999997</v>
      </c>
      <c r="K7" s="7">
        <f>VLOOKUP(E7,LATLON!$A$2:$C$19,3)</f>
        <v>119.31211</v>
      </c>
      <c r="L7" s="5">
        <v>65</v>
      </c>
      <c r="M7" s="5">
        <v>30</v>
      </c>
      <c r="N7" s="5" t="s">
        <v>165</v>
      </c>
      <c r="O7" s="5">
        <v>3</v>
      </c>
      <c r="P7" s="6">
        <f t="shared" si="23"/>
        <v>7.9166666666666663E-2</v>
      </c>
      <c r="Q7" s="6" t="s">
        <v>170</v>
      </c>
      <c r="R7" s="5" t="s">
        <v>163</v>
      </c>
      <c r="S7" s="5">
        <v>0.38</v>
      </c>
      <c r="T7" s="5" t="s">
        <v>157</v>
      </c>
      <c r="U7" s="8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9" t="s">
        <v>167</v>
      </c>
      <c r="B8" s="9" t="s">
        <v>148</v>
      </c>
      <c r="C8" s="5" t="s">
        <v>164</v>
      </c>
      <c r="D8" s="5">
        <v>1</v>
      </c>
      <c r="E8" s="76" t="str">
        <f t="shared" si="22"/>
        <v>L1</v>
      </c>
      <c r="F8" s="5">
        <v>2</v>
      </c>
      <c r="G8" s="5">
        <v>5</v>
      </c>
      <c r="H8" s="6">
        <v>0.30763888888888891</v>
      </c>
      <c r="I8" s="6">
        <v>0.38541666666666669</v>
      </c>
      <c r="J8" s="7">
        <f>VLOOKUP(E8,LATLON!$A$2:$C$19,2)</f>
        <v>-5.4810160000000003</v>
      </c>
      <c r="K8" s="7">
        <f>VLOOKUP(E8,LATLON!$A$2:$C$19,3)</f>
        <v>119.31128099999999</v>
      </c>
      <c r="L8" s="5">
        <v>62</v>
      </c>
      <c r="M8" s="5">
        <v>30</v>
      </c>
      <c r="N8" s="5" t="s">
        <v>166</v>
      </c>
      <c r="O8" s="5">
        <v>3</v>
      </c>
      <c r="P8" s="6">
        <f t="shared" si="23"/>
        <v>7.7777777777777779E-2</v>
      </c>
      <c r="Q8" s="6" t="s">
        <v>171</v>
      </c>
      <c r="R8" s="5" t="s">
        <v>163</v>
      </c>
      <c r="S8" s="5">
        <v>0.38</v>
      </c>
      <c r="T8" s="5" t="s">
        <v>157</v>
      </c>
      <c r="U8" s="8"/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9" t="s">
        <v>167</v>
      </c>
      <c r="B9" s="9" t="s">
        <v>148</v>
      </c>
      <c r="C9" s="5" t="s">
        <v>164</v>
      </c>
      <c r="D9" s="5">
        <v>3</v>
      </c>
      <c r="E9" s="76" t="str">
        <f t="shared" si="22"/>
        <v>L3</v>
      </c>
      <c r="F9" s="5">
        <v>3</v>
      </c>
      <c r="G9" s="5">
        <v>12</v>
      </c>
      <c r="H9" s="6">
        <v>0.31597222222222221</v>
      </c>
      <c r="I9" s="6">
        <v>0.3743055555555555</v>
      </c>
      <c r="J9" s="7">
        <f>VLOOKUP(E9,LATLON!$A$2:$C$19,2)</f>
        <v>-5.4793599999999998</v>
      </c>
      <c r="K9" s="7">
        <f>VLOOKUP(E9,LATLON!$A$2:$C$19,3)</f>
        <v>119.312033</v>
      </c>
      <c r="L9" s="5">
        <v>54</v>
      </c>
      <c r="M9" s="5">
        <v>29</v>
      </c>
      <c r="N9" s="5" t="s">
        <v>168</v>
      </c>
      <c r="O9" s="5">
        <v>3</v>
      </c>
      <c r="P9" s="6">
        <f t="shared" si="23"/>
        <v>5.8333333333333293E-2</v>
      </c>
      <c r="Q9" s="6" t="s">
        <v>172</v>
      </c>
      <c r="R9" s="5" t="s">
        <v>163</v>
      </c>
      <c r="S9" s="5">
        <v>0.38</v>
      </c>
      <c r="T9" s="5" t="s">
        <v>157</v>
      </c>
      <c r="U9" s="8"/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9" t="s">
        <v>167</v>
      </c>
      <c r="B10" s="9" t="s">
        <v>148</v>
      </c>
      <c r="C10" s="5" t="s">
        <v>157</v>
      </c>
      <c r="D10" s="5">
        <v>1</v>
      </c>
      <c r="E10" s="76" t="str">
        <f t="shared" si="22"/>
        <v>D1</v>
      </c>
      <c r="F10" s="5">
        <v>4</v>
      </c>
      <c r="G10" s="5" t="s">
        <v>160</v>
      </c>
      <c r="H10" s="6">
        <v>0.31944444444444448</v>
      </c>
      <c r="I10" s="6">
        <v>0.37638888888888888</v>
      </c>
      <c r="J10" s="7">
        <f>VLOOKUP(E10,LATLON!$A$2:$C$19,2)</f>
        <v>-5.4793240000000001</v>
      </c>
      <c r="K10" s="7">
        <f>VLOOKUP(E10,LATLON!$A$2:$C$19,3)</f>
        <v>119.31157399999999</v>
      </c>
      <c r="L10" s="5">
        <v>67</v>
      </c>
      <c r="M10" s="5">
        <v>44</v>
      </c>
      <c r="N10" s="5" t="s">
        <v>169</v>
      </c>
      <c r="O10" s="5">
        <v>3</v>
      </c>
      <c r="P10" s="6">
        <f t="shared" si="23"/>
        <v>5.6944444444444409E-2</v>
      </c>
      <c r="Q10" s="6" t="s">
        <v>173</v>
      </c>
      <c r="R10" s="5" t="s">
        <v>163</v>
      </c>
      <c r="S10" s="5">
        <v>0.38</v>
      </c>
      <c r="T10" s="5" t="s">
        <v>157</v>
      </c>
      <c r="U10" s="8"/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9" t="s">
        <v>174</v>
      </c>
      <c r="B11" s="9" t="s">
        <v>175</v>
      </c>
      <c r="C11" s="5" t="s">
        <v>157</v>
      </c>
      <c r="D11" s="5">
        <v>4</v>
      </c>
      <c r="E11" s="76" t="str">
        <f t="shared" si="22"/>
        <v>D4</v>
      </c>
      <c r="F11" s="5">
        <v>1</v>
      </c>
      <c r="G11" s="5" t="s">
        <v>160</v>
      </c>
      <c r="H11" s="6">
        <v>0.31111111111111112</v>
      </c>
      <c r="I11" s="6">
        <v>0.3972222222222222</v>
      </c>
      <c r="J11" s="7">
        <f>VLOOKUP(E11,LATLON!$A$2:$C$19,2)</f>
        <v>-5.468826</v>
      </c>
      <c r="K11" s="7">
        <f>VLOOKUP(E11,LATLON!$A$2:$C$19,3)</f>
        <v>119.300459</v>
      </c>
      <c r="L11" s="5">
        <v>50</v>
      </c>
      <c r="M11" s="5">
        <v>18</v>
      </c>
      <c r="N11" s="5" t="s">
        <v>176</v>
      </c>
      <c r="O11" s="5">
        <v>5</v>
      </c>
      <c r="P11" s="6">
        <f t="shared" si="23"/>
        <v>8.6111111111111083E-2</v>
      </c>
      <c r="Q11" s="6" t="s">
        <v>171</v>
      </c>
      <c r="R11" s="5" t="s">
        <v>163</v>
      </c>
      <c r="S11" s="5">
        <v>0.5</v>
      </c>
      <c r="T11" s="5" t="s">
        <v>157</v>
      </c>
      <c r="U11" s="8"/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9"/>
      <c r="B12" s="9"/>
      <c r="C12" s="5" t="s">
        <v>164</v>
      </c>
      <c r="D12" s="5">
        <v>6</v>
      </c>
      <c r="E12" s="76" t="str">
        <f t="shared" si="22"/>
        <v>L6</v>
      </c>
      <c r="F12" s="5">
        <v>2</v>
      </c>
      <c r="G12" s="5">
        <v>11</v>
      </c>
      <c r="H12" s="6">
        <v>0.3125</v>
      </c>
      <c r="I12" s="6">
        <v>0.3972222222222222</v>
      </c>
      <c r="J12" s="7">
        <f>VLOOKUP(E12,LATLON!$A$2:$C$19,2)</f>
        <v>-5.4686510000000004</v>
      </c>
      <c r="K12" s="7">
        <f>VLOOKUP(E12,LATLON!$A$2:$C$19,3)</f>
        <v>119.300428</v>
      </c>
      <c r="L12" s="5">
        <v>50</v>
      </c>
      <c r="M12" s="5">
        <v>22</v>
      </c>
      <c r="N12" s="5" t="s">
        <v>177</v>
      </c>
      <c r="O12" s="5">
        <v>4</v>
      </c>
      <c r="P12" s="6">
        <f t="shared" si="23"/>
        <v>8.4722222222222199E-2</v>
      </c>
      <c r="Q12" s="6" t="s">
        <v>162</v>
      </c>
      <c r="R12" s="5" t="s">
        <v>163</v>
      </c>
      <c r="S12" s="5">
        <v>0.5</v>
      </c>
      <c r="T12" s="5" t="s">
        <v>157</v>
      </c>
      <c r="U12" s="8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9"/>
      <c r="B13" s="9"/>
      <c r="C13" s="5" t="s">
        <v>157</v>
      </c>
      <c r="D13" s="5">
        <v>5</v>
      </c>
      <c r="E13" s="76" t="str">
        <f t="shared" si="22"/>
        <v>D5</v>
      </c>
      <c r="F13" s="5">
        <v>3</v>
      </c>
      <c r="G13" s="5">
        <v>5</v>
      </c>
      <c r="H13" s="6">
        <v>0.31805555555555554</v>
      </c>
      <c r="I13" s="6">
        <v>0.39097222222222222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40</v>
      </c>
      <c r="M13" s="5">
        <v>15</v>
      </c>
      <c r="N13" s="5" t="s">
        <v>178</v>
      </c>
      <c r="O13" s="5">
        <v>3</v>
      </c>
      <c r="P13" s="6">
        <f t="shared" si="23"/>
        <v>7.2916666666666685E-2</v>
      </c>
      <c r="Q13" s="6" t="s">
        <v>173</v>
      </c>
      <c r="R13" s="5" t="s">
        <v>163</v>
      </c>
      <c r="S13" s="5">
        <v>0.5</v>
      </c>
      <c r="T13" s="5" t="s">
        <v>157</v>
      </c>
      <c r="U13" s="8" t="s">
        <v>179</v>
      </c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9"/>
      <c r="B14" s="9"/>
      <c r="C14" s="5" t="s">
        <v>164</v>
      </c>
      <c r="D14" s="5">
        <v>5</v>
      </c>
      <c r="E14" s="76" t="str">
        <f t="shared" si="22"/>
        <v>L5</v>
      </c>
      <c r="F14" s="5">
        <v>4</v>
      </c>
      <c r="G14" s="5">
        <v>12</v>
      </c>
      <c r="H14" s="6">
        <v>0.32013888888888892</v>
      </c>
      <c r="I14" s="6">
        <v>0.39097222222222222</v>
      </c>
      <c r="J14" s="7">
        <f>VLOOKUP(E14,LATLON!$A$2:$C$19,2)</f>
        <v>-5.4682510000000004</v>
      </c>
      <c r="K14" s="7">
        <f>VLOOKUP(E14,LATLON!$A$2:$C$19,3)</f>
        <v>119.301957</v>
      </c>
      <c r="L14" s="5">
        <v>40</v>
      </c>
      <c r="M14" s="5">
        <v>11</v>
      </c>
      <c r="N14" s="5" t="s">
        <v>180</v>
      </c>
      <c r="O14" s="5">
        <v>3</v>
      </c>
      <c r="P14" s="6">
        <f t="shared" si="23"/>
        <v>7.0833333333333304E-2</v>
      </c>
      <c r="Q14" s="6" t="s">
        <v>153</v>
      </c>
      <c r="R14" s="5" t="s">
        <v>163</v>
      </c>
      <c r="S14" s="5">
        <v>0.5</v>
      </c>
      <c r="T14" s="5" t="s">
        <v>157</v>
      </c>
      <c r="U14" s="8"/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2" si="25">AB14-AC14-AD14</f>
        <v>0</v>
      </c>
      <c r="AF14" s="21"/>
      <c r="AG14" s="21"/>
      <c r="AH14" s="22"/>
      <c r="AI14" s="29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9"/>
      <c r="B15" s="9"/>
      <c r="C15" s="5" t="s">
        <v>164</v>
      </c>
      <c r="D15" s="5">
        <v>4</v>
      </c>
      <c r="E15" s="76" t="str">
        <f t="shared" si="22"/>
        <v>L4</v>
      </c>
      <c r="F15" s="5">
        <v>5</v>
      </c>
      <c r="G15" s="5">
        <v>14</v>
      </c>
      <c r="H15" s="6">
        <v>0.32569444444444445</v>
      </c>
      <c r="I15" s="6">
        <v>0.3840277777777778</v>
      </c>
      <c r="J15" s="7">
        <f>VLOOKUP(E15,LATLON!$A$2:$C$19,2)</f>
        <v>-5.4663769999999996</v>
      </c>
      <c r="K15" s="7">
        <f>VLOOKUP(E15,LATLON!$A$2:$C$19,3)</f>
        <v>119.30229</v>
      </c>
      <c r="L15" s="5">
        <v>50</v>
      </c>
      <c r="M15" s="5">
        <v>23</v>
      </c>
      <c r="N15" s="5" t="s">
        <v>182</v>
      </c>
      <c r="O15" s="5">
        <v>4</v>
      </c>
      <c r="P15" s="6">
        <f t="shared" si="23"/>
        <v>5.8333333333333348E-2</v>
      </c>
      <c r="Q15" s="6" t="s">
        <v>183</v>
      </c>
      <c r="R15" s="5" t="s">
        <v>163</v>
      </c>
      <c r="S15" s="5">
        <v>0.43</v>
      </c>
      <c r="T15" s="5" t="s">
        <v>157</v>
      </c>
      <c r="U15" s="8" t="s">
        <v>184</v>
      </c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9"/>
      <c r="B16" s="9"/>
      <c r="C16" s="5" t="s">
        <v>157</v>
      </c>
      <c r="D16" s="5">
        <v>6</v>
      </c>
      <c r="E16" s="76" t="str">
        <f t="shared" si="22"/>
        <v>D6</v>
      </c>
      <c r="F16" s="5">
        <v>6</v>
      </c>
      <c r="G16" s="5">
        <v>1</v>
      </c>
      <c r="H16" s="6">
        <v>0.32916666666666666</v>
      </c>
      <c r="I16" s="6">
        <v>0.38680555555555557</v>
      </c>
      <c r="J16" s="7">
        <f>VLOOKUP(E16,LATLON!$A$2:$C$19,2)</f>
        <v>-5.4671349999999999</v>
      </c>
      <c r="K16" s="7">
        <f>VLOOKUP(E16,LATLON!$A$2:$C$19,3)</f>
        <v>119.302812</v>
      </c>
      <c r="L16" s="5">
        <v>42</v>
      </c>
      <c r="M16" s="5">
        <v>18</v>
      </c>
      <c r="N16" s="5" t="s">
        <v>185</v>
      </c>
      <c r="O16" s="5">
        <v>3</v>
      </c>
      <c r="P16" s="6">
        <f t="shared" si="23"/>
        <v>5.7638888888888906E-2</v>
      </c>
      <c r="Q16" s="6" t="s">
        <v>186</v>
      </c>
      <c r="R16" s="5" t="s">
        <v>163</v>
      </c>
      <c r="S16" s="5">
        <v>0.43</v>
      </c>
      <c r="T16" s="5" t="s">
        <v>157</v>
      </c>
      <c r="U16" s="8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9" t="s">
        <v>187</v>
      </c>
      <c r="B17" s="9"/>
      <c r="C17" s="5" t="s">
        <v>157</v>
      </c>
      <c r="D17" s="5">
        <v>5</v>
      </c>
      <c r="E17" s="76" t="str">
        <f t="shared" si="22"/>
        <v>D5</v>
      </c>
      <c r="F17" s="5">
        <v>1</v>
      </c>
      <c r="G17" s="5">
        <v>5</v>
      </c>
      <c r="H17" s="6">
        <v>0.30694444444444441</v>
      </c>
      <c r="I17" s="6">
        <v>0.4069444444444445</v>
      </c>
      <c r="J17" s="7">
        <f>VLOOKUP(E17,LATLON!$A$2:$C$19,2)</f>
        <v>-5.4682649999999997</v>
      </c>
      <c r="K17" s="7">
        <f>VLOOKUP(E17,LATLON!$A$2:$C$19,3)</f>
        <v>119.30207900000001</v>
      </c>
      <c r="L17" s="5">
        <v>43</v>
      </c>
      <c r="M17" s="5">
        <v>20</v>
      </c>
      <c r="N17" s="5" t="s">
        <v>188</v>
      </c>
      <c r="O17" s="5">
        <v>3</v>
      </c>
      <c r="P17" s="6">
        <f t="shared" si="23"/>
        <v>0.10000000000000009</v>
      </c>
      <c r="Q17" s="6" t="s">
        <v>170</v>
      </c>
      <c r="R17" s="5" t="s">
        <v>163</v>
      </c>
      <c r="S17" s="5">
        <v>0.55000000000000004</v>
      </c>
      <c r="T17" s="5" t="s">
        <v>157</v>
      </c>
      <c r="U17" s="8" t="s">
        <v>189</v>
      </c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29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9"/>
      <c r="B18" s="9"/>
      <c r="C18" s="5" t="s">
        <v>164</v>
      </c>
      <c r="D18" s="5">
        <v>4</v>
      </c>
      <c r="E18" s="76" t="str">
        <f t="shared" si="22"/>
        <v>L4</v>
      </c>
      <c r="F18" s="5">
        <v>2</v>
      </c>
      <c r="G18" s="5">
        <v>12</v>
      </c>
      <c r="H18" s="6">
        <v>0.31111111111111112</v>
      </c>
      <c r="I18" s="6">
        <v>0.41041666666666665</v>
      </c>
      <c r="J18" s="7">
        <f>VLOOKUP(E18,LATLON!$A$2:$C$19,2)</f>
        <v>-5.4663769999999996</v>
      </c>
      <c r="K18" s="7">
        <f>VLOOKUP(E18,LATLON!$A$2:$C$19,3)</f>
        <v>119.30229</v>
      </c>
      <c r="L18" s="5">
        <v>50</v>
      </c>
      <c r="M18" s="5">
        <v>24</v>
      </c>
      <c r="N18" s="5" t="s">
        <v>190</v>
      </c>
      <c r="O18" s="5">
        <v>3</v>
      </c>
      <c r="P18" s="6">
        <f t="shared" si="23"/>
        <v>9.9305555555555536E-2</v>
      </c>
      <c r="Q18" s="6" t="s">
        <v>156</v>
      </c>
      <c r="R18" s="5" t="s">
        <v>163</v>
      </c>
      <c r="S18" s="5">
        <v>0.55000000000000004</v>
      </c>
      <c r="T18" s="5" t="s">
        <v>157</v>
      </c>
      <c r="U18" s="8" t="s">
        <v>189</v>
      </c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29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9"/>
      <c r="B19" s="9"/>
      <c r="C19" s="5" t="s">
        <v>149</v>
      </c>
      <c r="D19" s="5">
        <v>4</v>
      </c>
      <c r="E19" s="76" t="str">
        <f t="shared" si="22"/>
        <v>E4</v>
      </c>
      <c r="F19" s="5">
        <v>3</v>
      </c>
      <c r="G19" s="5" t="s">
        <v>160</v>
      </c>
      <c r="H19" s="6">
        <v>0.32222222222222224</v>
      </c>
      <c r="I19" s="6">
        <v>0.38055555555555554</v>
      </c>
      <c r="J19" s="7">
        <f>VLOOKUP(E19,LATLON!$A$2:$C$19,2)</f>
        <v>-5.4639509999999998</v>
      </c>
      <c r="K19" s="7">
        <f>VLOOKUP(E19,LATLON!$A$2:$C$19,3)</f>
        <v>119.287291</v>
      </c>
      <c r="L19" s="5">
        <v>75</v>
      </c>
      <c r="M19" s="5">
        <v>64</v>
      </c>
      <c r="N19" s="5" t="s">
        <v>191</v>
      </c>
      <c r="O19" s="5">
        <v>4</v>
      </c>
      <c r="P19" s="6">
        <f t="shared" si="23"/>
        <v>5.8333333333333293E-2</v>
      </c>
      <c r="Q19" s="6" t="s">
        <v>192</v>
      </c>
      <c r="R19" s="5" t="s">
        <v>163</v>
      </c>
      <c r="S19" s="5">
        <v>0.55000000000000004</v>
      </c>
      <c r="T19" s="5" t="s">
        <v>157</v>
      </c>
      <c r="U19" s="8"/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9"/>
      <c r="B20" s="9"/>
      <c r="C20" s="5" t="s">
        <v>149</v>
      </c>
      <c r="D20" s="5">
        <v>6</v>
      </c>
      <c r="E20" s="76" t="str">
        <f t="shared" si="22"/>
        <v>E6</v>
      </c>
      <c r="F20" s="5">
        <v>4</v>
      </c>
      <c r="G20" s="5">
        <v>14</v>
      </c>
      <c r="H20" s="6">
        <v>0.32569444444444445</v>
      </c>
      <c r="I20" s="6">
        <v>0.38263888888888892</v>
      </c>
      <c r="J20" s="7">
        <f>VLOOKUP(E20,LATLON!$A$2:$C$19,2)</f>
        <v>-5.463902</v>
      </c>
      <c r="K20" s="7">
        <f>VLOOKUP(E20,LATLON!$A$2:$C$19,3)</f>
        <v>119.28802</v>
      </c>
      <c r="L20" s="5">
        <v>50</v>
      </c>
      <c r="M20" s="5">
        <v>40</v>
      </c>
      <c r="N20" s="5" t="s">
        <v>193</v>
      </c>
      <c r="O20" s="5">
        <v>3</v>
      </c>
      <c r="P20" s="6">
        <f t="shared" si="23"/>
        <v>5.6944444444444464E-2</v>
      </c>
      <c r="Q20" s="6" t="s">
        <v>194</v>
      </c>
      <c r="R20" s="5" t="s">
        <v>163</v>
      </c>
      <c r="S20" s="5">
        <v>0.52</v>
      </c>
      <c r="T20" s="5" t="s">
        <v>157</v>
      </c>
      <c r="U20" s="8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9"/>
      <c r="B21" s="9"/>
      <c r="C21" s="5" t="s">
        <v>149</v>
      </c>
      <c r="D21" s="5">
        <v>5</v>
      </c>
      <c r="E21" s="76" t="str">
        <f t="shared" si="22"/>
        <v>E5</v>
      </c>
      <c r="F21" s="5">
        <v>5</v>
      </c>
      <c r="G21" s="5">
        <v>11</v>
      </c>
      <c r="H21" s="6">
        <v>0.33333333333333331</v>
      </c>
      <c r="I21" s="6">
        <v>0.38958333333333334</v>
      </c>
      <c r="J21" s="7">
        <f>VLOOKUP(E21,LATLON!$A$2:$C$19,2)</f>
        <v>-5.4620889999999997</v>
      </c>
      <c r="K21" s="7">
        <f>VLOOKUP(E21,LATLON!$A$2:$C$19,3)</f>
        <v>119.286874</v>
      </c>
      <c r="L21" s="5">
        <v>70</v>
      </c>
      <c r="M21" s="5">
        <v>60</v>
      </c>
      <c r="N21" s="5" t="s">
        <v>195</v>
      </c>
      <c r="O21" s="5">
        <v>3</v>
      </c>
      <c r="P21" s="6">
        <f t="shared" si="23"/>
        <v>5.6250000000000022E-2</v>
      </c>
      <c r="Q21" s="5" t="s">
        <v>154</v>
      </c>
      <c r="R21" s="5" t="s">
        <v>163</v>
      </c>
      <c r="S21" s="5">
        <v>0.52</v>
      </c>
      <c r="T21" s="5" t="s">
        <v>157</v>
      </c>
      <c r="U21" s="8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"/>
      <c r="B22" s="9"/>
      <c r="C22" s="11"/>
      <c r="D22" s="11"/>
      <c r="E22" s="77" t="str">
        <f t="shared" si="22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3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4"/>
        <v>0</v>
      </c>
      <c r="AC22" s="82"/>
      <c r="AD22" s="82"/>
      <c r="AE22" s="23">
        <f t="shared" si="25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topLeftCell="A2" workbookViewId="0">
      <selection activeCell="E3" sqref="E3"/>
    </sheetView>
  </sheetViews>
  <sheetFormatPr defaultRowHeight="14.5" x14ac:dyDescent="0.35"/>
  <cols>
    <col min="3" max="3" width="9.453125" bestFit="1" customWidth="1"/>
  </cols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6"/>
    </row>
    <row r="3" spans="1:5" x14ac:dyDescent="0.35">
      <c r="A3" t="s">
        <v>96</v>
      </c>
      <c r="B3">
        <v>988</v>
      </c>
      <c r="C3" s="93">
        <v>45531</v>
      </c>
      <c r="D3" s="56">
        <v>0.38958333333333334</v>
      </c>
      <c r="E3" t="s">
        <v>181</v>
      </c>
    </row>
    <row r="4" spans="1:5" x14ac:dyDescent="0.35">
      <c r="A4" t="s">
        <v>112</v>
      </c>
      <c r="C4" s="93">
        <v>45531</v>
      </c>
      <c r="D4" s="56">
        <v>0.38472222222222219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A3"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2024-08-29T03:19:00Z</dcterms:modified>
</cp:coreProperties>
</file>