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massd-my.sharepoint.com/personal/swulfing_umassd_edu/Documents/Documents/GitHub/TanakekeProject/URUVS/Datasheets/URUV/07.2024/"/>
    </mc:Choice>
  </mc:AlternateContent>
  <xr:revisionPtr revIDLastSave="109" documentId="13_ncr:1_{4E3A1017-3C31-4900-8DF3-D2CF702AC23D}" xr6:coauthVersionLast="47" xr6:coauthVersionMax="47" xr10:uidLastSave="{52383D57-2F54-40B0-A62A-1BC01C6A3D4F}"/>
  <bookViews>
    <workbookView xWindow="-14505" yWindow="-9285" windowWidth="14610" windowHeight="15585" xr2:uid="{00000000-000D-0000-FFFF-FFFF00000000}"/>
  </bookViews>
  <sheets>
    <sheet name="Data" sheetId="2" r:id="rId1"/>
    <sheet name="NOTE" sheetId="7" r:id="rId2"/>
    <sheet name="HOBO" sheetId="4" r:id="rId3"/>
    <sheet name="Metadata" sheetId="6" r:id="rId4"/>
    <sheet name="LATL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2" i="2" l="1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DN22" i="2"/>
  <c r="DN21" i="2"/>
  <c r="DN20" i="2"/>
  <c r="DN19" i="2"/>
  <c r="DN18" i="2"/>
  <c r="DN17" i="2"/>
  <c r="DN16" i="2"/>
  <c r="DN15" i="2"/>
  <c r="DN14" i="2"/>
  <c r="DN13" i="2"/>
  <c r="DN12" i="2"/>
  <c r="DN11" i="2"/>
  <c r="DN10" i="2"/>
  <c r="DN9" i="2"/>
  <c r="DN8" i="2"/>
  <c r="DN7" i="2"/>
  <c r="DN6" i="2"/>
  <c r="DN5" i="2"/>
  <c r="DN4" i="2"/>
  <c r="DN3" i="2"/>
  <c r="DN2" i="2"/>
  <c r="CJ22" i="2"/>
  <c r="CJ21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DQ22" i="2"/>
  <c r="DQ21" i="2"/>
  <c r="DQ20" i="2"/>
  <c r="DQ19" i="2"/>
  <c r="DQ18" i="2"/>
  <c r="DQ17" i="2"/>
  <c r="DQ16" i="2"/>
  <c r="DQ15" i="2"/>
  <c r="DQ14" i="2"/>
  <c r="DQ13" i="2"/>
  <c r="DQ12" i="2"/>
  <c r="DQ11" i="2"/>
  <c r="DQ10" i="2"/>
  <c r="DQ9" i="2"/>
  <c r="DQ8" i="2"/>
  <c r="DQ7" i="2"/>
  <c r="DQ6" i="2"/>
  <c r="DQ5" i="2"/>
  <c r="DQ4" i="2"/>
  <c r="DQ3" i="2"/>
  <c r="DQ2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F2" i="2"/>
  <c r="DE22" i="2"/>
  <c r="DE21" i="2"/>
  <c r="DE20" i="2"/>
  <c r="DE19" i="2"/>
  <c r="DE18" i="2"/>
  <c r="DE17" i="2"/>
  <c r="DE16" i="2"/>
  <c r="DE15" i="2"/>
  <c r="DE14" i="2"/>
  <c r="DE13" i="2"/>
  <c r="DE12" i="2"/>
  <c r="DE11" i="2"/>
  <c r="DE10" i="2"/>
  <c r="DE9" i="2"/>
  <c r="DE8" i="2"/>
  <c r="DE7" i="2"/>
  <c r="DE6" i="2"/>
  <c r="DE5" i="2"/>
  <c r="DE4" i="2"/>
  <c r="DE3" i="2"/>
  <c r="DE2" i="2"/>
  <c r="CP22" i="2"/>
  <c r="CP21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G22" i="2"/>
  <c r="CG21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DW24" i="2"/>
  <c r="DW23" i="2"/>
  <c r="DW22" i="2"/>
  <c r="DW21" i="2"/>
  <c r="DW20" i="2"/>
  <c r="DW19" i="2"/>
  <c r="DW18" i="2"/>
  <c r="DW17" i="2"/>
  <c r="DW16" i="2"/>
  <c r="DW15" i="2"/>
  <c r="DW14" i="2"/>
  <c r="DW13" i="2"/>
  <c r="DW12" i="2"/>
  <c r="DW11" i="2"/>
  <c r="DW10" i="2"/>
  <c r="DW9" i="2"/>
  <c r="DW8" i="2"/>
  <c r="DW7" i="2"/>
  <c r="DW6" i="2"/>
  <c r="DW5" i="2"/>
  <c r="DW4" i="2"/>
  <c r="DW3" i="2"/>
  <c r="DW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E19" i="6"/>
  <c r="J19" i="6" s="1"/>
  <c r="AM18" i="6"/>
  <c r="AB18" i="6"/>
  <c r="AE18" i="6" s="1"/>
  <c r="P18" i="6"/>
  <c r="E18" i="6"/>
  <c r="K18" i="6" s="1"/>
  <c r="AM17" i="6"/>
  <c r="AB17" i="6"/>
  <c r="AE17" i="6" s="1"/>
  <c r="P17" i="6"/>
  <c r="E17" i="6"/>
  <c r="K17" i="6" s="1"/>
  <c r="AM16" i="6"/>
  <c r="AB16" i="6"/>
  <c r="AE16" i="6" s="1"/>
  <c r="P16" i="6"/>
  <c r="K16" i="6"/>
  <c r="E16" i="6"/>
  <c r="J16" i="6" s="1"/>
  <c r="AM15" i="6"/>
  <c r="AB15" i="6"/>
  <c r="AE15" i="6" s="1"/>
  <c r="P15" i="6"/>
  <c r="E15" i="6"/>
  <c r="K15" i="6" s="1"/>
  <c r="AM14" i="6"/>
  <c r="AB14" i="6"/>
  <c r="AE14" i="6" s="1"/>
  <c r="P14" i="6"/>
  <c r="E14" i="6"/>
  <c r="K14" i="6" s="1"/>
  <c r="AM13" i="6"/>
  <c r="AB13" i="6"/>
  <c r="AE13" i="6" s="1"/>
  <c r="P13" i="6"/>
  <c r="E13" i="6"/>
  <c r="K13" i="6" s="1"/>
  <c r="AM12" i="6"/>
  <c r="AB12" i="6"/>
  <c r="AE12" i="6" s="1"/>
  <c r="P12" i="6"/>
  <c r="E12" i="6"/>
  <c r="K12" i="6" s="1"/>
  <c r="AM11" i="6"/>
  <c r="AB11" i="6"/>
  <c r="AE11" i="6" s="1"/>
  <c r="P11" i="6"/>
  <c r="E11" i="6"/>
  <c r="K11" i="6" s="1"/>
  <c r="AM10" i="6"/>
  <c r="AB10" i="6"/>
  <c r="AE10" i="6" s="1"/>
  <c r="P10" i="6"/>
  <c r="E10" i="6"/>
  <c r="K10" i="6" s="1"/>
  <c r="AM9" i="6"/>
  <c r="AB9" i="6"/>
  <c r="AE9" i="6" s="1"/>
  <c r="P9" i="6"/>
  <c r="E9" i="6"/>
  <c r="K9" i="6" s="1"/>
  <c r="AM8" i="6"/>
  <c r="AB8" i="6"/>
  <c r="AE8" i="6" s="1"/>
  <c r="P8" i="6"/>
  <c r="E8" i="6"/>
  <c r="K8" i="6" s="1"/>
  <c r="AM7" i="6"/>
  <c r="AB7" i="6"/>
  <c r="AE7" i="6" s="1"/>
  <c r="P7" i="6"/>
  <c r="E7" i="6"/>
  <c r="K7" i="6" s="1"/>
  <c r="AM6" i="6"/>
  <c r="AB6" i="6"/>
  <c r="AE6" i="6" s="1"/>
  <c r="P6" i="6"/>
  <c r="E6" i="6"/>
  <c r="K6" i="6" s="1"/>
  <c r="AM5" i="6"/>
  <c r="AB5" i="6"/>
  <c r="AE5" i="6" s="1"/>
  <c r="P5" i="6"/>
  <c r="E5" i="6"/>
  <c r="J5" i="6" s="1"/>
  <c r="AM4" i="6"/>
  <c r="AB4" i="6"/>
  <c r="AE4" i="6" s="1"/>
  <c r="P4" i="6"/>
  <c r="E4" i="6"/>
  <c r="K4" i="6" s="1"/>
  <c r="AM3" i="6"/>
  <c r="AB3" i="6"/>
  <c r="AE3" i="6" s="1"/>
  <c r="P3" i="6"/>
  <c r="E3" i="6"/>
  <c r="K3" i="6" s="1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7" i="6" l="1"/>
  <c r="J9" i="6"/>
  <c r="J3" i="6"/>
  <c r="J6" i="6"/>
  <c r="K5" i="6"/>
  <c r="J8" i="6"/>
  <c r="J11" i="6"/>
  <c r="J14" i="6"/>
  <c r="J17" i="6"/>
  <c r="K19" i="6"/>
  <c r="J4" i="6"/>
  <c r="J12" i="6"/>
  <c r="J20" i="6"/>
  <c r="J15" i="6"/>
  <c r="J10" i="6"/>
  <c r="J18" i="6"/>
  <c r="J13" i="6"/>
  <c r="J21" i="6"/>
  <c r="J22" i="6"/>
  <c r="DT22" i="2"/>
  <c r="DT21" i="2"/>
  <c r="DT20" i="2"/>
  <c r="DT19" i="2"/>
  <c r="DT18" i="2"/>
  <c r="DT17" i="2"/>
  <c r="DT16" i="2"/>
  <c r="DT15" i="2"/>
  <c r="DT14" i="2"/>
  <c r="DT13" i="2"/>
  <c r="DT12" i="2"/>
  <c r="DT11" i="2"/>
  <c r="DT10" i="2"/>
  <c r="DT9" i="2"/>
  <c r="DT8" i="2"/>
  <c r="DT7" i="2"/>
  <c r="DT6" i="2"/>
  <c r="DT5" i="2"/>
  <c r="DT4" i="2"/>
  <c r="DT3" i="2"/>
  <c r="DT2" i="2"/>
  <c r="DZ21" i="2"/>
  <c r="DZ22" i="2"/>
  <c r="DK21" i="2"/>
  <c r="DK22" i="2"/>
  <c r="DH21" i="2"/>
  <c r="DH22" i="2"/>
  <c r="DB21" i="2"/>
  <c r="DB22" i="2"/>
  <c r="CY21" i="2"/>
  <c r="CY22" i="2"/>
  <c r="CV21" i="2"/>
  <c r="CV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V20" i="2" l="1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DK20" i="2"/>
  <c r="DK19" i="2"/>
  <c r="DK18" i="2"/>
  <c r="DK17" i="2"/>
  <c r="DK16" i="2"/>
  <c r="DK15" i="2"/>
  <c r="DK14" i="2"/>
  <c r="DK13" i="2"/>
  <c r="DK12" i="2"/>
  <c r="DK11" i="2"/>
  <c r="DK10" i="2"/>
  <c r="DK9" i="2"/>
  <c r="DK8" i="2"/>
  <c r="DK7" i="2"/>
  <c r="DK6" i="2"/>
  <c r="DK5" i="2"/>
  <c r="DK4" i="2"/>
  <c r="DK3" i="2"/>
  <c r="DK2" i="2"/>
  <c r="DH20" i="2"/>
  <c r="DH19" i="2"/>
  <c r="DH18" i="2"/>
  <c r="DH17" i="2"/>
  <c r="DH16" i="2"/>
  <c r="DH15" i="2"/>
  <c r="DH14" i="2"/>
  <c r="DH13" i="2"/>
  <c r="DH12" i="2"/>
  <c r="DH11" i="2"/>
  <c r="DH10" i="2"/>
  <c r="DH9" i="2"/>
  <c r="DH8" i="2"/>
  <c r="DH7" i="2"/>
  <c r="DH6" i="2"/>
  <c r="DH5" i="2"/>
  <c r="DH4" i="2"/>
  <c r="DH3" i="2"/>
  <c r="DH2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D20" i="2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22" i="2" l="1"/>
  <c r="L22" i="2"/>
  <c r="L21" i="2"/>
  <c r="K21" i="2"/>
  <c r="K20" i="2"/>
  <c r="L20" i="2"/>
  <c r="K19" i="2"/>
  <c r="L19" i="2"/>
  <c r="K18" i="2"/>
  <c r="L18" i="2"/>
  <c r="L17" i="2"/>
  <c r="K17" i="2"/>
  <c r="K16" i="2"/>
  <c r="L16" i="2"/>
  <c r="L15" i="2"/>
  <c r="K15" i="2"/>
  <c r="L14" i="2"/>
  <c r="K14" i="2"/>
  <c r="L13" i="2"/>
  <c r="K13" i="2"/>
  <c r="K12" i="2"/>
  <c r="L12" i="2"/>
  <c r="K11" i="2"/>
  <c r="L11" i="2"/>
  <c r="K10" i="2"/>
  <c r="L10" i="2"/>
  <c r="L9" i="2"/>
  <c r="K9" i="2"/>
  <c r="L8" i="2"/>
  <c r="K8" i="2"/>
  <c r="K7" i="2"/>
  <c r="L7" i="2"/>
  <c r="L6" i="2"/>
  <c r="K6" i="2"/>
  <c r="K5" i="2"/>
  <c r="L5" i="2"/>
  <c r="L4" i="2"/>
  <c r="K4" i="2"/>
  <c r="K3" i="2"/>
  <c r="L3" i="2"/>
  <c r="L2" i="2"/>
  <c r="K2" i="2"/>
  <c r="DZ2" i="2"/>
  <c r="DZ3" i="2"/>
  <c r="DZ4" i="2"/>
  <c r="DZ5" i="2"/>
  <c r="DZ6" i="2"/>
  <c r="DZ7" i="2"/>
  <c r="DZ8" i="2"/>
  <c r="DZ9" i="2"/>
  <c r="DZ10" i="2"/>
  <c r="DZ11" i="2"/>
  <c r="DZ12" i="2"/>
  <c r="DZ13" i="2"/>
  <c r="BX2" i="2"/>
  <c r="BX3" i="2"/>
  <c r="BX4" i="2"/>
  <c r="BX5" i="2"/>
  <c r="BX6" i="2"/>
  <c r="BX7" i="2"/>
  <c r="BX8" i="2"/>
  <c r="BX9" i="2"/>
  <c r="BX10" i="2"/>
  <c r="BX11" i="2"/>
  <c r="BX12" i="2"/>
  <c r="BX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DZ20" i="2" l="1"/>
  <c r="DZ19" i="2"/>
  <c r="DZ18" i="2"/>
  <c r="DZ17" i="2"/>
  <c r="DZ16" i="2"/>
  <c r="DZ15" i="2"/>
  <c r="DZ14" i="2"/>
  <c r="BX20" i="2"/>
  <c r="BX19" i="2"/>
  <c r="BX18" i="2"/>
  <c r="BX17" i="2"/>
  <c r="BX16" i="2"/>
  <c r="BX15" i="2"/>
  <c r="BX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<sst xmlns="http://schemas.openxmlformats.org/spreadsheetml/2006/main" count="380" uniqueCount="227">
  <si>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</si>
  <si>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</si>
  <si>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</si>
  <si>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</si>
  <si>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</si>
  <si>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</si>
  <si>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</si>
  <si>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</si>
  <si>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</si>
  <si>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</si>
  <si>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</si>
  <si>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</si>
  <si>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</si>
  <si>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</si>
  <si>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</si>
  <si>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</si>
  <si>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</si>
  <si>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</si>
  <si>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</si>
  <si>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</si>
  <si>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</si>
  <si>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</si>
  <si>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</si>
  <si>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</si>
  <si>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</si>
  <si>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</si>
  <si>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</si>
  <si>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</si>
  <si>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</si>
  <si>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</si>
  <si>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</si>
  <si>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</si>
  <si>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</si>
  <si>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</si>
  <si>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</si>
  <si>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</si>
  <si>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</si>
  <si>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</si>
  <si>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</si>
  <si>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</si>
  <si>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</si>
  <si>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</si>
  <si>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</si>
  <si>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</si>
  <si>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</si>
  <si>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</si>
  <si>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</si>
  <si>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</si>
  <si>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</si>
  <si>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</si>
  <si>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</si>
  <si>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</si>
  <si>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</si>
  <si>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</si>
  <si>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</si>
  <si>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</si>
  <si>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</si>
  <si>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</si>
  <si>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</si>
  <si>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</si>
  <si>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</si>
  <si>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</si>
  <si>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</si>
  <si>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</si>
  <si>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</si>
  <si>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</si>
  <si>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</si>
  <si>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</si>
  <si>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</si>
  <si>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</si>
  <si>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</si>
  <si>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</si>
  <si>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</si>
  <si>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</si>
  <si>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</si>
  <si>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</si>
  <si>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</si>
  <si>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</si>
  <si>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</si>
  <si>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</si>
  <si>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</si>
  <si>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</si>
  <si>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</si>
  <si>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</si>
  <si>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</si>
  <si>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</si>
  <si>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</si>
  <si>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</si>
  <si>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</si>
  <si>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</si>
  <si>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</si>
  <si>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</si>
  <si>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</si>
  <si>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</si>
  <si>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</si>
  <si>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</si>
  <si>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</si>
  <si>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</si>
  <si>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</si>
  <si>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</si>
  <si>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</si>
  <si>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</si>
  <si>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</si>
  <si>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</si>
  <si>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</si>
  <si>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</si>
  <si>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</si>
  <si>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</si>
  <si>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</si>
  <si>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</si>
  <si>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</si>
  <si>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</si>
  <si>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</si>
  <si>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</si>
  <si>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</si>
  <si>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</si>
  <si>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</si>
  <si>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</si>
  <si>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</si>
  <si>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</si>
  <si>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</si>
  <si>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</si>
  <si>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</si>
  <si>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</si>
  <si>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</si>
  <si>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</si>
  <si>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</si>
  <si>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</si>
  <si>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</si>
  <si>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</si>
  <si>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</si>
  <si>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</si>
  <si>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</si>
  <si>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</si>
  <si>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</si>
  <si>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</si>
  <si>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</si>
  <si>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</si>
  <si>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</si>
  <si>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</si>
  <si>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</si>
  <si>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</si>
  <si>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</si>
  <si>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</si>
  <si>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</si>
  <si>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</si>
  <si>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</si>
  <si>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30/07/2024</t>
  </si>
  <si>
    <t>TMP</t>
  </si>
  <si>
    <t>D</t>
  </si>
  <si>
    <t>30_07_2024_0639_C5_D1_TMPD2</t>
  </si>
  <si>
    <t>B18</t>
  </si>
  <si>
    <t>SUNNY</t>
  </si>
  <si>
    <t>I</t>
  </si>
  <si>
    <t>30_07_2024_0646_C14_D2_TMPD3</t>
  </si>
  <si>
    <t>B11</t>
  </si>
  <si>
    <t>E</t>
  </si>
  <si>
    <t>CNEW</t>
  </si>
  <si>
    <t>30_07_2024_0721_CNEW_D3_TMPE1</t>
  </si>
  <si>
    <t>B21</t>
  </si>
  <si>
    <t>30_07_2024_0730_C11_D4_TMPE2</t>
  </si>
  <si>
    <t>UNNAME</t>
  </si>
  <si>
    <t>30_07_2024_0738_C12_D5_TMPE3</t>
  </si>
  <si>
    <t>B6</t>
  </si>
  <si>
    <t>31/07/2023</t>
  </si>
  <si>
    <t>31_07_2024_0640_C14_D1_TMPD1</t>
  </si>
  <si>
    <t>B20</t>
  </si>
  <si>
    <t>L</t>
  </si>
  <si>
    <t>31_07_2024_0645_C1_D2_TMPL3</t>
  </si>
  <si>
    <t>B25</t>
  </si>
  <si>
    <t>31_07_2024_0700_C5_D3_TMPL2</t>
  </si>
  <si>
    <t>B2</t>
  </si>
  <si>
    <t>31_07_2024_0717_CNEW_D4_TMPL1</t>
  </si>
  <si>
    <t>BN2</t>
  </si>
  <si>
    <t>31_07_2024_0738_C12_D5_TMPE2</t>
  </si>
  <si>
    <t>B19</t>
  </si>
  <si>
    <t>REDO</t>
  </si>
  <si>
    <t>VIDEO JELEK. ULANGI</t>
  </si>
  <si>
    <t>LTP</t>
  </si>
  <si>
    <t>01_08_2024_0629_C14_D1_LTPE6</t>
  </si>
  <si>
    <t>B3</t>
  </si>
  <si>
    <t>01_08_2024_0628_CNEW_D2_TMPE4</t>
  </si>
  <si>
    <t>BN1</t>
  </si>
  <si>
    <t>01_08_2024_0646_C11_D3_TMPE5</t>
  </si>
  <si>
    <t>B24</t>
  </si>
  <si>
    <t>01_08_2024_0835_C1_D4_TMPD5</t>
  </si>
  <si>
    <t>01_08_2024_0634_C1_D1_TMPL6</t>
  </si>
  <si>
    <t>B14</t>
  </si>
  <si>
    <t>01_08_2024_0637_C5_D2_TMPD4</t>
  </si>
  <si>
    <t>01_08_2024_0852_C5_D5_TMPD6</t>
  </si>
  <si>
    <t>01_08_2024_0649_C1_D3_TMPL5</t>
  </si>
  <si>
    <t>Mangrove replanting in lantanpeo tanggal 31_07 in all L and D sites</t>
  </si>
  <si>
    <t>Battery dead. Sensor removed</t>
  </si>
  <si>
    <t>21513093_1</t>
  </si>
  <si>
    <t>Map wrong. Point Moved this month only</t>
  </si>
  <si>
    <t>MONTH</t>
  </si>
  <si>
    <t>JULY</t>
  </si>
  <si>
    <t>MAXN_SANDFISH</t>
  </si>
  <si>
    <t>TIME_1STSANDFISH</t>
  </si>
  <si>
    <t>T1_SANDFISH</t>
  </si>
  <si>
    <t>MAXN_FISHQ</t>
  </si>
  <si>
    <t>TIME_1STFISHQ</t>
  </si>
  <si>
    <t>T1_FISHQ</t>
  </si>
  <si>
    <t>MAXN_FISHO</t>
  </si>
  <si>
    <t>TIME_1STFISHO</t>
  </si>
  <si>
    <t>T1_FISHO</t>
  </si>
  <si>
    <t>MAXN_FISHR</t>
  </si>
  <si>
    <t>TIME_1STFISHR</t>
  </si>
  <si>
    <t>T1_FISHR</t>
  </si>
  <si>
    <t>MAXN_CHEETAGIRLZ</t>
  </si>
  <si>
    <t>TIME_1STCHEETAGIRLZ</t>
  </si>
  <si>
    <t>T1_CHEETAGIRLZ</t>
  </si>
  <si>
    <t>MAXN_FISHA</t>
  </si>
  <si>
    <t>TIME_1STFISHA</t>
  </si>
  <si>
    <t>T1_FISHA</t>
  </si>
  <si>
    <t>MAXN_BIGBOI</t>
  </si>
  <si>
    <t>TIME_1STBIGBOI</t>
  </si>
  <si>
    <t>T1_BIGBOI</t>
  </si>
  <si>
    <t>MAXN_FISHP</t>
  </si>
  <si>
    <t>TIME_1STFISHP</t>
  </si>
  <si>
    <t>T1_FISHP</t>
  </si>
  <si>
    <t>MAXN_EYELINER</t>
  </si>
  <si>
    <t>TIME_1STEYELINER</t>
  </si>
  <si>
    <t>T1_EYELINER</t>
  </si>
  <si>
    <t>MAXN_FISHS</t>
  </si>
  <si>
    <t>TIME_1STFISHS</t>
  </si>
  <si>
    <t>T1_FISHS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</si>
</sst>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20" fontId="0" fillId="2" borderId="0" xfId="0" applyNumberFormat="1" applyFill="1"/>
    <xf numFmtId="0" fontId="0" fillId="2" borderId="0" xfId="0" quotePrefix="1" applyFill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46" fontId="0" fillId="4" borderId="9" xfId="0" applyNumberFormat="1" applyFill="1" applyBorder="1"/>
    <xf numFmtId="21" fontId="0" fillId="4" borderId="0" xfId="0" applyNumberFormat="1" applyFill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16" fontId="0" fillId="2" borderId="0" xfId="0" quotePrefix="1" applyNumberFormat="1" applyFill="1" applyAlignment="1">
      <alignment wrapText="1"/>
    </xf>
    <xf numFmtId="20" fontId="0" fillId="2" borderId="0" xfId="0" applyNumberFormat="1" applyFill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Alignment="1">
      <alignment wrapText="1"/>
    </xf>
    <xf numFmtId="20" fontId="0" fillId="0" borderId="0" xfId="0" applyNumberFormat="1"/>
    <xf numFmtId="46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/>
    <xf numFmtId="21" fontId="0" fillId="4" borderId="13" xfId="0" applyNumberFormat="1" applyFill="1" applyBorder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/>
    <xf numFmtId="21" fontId="0" fillId="3" borderId="0" xfId="0" applyNumberFormat="1" applyFill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7" xfId="0" applyFill="1" applyBorder="1"/>
    <xf numFmtId="46" fontId="0" fillId="4" borderId="7" xfId="0" applyNumberFormat="1" applyFill="1" applyBorder="1"/>
    <xf numFmtId="46" fontId="0" fillId="0" borderId="0" xfId="0" applyNumberFormat="1"/>
    <xf numFmtId="21" fontId="0" fillId="0" borderId="0" xfId="0" applyNumberFormat="1"/>
    <xf numFmtId="14" fontId="0" fillId="2" borderId="4" xfId="0" applyNumberFormat="1" applyFill="1" applyBorder="1"/>
    <xf numFmtId="14" fontId="0" fillId="0" borderId="0" xfId="0" applyNumberFormat="1"/>
    <xf numFmtId="165" fontId="0" fillId="4" borderId="2" xfId="0" applyNumberFormat="1" applyFill="1" applyBorder="1"/>
    <xf numFmtId="165" fontId="0" fillId="4" borderId="0" xfId="0" applyNumberFormat="1" applyFill="1"/>
    <xf numFmtId="165" fontId="0" fillId="4" borderId="7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EA24"/>
  <sheetViews>
    <sheetView tabSelected="1" zoomScale="120" zoomScaleNormal="120" workbookViewId="0">
      <pane xSplit="8" ySplit="1" topLeftCell="AJ2" activePane="bottomRight" state="frozen"/>
      <selection pane="topRight" activeCell="H1" sqref="H1"/>
      <selection pane="bottomLeft" activeCell="A2" sqref="A2"/>
      <selection pane="bottomRight" activeCell="AL15" sqref="AL15"/>
    </sheetView>
  </sheetViews>
  <sheetFormatPr defaultRowHeight="14.5" x14ac:dyDescent="0.35"/>
  <cols>
    <col min="1" max="1" width="10.453125" hidden="1" customWidth="1"/>
    <col min="2" max="2" width="10.453125" customWidth="1"/>
    <col min="3" max="5" width="8.7265625" hidden="1" customWidth="1"/>
    <col min="6" max="6" width="8.7265625" customWidth="1"/>
    <col min="7" max="8" width="8.7265625" hidden="1" customWidth="1"/>
    <col min="9" max="22" width="8.7265625" customWidth="1"/>
    <col min="23" max="29" width="8.7265625" style="1" customWidth="1"/>
    <col min="30" max="36" width="8.7265625" customWidth="1"/>
    <col min="37" max="37" width="14.90625" bestFit="1" customWidth="1"/>
    <col min="39" max="39" width="8.7265625" style="9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61" max="61" width="8.90625" bestFit="1" customWidth="1"/>
    <col min="82" max="82" width="9.36328125" bestFit="1" customWidth="1"/>
    <col min="103" max="103" width="18.36328125" bestFit="1" customWidth="1"/>
    <col min="118" max="118" width="11.1796875" bestFit="1" customWidth="1"/>
    <col min="121" max="121" width="11.1796875" bestFit="1" customWidth="1"/>
    <col min="124" max="124" width="11.1796875" bestFit="1" customWidth="1"/>
    <col min="127" max="127" width="11.1796875" bestFit="1" customWidth="1"/>
    <col min="130" max="130" width="11.1796875" bestFit="1" customWidth="1"/>
    <col min="131" max="131" width="13.90625" bestFit="1" customWidth="1"/>
  </cols>
  <sheetData>
    <row r="1" spans="1:131" ht="15" thickBot="1" x14ac:dyDescent="0.4">
      <c r="A1" s="2" t="s">
        <v>195</v>
      </c>
      <c r="B1" s="2" t="s">
        <v>0</v>
      </c>
      <c r="C1" s="2" t="s">
        <v>1</v>
      </c>
      <c r="D1" s="3" t="s">
        <v>34</v>
      </c>
      <c r="E1" s="3" t="s">
        <v>35</v>
      </c>
      <c r="F1" s="73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59" t="s">
        <v>11</v>
      </c>
      <c r="AL1" s="81" t="s">
        <v>48</v>
      </c>
      <c r="AM1" s="88" t="s">
        <v>49</v>
      </c>
      <c r="AN1" s="59" t="s">
        <v>67</v>
      </c>
      <c r="AO1" s="81" t="s">
        <v>55</v>
      </c>
      <c r="AP1" s="27" t="s">
        <v>56</v>
      </c>
      <c r="AQ1" s="59" t="s">
        <v>57</v>
      </c>
      <c r="AR1" s="81" t="s">
        <v>39</v>
      </c>
      <c r="AS1" s="27" t="s">
        <v>40</v>
      </c>
      <c r="AT1" s="59" t="s">
        <v>41</v>
      </c>
      <c r="AU1" s="81" t="s">
        <v>52</v>
      </c>
      <c r="AV1" s="27" t="s">
        <v>53</v>
      </c>
      <c r="AW1" s="59" t="s">
        <v>54</v>
      </c>
      <c r="AX1" s="81" t="s">
        <v>129</v>
      </c>
      <c r="AY1" s="27" t="s">
        <v>130</v>
      </c>
      <c r="AZ1" s="59" t="s">
        <v>131</v>
      </c>
      <c r="BA1" s="81" t="s">
        <v>36</v>
      </c>
      <c r="BB1" s="27" t="s">
        <v>37</v>
      </c>
      <c r="BC1" s="59" t="s">
        <v>38</v>
      </c>
      <c r="BD1" s="81" t="s">
        <v>212</v>
      </c>
      <c r="BE1" s="27" t="s">
        <v>213</v>
      </c>
      <c r="BF1" s="59" t="s">
        <v>214</v>
      </c>
      <c r="BG1" s="81" t="s">
        <v>45</v>
      </c>
      <c r="BH1" s="27" t="s">
        <v>46</v>
      </c>
      <c r="BI1" s="59" t="s">
        <v>47</v>
      </c>
      <c r="BJ1" s="81" t="s">
        <v>42</v>
      </c>
      <c r="BK1" s="27" t="s">
        <v>43</v>
      </c>
      <c r="BL1" s="59" t="s">
        <v>44</v>
      </c>
      <c r="BM1" s="81" t="s">
        <v>50</v>
      </c>
      <c r="BN1" s="27" t="s">
        <v>51</v>
      </c>
      <c r="BO1" s="59" t="s">
        <v>58</v>
      </c>
      <c r="BP1" s="81" t="s">
        <v>59</v>
      </c>
      <c r="BQ1" s="27" t="s">
        <v>60</v>
      </c>
      <c r="BR1" s="59" t="s">
        <v>61</v>
      </c>
      <c r="BS1" s="81" t="s">
        <v>62</v>
      </c>
      <c r="BT1" s="27" t="s">
        <v>63</v>
      </c>
      <c r="BU1" s="59" t="s">
        <v>64</v>
      </c>
      <c r="BV1" s="81" t="s">
        <v>117</v>
      </c>
      <c r="BW1" s="27" t="s">
        <v>118</v>
      </c>
      <c r="BX1" s="59" t="s">
        <v>119</v>
      </c>
      <c r="BY1" s="81" t="s">
        <v>120</v>
      </c>
      <c r="BZ1" s="27" t="s">
        <v>121</v>
      </c>
      <c r="CA1" s="59" t="s">
        <v>122</v>
      </c>
      <c r="CB1" s="81" t="s">
        <v>126</v>
      </c>
      <c r="CC1" s="27" t="s">
        <v>127</v>
      </c>
      <c r="CD1" s="59" t="s">
        <v>128</v>
      </c>
      <c r="CE1" s="81" t="s">
        <v>138</v>
      </c>
      <c r="CF1" s="27" t="s">
        <v>139</v>
      </c>
      <c r="CG1" s="59" t="s">
        <v>140</v>
      </c>
      <c r="CH1" s="81" t="s">
        <v>203</v>
      </c>
      <c r="CI1" s="27" t="s">
        <v>204</v>
      </c>
      <c r="CJ1" s="59" t="s">
        <v>205</v>
      </c>
      <c r="CK1" s="81" t="s">
        <v>218</v>
      </c>
      <c r="CL1" s="27" t="s">
        <v>219</v>
      </c>
      <c r="CM1" s="59" t="s">
        <v>220</v>
      </c>
      <c r="CN1" s="81" t="s">
        <v>200</v>
      </c>
      <c r="CO1" s="27" t="s">
        <v>201</v>
      </c>
      <c r="CP1" s="59" t="s">
        <v>202</v>
      </c>
      <c r="CQ1" s="81" t="s">
        <v>206</v>
      </c>
      <c r="CR1" s="27" t="s">
        <v>207</v>
      </c>
      <c r="CS1" s="59" t="s">
        <v>208</v>
      </c>
      <c r="CT1" s="81" t="s">
        <v>224</v>
      </c>
      <c r="CU1" s="27" t="s">
        <v>225</v>
      </c>
      <c r="CV1" s="59" t="s">
        <v>226</v>
      </c>
      <c r="CW1" s="81" t="s">
        <v>123</v>
      </c>
      <c r="CX1" s="27" t="s">
        <v>124</v>
      </c>
      <c r="CY1" s="59" t="s">
        <v>125</v>
      </c>
      <c r="CZ1" s="81" t="s">
        <v>132</v>
      </c>
      <c r="DA1" s="27" t="s">
        <v>133</v>
      </c>
      <c r="DB1" s="59" t="s">
        <v>134</v>
      </c>
      <c r="DC1" s="81" t="s">
        <v>135</v>
      </c>
      <c r="DD1" s="27" t="s">
        <v>136</v>
      </c>
      <c r="DE1" s="59" t="s">
        <v>137</v>
      </c>
      <c r="DF1" s="81" t="s">
        <v>209</v>
      </c>
      <c r="DG1" s="27" t="s">
        <v>210</v>
      </c>
      <c r="DH1" s="59" t="s">
        <v>211</v>
      </c>
      <c r="DI1" s="81" t="s">
        <v>65</v>
      </c>
      <c r="DJ1" s="27" t="s">
        <v>144</v>
      </c>
      <c r="DK1" s="59" t="s">
        <v>66</v>
      </c>
      <c r="DL1" s="81" t="s">
        <v>221</v>
      </c>
      <c r="DM1" s="27" t="s">
        <v>222</v>
      </c>
      <c r="DN1" s="59" t="s">
        <v>223</v>
      </c>
      <c r="DO1" s="81" t="s">
        <v>141</v>
      </c>
      <c r="DP1" s="27" t="s">
        <v>142</v>
      </c>
      <c r="DQ1" s="59" t="s">
        <v>143</v>
      </c>
      <c r="DR1" s="81" t="s">
        <v>215</v>
      </c>
      <c r="DS1" s="27" t="s">
        <v>216</v>
      </c>
      <c r="DT1" s="59" t="s">
        <v>217</v>
      </c>
      <c r="DU1" s="81" t="s">
        <v>197</v>
      </c>
      <c r="DV1" s="27" t="s">
        <v>198</v>
      </c>
      <c r="DW1" s="59" t="s">
        <v>199</v>
      </c>
      <c r="DX1" s="81" t="s">
        <v>12</v>
      </c>
      <c r="DY1" s="27" t="s">
        <v>32</v>
      </c>
      <c r="DZ1" s="59" t="s">
        <v>33</v>
      </c>
      <c r="EA1" s="28" t="s">
        <v>31</v>
      </c>
    </row>
    <row r="2" spans="1:131" x14ac:dyDescent="0.35">
      <c r="A2" s="9" t="s">
        <v>196</v>
      </c>
      <c r="B2" s="9" t="s">
        <v>147</v>
      </c>
      <c r="C2" s="9" t="s">
        <v>148</v>
      </c>
      <c r="D2" s="5" t="s">
        <v>149</v>
      </c>
      <c r="E2" s="5">
        <v>2</v>
      </c>
      <c r="F2" s="74" t="str">
        <f>D2&amp;""&amp;E2</f>
        <v>D2</v>
      </c>
      <c r="G2" s="5">
        <v>1</v>
      </c>
      <c r="H2" s="5">
        <v>5</v>
      </c>
      <c r="I2" s="6">
        <v>0.27708333333333335</v>
      </c>
      <c r="J2" s="6">
        <v>0.38472222222222219</v>
      </c>
      <c r="K2" s="7">
        <f>VLOOKUP(F2,LATLON!$A$2:$C$19,2)</f>
        <v>-5.4880659999999999</v>
      </c>
      <c r="L2" s="7">
        <f>VLOOKUP(F2,LATLON!$A$2:$C$19,3)</f>
        <v>119.31312699999999</v>
      </c>
      <c r="M2" s="5">
        <v>65</v>
      </c>
      <c r="N2" s="5">
        <v>48</v>
      </c>
      <c r="O2" s="5" t="s">
        <v>150</v>
      </c>
      <c r="P2" s="5">
        <v>3</v>
      </c>
      <c r="Q2" s="6">
        <f>J2-I2</f>
        <v>0.10763888888888884</v>
      </c>
      <c r="R2" s="6" t="s">
        <v>151</v>
      </c>
      <c r="S2" s="5" t="s">
        <v>152</v>
      </c>
      <c r="T2" s="5">
        <v>0.57999999999999996</v>
      </c>
      <c r="U2" s="5" t="s">
        <v>153</v>
      </c>
      <c r="V2" s="8"/>
      <c r="W2" s="19">
        <v>2.1342592592592594E-2</v>
      </c>
      <c r="X2" s="20">
        <v>1.7824074074074076E-2</v>
      </c>
      <c r="Y2" s="20">
        <v>9.1550925925925931E-3</v>
      </c>
      <c r="Z2" s="20"/>
      <c r="AA2" s="20"/>
      <c r="AB2" s="20"/>
      <c r="AC2" s="20">
        <f>SUM(W2:AB2)</f>
        <v>4.8321759259259259E-2</v>
      </c>
      <c r="AD2" s="20">
        <v>3.7847222222222223E-3</v>
      </c>
      <c r="AE2" s="20">
        <v>2.2106481481481482E-3</v>
      </c>
      <c r="AF2" s="20">
        <f t="shared" ref="AF2:AF13" si="0">AC2-AD2-AE2</f>
        <v>4.2326388888888886E-2</v>
      </c>
      <c r="AG2" s="21">
        <v>100</v>
      </c>
      <c r="AH2" s="21">
        <v>80</v>
      </c>
      <c r="AI2" s="22"/>
      <c r="AJ2" s="29">
        <v>8</v>
      </c>
      <c r="AK2" s="30">
        <v>7</v>
      </c>
      <c r="AL2" s="31"/>
      <c r="AM2" s="89"/>
      <c r="AN2" s="33" t="str">
        <f t="shared" ref="AN2:AN13" si="1">IF(AL2=0,"NA",AM2-$AD2)</f>
        <v>NA</v>
      </c>
      <c r="AO2" s="31"/>
      <c r="AP2" s="56"/>
      <c r="AQ2" s="33" t="str">
        <f t="shared" ref="AQ2:AQ13" si="2">IF(AO2=0,"NA",AP2-$AD2)</f>
        <v>NA</v>
      </c>
      <c r="AR2" s="58">
        <v>5</v>
      </c>
      <c r="AS2" s="71">
        <v>1.7314814814814814E-2</v>
      </c>
      <c r="AT2" s="33">
        <f t="shared" ref="AT2:AT13" si="3">IF(AR2=0,"NA",AS2-$AD2)</f>
        <v>1.3530092592592592E-2</v>
      </c>
      <c r="AU2" s="58"/>
      <c r="AV2" s="57"/>
      <c r="AW2" s="33" t="str">
        <f t="shared" ref="AW2:AW13" si="4">IF(AU2=0,"NA",AV2-$AD2)</f>
        <v>NA</v>
      </c>
      <c r="AX2" s="58"/>
      <c r="AY2" s="57"/>
      <c r="AZ2" s="33" t="str">
        <f t="shared" ref="AZ2:AZ22" si="5">IF(AX2=0,"NA",AY2-$AD2)</f>
        <v>NA</v>
      </c>
      <c r="BA2" s="58"/>
      <c r="BB2" s="57"/>
      <c r="BC2" s="33" t="str">
        <f t="shared" ref="BC2:BC13" si="6">IF(BA2=0,"NA",BB2-$AD2)</f>
        <v>NA</v>
      </c>
      <c r="BD2" s="58"/>
      <c r="BE2" s="57"/>
      <c r="BF2" s="33" t="str">
        <f t="shared" ref="BF2:BF22" si="7">IF(BD2=0,"NA",BE2-$AD2)</f>
        <v>NA</v>
      </c>
      <c r="BG2" s="58"/>
      <c r="BH2" s="57"/>
      <c r="BI2" s="33" t="str">
        <f t="shared" ref="BI2:BI13" si="8">IF(BG2=0,"NA",BH2-$AD2)</f>
        <v>NA</v>
      </c>
      <c r="BJ2" s="58"/>
      <c r="BK2" s="57"/>
      <c r="BL2" s="33" t="str">
        <f t="shared" ref="BL2:BL13" si="9">IF(BJ2=0,"NA",BK2-$AD2)</f>
        <v>NA</v>
      </c>
      <c r="BM2" s="58"/>
      <c r="BN2" s="57"/>
      <c r="BO2" s="33" t="str">
        <f t="shared" ref="BO2:BO13" si="10">IF(BM2=0,"NA",BN2-$AD2)</f>
        <v>NA</v>
      </c>
      <c r="BP2" s="58"/>
      <c r="BQ2" s="57"/>
      <c r="BR2" s="33" t="str">
        <f t="shared" ref="BR2:BR13" si="11">IF(BP2=0,"NA",BQ2-$AD2)</f>
        <v>NA</v>
      </c>
      <c r="BS2" s="58"/>
      <c r="BT2" s="57"/>
      <c r="BU2" s="33" t="str">
        <f t="shared" ref="BU2:BU13" si="12">IF(BS2=0,"NA",BT2-$AD2)</f>
        <v>NA</v>
      </c>
      <c r="BV2" s="58">
        <v>1</v>
      </c>
      <c r="BW2" s="72">
        <v>1.6284722222222221E-2</v>
      </c>
      <c r="BX2" s="33">
        <f t="shared" ref="BX2:BX13" si="13">IF(BV2=0,"NA",BW2-$AD2)</f>
        <v>1.2499999999999999E-2</v>
      </c>
      <c r="BY2" s="58"/>
      <c r="BZ2" s="57"/>
      <c r="CA2" s="33" t="str">
        <f t="shared" ref="CA2:CA22" si="14">IF(BY2=0,"NA",BZ2-$AD2)</f>
        <v>NA</v>
      </c>
      <c r="CB2" s="31"/>
      <c r="CC2" s="56"/>
      <c r="CD2" s="33" t="str">
        <f t="shared" ref="CD2:CD22" si="15">IF(CB2=0,"NA",CC2-$AD2)</f>
        <v>NA</v>
      </c>
      <c r="CE2" s="58">
        <v>1</v>
      </c>
      <c r="CF2" s="71">
        <v>1.6284722222222221E-2</v>
      </c>
      <c r="CG2" s="33">
        <f t="shared" ref="CG2:CG22" si="16">IF(CE2=0,"NA",CF2-$AD2)</f>
        <v>1.2499999999999999E-2</v>
      </c>
      <c r="CH2" s="58">
        <v>1</v>
      </c>
      <c r="CI2" s="71">
        <v>3.7615740740740741E-2</v>
      </c>
      <c r="CJ2" s="33">
        <f t="shared" ref="CJ2:CJ22" si="17">IF(CH2=0,"NA",CI2-$AD2)</f>
        <v>3.3831018518518517E-2</v>
      </c>
      <c r="CK2" s="58"/>
      <c r="CL2" s="71"/>
      <c r="CM2" s="33" t="str">
        <f t="shared" ref="CM2:CM22" si="18">IF(CK2=0,"NA",CL2-$AD2)</f>
        <v>NA</v>
      </c>
      <c r="CN2" s="58">
        <v>2</v>
      </c>
      <c r="CO2" s="71">
        <v>1.9965277777777776E-2</v>
      </c>
      <c r="CP2" s="33">
        <f t="shared" ref="CP2:CP22" si="19">IF(CN2=0,"NA",CO2-$AD2)</f>
        <v>1.6180555555555552E-2</v>
      </c>
      <c r="CQ2" s="58"/>
      <c r="CR2" s="71"/>
      <c r="CS2" s="33" t="str">
        <f t="shared" ref="CS2:CS22" si="20">IF(CQ2=0,"NA",CR2-$AD2)</f>
        <v>NA</v>
      </c>
      <c r="CT2" s="58"/>
      <c r="CU2" s="71"/>
      <c r="CV2" s="33" t="str">
        <f t="shared" ref="CV2:CV22" si="21">IF(CT2=0,"NA",CU2-$AD2)</f>
        <v>NA</v>
      </c>
      <c r="CW2" s="58">
        <v>1</v>
      </c>
      <c r="CX2" s="71">
        <v>3.3854166666666664E-2</v>
      </c>
      <c r="CY2" s="33">
        <f t="shared" ref="CY2:CY22" si="22">IF(CW2=0,"NA",CX2-$AD2)</f>
        <v>3.006944444444444E-2</v>
      </c>
      <c r="CZ2" s="58"/>
      <c r="DA2" s="71"/>
      <c r="DB2" s="33" t="str">
        <f t="shared" ref="DB2:DB22" si="23">IF(CZ2=0,"NA",DA2-$AD2)</f>
        <v>NA</v>
      </c>
      <c r="DC2" s="58"/>
      <c r="DD2" s="71"/>
      <c r="DE2" s="33" t="str">
        <f t="shared" ref="DE2:DE22" si="24">IF(DC2=0,"NA",DD2-$AD2)</f>
        <v>NA</v>
      </c>
      <c r="DF2" s="58"/>
      <c r="DG2" s="71"/>
      <c r="DH2" s="33" t="str">
        <f t="shared" ref="DH2:DH22" si="25">IF(DF2=0,"NA",DG2-$AD2)</f>
        <v>NA</v>
      </c>
      <c r="DI2" s="58"/>
      <c r="DJ2" s="71"/>
      <c r="DK2" s="33" t="str">
        <f t="shared" ref="DK2:DK22" si="26">IF(DI2=0,"NA",DJ2-$AD2)</f>
        <v>NA</v>
      </c>
      <c r="DL2" s="58"/>
      <c r="DM2" s="71"/>
      <c r="DN2" s="33" t="str">
        <f t="shared" ref="DN2:DN22" si="27">IF(DL2=0,"NA",DM2-$AD2)</f>
        <v>NA</v>
      </c>
      <c r="DO2" s="58"/>
      <c r="DP2" s="71"/>
      <c r="DQ2" s="33" t="str">
        <f t="shared" ref="DQ2:DQ22" si="28">IF(DO2=0,"NA",DP2-$AD2)</f>
        <v>NA</v>
      </c>
      <c r="DR2" s="58"/>
      <c r="DS2" s="71"/>
      <c r="DT2" s="33" t="str">
        <f t="shared" ref="DT2:DT22" si="29">IF(DR2=0,"NA",DS2-$AD2)</f>
        <v>NA</v>
      </c>
      <c r="DU2" s="58"/>
      <c r="DV2" s="71"/>
      <c r="DW2" s="33" t="str">
        <f t="shared" ref="DW2:DW24" si="30">IF(DU2=0,"NA",DV2-$AD2)</f>
        <v>NA</v>
      </c>
      <c r="DX2" s="58"/>
      <c r="DY2" s="71"/>
      <c r="DZ2" s="33" t="str">
        <f t="shared" ref="DZ2:DZ13" si="31">IF(DX2=0,"NA",DY2-$AD2)</f>
        <v>NA</v>
      </c>
      <c r="EA2" s="35"/>
    </row>
    <row r="3" spans="1:131" x14ac:dyDescent="0.35">
      <c r="A3" s="9" t="s">
        <v>196</v>
      </c>
      <c r="B3" s="9" t="s">
        <v>147</v>
      </c>
      <c r="C3" s="9" t="s">
        <v>148</v>
      </c>
      <c r="D3" s="5" t="s">
        <v>149</v>
      </c>
      <c r="E3" s="5">
        <v>3</v>
      </c>
      <c r="F3" s="74" t="str">
        <f t="shared" ref="F3:F22" si="32">D3&amp;""&amp;E3</f>
        <v>D3</v>
      </c>
      <c r="G3" s="5">
        <v>2</v>
      </c>
      <c r="H3" s="5">
        <v>14</v>
      </c>
      <c r="I3" s="6">
        <v>0.28194444444444444</v>
      </c>
      <c r="J3" s="6">
        <v>0.3888888888888889</v>
      </c>
      <c r="K3" s="7">
        <f>VLOOKUP(F3,LATLON!$A$2:$C$19,2)</f>
        <v>-5.4889159999999997</v>
      </c>
      <c r="L3" s="7">
        <f>VLOOKUP(F3,LATLON!$A$2:$C$19,3)</f>
        <v>119.309448</v>
      </c>
      <c r="M3" s="5">
        <v>73</v>
      </c>
      <c r="N3" s="5">
        <v>52</v>
      </c>
      <c r="O3" s="5" t="s">
        <v>154</v>
      </c>
      <c r="P3" s="5">
        <v>3</v>
      </c>
      <c r="Q3" s="6">
        <f t="shared" ref="Q3:Q22" si="33">J3-I3</f>
        <v>0.10694444444444445</v>
      </c>
      <c r="R3" s="6" t="s">
        <v>163</v>
      </c>
      <c r="S3" s="5" t="s">
        <v>152</v>
      </c>
      <c r="T3" s="5">
        <v>0.59</v>
      </c>
      <c r="U3" s="5" t="s">
        <v>153</v>
      </c>
      <c r="V3" s="8"/>
      <c r="W3" s="19">
        <v>1.8599537037037036E-2</v>
      </c>
      <c r="X3" s="20">
        <v>1.8587962962962962E-2</v>
      </c>
      <c r="Y3" s="20">
        <v>8.6458333333333335E-3</v>
      </c>
      <c r="Z3" s="20"/>
      <c r="AA3" s="20"/>
      <c r="AB3" s="20"/>
      <c r="AC3" s="20">
        <f t="shared" ref="AC3:AC22" si="34">SUM(W3:AB3)</f>
        <v>4.583333333333333E-2</v>
      </c>
      <c r="AD3" s="20">
        <v>3.7962962962962963E-3</v>
      </c>
      <c r="AE3" s="20"/>
      <c r="AF3" s="20">
        <f t="shared" si="0"/>
        <v>4.2037037037037032E-2</v>
      </c>
      <c r="AG3" s="21">
        <v>100</v>
      </c>
      <c r="AH3" s="21">
        <v>90</v>
      </c>
      <c r="AI3" s="22"/>
      <c r="AJ3" s="29">
        <v>8</v>
      </c>
      <c r="AK3" s="30">
        <v>7</v>
      </c>
      <c r="AL3" s="31">
        <v>1</v>
      </c>
      <c r="AM3" s="89">
        <v>1.9976851851851853E-2</v>
      </c>
      <c r="AN3" s="33">
        <f t="shared" si="1"/>
        <v>1.6180555555555556E-2</v>
      </c>
      <c r="AO3" s="31">
        <v>15</v>
      </c>
      <c r="AP3" s="34">
        <v>4.1203703703703706E-3</v>
      </c>
      <c r="AQ3" s="33">
        <f t="shared" si="2"/>
        <v>3.2407407407407428E-4</v>
      </c>
      <c r="AR3" s="31"/>
      <c r="AS3" s="34"/>
      <c r="AT3" s="33" t="str">
        <f t="shared" si="3"/>
        <v>NA</v>
      </c>
      <c r="AU3" s="31">
        <v>2</v>
      </c>
      <c r="AV3" s="34">
        <v>2.3819444444444445E-2</v>
      </c>
      <c r="AW3" s="33">
        <f t="shared" si="4"/>
        <v>2.0023148148148148E-2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>
        <v>1</v>
      </c>
      <c r="BE3" s="34">
        <v>1.0995370370370371E-2</v>
      </c>
      <c r="BF3" s="33">
        <f t="shared" si="7"/>
        <v>7.1990740740740747E-3</v>
      </c>
      <c r="BG3" s="31"/>
      <c r="BH3" s="32"/>
      <c r="BI3" s="33" t="str">
        <f t="shared" si="8"/>
        <v>NA</v>
      </c>
      <c r="BJ3" s="31">
        <v>1</v>
      </c>
      <c r="BK3" s="34">
        <v>1.8472222222222223E-2</v>
      </c>
      <c r="BL3" s="33">
        <f t="shared" si="9"/>
        <v>1.4675925925925927E-2</v>
      </c>
      <c r="BM3" s="31">
        <v>3</v>
      </c>
      <c r="BN3" s="34">
        <v>6.2500000000000003E-3</v>
      </c>
      <c r="BO3" s="33">
        <f t="shared" si="10"/>
        <v>2.453703703703704E-3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>
        <v>1</v>
      </c>
      <c r="BW3" s="34">
        <v>2.0949074074074075E-2</v>
      </c>
      <c r="BX3" s="33">
        <f t="shared" si="13"/>
        <v>1.7152777777777777E-2</v>
      </c>
      <c r="BY3" s="31"/>
      <c r="BZ3" s="32"/>
      <c r="CA3" s="33" t="str">
        <f t="shared" si="14"/>
        <v>NA</v>
      </c>
      <c r="CB3" s="31"/>
      <c r="CC3" s="56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>
        <v>1</v>
      </c>
      <c r="CR3" s="34">
        <v>4.5833333333333334E-3</v>
      </c>
      <c r="CS3" s="33">
        <f t="shared" si="20"/>
        <v>7.8703703703703705E-4</v>
      </c>
      <c r="CT3" s="31"/>
      <c r="CU3" s="34"/>
      <c r="CV3" s="33" t="str">
        <f t="shared" si="21"/>
        <v>NA</v>
      </c>
      <c r="CW3" s="31"/>
      <c r="CX3" s="32"/>
      <c r="CY3" s="33" t="str">
        <f t="shared" si="22"/>
        <v>NA</v>
      </c>
      <c r="CZ3" s="31"/>
      <c r="DA3" s="32"/>
      <c r="DB3" s="33" t="str">
        <f t="shared" si="23"/>
        <v>NA</v>
      </c>
      <c r="DC3" s="31"/>
      <c r="DD3" s="32"/>
      <c r="DE3" s="33" t="str">
        <f t="shared" si="24"/>
        <v>NA</v>
      </c>
      <c r="DF3" s="31">
        <v>7</v>
      </c>
      <c r="DG3" s="34">
        <v>2.6782407407407408E-2</v>
      </c>
      <c r="DH3" s="33">
        <f t="shared" si="25"/>
        <v>2.298611111111111E-2</v>
      </c>
      <c r="DI3" s="31"/>
      <c r="DJ3" s="32"/>
      <c r="DK3" s="33" t="str">
        <f t="shared" si="26"/>
        <v>NA</v>
      </c>
      <c r="DL3" s="31"/>
      <c r="DM3" s="32"/>
      <c r="DN3" s="33" t="str">
        <f t="shared" si="27"/>
        <v>NA</v>
      </c>
      <c r="DO3" s="31"/>
      <c r="DP3" s="32"/>
      <c r="DQ3" s="33" t="str">
        <f t="shared" si="28"/>
        <v>NA</v>
      </c>
      <c r="DR3" s="31"/>
      <c r="DS3" s="32"/>
      <c r="DT3" s="33" t="str">
        <f t="shared" si="29"/>
        <v>NA</v>
      </c>
      <c r="DU3" s="31"/>
      <c r="DV3" s="32"/>
      <c r="DW3" s="33" t="str">
        <f t="shared" si="30"/>
        <v>NA</v>
      </c>
      <c r="DX3" s="31"/>
      <c r="DY3" s="32"/>
      <c r="DZ3" s="33" t="str">
        <f t="shared" si="31"/>
        <v>NA</v>
      </c>
      <c r="EA3" s="35"/>
    </row>
    <row r="4" spans="1:131" x14ac:dyDescent="0.35">
      <c r="A4" s="9" t="s">
        <v>196</v>
      </c>
      <c r="B4" s="9" t="s">
        <v>147</v>
      </c>
      <c r="C4" s="9" t="s">
        <v>148</v>
      </c>
      <c r="D4" s="5" t="s">
        <v>156</v>
      </c>
      <c r="E4" s="5">
        <v>1</v>
      </c>
      <c r="F4" s="74" t="str">
        <f t="shared" si="32"/>
        <v>E1</v>
      </c>
      <c r="G4" s="5">
        <v>3</v>
      </c>
      <c r="H4" s="5" t="s">
        <v>157</v>
      </c>
      <c r="I4" s="6">
        <v>0.30624999999999997</v>
      </c>
      <c r="J4" s="6">
        <v>0.38055555555555554</v>
      </c>
      <c r="K4" s="7">
        <f>VLOOKUP(F4,LATLON!$A$2:$C$19,2)</f>
        <v>-5.4901910000000003</v>
      </c>
      <c r="L4" s="7">
        <f>VLOOKUP(F4,LATLON!$A$2:$C$19,3)</f>
        <v>119.311859</v>
      </c>
      <c r="M4" s="5">
        <v>93</v>
      </c>
      <c r="N4" s="5">
        <v>80</v>
      </c>
      <c r="O4" s="5" t="s">
        <v>158</v>
      </c>
      <c r="P4" s="5">
        <v>5</v>
      </c>
      <c r="Q4" s="6">
        <f t="shared" si="33"/>
        <v>7.4305555555555569E-2</v>
      </c>
      <c r="R4" s="6" t="s">
        <v>159</v>
      </c>
      <c r="S4" s="5" t="s">
        <v>152</v>
      </c>
      <c r="T4" s="5">
        <v>0.56999999999999995</v>
      </c>
      <c r="U4" s="5" t="s">
        <v>149</v>
      </c>
      <c r="V4" s="8"/>
      <c r="W4" s="19">
        <v>1.4861111111111111E-2</v>
      </c>
      <c r="X4" s="20">
        <v>1.4861111111111111E-2</v>
      </c>
      <c r="Y4" s="20">
        <v>1.4861111111111111E-2</v>
      </c>
      <c r="Z4" s="20">
        <v>1.4861111111111111E-2</v>
      </c>
      <c r="AA4" s="20">
        <v>9.8842592592592593E-3</v>
      </c>
      <c r="AB4" s="20"/>
      <c r="AC4" s="20">
        <f t="shared" si="34"/>
        <v>6.9328703703703698E-2</v>
      </c>
      <c r="AD4" s="20">
        <v>4.7569444444444447E-3</v>
      </c>
      <c r="AE4" s="20">
        <v>2.1273148148148149E-2</v>
      </c>
      <c r="AF4" s="20">
        <f t="shared" si="0"/>
        <v>4.3298611111111107E-2</v>
      </c>
      <c r="AG4" s="21">
        <v>100</v>
      </c>
      <c r="AH4" s="21">
        <v>100</v>
      </c>
      <c r="AI4" s="22"/>
      <c r="AJ4" s="29">
        <v>2</v>
      </c>
      <c r="AK4" s="30">
        <v>2</v>
      </c>
      <c r="AL4" s="31"/>
      <c r="AM4" s="89"/>
      <c r="AN4" s="33" t="str">
        <f t="shared" si="1"/>
        <v>NA</v>
      </c>
      <c r="AO4" s="31">
        <v>2</v>
      </c>
      <c r="AP4" s="34">
        <v>3.2164351851851854E-2</v>
      </c>
      <c r="AQ4" s="33">
        <f t="shared" si="2"/>
        <v>2.7407407407407408E-2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2"/>
      <c r="BI4" s="33" t="str">
        <f t="shared" si="8"/>
        <v>NA</v>
      </c>
      <c r="BJ4" s="31"/>
      <c r="BK4" s="34"/>
      <c r="BL4" s="33" t="str">
        <f t="shared" si="9"/>
        <v>NA</v>
      </c>
      <c r="BM4" s="31"/>
      <c r="BN4" s="34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31"/>
      <c r="BZ4" s="32"/>
      <c r="CA4" s="33" t="str">
        <f t="shared" si="14"/>
        <v>NA</v>
      </c>
      <c r="CB4" s="31"/>
      <c r="CC4" s="56"/>
      <c r="CD4" s="33" t="str">
        <f t="shared" si="15"/>
        <v>NA</v>
      </c>
      <c r="CE4" s="31">
        <v>3</v>
      </c>
      <c r="CF4" s="34">
        <v>7.858796296296296E-3</v>
      </c>
      <c r="CG4" s="33">
        <f t="shared" si="16"/>
        <v>3.1018518518518513E-3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1"/>
      <c r="CX4" s="34"/>
      <c r="CY4" s="33" t="str">
        <f t="shared" si="22"/>
        <v>NA</v>
      </c>
      <c r="CZ4" s="31"/>
      <c r="DA4" s="34"/>
      <c r="DB4" s="33" t="str">
        <f t="shared" si="23"/>
        <v>NA</v>
      </c>
      <c r="DC4" s="31"/>
      <c r="DD4" s="34"/>
      <c r="DE4" s="33" t="str">
        <f t="shared" si="24"/>
        <v>NA</v>
      </c>
      <c r="DF4" s="31"/>
      <c r="DG4" s="34"/>
      <c r="DH4" s="33" t="str">
        <f t="shared" si="25"/>
        <v>NA</v>
      </c>
      <c r="DI4" s="31"/>
      <c r="DJ4" s="34"/>
      <c r="DK4" s="33" t="str">
        <f t="shared" si="26"/>
        <v>NA</v>
      </c>
      <c r="DL4" s="31"/>
      <c r="DM4" s="34"/>
      <c r="DN4" s="33" t="str">
        <f t="shared" si="27"/>
        <v>NA</v>
      </c>
      <c r="DO4" s="31"/>
      <c r="DP4" s="34"/>
      <c r="DQ4" s="33" t="str">
        <f t="shared" si="28"/>
        <v>NA</v>
      </c>
      <c r="DR4" s="31"/>
      <c r="DS4" s="34"/>
      <c r="DT4" s="33" t="str">
        <f t="shared" si="29"/>
        <v>NA</v>
      </c>
      <c r="DU4" s="31"/>
      <c r="DV4" s="34"/>
      <c r="DW4" s="33" t="str">
        <f t="shared" si="30"/>
        <v>NA</v>
      </c>
      <c r="DX4" s="31"/>
      <c r="DY4" s="34"/>
      <c r="DZ4" s="33" t="str">
        <f t="shared" si="31"/>
        <v>NA</v>
      </c>
      <c r="EA4" s="35"/>
    </row>
    <row r="5" spans="1:131" x14ac:dyDescent="0.35">
      <c r="A5" s="9" t="s">
        <v>196</v>
      </c>
      <c r="B5" s="9" t="s">
        <v>147</v>
      </c>
      <c r="C5" s="9" t="s">
        <v>148</v>
      </c>
      <c r="D5" s="5" t="s">
        <v>156</v>
      </c>
      <c r="E5" s="5">
        <v>2</v>
      </c>
      <c r="F5" s="74" t="str">
        <f t="shared" si="32"/>
        <v>E2</v>
      </c>
      <c r="G5" s="5">
        <v>4</v>
      </c>
      <c r="H5" s="5">
        <v>11</v>
      </c>
      <c r="I5" s="6">
        <v>0.3125</v>
      </c>
      <c r="J5" s="6">
        <v>0.37638888888888888</v>
      </c>
      <c r="K5" s="7">
        <f>VLOOKUP(F5,LATLON!$A$2:$C$19,2)</f>
        <v>-5.491987</v>
      </c>
      <c r="L5" s="7">
        <f>VLOOKUP(F5,LATLON!$A$2:$C$19,3)</f>
        <v>119.312573</v>
      </c>
      <c r="M5" s="5">
        <v>92</v>
      </c>
      <c r="N5" s="5">
        <v>80</v>
      </c>
      <c r="O5" s="5" t="s">
        <v>160</v>
      </c>
      <c r="P5" s="5">
        <v>2</v>
      </c>
      <c r="Q5" s="6">
        <f t="shared" si="33"/>
        <v>6.3888888888888884E-2</v>
      </c>
      <c r="R5" s="6" t="s">
        <v>161</v>
      </c>
      <c r="S5" s="5" t="s">
        <v>152</v>
      </c>
      <c r="T5" s="5">
        <v>0.56999999999999995</v>
      </c>
      <c r="U5" s="5" t="s">
        <v>149</v>
      </c>
      <c r="V5" s="8" t="s">
        <v>177</v>
      </c>
      <c r="W5" s="19"/>
      <c r="X5" s="20"/>
      <c r="Y5" s="20"/>
      <c r="Z5" s="20"/>
      <c r="AA5" s="20"/>
      <c r="AB5" s="20"/>
      <c r="AC5" s="20">
        <f t="shared" si="34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89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31"/>
      <c r="BZ5" s="32"/>
      <c r="CA5" s="33" t="str">
        <f t="shared" si="14"/>
        <v>NA</v>
      </c>
      <c r="CB5" s="31"/>
      <c r="CC5" s="56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1"/>
      <c r="CX5" s="32"/>
      <c r="CY5" s="33" t="str">
        <f t="shared" si="22"/>
        <v>NA</v>
      </c>
      <c r="CZ5" s="31"/>
      <c r="DA5" s="32"/>
      <c r="DB5" s="33" t="str">
        <f t="shared" si="23"/>
        <v>NA</v>
      </c>
      <c r="DC5" s="31"/>
      <c r="DD5" s="32"/>
      <c r="DE5" s="33" t="str">
        <f t="shared" si="24"/>
        <v>NA</v>
      </c>
      <c r="DF5" s="31"/>
      <c r="DG5" s="32"/>
      <c r="DH5" s="33" t="str">
        <f t="shared" si="25"/>
        <v>NA</v>
      </c>
      <c r="DI5" s="31"/>
      <c r="DJ5" s="32"/>
      <c r="DK5" s="33" t="str">
        <f t="shared" si="26"/>
        <v>NA</v>
      </c>
      <c r="DL5" s="31"/>
      <c r="DM5" s="32"/>
      <c r="DN5" s="33" t="str">
        <f t="shared" si="27"/>
        <v>NA</v>
      </c>
      <c r="DO5" s="31"/>
      <c r="DP5" s="32"/>
      <c r="DQ5" s="33" t="str">
        <f t="shared" si="28"/>
        <v>NA</v>
      </c>
      <c r="DR5" s="31"/>
      <c r="DS5" s="32"/>
      <c r="DT5" s="33" t="str">
        <f t="shared" si="29"/>
        <v>NA</v>
      </c>
      <c r="DU5" s="31"/>
      <c r="DV5" s="32"/>
      <c r="DW5" s="33" t="str">
        <f t="shared" si="30"/>
        <v>NA</v>
      </c>
      <c r="DX5" s="31"/>
      <c r="DY5" s="32"/>
      <c r="DZ5" s="33" t="str">
        <f t="shared" si="31"/>
        <v>NA</v>
      </c>
      <c r="EA5" s="35"/>
    </row>
    <row r="6" spans="1:131" x14ac:dyDescent="0.35">
      <c r="A6" s="9" t="s">
        <v>196</v>
      </c>
      <c r="B6" s="9" t="s">
        <v>147</v>
      </c>
      <c r="C6" s="9" t="s">
        <v>148</v>
      </c>
      <c r="D6" s="5" t="s">
        <v>156</v>
      </c>
      <c r="E6" s="5">
        <v>3</v>
      </c>
      <c r="F6" s="74" t="str">
        <f t="shared" si="32"/>
        <v>E3</v>
      </c>
      <c r="G6" s="5">
        <v>5</v>
      </c>
      <c r="H6" s="5">
        <v>12</v>
      </c>
      <c r="I6" s="6">
        <v>0.31805555555555554</v>
      </c>
      <c r="J6" s="6">
        <v>0.37222222222222223</v>
      </c>
      <c r="K6" s="7">
        <f>VLOOKUP(F6,LATLON!$A$2:$C$19,2)</f>
        <v>-5.49282</v>
      </c>
      <c r="L6" s="7">
        <f>VLOOKUP(F6,LATLON!$A$2:$C$19,3)</f>
        <v>119.31198000000001</v>
      </c>
      <c r="M6" s="5">
        <v>80</v>
      </c>
      <c r="N6" s="5">
        <v>70</v>
      </c>
      <c r="O6" s="5" t="s">
        <v>162</v>
      </c>
      <c r="P6" s="5">
        <v>3</v>
      </c>
      <c r="Q6" s="6">
        <f t="shared" si="33"/>
        <v>5.4166666666666696E-2</v>
      </c>
      <c r="R6" s="6" t="s">
        <v>155</v>
      </c>
      <c r="S6" s="5" t="s">
        <v>152</v>
      </c>
      <c r="T6" s="5">
        <v>0.56999999999999995</v>
      </c>
      <c r="U6" s="5" t="s">
        <v>149</v>
      </c>
      <c r="V6" s="8"/>
      <c r="W6" s="19">
        <v>1.8136574074074076E-2</v>
      </c>
      <c r="X6" s="20">
        <v>1.8148148148148149E-2</v>
      </c>
      <c r="Y6" s="20">
        <v>1.5185185185185185E-2</v>
      </c>
      <c r="Z6" s="20"/>
      <c r="AA6" s="20"/>
      <c r="AB6" s="20"/>
      <c r="AC6" s="20">
        <f t="shared" si="34"/>
        <v>5.1469907407407409E-2</v>
      </c>
      <c r="AD6" s="20">
        <v>6.9444444444444441E-3</v>
      </c>
      <c r="AE6" s="20">
        <v>1.2962962962962963E-3</v>
      </c>
      <c r="AF6" s="20">
        <f t="shared" si="0"/>
        <v>4.3229166666666666E-2</v>
      </c>
      <c r="AG6" s="21">
        <v>100</v>
      </c>
      <c r="AH6" s="21">
        <v>100</v>
      </c>
      <c r="AI6" s="22"/>
      <c r="AJ6" s="29">
        <v>9</v>
      </c>
      <c r="AK6" s="30">
        <v>8</v>
      </c>
      <c r="AL6" s="31"/>
      <c r="AM6" s="89"/>
      <c r="AN6" s="33" t="str">
        <f t="shared" si="1"/>
        <v>NA</v>
      </c>
      <c r="AO6" s="31">
        <v>1</v>
      </c>
      <c r="AP6" s="34">
        <v>2.6041666666666668E-2</v>
      </c>
      <c r="AQ6" s="33">
        <f t="shared" si="2"/>
        <v>1.9097222222222224E-2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>
        <v>1</v>
      </c>
      <c r="BN6" s="34">
        <v>7.951388888888888E-3</v>
      </c>
      <c r="BO6" s="33">
        <f t="shared" si="10"/>
        <v>1.006944444444444E-3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31">
        <v>4</v>
      </c>
      <c r="BW6" s="34">
        <v>1.1875E-2</v>
      </c>
      <c r="BX6" s="33">
        <f t="shared" si="13"/>
        <v>4.9305555555555561E-3</v>
      </c>
      <c r="BY6" s="31"/>
      <c r="BZ6" s="32"/>
      <c r="CA6" s="33" t="str">
        <f t="shared" si="14"/>
        <v>NA</v>
      </c>
      <c r="CB6" s="31"/>
      <c r="CC6" s="56"/>
      <c r="CD6" s="33" t="str">
        <f t="shared" si="15"/>
        <v>NA</v>
      </c>
      <c r="CE6" s="31"/>
      <c r="CF6" s="32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>
        <v>11</v>
      </c>
      <c r="CU6" s="34">
        <v>4.71875E-2</v>
      </c>
      <c r="CV6" s="33">
        <f t="shared" si="21"/>
        <v>4.024305555555556E-2</v>
      </c>
      <c r="CW6" s="31">
        <v>1</v>
      </c>
      <c r="CX6" s="34">
        <v>1.7187500000000001E-2</v>
      </c>
      <c r="CY6" s="33">
        <f t="shared" si="22"/>
        <v>1.0243055555555557E-2</v>
      </c>
      <c r="CZ6" s="31"/>
      <c r="DA6" s="32"/>
      <c r="DB6" s="33" t="str">
        <f t="shared" si="23"/>
        <v>NA</v>
      </c>
      <c r="DC6" s="31"/>
      <c r="DD6" s="32"/>
      <c r="DE6" s="33" t="str">
        <f t="shared" si="24"/>
        <v>NA</v>
      </c>
      <c r="DF6" s="31"/>
      <c r="DG6" s="32"/>
      <c r="DH6" s="33" t="str">
        <f t="shared" si="25"/>
        <v>NA</v>
      </c>
      <c r="DI6" s="31"/>
      <c r="DJ6" s="32"/>
      <c r="DK6" s="33" t="str">
        <f t="shared" si="26"/>
        <v>NA</v>
      </c>
      <c r="DL6" s="31">
        <v>1</v>
      </c>
      <c r="DM6" s="34">
        <v>2.6747685185185187E-2</v>
      </c>
      <c r="DN6" s="33">
        <f t="shared" si="27"/>
        <v>1.9803240740740743E-2</v>
      </c>
      <c r="DO6" s="31"/>
      <c r="DP6" s="32"/>
      <c r="DQ6" s="33" t="str">
        <f t="shared" si="28"/>
        <v>NA</v>
      </c>
      <c r="DR6" s="31"/>
      <c r="DS6" s="32"/>
      <c r="DT6" s="33" t="str">
        <f t="shared" si="29"/>
        <v>NA</v>
      </c>
      <c r="DU6" s="31"/>
      <c r="DV6" s="32"/>
      <c r="DW6" s="33" t="str">
        <f t="shared" si="30"/>
        <v>NA</v>
      </c>
      <c r="DX6" s="31"/>
      <c r="DY6" s="32"/>
      <c r="DZ6" s="33" t="str">
        <f t="shared" si="31"/>
        <v>NA</v>
      </c>
      <c r="EA6" s="35"/>
    </row>
    <row r="7" spans="1:131" x14ac:dyDescent="0.35">
      <c r="A7" s="9" t="s">
        <v>196</v>
      </c>
      <c r="B7" s="9" t="s">
        <v>164</v>
      </c>
      <c r="C7" s="9" t="s">
        <v>148</v>
      </c>
      <c r="D7" s="5" t="s">
        <v>149</v>
      </c>
      <c r="E7" s="5">
        <v>1</v>
      </c>
      <c r="F7" s="74" t="str">
        <f t="shared" si="32"/>
        <v>D1</v>
      </c>
      <c r="G7" s="5">
        <v>1</v>
      </c>
      <c r="H7" s="5">
        <v>14</v>
      </c>
      <c r="I7" s="6">
        <v>0.27777777777777779</v>
      </c>
      <c r="J7" s="6">
        <v>0.39166666666666666</v>
      </c>
      <c r="K7" s="7">
        <f>VLOOKUP(F7,LATLON!$A$2:$C$19,2)</f>
        <v>-5.4793240000000001</v>
      </c>
      <c r="L7" s="7">
        <f>VLOOKUP(F7,LATLON!$A$2:$C$19,3)</f>
        <v>119.31157399999999</v>
      </c>
      <c r="M7" s="5">
        <v>90</v>
      </c>
      <c r="N7" s="5">
        <v>80</v>
      </c>
      <c r="O7" s="5" t="s">
        <v>165</v>
      </c>
      <c r="P7" s="5">
        <v>4</v>
      </c>
      <c r="Q7" s="6">
        <f t="shared" si="33"/>
        <v>0.11388888888888887</v>
      </c>
      <c r="R7" s="6" t="s">
        <v>166</v>
      </c>
      <c r="S7" s="5" t="s">
        <v>152</v>
      </c>
      <c r="T7" s="5">
        <v>0.56999999999999995</v>
      </c>
      <c r="U7" s="5" t="s">
        <v>153</v>
      </c>
      <c r="V7" s="8"/>
      <c r="W7" s="19">
        <v>1.787037037037037E-2</v>
      </c>
      <c r="X7" s="20">
        <v>1.7858796296296296E-2</v>
      </c>
      <c r="Y7" s="20">
        <v>1.7858796296296296E-2</v>
      </c>
      <c r="Z7" s="20">
        <v>2.5578703703703705E-3</v>
      </c>
      <c r="AA7" s="20"/>
      <c r="AB7" s="20"/>
      <c r="AC7" s="20">
        <f t="shared" si="34"/>
        <v>5.6145833333333332E-2</v>
      </c>
      <c r="AD7" s="20">
        <v>3.7962962962962963E-3</v>
      </c>
      <c r="AE7" s="20">
        <v>9.9768518518518513E-3</v>
      </c>
      <c r="AF7" s="20">
        <f t="shared" si="0"/>
        <v>4.237268518518518E-2</v>
      </c>
      <c r="AG7" s="21">
        <v>100</v>
      </c>
      <c r="AH7" s="21">
        <v>10</v>
      </c>
      <c r="AI7" s="22"/>
      <c r="AJ7" s="29">
        <v>5</v>
      </c>
      <c r="AK7" s="30">
        <v>4</v>
      </c>
      <c r="AL7" s="31">
        <v>1</v>
      </c>
      <c r="AM7" s="89">
        <v>4.3055555555555555E-2</v>
      </c>
      <c r="AN7" s="33">
        <f t="shared" si="1"/>
        <v>3.9259259259259258E-2</v>
      </c>
      <c r="AO7" s="31">
        <v>16</v>
      </c>
      <c r="AP7" s="34">
        <v>4.363425925925926E-3</v>
      </c>
      <c r="AQ7" s="33">
        <f t="shared" si="2"/>
        <v>5.6712962962962967E-4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/>
      <c r="BK7" s="32"/>
      <c r="BL7" s="33" t="str">
        <f t="shared" si="9"/>
        <v>NA</v>
      </c>
      <c r="BM7" s="31">
        <v>2</v>
      </c>
      <c r="BN7" s="34">
        <v>4.7106481481481478E-3</v>
      </c>
      <c r="BO7" s="33">
        <f t="shared" si="10"/>
        <v>9.1435185185185152E-4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31"/>
      <c r="BZ7" s="32"/>
      <c r="CA7" s="33" t="str">
        <f t="shared" si="14"/>
        <v>NA</v>
      </c>
      <c r="CB7" s="31"/>
      <c r="CC7" s="56"/>
      <c r="CD7" s="33" t="str">
        <f t="shared" si="15"/>
        <v>NA</v>
      </c>
      <c r="CE7" s="31">
        <v>1</v>
      </c>
      <c r="CF7" s="34">
        <v>5.0694444444444441E-3</v>
      </c>
      <c r="CG7" s="33">
        <f t="shared" si="16"/>
        <v>1.2731481481481478E-3</v>
      </c>
      <c r="CH7" s="31">
        <v>4</v>
      </c>
      <c r="CI7" s="34">
        <v>2.5532407407407406E-2</v>
      </c>
      <c r="CJ7" s="33">
        <f t="shared" si="17"/>
        <v>2.1736111111111109E-2</v>
      </c>
      <c r="CK7" s="31"/>
      <c r="CL7" s="34"/>
      <c r="CM7" s="33" t="str">
        <f t="shared" si="18"/>
        <v>NA</v>
      </c>
      <c r="CN7" s="31"/>
      <c r="CO7" s="34"/>
      <c r="CP7" s="33" t="str">
        <f t="shared" si="19"/>
        <v>NA</v>
      </c>
      <c r="CQ7" s="31"/>
      <c r="CR7" s="34"/>
      <c r="CS7" s="33" t="str">
        <f t="shared" si="20"/>
        <v>NA</v>
      </c>
      <c r="CT7" s="31"/>
      <c r="CU7" s="34"/>
      <c r="CV7" s="33" t="str">
        <f t="shared" si="21"/>
        <v>NA</v>
      </c>
      <c r="CW7" s="31"/>
      <c r="CX7" s="32"/>
      <c r="CY7" s="33" t="str">
        <f t="shared" si="22"/>
        <v>NA</v>
      </c>
      <c r="CZ7" s="31"/>
      <c r="DA7" s="32"/>
      <c r="DB7" s="33" t="str">
        <f t="shared" si="23"/>
        <v>NA</v>
      </c>
      <c r="DC7" s="31"/>
      <c r="DD7" s="32"/>
      <c r="DE7" s="33" t="str">
        <f t="shared" si="24"/>
        <v>NA</v>
      </c>
      <c r="DF7" s="31"/>
      <c r="DG7" s="32"/>
      <c r="DH7" s="33" t="str">
        <f t="shared" si="25"/>
        <v>NA</v>
      </c>
      <c r="DI7" s="31"/>
      <c r="DJ7" s="32"/>
      <c r="DK7" s="33" t="str">
        <f t="shared" si="26"/>
        <v>NA</v>
      </c>
      <c r="DL7" s="31"/>
      <c r="DM7" s="32"/>
      <c r="DN7" s="33" t="str">
        <f t="shared" si="27"/>
        <v>NA</v>
      </c>
      <c r="DO7" s="31"/>
      <c r="DP7" s="32"/>
      <c r="DQ7" s="33" t="str">
        <f t="shared" si="28"/>
        <v>NA</v>
      </c>
      <c r="DR7" s="31"/>
      <c r="DS7" s="32"/>
      <c r="DT7" s="33" t="str">
        <f t="shared" si="29"/>
        <v>NA</v>
      </c>
      <c r="DU7" s="31"/>
      <c r="DV7" s="34"/>
      <c r="DW7" s="33" t="str">
        <f t="shared" si="30"/>
        <v>NA</v>
      </c>
      <c r="DX7" s="31"/>
      <c r="DY7" s="32"/>
      <c r="DZ7" s="33" t="str">
        <f t="shared" si="31"/>
        <v>NA</v>
      </c>
      <c r="EA7" s="35"/>
    </row>
    <row r="8" spans="1:131" x14ac:dyDescent="0.35">
      <c r="A8" s="9" t="s">
        <v>196</v>
      </c>
      <c r="B8" s="9" t="s">
        <v>164</v>
      </c>
      <c r="C8" s="9" t="s">
        <v>148</v>
      </c>
      <c r="D8" s="5" t="s">
        <v>167</v>
      </c>
      <c r="E8" s="5">
        <v>3</v>
      </c>
      <c r="F8" s="74" t="str">
        <f t="shared" si="32"/>
        <v>L3</v>
      </c>
      <c r="G8" s="5">
        <v>2</v>
      </c>
      <c r="H8" s="5">
        <v>1</v>
      </c>
      <c r="I8" s="6">
        <v>0.28125</v>
      </c>
      <c r="J8" s="6">
        <v>0.39374999999999999</v>
      </c>
      <c r="K8" s="7">
        <f>VLOOKUP(F8,LATLON!$A$2:$C$19,2)</f>
        <v>-5.4793599999999998</v>
      </c>
      <c r="L8" s="7">
        <f>VLOOKUP(F8,LATLON!$A$2:$C$19,3)</f>
        <v>119.312033</v>
      </c>
      <c r="M8" s="5">
        <v>78</v>
      </c>
      <c r="N8" s="5">
        <v>67</v>
      </c>
      <c r="O8" s="5" t="s">
        <v>168</v>
      </c>
      <c r="P8" s="5">
        <v>2</v>
      </c>
      <c r="Q8" s="6">
        <f t="shared" si="33"/>
        <v>0.11249999999999999</v>
      </c>
      <c r="R8" s="6" t="s">
        <v>169</v>
      </c>
      <c r="S8" s="5" t="s">
        <v>152</v>
      </c>
      <c r="T8" s="5">
        <v>0.56999999999999995</v>
      </c>
      <c r="U8" s="5" t="s">
        <v>153</v>
      </c>
      <c r="V8" s="8"/>
      <c r="W8" s="19">
        <v>2.8981481481481483E-2</v>
      </c>
      <c r="X8" s="20">
        <v>2.3854166666666666E-2</v>
      </c>
      <c r="Y8" s="20"/>
      <c r="Z8" s="20"/>
      <c r="AA8" s="20"/>
      <c r="AB8" s="20"/>
      <c r="AC8" s="20">
        <f t="shared" si="34"/>
        <v>5.2835648148148145E-2</v>
      </c>
      <c r="AD8" s="20">
        <v>1.0416666666666666E-2</v>
      </c>
      <c r="AE8" s="20"/>
      <c r="AF8" s="20">
        <f t="shared" si="0"/>
        <v>4.2418981481481481E-2</v>
      </c>
      <c r="AG8" s="21">
        <v>100</v>
      </c>
      <c r="AH8" s="21">
        <v>90</v>
      </c>
      <c r="AI8" s="22"/>
      <c r="AJ8" s="29">
        <v>4</v>
      </c>
      <c r="AK8" s="30">
        <v>3</v>
      </c>
      <c r="AL8" s="31">
        <v>1</v>
      </c>
      <c r="AM8" s="89">
        <v>4.4398148148148145E-2</v>
      </c>
      <c r="AN8" s="33">
        <f t="shared" si="1"/>
        <v>3.3981481481481481E-2</v>
      </c>
      <c r="AO8" s="31">
        <v>27</v>
      </c>
      <c r="AP8" s="70">
        <v>1.0659722222222221E-2</v>
      </c>
      <c r="AQ8" s="33">
        <f t="shared" si="2"/>
        <v>2.4305555555555539E-4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>
        <v>6</v>
      </c>
      <c r="BN8" s="34">
        <v>1.1423611111111112E-2</v>
      </c>
      <c r="BO8" s="33">
        <f t="shared" si="10"/>
        <v>1.0069444444444457E-3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31"/>
      <c r="BZ8" s="32"/>
      <c r="CA8" s="33" t="str">
        <f t="shared" si="14"/>
        <v>NA</v>
      </c>
      <c r="CB8" s="31"/>
      <c r="CC8" s="56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32"/>
      <c r="CS8" s="33" t="str">
        <f t="shared" si="20"/>
        <v>NA</v>
      </c>
      <c r="CT8" s="31"/>
      <c r="CU8" s="32"/>
      <c r="CV8" s="33" t="str">
        <f t="shared" si="21"/>
        <v>NA</v>
      </c>
      <c r="CW8" s="31"/>
      <c r="CX8" s="32"/>
      <c r="CY8" s="33" t="str">
        <f t="shared" si="22"/>
        <v>NA</v>
      </c>
      <c r="CZ8" s="31"/>
      <c r="DA8" s="32"/>
      <c r="DB8" s="33" t="str">
        <f t="shared" si="23"/>
        <v>NA</v>
      </c>
      <c r="DC8" s="31"/>
      <c r="DD8" s="32"/>
      <c r="DE8" s="33" t="str">
        <f t="shared" si="24"/>
        <v>NA</v>
      </c>
      <c r="DF8" s="31"/>
      <c r="DG8" s="32"/>
      <c r="DH8" s="33" t="str">
        <f t="shared" si="25"/>
        <v>NA</v>
      </c>
      <c r="DI8" s="31"/>
      <c r="DJ8" s="32"/>
      <c r="DK8" s="33" t="str">
        <f t="shared" si="26"/>
        <v>NA</v>
      </c>
      <c r="DL8" s="31"/>
      <c r="DM8" s="70"/>
      <c r="DN8" s="33" t="str">
        <f t="shared" si="27"/>
        <v>NA</v>
      </c>
      <c r="DO8" s="31"/>
      <c r="DP8" s="70"/>
      <c r="DQ8" s="33" t="str">
        <f t="shared" si="28"/>
        <v>NA</v>
      </c>
      <c r="DR8" s="31"/>
      <c r="DS8" s="70"/>
      <c r="DT8" s="33" t="str">
        <f t="shared" si="29"/>
        <v>NA</v>
      </c>
      <c r="DU8" s="31"/>
      <c r="DV8" s="70"/>
      <c r="DW8" s="33" t="str">
        <f t="shared" si="30"/>
        <v>NA</v>
      </c>
      <c r="DX8" s="31"/>
      <c r="DY8" s="70"/>
      <c r="DZ8" s="33" t="str">
        <f t="shared" si="31"/>
        <v>NA</v>
      </c>
      <c r="EA8" s="35"/>
    </row>
    <row r="9" spans="1:131" x14ac:dyDescent="0.35">
      <c r="A9" s="9" t="s">
        <v>196</v>
      </c>
      <c r="B9" s="9" t="s">
        <v>164</v>
      </c>
      <c r="C9" s="9" t="s">
        <v>148</v>
      </c>
      <c r="D9" s="5" t="s">
        <v>167</v>
      </c>
      <c r="E9" s="5">
        <v>2</v>
      </c>
      <c r="F9" s="74" t="str">
        <f t="shared" si="32"/>
        <v>L2</v>
      </c>
      <c r="G9" s="5">
        <v>3</v>
      </c>
      <c r="H9" s="5">
        <v>5</v>
      </c>
      <c r="I9" s="6">
        <v>0.29166666666666669</v>
      </c>
      <c r="J9" s="6">
        <v>0.38611111111111113</v>
      </c>
      <c r="K9" s="7">
        <f>VLOOKUP(F9,LATLON!$A$2:$C$19,2)</f>
        <v>-5.4811319999999997</v>
      </c>
      <c r="L9" s="7">
        <f>VLOOKUP(F9,LATLON!$A$2:$C$19,3)</f>
        <v>119.31211</v>
      </c>
      <c r="M9" s="5">
        <v>85</v>
      </c>
      <c r="N9" s="5">
        <v>61</v>
      </c>
      <c r="O9" s="5" t="s">
        <v>170</v>
      </c>
      <c r="P9" s="5">
        <v>3</v>
      </c>
      <c r="Q9" s="6">
        <f t="shared" si="33"/>
        <v>9.4444444444444442E-2</v>
      </c>
      <c r="R9" s="6" t="s">
        <v>171</v>
      </c>
      <c r="S9" s="5" t="s">
        <v>152</v>
      </c>
      <c r="T9" s="5">
        <v>0.6</v>
      </c>
      <c r="U9" s="5" t="s">
        <v>153</v>
      </c>
      <c r="V9" s="8"/>
      <c r="W9" s="19">
        <v>2.4189814814814813E-2</v>
      </c>
      <c r="X9" s="20">
        <v>2.2789351851851852E-2</v>
      </c>
      <c r="Y9" s="20">
        <v>1.2916666666666667E-2</v>
      </c>
      <c r="Z9" s="20"/>
      <c r="AA9" s="20"/>
      <c r="AB9" s="20"/>
      <c r="AC9" s="20">
        <f t="shared" si="34"/>
        <v>5.9895833333333336E-2</v>
      </c>
      <c r="AD9" s="20">
        <v>4.5138888888888885E-3</v>
      </c>
      <c r="AE9" s="20">
        <v>1.2916666666666667E-2</v>
      </c>
      <c r="AF9" s="20">
        <f t="shared" si="0"/>
        <v>4.2465277777777782E-2</v>
      </c>
      <c r="AG9" s="21">
        <v>100</v>
      </c>
      <c r="AH9" s="21">
        <v>100</v>
      </c>
      <c r="AI9" s="22"/>
      <c r="AJ9" s="29">
        <v>4</v>
      </c>
      <c r="AK9" s="30">
        <v>2</v>
      </c>
      <c r="AL9" s="31">
        <v>1</v>
      </c>
      <c r="AM9" s="89">
        <v>2.5902777777777778E-2</v>
      </c>
      <c r="AN9" s="33">
        <f t="shared" si="1"/>
        <v>2.1388888888888888E-2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2"/>
      <c r="BL9" s="33" t="str">
        <f t="shared" si="9"/>
        <v>NA</v>
      </c>
      <c r="BM9" s="31">
        <v>2</v>
      </c>
      <c r="BN9" s="34">
        <v>5.9606481481481481E-3</v>
      </c>
      <c r="BO9" s="33">
        <f t="shared" si="10"/>
        <v>1.4467592592592596E-3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31"/>
      <c r="BZ9" s="32"/>
      <c r="CA9" s="33" t="str">
        <f t="shared" si="14"/>
        <v>NA</v>
      </c>
      <c r="CB9" s="31"/>
      <c r="CC9" s="56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32"/>
      <c r="CS9" s="33" t="str">
        <f t="shared" si="20"/>
        <v>NA</v>
      </c>
      <c r="CT9" s="31"/>
      <c r="CU9" s="32"/>
      <c r="CV9" s="33" t="str">
        <f t="shared" si="21"/>
        <v>NA</v>
      </c>
      <c r="CW9" s="31"/>
      <c r="CX9" s="32"/>
      <c r="CY9" s="33" t="str">
        <f t="shared" si="22"/>
        <v>NA</v>
      </c>
      <c r="CZ9" s="31"/>
      <c r="DA9" s="32"/>
      <c r="DB9" s="33" t="str">
        <f t="shared" si="23"/>
        <v>NA</v>
      </c>
      <c r="DC9" s="31"/>
      <c r="DD9" s="32"/>
      <c r="DE9" s="33" t="str">
        <f t="shared" si="24"/>
        <v>NA</v>
      </c>
      <c r="DF9" s="31"/>
      <c r="DG9" s="32"/>
      <c r="DH9" s="33" t="str">
        <f t="shared" si="25"/>
        <v>NA</v>
      </c>
      <c r="DI9" s="31"/>
      <c r="DJ9" s="32"/>
      <c r="DK9" s="33" t="str">
        <f t="shared" si="26"/>
        <v>NA</v>
      </c>
      <c r="DL9" s="31"/>
      <c r="DM9" s="56"/>
      <c r="DN9" s="33" t="str">
        <f t="shared" si="27"/>
        <v>NA</v>
      </c>
      <c r="DO9" s="31"/>
      <c r="DP9" s="56"/>
      <c r="DQ9" s="33" t="str">
        <f t="shared" si="28"/>
        <v>NA</v>
      </c>
      <c r="DR9" s="31"/>
      <c r="DS9" s="56"/>
      <c r="DT9" s="33" t="str">
        <f t="shared" si="29"/>
        <v>NA</v>
      </c>
      <c r="DU9" s="31">
        <v>1</v>
      </c>
      <c r="DV9" s="56">
        <v>3.2881944444444443E-2</v>
      </c>
      <c r="DW9" s="33">
        <f t="shared" si="30"/>
        <v>2.8368055555555556E-2</v>
      </c>
      <c r="DX9" s="31"/>
      <c r="DY9" s="56"/>
      <c r="DZ9" s="33" t="str">
        <f t="shared" si="31"/>
        <v>NA</v>
      </c>
      <c r="EA9" s="35"/>
    </row>
    <row r="10" spans="1:131" x14ac:dyDescent="0.35">
      <c r="A10" s="9" t="s">
        <v>196</v>
      </c>
      <c r="B10" s="9" t="s">
        <v>164</v>
      </c>
      <c r="C10" s="9" t="s">
        <v>148</v>
      </c>
      <c r="D10" s="5" t="s">
        <v>167</v>
      </c>
      <c r="E10" s="5">
        <v>1</v>
      </c>
      <c r="F10" s="74" t="str">
        <f t="shared" si="32"/>
        <v>L1</v>
      </c>
      <c r="G10" s="5">
        <v>4</v>
      </c>
      <c r="H10" s="5" t="s">
        <v>157</v>
      </c>
      <c r="I10" s="6">
        <v>0.3034722222222222</v>
      </c>
      <c r="J10" s="6">
        <v>0.38125000000000003</v>
      </c>
      <c r="K10" s="7">
        <f>VLOOKUP(F10,LATLON!$A$2:$C$19,2)</f>
        <v>-5.4818800000000003</v>
      </c>
      <c r="L10" s="7">
        <f>VLOOKUP(F10,LATLON!$A$2:$C$19,3)</f>
        <v>119.311182</v>
      </c>
      <c r="M10" s="5">
        <v>80</v>
      </c>
      <c r="N10" s="5">
        <v>70</v>
      </c>
      <c r="O10" s="5" t="s">
        <v>172</v>
      </c>
      <c r="P10" s="5">
        <v>3</v>
      </c>
      <c r="Q10" s="6">
        <f t="shared" si="33"/>
        <v>7.7777777777777835E-2</v>
      </c>
      <c r="R10" s="6" t="s">
        <v>173</v>
      </c>
      <c r="S10" s="5" t="s">
        <v>152</v>
      </c>
      <c r="T10" s="5">
        <v>0.61</v>
      </c>
      <c r="U10" s="5" t="s">
        <v>149</v>
      </c>
      <c r="V10" s="8"/>
      <c r="W10" s="19">
        <v>1.4849537037037038E-2</v>
      </c>
      <c r="X10" s="20">
        <v>1.4861111111111111E-2</v>
      </c>
      <c r="Y10" s="20">
        <v>1.3587962962962963E-2</v>
      </c>
      <c r="Z10" s="20"/>
      <c r="AA10" s="20"/>
      <c r="AB10" s="20"/>
      <c r="AC10" s="20">
        <f t="shared" si="34"/>
        <v>4.3298611111111114E-2</v>
      </c>
      <c r="AD10" s="20">
        <v>1.736111111111111E-3</v>
      </c>
      <c r="AE10" s="20"/>
      <c r="AF10" s="20">
        <f t="shared" si="0"/>
        <v>4.1562500000000002E-2</v>
      </c>
      <c r="AG10" s="21">
        <v>90</v>
      </c>
      <c r="AH10" s="21">
        <v>60</v>
      </c>
      <c r="AI10" s="22"/>
      <c r="AJ10" s="29">
        <v>3</v>
      </c>
      <c r="AK10" s="30">
        <v>3</v>
      </c>
      <c r="AL10" s="31"/>
      <c r="AM10" s="89"/>
      <c r="AN10" s="33" t="str">
        <f t="shared" si="1"/>
        <v>NA</v>
      </c>
      <c r="AO10" s="31">
        <v>1</v>
      </c>
      <c r="AP10" s="34">
        <v>3.0324074074074073E-3</v>
      </c>
      <c r="AQ10" s="33">
        <f t="shared" si="2"/>
        <v>1.2962962962962963E-3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>
        <v>1</v>
      </c>
      <c r="BN10" s="34">
        <v>2.1365740740740741E-2</v>
      </c>
      <c r="BO10" s="33">
        <f t="shared" si="10"/>
        <v>1.9629629629629629E-2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31"/>
      <c r="BZ10" s="32"/>
      <c r="CA10" s="33" t="str">
        <f t="shared" si="14"/>
        <v>NA</v>
      </c>
      <c r="CB10" s="31"/>
      <c r="CC10" s="56"/>
      <c r="CD10" s="33" t="str">
        <f t="shared" si="15"/>
        <v>NA</v>
      </c>
      <c r="CE10" s="31">
        <v>4</v>
      </c>
      <c r="CF10" s="34">
        <v>3.2974537037037038E-2</v>
      </c>
      <c r="CG10" s="33">
        <f t="shared" si="16"/>
        <v>3.1238425925925926E-2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1"/>
      <c r="CX10" s="34"/>
      <c r="CY10" s="33" t="str">
        <f t="shared" si="22"/>
        <v>NA</v>
      </c>
      <c r="CZ10" s="31"/>
      <c r="DA10" s="34"/>
      <c r="DB10" s="33" t="str">
        <f t="shared" si="23"/>
        <v>NA</v>
      </c>
      <c r="DC10" s="31"/>
      <c r="DD10" s="34"/>
      <c r="DE10" s="33" t="str">
        <f t="shared" si="24"/>
        <v>NA</v>
      </c>
      <c r="DF10" s="31"/>
      <c r="DG10" s="34"/>
      <c r="DH10" s="33" t="str">
        <f t="shared" si="25"/>
        <v>NA</v>
      </c>
      <c r="DI10" s="31"/>
      <c r="DJ10" s="34"/>
      <c r="DK10" s="33" t="str">
        <f t="shared" si="26"/>
        <v>NA</v>
      </c>
      <c r="DL10" s="31"/>
      <c r="DM10" s="34"/>
      <c r="DN10" s="33" t="str">
        <f t="shared" si="27"/>
        <v>NA</v>
      </c>
      <c r="DO10" s="31"/>
      <c r="DP10" s="34"/>
      <c r="DQ10" s="33" t="str">
        <f t="shared" si="28"/>
        <v>NA</v>
      </c>
      <c r="DR10" s="31"/>
      <c r="DS10" s="34"/>
      <c r="DT10" s="33" t="str">
        <f t="shared" si="29"/>
        <v>NA</v>
      </c>
      <c r="DU10" s="31"/>
      <c r="DV10" s="34"/>
      <c r="DW10" s="33" t="str">
        <f t="shared" si="30"/>
        <v>NA</v>
      </c>
      <c r="DX10" s="31"/>
      <c r="DY10" s="34"/>
      <c r="DZ10" s="33" t="str">
        <f t="shared" si="31"/>
        <v>NA</v>
      </c>
      <c r="EA10" s="35"/>
    </row>
    <row r="11" spans="1:131" x14ac:dyDescent="0.35">
      <c r="A11" s="9" t="s">
        <v>196</v>
      </c>
      <c r="B11" s="9" t="s">
        <v>164</v>
      </c>
      <c r="C11" s="9" t="s">
        <v>148</v>
      </c>
      <c r="D11" s="5" t="s">
        <v>156</v>
      </c>
      <c r="E11" s="5">
        <v>2</v>
      </c>
      <c r="F11" s="74" t="str">
        <f t="shared" si="32"/>
        <v>E2</v>
      </c>
      <c r="G11" s="5">
        <v>5</v>
      </c>
      <c r="H11" s="5">
        <v>12</v>
      </c>
      <c r="I11" s="6">
        <v>0.31805555555555554</v>
      </c>
      <c r="J11" s="6">
        <v>0.37291666666666662</v>
      </c>
      <c r="K11" s="7">
        <f>VLOOKUP(F11,LATLON!$A$2:$C$19,2)</f>
        <v>-5.491987</v>
      </c>
      <c r="L11" s="7">
        <f>VLOOKUP(F11,LATLON!$A$2:$C$19,3)</f>
        <v>119.312573</v>
      </c>
      <c r="M11" s="5">
        <v>84</v>
      </c>
      <c r="N11" s="5">
        <v>79</v>
      </c>
      <c r="O11" s="5" t="s">
        <v>174</v>
      </c>
      <c r="P11" s="5">
        <v>2</v>
      </c>
      <c r="Q11" s="6">
        <f t="shared" si="33"/>
        <v>5.4861111111111083E-2</v>
      </c>
      <c r="R11" s="6" t="s">
        <v>175</v>
      </c>
      <c r="S11" s="5" t="s">
        <v>152</v>
      </c>
      <c r="T11" s="5">
        <v>0.61</v>
      </c>
      <c r="U11" s="5" t="s">
        <v>149</v>
      </c>
      <c r="V11" s="8" t="s">
        <v>176</v>
      </c>
      <c r="W11" s="19">
        <v>3.6145833333333335E-2</v>
      </c>
      <c r="X11" s="20">
        <v>2.1168981481481483E-2</v>
      </c>
      <c r="Y11" s="20"/>
      <c r="Z11" s="20"/>
      <c r="AA11" s="20"/>
      <c r="AB11" s="20"/>
      <c r="AC11" s="20">
        <f t="shared" si="34"/>
        <v>5.7314814814814818E-2</v>
      </c>
      <c r="AD11" s="20">
        <v>8.7037037037037031E-3</v>
      </c>
      <c r="AE11" s="20">
        <v>5.8101851851851856E-3</v>
      </c>
      <c r="AF11" s="20">
        <f t="shared" si="0"/>
        <v>4.2800925925925937E-2</v>
      </c>
      <c r="AG11" s="21">
        <v>100</v>
      </c>
      <c r="AH11" s="21">
        <v>70</v>
      </c>
      <c r="AI11" s="22"/>
      <c r="AJ11" s="29">
        <v>8</v>
      </c>
      <c r="AK11" s="30">
        <v>7</v>
      </c>
      <c r="AL11" s="31">
        <v>1</v>
      </c>
      <c r="AM11" s="89">
        <v>3.2766203703703707E-2</v>
      </c>
      <c r="AN11" s="33">
        <f t="shared" si="1"/>
        <v>2.4062500000000004E-2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>
        <v>1</v>
      </c>
      <c r="BB11" s="34">
        <v>3.0636574074074073E-2</v>
      </c>
      <c r="BC11" s="33">
        <f t="shared" si="6"/>
        <v>2.193287037037037E-2</v>
      </c>
      <c r="BD11" s="31"/>
      <c r="BE11" s="32"/>
      <c r="BF11" s="33" t="str">
        <f t="shared" si="7"/>
        <v>NA</v>
      </c>
      <c r="BG11" s="31"/>
      <c r="BH11" s="32"/>
      <c r="BI11" s="33" t="str">
        <f t="shared" si="8"/>
        <v>NA</v>
      </c>
      <c r="BJ11" s="31">
        <v>1</v>
      </c>
      <c r="BK11" s="34">
        <v>3.3055555555555553E-2</v>
      </c>
      <c r="BL11" s="33">
        <f t="shared" si="9"/>
        <v>2.435185185185185E-2</v>
      </c>
      <c r="BM11" s="31"/>
      <c r="BN11" s="32"/>
      <c r="BO11" s="33" t="str">
        <f t="shared" si="10"/>
        <v>NA</v>
      </c>
      <c r="BP11" s="31"/>
      <c r="BQ11" s="34"/>
      <c r="BR11" s="33" t="str">
        <f t="shared" si="11"/>
        <v>NA</v>
      </c>
      <c r="BS11" s="31"/>
      <c r="BT11" s="32"/>
      <c r="BU11" s="33" t="str">
        <f t="shared" si="12"/>
        <v>NA</v>
      </c>
      <c r="BV11" s="31">
        <v>1</v>
      </c>
      <c r="BW11" s="34">
        <v>4.9664351851851848E-2</v>
      </c>
      <c r="BX11" s="33">
        <f t="shared" si="13"/>
        <v>4.0960648148148149E-2</v>
      </c>
      <c r="BY11" s="31"/>
      <c r="BZ11" s="32"/>
      <c r="CA11" s="33" t="str">
        <f t="shared" si="14"/>
        <v>NA</v>
      </c>
      <c r="CB11" s="31">
        <v>2</v>
      </c>
      <c r="CC11" s="56">
        <v>2.9768518518518517E-2</v>
      </c>
      <c r="CD11" s="33">
        <f t="shared" si="15"/>
        <v>2.1064814814814814E-2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>
        <v>1</v>
      </c>
      <c r="CL11" s="34">
        <v>9.8958333333333329E-3</v>
      </c>
      <c r="CM11" s="33">
        <f t="shared" si="18"/>
        <v>1.1921296296296298E-3</v>
      </c>
      <c r="CN11" s="31">
        <v>2</v>
      </c>
      <c r="CO11" s="34">
        <v>1.275462962962963E-2</v>
      </c>
      <c r="CP11" s="33">
        <f t="shared" si="19"/>
        <v>4.0509259259259266E-3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1">
        <v>1</v>
      </c>
      <c r="CX11" s="34">
        <v>4.6041666666666668E-2</v>
      </c>
      <c r="CY11" s="33">
        <f t="shared" si="22"/>
        <v>3.7337962962962962E-2</v>
      </c>
      <c r="CZ11" s="31"/>
      <c r="DA11" s="34"/>
      <c r="DB11" s="33" t="str">
        <f t="shared" si="23"/>
        <v>NA</v>
      </c>
      <c r="DC11" s="31"/>
      <c r="DD11" s="34"/>
      <c r="DE11" s="33" t="str">
        <f t="shared" si="24"/>
        <v>NA</v>
      </c>
      <c r="DF11" s="31"/>
      <c r="DG11" s="34"/>
      <c r="DH11" s="33" t="str">
        <f t="shared" si="25"/>
        <v>NA</v>
      </c>
      <c r="DI11" s="31"/>
      <c r="DJ11" s="34"/>
      <c r="DK11" s="33" t="str">
        <f t="shared" si="26"/>
        <v>NA</v>
      </c>
      <c r="DL11" s="31"/>
      <c r="DM11" s="34"/>
      <c r="DN11" s="33" t="str">
        <f t="shared" si="27"/>
        <v>NA</v>
      </c>
      <c r="DO11" s="31"/>
      <c r="DP11" s="34"/>
      <c r="DQ11" s="33" t="str">
        <f t="shared" si="28"/>
        <v>NA</v>
      </c>
      <c r="DR11" s="31"/>
      <c r="DS11" s="34"/>
      <c r="DT11" s="33" t="str">
        <f t="shared" si="29"/>
        <v>NA</v>
      </c>
      <c r="DU11" s="31"/>
      <c r="DV11" s="34"/>
      <c r="DW11" s="33" t="str">
        <f t="shared" si="30"/>
        <v>NA</v>
      </c>
      <c r="DX11" s="31"/>
      <c r="DY11" s="34"/>
      <c r="DZ11" s="33" t="str">
        <f t="shared" si="31"/>
        <v>NA</v>
      </c>
      <c r="EA11" s="35"/>
    </row>
    <row r="12" spans="1:131" x14ac:dyDescent="0.35">
      <c r="A12" s="9" t="s">
        <v>196</v>
      </c>
      <c r="B12" s="86">
        <v>45299</v>
      </c>
      <c r="C12" s="9" t="s">
        <v>178</v>
      </c>
      <c r="D12" s="5" t="s">
        <v>156</v>
      </c>
      <c r="E12" s="5">
        <v>6</v>
      </c>
      <c r="F12" s="74" t="str">
        <f t="shared" si="32"/>
        <v>E6</v>
      </c>
      <c r="G12" s="5">
        <v>1</v>
      </c>
      <c r="H12" s="5">
        <v>14</v>
      </c>
      <c r="I12" s="6">
        <v>0.26666666666666666</v>
      </c>
      <c r="J12" s="6">
        <v>0.34722222222222227</v>
      </c>
      <c r="K12" s="7">
        <f>VLOOKUP(F12,LATLON!$A$2:$C$19,2)</f>
        <v>-5.463902</v>
      </c>
      <c r="L12" s="7">
        <f>VLOOKUP(F12,LATLON!$A$2:$C$19,3)</f>
        <v>119.28802</v>
      </c>
      <c r="M12" s="5">
        <v>57</v>
      </c>
      <c r="N12" s="5">
        <v>60</v>
      </c>
      <c r="O12" s="5" t="s">
        <v>179</v>
      </c>
      <c r="P12" s="5">
        <v>3</v>
      </c>
      <c r="Q12" s="6">
        <f t="shared" si="33"/>
        <v>8.0555555555555602E-2</v>
      </c>
      <c r="R12" s="6" t="s">
        <v>180</v>
      </c>
      <c r="S12" s="5" t="s">
        <v>152</v>
      </c>
      <c r="T12" s="5">
        <v>0.52</v>
      </c>
      <c r="U12" s="5" t="s">
        <v>153</v>
      </c>
      <c r="V12" s="8"/>
      <c r="W12" s="19">
        <v>2.6099537037037036E-2</v>
      </c>
      <c r="X12" s="20">
        <v>1.9016203703703705E-2</v>
      </c>
      <c r="Y12" s="20">
        <v>5.37037037037037E-3</v>
      </c>
      <c r="Z12" s="20"/>
      <c r="AA12" s="20"/>
      <c r="AB12" s="20"/>
      <c r="AC12" s="20">
        <f t="shared" si="34"/>
        <v>5.0486111111111114E-2</v>
      </c>
      <c r="AD12" s="20">
        <v>8.0555555555555554E-3</v>
      </c>
      <c r="AE12" s="20"/>
      <c r="AF12" s="20">
        <f t="shared" si="0"/>
        <v>4.2430555555555555E-2</v>
      </c>
      <c r="AG12" s="21">
        <v>100</v>
      </c>
      <c r="AH12" s="21">
        <v>40</v>
      </c>
      <c r="AI12" s="22"/>
      <c r="AJ12" s="29">
        <v>6</v>
      </c>
      <c r="AK12" s="30">
        <v>5</v>
      </c>
      <c r="AL12" s="31">
        <v>54</v>
      </c>
      <c r="AM12" s="89">
        <v>8.6574074074074071E-3</v>
      </c>
      <c r="AN12" s="33">
        <f t="shared" si="1"/>
        <v>6.0185185185185168E-4</v>
      </c>
      <c r="AO12" s="31">
        <v>1</v>
      </c>
      <c r="AP12" s="34">
        <v>1.5972222222222221E-2</v>
      </c>
      <c r="AQ12" s="33">
        <f t="shared" si="2"/>
        <v>7.9166666666666656E-3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/>
      <c r="BK12" s="32"/>
      <c r="BL12" s="33" t="str">
        <f t="shared" si="9"/>
        <v>NA</v>
      </c>
      <c r="BM12" s="31">
        <v>1</v>
      </c>
      <c r="BN12" s="34">
        <v>3.695601851851852E-2</v>
      </c>
      <c r="BO12" s="33">
        <f t="shared" si="10"/>
        <v>2.8900462962962965E-2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>
        <v>1</v>
      </c>
      <c r="BW12" s="34">
        <v>1.5138888888888889E-2</v>
      </c>
      <c r="BX12" s="33">
        <f t="shared" si="13"/>
        <v>7.0833333333333338E-3</v>
      </c>
      <c r="BY12" s="31"/>
      <c r="BZ12" s="32"/>
      <c r="CA12" s="33" t="str">
        <f t="shared" si="14"/>
        <v>NA</v>
      </c>
      <c r="CB12" s="31"/>
      <c r="CC12" s="56"/>
      <c r="CD12" s="33" t="str">
        <f t="shared" si="15"/>
        <v>NA</v>
      </c>
      <c r="CE12" s="31"/>
      <c r="CF12" s="70"/>
      <c r="CG12" s="33" t="str">
        <f t="shared" si="16"/>
        <v>NA</v>
      </c>
      <c r="CH12" s="31"/>
      <c r="CI12" s="70"/>
      <c r="CJ12" s="33" t="str">
        <f t="shared" si="17"/>
        <v>NA</v>
      </c>
      <c r="CK12" s="31"/>
      <c r="CL12" s="70"/>
      <c r="CM12" s="33" t="str">
        <f t="shared" si="18"/>
        <v>NA</v>
      </c>
      <c r="CN12" s="31"/>
      <c r="CO12" s="70"/>
      <c r="CP12" s="33" t="str">
        <f t="shared" si="19"/>
        <v>NA</v>
      </c>
      <c r="CQ12" s="31"/>
      <c r="CR12" s="70"/>
      <c r="CS12" s="33" t="str">
        <f t="shared" si="20"/>
        <v>NA</v>
      </c>
      <c r="CT12" s="31"/>
      <c r="CU12" s="70"/>
      <c r="CV12" s="33" t="str">
        <f t="shared" si="21"/>
        <v>NA</v>
      </c>
      <c r="CW12" s="31">
        <v>1</v>
      </c>
      <c r="CX12" s="70">
        <v>1.9594907407407408E-2</v>
      </c>
      <c r="CY12" s="33">
        <f t="shared" si="22"/>
        <v>1.1539351851851853E-2</v>
      </c>
      <c r="CZ12" s="31"/>
      <c r="DA12" s="70"/>
      <c r="DB12" s="33" t="str">
        <f t="shared" si="23"/>
        <v>NA</v>
      </c>
      <c r="DC12" s="31"/>
      <c r="DD12" s="70"/>
      <c r="DE12" s="33" t="str">
        <f t="shared" si="24"/>
        <v>NA</v>
      </c>
      <c r="DF12" s="31"/>
      <c r="DG12" s="70"/>
      <c r="DH12" s="33" t="str">
        <f t="shared" si="25"/>
        <v>NA</v>
      </c>
      <c r="DI12" s="31"/>
      <c r="DJ12" s="70"/>
      <c r="DK12" s="33" t="str">
        <f t="shared" si="26"/>
        <v>NA</v>
      </c>
      <c r="DL12" s="31"/>
      <c r="DM12" s="70"/>
      <c r="DN12" s="33" t="str">
        <f t="shared" si="27"/>
        <v>NA</v>
      </c>
      <c r="DO12" s="31"/>
      <c r="DP12" s="70"/>
      <c r="DQ12" s="33" t="str">
        <f t="shared" si="28"/>
        <v>NA</v>
      </c>
      <c r="DR12" s="31"/>
      <c r="DS12" s="70"/>
      <c r="DT12" s="33" t="str">
        <f t="shared" si="29"/>
        <v>NA</v>
      </c>
      <c r="DU12" s="31"/>
      <c r="DV12" s="70"/>
      <c r="DW12" s="33" t="str">
        <f t="shared" si="30"/>
        <v>NA</v>
      </c>
      <c r="DX12" s="31">
        <v>1</v>
      </c>
      <c r="DY12" s="70">
        <v>3.6481481481481483E-2</v>
      </c>
      <c r="DZ12" s="33">
        <f t="shared" si="31"/>
        <v>2.8425925925925927E-2</v>
      </c>
      <c r="EA12" s="35"/>
    </row>
    <row r="13" spans="1:131" x14ac:dyDescent="0.35">
      <c r="A13" s="9" t="s">
        <v>196</v>
      </c>
      <c r="B13" s="86">
        <v>45299</v>
      </c>
      <c r="C13" s="9" t="s">
        <v>178</v>
      </c>
      <c r="D13" s="5" t="s">
        <v>156</v>
      </c>
      <c r="E13" s="5">
        <v>4</v>
      </c>
      <c r="F13" s="74" t="str">
        <f t="shared" si="32"/>
        <v>E4</v>
      </c>
      <c r="G13" s="5">
        <v>2</v>
      </c>
      <c r="H13" s="5" t="s">
        <v>157</v>
      </c>
      <c r="I13" s="6">
        <v>0.26944444444444443</v>
      </c>
      <c r="J13" s="6">
        <v>0.34375</v>
      </c>
      <c r="K13" s="7">
        <f>VLOOKUP(F13,LATLON!$A$2:$C$19,2)</f>
        <v>-5.4639509999999998</v>
      </c>
      <c r="L13" s="7">
        <f>VLOOKUP(F13,LATLON!$A$2:$C$19,3)</f>
        <v>119.287291</v>
      </c>
      <c r="M13" s="5">
        <v>83</v>
      </c>
      <c r="N13" s="5">
        <v>88</v>
      </c>
      <c r="O13" s="5" t="s">
        <v>181</v>
      </c>
      <c r="P13" s="5">
        <v>6</v>
      </c>
      <c r="Q13" s="6">
        <f t="shared" si="33"/>
        <v>7.4305555555555569E-2</v>
      </c>
      <c r="R13" s="6" t="s">
        <v>182</v>
      </c>
      <c r="S13" s="5" t="s">
        <v>152</v>
      </c>
      <c r="T13" s="5">
        <v>0.52</v>
      </c>
      <c r="U13" s="5" t="s">
        <v>153</v>
      </c>
      <c r="V13" s="8"/>
      <c r="W13" s="19">
        <v>1.5057870370370371E-2</v>
      </c>
      <c r="X13" s="20">
        <v>1.4861111111111111E-2</v>
      </c>
      <c r="Y13" s="20">
        <v>1.4861111111111111E-2</v>
      </c>
      <c r="Z13" s="20">
        <v>1.4861111111111111E-2</v>
      </c>
      <c r="AA13" s="20">
        <v>1.4861111111111111E-2</v>
      </c>
      <c r="AB13" s="20"/>
      <c r="AC13" s="20">
        <f t="shared" si="34"/>
        <v>7.4502314814814813E-2</v>
      </c>
      <c r="AD13" s="20">
        <v>2.644675925925926E-2</v>
      </c>
      <c r="AE13" s="20"/>
      <c r="AF13" s="20">
        <f t="shared" si="0"/>
        <v>4.8055555555555553E-2</v>
      </c>
      <c r="AG13" s="21"/>
      <c r="AH13" s="21"/>
      <c r="AI13" s="22"/>
      <c r="AJ13" s="29">
        <v>1</v>
      </c>
      <c r="AK13" s="30">
        <v>0</v>
      </c>
      <c r="AL13" s="31"/>
      <c r="AM13" s="89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2"/>
      <c r="BI13" s="33" t="str">
        <f t="shared" si="8"/>
        <v>NA</v>
      </c>
      <c r="BJ13" s="31"/>
      <c r="BK13" s="34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2"/>
      <c r="BU13" s="33" t="str">
        <f t="shared" si="12"/>
        <v>NA</v>
      </c>
      <c r="BV13" s="31"/>
      <c r="BW13" s="34"/>
      <c r="BX13" s="33" t="str">
        <f t="shared" si="13"/>
        <v>NA</v>
      </c>
      <c r="BY13" s="31"/>
      <c r="BZ13" s="32"/>
      <c r="CA13" s="33" t="str">
        <f t="shared" si="14"/>
        <v>NA</v>
      </c>
      <c r="CB13" s="31"/>
      <c r="CC13" s="56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2"/>
      <c r="CM13" s="33" t="str">
        <f t="shared" si="18"/>
        <v>NA</v>
      </c>
      <c r="CN13" s="31"/>
      <c r="CO13" s="32"/>
      <c r="CP13" s="33" t="str">
        <f t="shared" si="19"/>
        <v>NA</v>
      </c>
      <c r="CQ13" s="31"/>
      <c r="CR13" s="32"/>
      <c r="CS13" s="33" t="str">
        <f t="shared" si="20"/>
        <v>NA</v>
      </c>
      <c r="CT13" s="31"/>
      <c r="CU13" s="32"/>
      <c r="CV13" s="33" t="str">
        <f t="shared" si="21"/>
        <v>NA</v>
      </c>
      <c r="CW13" s="31"/>
      <c r="CX13" s="32"/>
      <c r="CY13" s="33" t="str">
        <f t="shared" si="22"/>
        <v>NA</v>
      </c>
      <c r="CZ13" s="31"/>
      <c r="DA13" s="32"/>
      <c r="DB13" s="33" t="str">
        <f t="shared" si="23"/>
        <v>NA</v>
      </c>
      <c r="DC13" s="31"/>
      <c r="DD13" s="34"/>
      <c r="DE13" s="33" t="str">
        <f t="shared" si="24"/>
        <v>NA</v>
      </c>
      <c r="DF13" s="31"/>
      <c r="DG13" s="34"/>
      <c r="DH13" s="33" t="str">
        <f t="shared" si="25"/>
        <v>NA</v>
      </c>
      <c r="DI13" s="31"/>
      <c r="DJ13" s="34"/>
      <c r="DK13" s="33" t="str">
        <f t="shared" si="26"/>
        <v>NA</v>
      </c>
      <c r="DL13" s="31"/>
      <c r="DM13" s="32"/>
      <c r="DN13" s="33" t="str">
        <f t="shared" si="27"/>
        <v>NA</v>
      </c>
      <c r="DO13" s="31"/>
      <c r="DP13" s="32"/>
      <c r="DQ13" s="33" t="str">
        <f t="shared" si="28"/>
        <v>NA</v>
      </c>
      <c r="DR13" s="31"/>
      <c r="DS13" s="32"/>
      <c r="DT13" s="33" t="str">
        <f t="shared" si="29"/>
        <v>NA</v>
      </c>
      <c r="DU13" s="31"/>
      <c r="DV13" s="32"/>
      <c r="DW13" s="33" t="str">
        <f t="shared" si="30"/>
        <v>NA</v>
      </c>
      <c r="DX13" s="31"/>
      <c r="DY13" s="32"/>
      <c r="DZ13" s="33" t="str">
        <f t="shared" si="31"/>
        <v>NA</v>
      </c>
      <c r="EA13" s="35"/>
    </row>
    <row r="14" spans="1:131" x14ac:dyDescent="0.35">
      <c r="A14" s="9" t="s">
        <v>196</v>
      </c>
      <c r="B14" s="86">
        <v>45299</v>
      </c>
      <c r="C14" s="9" t="s">
        <v>178</v>
      </c>
      <c r="D14" s="5" t="s">
        <v>156</v>
      </c>
      <c r="E14" s="5">
        <v>5</v>
      </c>
      <c r="F14" s="74" t="str">
        <f t="shared" si="32"/>
        <v>E5</v>
      </c>
      <c r="G14" s="5">
        <v>3</v>
      </c>
      <c r="H14" s="5">
        <v>11</v>
      </c>
      <c r="I14" s="6">
        <v>0.28194444444444444</v>
      </c>
      <c r="J14" s="6">
        <v>0.33611111111111108</v>
      </c>
      <c r="K14" s="7">
        <f>VLOOKUP(F14,LATLON!$A$2:$C$19,2)</f>
        <v>-5.4620889999999997</v>
      </c>
      <c r="L14" s="7">
        <f>VLOOKUP(F14,LATLON!$A$2:$C$19,3)</f>
        <v>119.286874</v>
      </c>
      <c r="M14" s="5">
        <v>73</v>
      </c>
      <c r="N14" s="5">
        <v>80</v>
      </c>
      <c r="O14" s="5" t="s">
        <v>183</v>
      </c>
      <c r="P14" s="5">
        <v>3</v>
      </c>
      <c r="Q14" s="6">
        <f t="shared" si="33"/>
        <v>5.4166666666666641E-2</v>
      </c>
      <c r="R14" s="6" t="s">
        <v>184</v>
      </c>
      <c r="S14" s="5" t="s">
        <v>152</v>
      </c>
      <c r="T14" s="5">
        <v>0.56999999999999995</v>
      </c>
      <c r="U14" s="5" t="s">
        <v>153</v>
      </c>
      <c r="V14" s="8"/>
      <c r="W14" s="19">
        <v>2.4502314814814814E-2</v>
      </c>
      <c r="X14" s="20">
        <v>1.7881944444444443E-2</v>
      </c>
      <c r="Y14" s="20">
        <v>3.414351851851852E-3</v>
      </c>
      <c r="Z14" s="20"/>
      <c r="AA14" s="20"/>
      <c r="AB14" s="20"/>
      <c r="AC14" s="20">
        <f t="shared" si="34"/>
        <v>4.5798611111111109E-2</v>
      </c>
      <c r="AD14" s="20">
        <v>5.4050925925925924E-3</v>
      </c>
      <c r="AE14" s="20"/>
      <c r="AF14" s="20">
        <f t="shared" ref="AF14:AF22" si="35">AC14-AD14-AE14</f>
        <v>4.0393518518518516E-2</v>
      </c>
      <c r="AG14" s="21">
        <v>90</v>
      </c>
      <c r="AH14" s="21">
        <v>90</v>
      </c>
      <c r="AI14" s="22"/>
      <c r="AJ14" s="29">
        <v>5</v>
      </c>
      <c r="AK14" s="30">
        <v>4</v>
      </c>
      <c r="AL14" s="31"/>
      <c r="AM14" s="89"/>
      <c r="AN14" s="33" t="str">
        <f t="shared" ref="AN14:AN22" si="36">IF(AL14=0,"NA",AM14-$AD14)</f>
        <v>NA</v>
      </c>
      <c r="AO14" s="31"/>
      <c r="AP14" s="32"/>
      <c r="AQ14" s="33" t="str">
        <f t="shared" ref="AQ14:AQ22" si="37">IF(AO14=0,"NA",AP14-$AD14)</f>
        <v>NA</v>
      </c>
      <c r="AR14" s="31"/>
      <c r="AS14" s="32"/>
      <c r="AT14" s="33" t="str">
        <f t="shared" ref="AT14:AT22" si="38">IF(AR14=0,"NA",AS14-$AD14)</f>
        <v>NA</v>
      </c>
      <c r="AU14" s="31"/>
      <c r="AV14" s="32"/>
      <c r="AW14" s="33" t="str">
        <f t="shared" ref="AW14:AW22" si="39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ref="BC14:BC22" si="40">IF(BA14=0,"NA",BB14-$AD14)</f>
        <v>NA</v>
      </c>
      <c r="BD14" s="31"/>
      <c r="BE14" s="32"/>
      <c r="BF14" s="33" t="str">
        <f t="shared" si="7"/>
        <v>NA</v>
      </c>
      <c r="BG14" s="31"/>
      <c r="BH14" s="32"/>
      <c r="BI14" s="33" t="str">
        <f t="shared" ref="BI14:BI22" si="41">IF(BG14=0,"NA",BH14-$AD14)</f>
        <v>NA</v>
      </c>
      <c r="BJ14" s="31"/>
      <c r="BK14" s="34"/>
      <c r="BL14" s="33" t="str">
        <f t="shared" ref="BL14:BL22" si="42">IF(BJ14=0,"NA",BK14-$AD14)</f>
        <v>NA</v>
      </c>
      <c r="BM14" s="31">
        <v>2</v>
      </c>
      <c r="BN14" s="34">
        <v>8.7847222222222215E-3</v>
      </c>
      <c r="BO14" s="33">
        <f t="shared" ref="BO14:BO22" si="43">IF(BM14=0,"NA",BN14-$AD14)</f>
        <v>3.3796296296296291E-3</v>
      </c>
      <c r="BP14" s="31"/>
      <c r="BQ14" s="32"/>
      <c r="BR14" s="33" t="str">
        <f t="shared" ref="BR14:BR22" si="44">IF(BP14=0,"NA",BQ14-$AD14)</f>
        <v>NA</v>
      </c>
      <c r="BS14" s="31"/>
      <c r="BT14" s="32"/>
      <c r="BU14" s="33" t="str">
        <f t="shared" ref="BU14:BU22" si="45">IF(BS14=0,"NA",BT14-$AD14)</f>
        <v>NA</v>
      </c>
      <c r="BV14" s="31">
        <v>3</v>
      </c>
      <c r="BW14" s="34">
        <v>7.9166666666666673E-3</v>
      </c>
      <c r="BX14" s="33">
        <f t="shared" ref="BX14:BX22" si="46">IF(BV14=0,"NA",BW14-$AD14)</f>
        <v>2.5115740740740749E-3</v>
      </c>
      <c r="BY14" s="31"/>
      <c r="BZ14" s="34"/>
      <c r="CA14" s="33" t="str">
        <f t="shared" si="14"/>
        <v>NA</v>
      </c>
      <c r="CB14" s="31"/>
      <c r="CC14" s="56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si="21"/>
        <v>NA</v>
      </c>
      <c r="CW14" s="31"/>
      <c r="CX14" s="32"/>
      <c r="CY14" s="33" t="str">
        <f t="shared" si="22"/>
        <v>NA</v>
      </c>
      <c r="CZ14" s="31"/>
      <c r="DA14" s="32"/>
      <c r="DB14" s="33" t="str">
        <f t="shared" si="23"/>
        <v>NA</v>
      </c>
      <c r="DC14" s="31"/>
      <c r="DD14" s="32"/>
      <c r="DE14" s="33" t="str">
        <f t="shared" si="24"/>
        <v>NA</v>
      </c>
      <c r="DF14" s="31"/>
      <c r="DG14" s="32"/>
      <c r="DH14" s="33" t="str">
        <f t="shared" si="25"/>
        <v>NA</v>
      </c>
      <c r="DI14" s="31"/>
      <c r="DJ14" s="32"/>
      <c r="DK14" s="33" t="str">
        <f t="shared" si="26"/>
        <v>NA</v>
      </c>
      <c r="DL14" s="31"/>
      <c r="DM14" s="32"/>
      <c r="DN14" s="33" t="str">
        <f t="shared" si="27"/>
        <v>NA</v>
      </c>
      <c r="DO14" s="31"/>
      <c r="DP14" s="32"/>
      <c r="DQ14" s="33" t="str">
        <f t="shared" si="28"/>
        <v>NA</v>
      </c>
      <c r="DR14" s="31">
        <v>1</v>
      </c>
      <c r="DS14" s="34">
        <v>3.6446759259259262E-2</v>
      </c>
      <c r="DT14" s="33">
        <f t="shared" si="29"/>
        <v>3.1041666666666669E-2</v>
      </c>
      <c r="DU14" s="31">
        <v>2</v>
      </c>
      <c r="DV14" s="34">
        <v>4.3449074074074077E-2</v>
      </c>
      <c r="DW14" s="33">
        <f t="shared" si="30"/>
        <v>3.8043981481481484E-2</v>
      </c>
      <c r="DX14" s="31"/>
      <c r="DY14" s="32"/>
      <c r="DZ14" s="33" t="str">
        <f t="shared" ref="DZ14:DZ22" si="47">IF(DX14=0,"NA",DY14-$AD14)</f>
        <v>NA</v>
      </c>
      <c r="EA14" s="35"/>
    </row>
    <row r="15" spans="1:131" x14ac:dyDescent="0.35">
      <c r="A15" s="9" t="s">
        <v>196</v>
      </c>
      <c r="B15" s="86">
        <v>45299</v>
      </c>
      <c r="C15" s="9" t="s">
        <v>178</v>
      </c>
      <c r="D15" s="5" t="s">
        <v>167</v>
      </c>
      <c r="E15" s="5">
        <v>6</v>
      </c>
      <c r="F15" s="74" t="str">
        <f t="shared" si="32"/>
        <v>L6</v>
      </c>
      <c r="G15" s="5">
        <v>1</v>
      </c>
      <c r="H15" s="5">
        <v>1</v>
      </c>
      <c r="I15" s="6">
        <v>0.27361111111111108</v>
      </c>
      <c r="J15" s="6">
        <v>0.35000000000000003</v>
      </c>
      <c r="K15" s="7">
        <f>VLOOKUP(F15,LATLON!$A$2:$C$19,2)</f>
        <v>-5.4686510000000004</v>
      </c>
      <c r="L15" s="7">
        <f>VLOOKUP(F15,LATLON!$A$2:$C$19,3)</f>
        <v>119.300428</v>
      </c>
      <c r="M15" s="5">
        <v>59</v>
      </c>
      <c r="N15" s="5">
        <v>59</v>
      </c>
      <c r="O15" s="5" t="s">
        <v>186</v>
      </c>
      <c r="P15" s="5">
        <v>3</v>
      </c>
      <c r="Q15" s="6">
        <f t="shared" si="33"/>
        <v>7.6388888888888951E-2</v>
      </c>
      <c r="R15" s="6" t="s">
        <v>155</v>
      </c>
      <c r="S15" s="5" t="s">
        <v>152</v>
      </c>
      <c r="T15" s="5">
        <v>0.52</v>
      </c>
      <c r="U15" s="5" t="s">
        <v>153</v>
      </c>
      <c r="V15" s="8"/>
      <c r="W15" s="19">
        <v>2.9537037037037039E-2</v>
      </c>
      <c r="X15" s="20">
        <v>2.6354166666666668E-2</v>
      </c>
      <c r="Y15" s="20">
        <v>7.3958333333333333E-3</v>
      </c>
      <c r="Z15" s="20"/>
      <c r="AA15" s="20"/>
      <c r="AB15" s="20"/>
      <c r="AC15" s="20">
        <f t="shared" si="34"/>
        <v>6.3287037037037044E-2</v>
      </c>
      <c r="AD15" s="20">
        <v>2.0381944444444446E-2</v>
      </c>
      <c r="AE15" s="20"/>
      <c r="AF15" s="20">
        <f t="shared" si="35"/>
        <v>4.2905092592592599E-2</v>
      </c>
      <c r="AG15" s="21">
        <v>100</v>
      </c>
      <c r="AH15" s="21">
        <v>70</v>
      </c>
      <c r="AI15" s="22"/>
      <c r="AJ15" s="29">
        <v>6</v>
      </c>
      <c r="AK15" s="30">
        <v>5</v>
      </c>
      <c r="AL15" s="31">
        <v>1</v>
      </c>
      <c r="AM15" s="89">
        <v>2.6527777777777779E-2</v>
      </c>
      <c r="AN15" s="33">
        <f t="shared" si="36"/>
        <v>6.145833333333333E-3</v>
      </c>
      <c r="AO15" s="31">
        <v>4</v>
      </c>
      <c r="AP15" s="34">
        <v>5.1620370370370372E-2</v>
      </c>
      <c r="AQ15" s="33">
        <f t="shared" si="37"/>
        <v>3.1238425925925926E-2</v>
      </c>
      <c r="AR15" s="31"/>
      <c r="AS15" s="32"/>
      <c r="AT15" s="33" t="str">
        <f t="shared" si="38"/>
        <v>NA</v>
      </c>
      <c r="AU15" s="31"/>
      <c r="AV15" s="32"/>
      <c r="AW15" s="33" t="str">
        <f t="shared" si="39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40"/>
        <v>NA</v>
      </c>
      <c r="BD15" s="31"/>
      <c r="BE15" s="32"/>
      <c r="BF15" s="33" t="str">
        <f t="shared" si="7"/>
        <v>NA</v>
      </c>
      <c r="BG15" s="31"/>
      <c r="BH15" s="32"/>
      <c r="BI15" s="33" t="str">
        <f t="shared" si="41"/>
        <v>NA</v>
      </c>
      <c r="BJ15" s="31"/>
      <c r="BK15" s="34"/>
      <c r="BL15" s="33" t="str">
        <f t="shared" si="42"/>
        <v>NA</v>
      </c>
      <c r="BM15" s="31">
        <v>17</v>
      </c>
      <c r="BN15" s="34">
        <v>2.6886574074074073E-2</v>
      </c>
      <c r="BO15" s="33">
        <f t="shared" si="43"/>
        <v>6.5046296296296276E-3</v>
      </c>
      <c r="BP15" s="31"/>
      <c r="BQ15" s="32"/>
      <c r="BR15" s="33" t="str">
        <f t="shared" si="44"/>
        <v>NA</v>
      </c>
      <c r="BS15" s="31"/>
      <c r="BT15" s="32"/>
      <c r="BU15" s="33" t="str">
        <f t="shared" si="45"/>
        <v>NA</v>
      </c>
      <c r="BV15" s="31"/>
      <c r="BW15" s="34"/>
      <c r="BX15" s="33" t="str">
        <f t="shared" si="46"/>
        <v>NA</v>
      </c>
      <c r="BY15" s="31"/>
      <c r="BZ15" s="70"/>
      <c r="CA15" s="33" t="str">
        <f t="shared" si="14"/>
        <v>NA</v>
      </c>
      <c r="CB15" s="31"/>
      <c r="CC15" s="56"/>
      <c r="CD15" s="33" t="str">
        <f t="shared" si="15"/>
        <v>NA</v>
      </c>
      <c r="CE15" s="31"/>
      <c r="CF15" s="70"/>
      <c r="CG15" s="33" t="str">
        <f t="shared" si="16"/>
        <v>NA</v>
      </c>
      <c r="CH15" s="31">
        <v>4</v>
      </c>
      <c r="CI15" s="34">
        <v>5.2777777777777778E-2</v>
      </c>
      <c r="CJ15" s="33">
        <f t="shared" si="17"/>
        <v>3.2395833333333332E-2</v>
      </c>
      <c r="CK15" s="31"/>
      <c r="CL15" s="34"/>
      <c r="CM15" s="33" t="str">
        <f t="shared" si="18"/>
        <v>NA</v>
      </c>
      <c r="CN15" s="31"/>
      <c r="CO15" s="70"/>
      <c r="CP15" s="33" t="str">
        <f t="shared" si="19"/>
        <v>NA</v>
      </c>
      <c r="CQ15" s="31"/>
      <c r="CR15" s="70"/>
      <c r="CS15" s="33" t="str">
        <f t="shared" si="20"/>
        <v>NA</v>
      </c>
      <c r="CT15" s="31"/>
      <c r="CU15" s="70"/>
      <c r="CV15" s="33" t="str">
        <f t="shared" si="21"/>
        <v>NA</v>
      </c>
      <c r="CW15" s="31"/>
      <c r="CX15" s="70"/>
      <c r="CY15" s="33" t="str">
        <f t="shared" si="22"/>
        <v>NA</v>
      </c>
      <c r="CZ15" s="31"/>
      <c r="DA15" s="32"/>
      <c r="DB15" s="33" t="str">
        <f t="shared" si="23"/>
        <v>NA</v>
      </c>
      <c r="DC15" s="31"/>
      <c r="DD15" s="32"/>
      <c r="DE15" s="33" t="str">
        <f t="shared" si="24"/>
        <v>NA</v>
      </c>
      <c r="DF15" s="31"/>
      <c r="DG15" s="32"/>
      <c r="DH15" s="33" t="str">
        <f t="shared" si="25"/>
        <v>NA</v>
      </c>
      <c r="DI15" s="31"/>
      <c r="DJ15" s="32"/>
      <c r="DK15" s="33" t="str">
        <f t="shared" si="26"/>
        <v>NA</v>
      </c>
      <c r="DL15" s="31"/>
      <c r="DM15" s="32"/>
      <c r="DN15" s="33" t="str">
        <f t="shared" si="27"/>
        <v>NA</v>
      </c>
      <c r="DO15" s="31"/>
      <c r="DP15" s="32"/>
      <c r="DQ15" s="33" t="str">
        <f t="shared" si="28"/>
        <v>NA</v>
      </c>
      <c r="DR15" s="31">
        <v>4</v>
      </c>
      <c r="DS15" s="34">
        <v>3.7395833333333336E-2</v>
      </c>
      <c r="DT15" s="33">
        <f t="shared" si="29"/>
        <v>1.7013888888888891E-2</v>
      </c>
      <c r="DU15" s="31">
        <v>1</v>
      </c>
      <c r="DV15" s="34">
        <v>4.2858796296296298E-2</v>
      </c>
      <c r="DW15" s="33">
        <f t="shared" si="30"/>
        <v>2.2476851851851852E-2</v>
      </c>
      <c r="DX15" s="31"/>
      <c r="DY15" s="32"/>
      <c r="DZ15" s="33" t="str">
        <f t="shared" si="47"/>
        <v>NA</v>
      </c>
      <c r="EA15" s="35"/>
    </row>
    <row r="16" spans="1:131" x14ac:dyDescent="0.35">
      <c r="A16" s="9" t="s">
        <v>196</v>
      </c>
      <c r="B16" s="86">
        <v>45299</v>
      </c>
      <c r="C16" s="9" t="s">
        <v>178</v>
      </c>
      <c r="D16" s="5" t="s">
        <v>149</v>
      </c>
      <c r="E16" s="5">
        <v>5</v>
      </c>
      <c r="F16" s="74" t="str">
        <f t="shared" si="32"/>
        <v>D5</v>
      </c>
      <c r="G16" s="5">
        <v>4</v>
      </c>
      <c r="H16" s="5">
        <v>1</v>
      </c>
      <c r="I16" s="6">
        <v>0.3576388888888889</v>
      </c>
      <c r="J16" s="6">
        <v>0.43541666666666662</v>
      </c>
      <c r="K16" s="7">
        <f>VLOOKUP(F16,LATLON!$A$2:$C$19,2)</f>
        <v>-5.4682649999999997</v>
      </c>
      <c r="L16" s="7">
        <f>VLOOKUP(F16,LATLON!$A$2:$C$19,3)</f>
        <v>119.30207900000001</v>
      </c>
      <c r="M16" s="5">
        <v>50</v>
      </c>
      <c r="N16" s="5">
        <v>31</v>
      </c>
      <c r="O16" s="5" t="s">
        <v>185</v>
      </c>
      <c r="P16" s="5">
        <v>3</v>
      </c>
      <c r="Q16" s="6">
        <f t="shared" si="33"/>
        <v>7.7777777777777724E-2</v>
      </c>
      <c r="R16" s="6" t="s">
        <v>187</v>
      </c>
      <c r="S16" s="5" t="s">
        <v>152</v>
      </c>
      <c r="T16" s="5">
        <v>0.61</v>
      </c>
      <c r="U16" s="5" t="s">
        <v>149</v>
      </c>
      <c r="V16" s="8"/>
      <c r="W16" s="19">
        <v>1.9791666666666666E-2</v>
      </c>
      <c r="X16" s="20">
        <v>2.042824074074074E-2</v>
      </c>
      <c r="Y16" s="20">
        <v>7.013888888888889E-3</v>
      </c>
      <c r="Z16" s="20"/>
      <c r="AA16" s="20"/>
      <c r="AB16" s="20"/>
      <c r="AC16" s="20">
        <f t="shared" si="34"/>
        <v>4.7233796296296295E-2</v>
      </c>
      <c r="AD16" s="20">
        <v>4.2592592592592595E-3</v>
      </c>
      <c r="AE16" s="20"/>
      <c r="AF16" s="20">
        <f t="shared" si="35"/>
        <v>4.2974537037037033E-2</v>
      </c>
      <c r="AG16" s="21">
        <v>90</v>
      </c>
      <c r="AH16" s="21">
        <v>50</v>
      </c>
      <c r="AI16" s="22"/>
      <c r="AJ16" s="29">
        <v>4</v>
      </c>
      <c r="AK16" s="30">
        <v>2</v>
      </c>
      <c r="AL16" s="31"/>
      <c r="AM16" s="89"/>
      <c r="AN16" s="33" t="str">
        <f t="shared" si="36"/>
        <v>NA</v>
      </c>
      <c r="AO16" s="31"/>
      <c r="AP16" s="34"/>
      <c r="AQ16" s="33" t="str">
        <f t="shared" si="37"/>
        <v>NA</v>
      </c>
      <c r="AR16" s="31"/>
      <c r="AS16" s="34"/>
      <c r="AT16" s="33" t="str">
        <f t="shared" si="38"/>
        <v>NA</v>
      </c>
      <c r="AU16" s="31"/>
      <c r="AV16" s="34"/>
      <c r="AW16" s="33" t="str">
        <f t="shared" si="39"/>
        <v>NA</v>
      </c>
      <c r="AX16" s="31"/>
      <c r="AY16" s="34"/>
      <c r="AZ16" s="33" t="str">
        <f t="shared" si="5"/>
        <v>NA</v>
      </c>
      <c r="BA16" s="31">
        <v>1</v>
      </c>
      <c r="BB16" s="34">
        <v>3.1770833333333331E-2</v>
      </c>
      <c r="BC16" s="33">
        <f t="shared" si="40"/>
        <v>2.751157407407407E-2</v>
      </c>
      <c r="BD16" s="31"/>
      <c r="BE16" s="34"/>
      <c r="BF16" s="33" t="str">
        <f t="shared" si="7"/>
        <v>NA</v>
      </c>
      <c r="BG16" s="31"/>
      <c r="BH16" s="34"/>
      <c r="BI16" s="33" t="str">
        <f t="shared" si="41"/>
        <v>NA</v>
      </c>
      <c r="BJ16" s="31"/>
      <c r="BK16" s="34"/>
      <c r="BL16" s="56" t="str">
        <f t="shared" si="42"/>
        <v>NA</v>
      </c>
      <c r="BM16" s="31"/>
      <c r="BN16" s="34"/>
      <c r="BO16" s="33" t="str">
        <f t="shared" si="43"/>
        <v>NA</v>
      </c>
      <c r="BP16" s="31"/>
      <c r="BQ16" s="32"/>
      <c r="BR16" s="33" t="str">
        <f t="shared" si="44"/>
        <v>NA</v>
      </c>
      <c r="BS16" s="31"/>
      <c r="BT16" s="32"/>
      <c r="BU16" s="33" t="str">
        <f t="shared" si="45"/>
        <v>NA</v>
      </c>
      <c r="BV16" s="31">
        <v>1</v>
      </c>
      <c r="BW16" s="56">
        <v>3.9884259259259258E-2</v>
      </c>
      <c r="BX16" s="33">
        <f t="shared" si="46"/>
        <v>3.5624999999999997E-2</v>
      </c>
      <c r="BY16" s="31"/>
      <c r="BZ16" s="32"/>
      <c r="CA16" s="33" t="str">
        <f t="shared" si="14"/>
        <v>NA</v>
      </c>
      <c r="CB16" s="31"/>
      <c r="CC16" s="56"/>
      <c r="CD16" s="33" t="str">
        <f t="shared" si="15"/>
        <v>NA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21"/>
        <v>NA</v>
      </c>
      <c r="CW16" s="31"/>
      <c r="CX16" s="34"/>
      <c r="CY16" s="33" t="str">
        <f t="shared" si="22"/>
        <v>NA</v>
      </c>
      <c r="CZ16" s="31"/>
      <c r="DA16" s="34"/>
      <c r="DB16" s="33" t="str">
        <f t="shared" si="23"/>
        <v>NA</v>
      </c>
      <c r="DC16" s="31"/>
      <c r="DD16" s="34"/>
      <c r="DE16" s="33" t="str">
        <f t="shared" si="24"/>
        <v>NA</v>
      </c>
      <c r="DF16" s="31"/>
      <c r="DG16" s="34"/>
      <c r="DH16" s="33" t="str">
        <f t="shared" si="25"/>
        <v>NA</v>
      </c>
      <c r="DI16" s="31"/>
      <c r="DJ16" s="34"/>
      <c r="DK16" s="33" t="str">
        <f t="shared" si="26"/>
        <v>NA</v>
      </c>
      <c r="DL16" s="31"/>
      <c r="DM16" s="34"/>
      <c r="DN16" s="33" t="str">
        <f t="shared" si="27"/>
        <v>NA</v>
      </c>
      <c r="DO16" s="31"/>
      <c r="DP16" s="34"/>
      <c r="DQ16" s="33" t="str">
        <f t="shared" si="28"/>
        <v>NA</v>
      </c>
      <c r="DR16" s="31"/>
      <c r="DS16" s="34"/>
      <c r="DT16" s="33" t="str">
        <f t="shared" si="29"/>
        <v>NA</v>
      </c>
      <c r="DU16" s="31"/>
      <c r="DV16" s="34"/>
      <c r="DW16" s="33" t="str">
        <f t="shared" si="30"/>
        <v>NA</v>
      </c>
      <c r="DX16" s="31"/>
      <c r="DY16" s="34"/>
      <c r="DZ16" s="33" t="str">
        <f t="shared" si="47"/>
        <v>NA</v>
      </c>
      <c r="EA16" s="35"/>
    </row>
    <row r="17" spans="1:131" x14ac:dyDescent="0.35">
      <c r="A17" s="9" t="s">
        <v>196</v>
      </c>
      <c r="B17" s="86">
        <v>45299</v>
      </c>
      <c r="C17" s="9" t="s">
        <v>178</v>
      </c>
      <c r="D17" s="5" t="s">
        <v>149</v>
      </c>
      <c r="E17" s="5">
        <v>4</v>
      </c>
      <c r="F17" s="74" t="str">
        <f t="shared" si="32"/>
        <v>D4</v>
      </c>
      <c r="G17" s="5">
        <v>2</v>
      </c>
      <c r="H17" s="5">
        <v>5</v>
      </c>
      <c r="I17" s="6">
        <v>0.27569444444444446</v>
      </c>
      <c r="J17" s="6">
        <v>0.35000000000000003</v>
      </c>
      <c r="K17" s="7">
        <f>VLOOKUP(F17,LATLON!$A$2:$C$19,2)</f>
        <v>-5.468826</v>
      </c>
      <c r="L17" s="7">
        <f>VLOOKUP(F17,LATLON!$A$2:$C$19,3)</f>
        <v>119.300459</v>
      </c>
      <c r="M17" s="5">
        <v>56</v>
      </c>
      <c r="N17" s="5">
        <v>60</v>
      </c>
      <c r="O17" s="5" t="s">
        <v>188</v>
      </c>
      <c r="P17" s="5">
        <v>3</v>
      </c>
      <c r="Q17" s="6">
        <f t="shared" si="33"/>
        <v>7.4305555555555569E-2</v>
      </c>
      <c r="R17" s="6" t="s">
        <v>151</v>
      </c>
      <c r="S17" s="5" t="s">
        <v>152</v>
      </c>
      <c r="T17" s="5">
        <v>0.52</v>
      </c>
      <c r="U17" s="5" t="s">
        <v>153</v>
      </c>
      <c r="V17" s="8"/>
      <c r="W17" s="19">
        <v>2.8750000000000001E-2</v>
      </c>
      <c r="X17" s="20">
        <v>1.9409722222222221E-2</v>
      </c>
      <c r="Y17" s="20">
        <v>9.1782407407407403E-3</v>
      </c>
      <c r="Z17" s="20"/>
      <c r="AA17" s="20"/>
      <c r="AB17" s="20"/>
      <c r="AC17" s="20">
        <f t="shared" si="34"/>
        <v>5.7337962962962966E-2</v>
      </c>
      <c r="AD17" s="20">
        <v>1.3194444444444444E-2</v>
      </c>
      <c r="AE17" s="20"/>
      <c r="AF17" s="20">
        <f t="shared" si="35"/>
        <v>4.4143518518518519E-2</v>
      </c>
      <c r="AG17" s="21">
        <v>100</v>
      </c>
      <c r="AH17" s="21">
        <v>100</v>
      </c>
      <c r="AI17" s="22"/>
      <c r="AJ17" s="29">
        <v>3</v>
      </c>
      <c r="AK17" s="30">
        <v>1</v>
      </c>
      <c r="AL17" s="31"/>
      <c r="AM17" s="89"/>
      <c r="AN17" s="33" t="str">
        <f t="shared" si="36"/>
        <v>NA</v>
      </c>
      <c r="AO17" s="31"/>
      <c r="AP17" s="34"/>
      <c r="AQ17" s="33" t="str">
        <f t="shared" si="37"/>
        <v>NA</v>
      </c>
      <c r="AR17" s="31"/>
      <c r="AS17" s="34"/>
      <c r="AT17" s="33" t="str">
        <f t="shared" si="38"/>
        <v>NA</v>
      </c>
      <c r="AU17" s="31"/>
      <c r="AV17" s="34"/>
      <c r="AW17" s="33" t="str">
        <f t="shared" si="39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40"/>
        <v>NA</v>
      </c>
      <c r="BD17" s="31"/>
      <c r="BE17" s="34"/>
      <c r="BF17" s="33" t="str">
        <f t="shared" si="7"/>
        <v>NA</v>
      </c>
      <c r="BG17" s="31"/>
      <c r="BH17" s="34"/>
      <c r="BI17" s="33" t="str">
        <f t="shared" si="41"/>
        <v>NA</v>
      </c>
      <c r="BJ17" s="31"/>
      <c r="BK17" s="34"/>
      <c r="BL17" s="33" t="str">
        <f t="shared" si="42"/>
        <v>NA</v>
      </c>
      <c r="BM17" s="31">
        <v>1</v>
      </c>
      <c r="BN17" s="34">
        <v>2.9097222222222222E-2</v>
      </c>
      <c r="BO17" s="33">
        <f t="shared" si="43"/>
        <v>1.590277777777778E-2</v>
      </c>
      <c r="BP17" s="31"/>
      <c r="BQ17" s="34"/>
      <c r="BR17" s="33" t="str">
        <f t="shared" si="44"/>
        <v>NA</v>
      </c>
      <c r="BS17" s="31"/>
      <c r="BT17" s="34"/>
      <c r="BU17" s="33" t="str">
        <f t="shared" si="45"/>
        <v>NA</v>
      </c>
      <c r="BV17" s="31"/>
      <c r="BW17" s="32"/>
      <c r="BX17" s="33" t="str">
        <f t="shared" si="46"/>
        <v>NA</v>
      </c>
      <c r="BY17" s="31"/>
      <c r="BZ17" s="32"/>
      <c r="CA17" s="33" t="str">
        <f t="shared" si="14"/>
        <v>NA</v>
      </c>
      <c r="CB17" s="31"/>
      <c r="CC17" s="56"/>
      <c r="CD17" s="33" t="str">
        <f t="shared" si="15"/>
        <v>NA</v>
      </c>
      <c r="CE17" s="31"/>
      <c r="CF17" s="34"/>
      <c r="CG17" s="33" t="str">
        <f t="shared" si="16"/>
        <v>NA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21"/>
        <v>NA</v>
      </c>
      <c r="CW17" s="31"/>
      <c r="CX17" s="34"/>
      <c r="CY17" s="33" t="str">
        <f t="shared" si="22"/>
        <v>NA</v>
      </c>
      <c r="CZ17" s="31"/>
      <c r="DA17" s="34"/>
      <c r="DB17" s="33" t="str">
        <f t="shared" si="23"/>
        <v>NA</v>
      </c>
      <c r="DC17" s="31"/>
      <c r="DD17" s="34"/>
      <c r="DE17" s="33" t="str">
        <f t="shared" si="24"/>
        <v>NA</v>
      </c>
      <c r="DF17" s="31"/>
      <c r="DG17" s="34"/>
      <c r="DH17" s="33" t="str">
        <f t="shared" si="25"/>
        <v>NA</v>
      </c>
      <c r="DI17" s="31"/>
      <c r="DJ17" s="34"/>
      <c r="DK17" s="33" t="str">
        <f t="shared" si="26"/>
        <v>NA</v>
      </c>
      <c r="DL17" s="31"/>
      <c r="DM17" s="34"/>
      <c r="DN17" s="33" t="str">
        <f t="shared" si="27"/>
        <v>NA</v>
      </c>
      <c r="DO17" s="31"/>
      <c r="DP17" s="34"/>
      <c r="DQ17" s="33" t="str">
        <f t="shared" si="28"/>
        <v>NA</v>
      </c>
      <c r="DR17" s="31"/>
      <c r="DS17" s="34"/>
      <c r="DT17" s="33" t="str">
        <f t="shared" si="29"/>
        <v>NA</v>
      </c>
      <c r="DU17" s="31"/>
      <c r="DV17" s="34"/>
      <c r="DW17" s="33" t="str">
        <f t="shared" si="30"/>
        <v>NA</v>
      </c>
      <c r="DX17" s="31"/>
      <c r="DY17" s="34"/>
      <c r="DZ17" s="33" t="str">
        <f t="shared" si="47"/>
        <v>NA</v>
      </c>
      <c r="EA17" s="35"/>
    </row>
    <row r="18" spans="1:131" x14ac:dyDescent="0.35">
      <c r="A18" s="9" t="s">
        <v>196</v>
      </c>
      <c r="B18" s="86">
        <v>45299</v>
      </c>
      <c r="C18" s="9" t="s">
        <v>178</v>
      </c>
      <c r="D18" s="5" t="s">
        <v>149</v>
      </c>
      <c r="E18" s="5">
        <v>6</v>
      </c>
      <c r="F18" s="74" t="str">
        <f t="shared" si="32"/>
        <v>D6</v>
      </c>
      <c r="G18" s="5">
        <v>5</v>
      </c>
      <c r="H18" s="5">
        <v>5</v>
      </c>
      <c r="I18" s="6">
        <v>0.36944444444444446</v>
      </c>
      <c r="J18" s="6">
        <v>0.43263888888888885</v>
      </c>
      <c r="K18" s="7">
        <f>VLOOKUP(F18,LATLON!$A$2:$C$19,2)</f>
        <v>-5.4671349999999999</v>
      </c>
      <c r="L18" s="7">
        <f>VLOOKUP(F18,LATLON!$A$2:$C$19,3)</f>
        <v>119.302812</v>
      </c>
      <c r="M18" s="5">
        <v>52</v>
      </c>
      <c r="N18" s="5">
        <v>36</v>
      </c>
      <c r="O18" s="5" t="s">
        <v>189</v>
      </c>
      <c r="P18" s="5">
        <v>3</v>
      </c>
      <c r="Q18" s="6">
        <f t="shared" si="33"/>
        <v>6.3194444444444386E-2</v>
      </c>
      <c r="R18" s="6" t="s">
        <v>166</v>
      </c>
      <c r="S18" s="5" t="s">
        <v>152</v>
      </c>
      <c r="T18" s="5">
        <v>0.57999999999999996</v>
      </c>
      <c r="U18" s="5" t="s">
        <v>149</v>
      </c>
      <c r="V18" s="8"/>
      <c r="W18" s="19">
        <v>1.7858796296296296E-2</v>
      </c>
      <c r="X18" s="20">
        <v>1.7858796296296296E-2</v>
      </c>
      <c r="Y18" s="20">
        <v>1.2465277777777778E-2</v>
      </c>
      <c r="Z18" s="20"/>
      <c r="AA18" s="20"/>
      <c r="AB18" s="20"/>
      <c r="AC18" s="20">
        <f t="shared" si="34"/>
        <v>4.8182870370370369E-2</v>
      </c>
      <c r="AD18" s="20">
        <v>4.6643518518518518E-3</v>
      </c>
      <c r="AE18" s="20"/>
      <c r="AF18" s="20">
        <f t="shared" si="35"/>
        <v>4.3518518518518519E-2</v>
      </c>
      <c r="AG18" s="21">
        <v>100</v>
      </c>
      <c r="AH18" s="21">
        <v>100</v>
      </c>
      <c r="AI18" s="22"/>
      <c r="AJ18" s="29">
        <v>5</v>
      </c>
      <c r="AK18" s="30">
        <v>4</v>
      </c>
      <c r="AL18" s="31"/>
      <c r="AM18" s="89"/>
      <c r="AN18" s="33" t="str">
        <f t="shared" si="36"/>
        <v>NA</v>
      </c>
      <c r="AO18" s="31">
        <v>2</v>
      </c>
      <c r="AP18" s="34">
        <v>8.7615740740740744E-3</v>
      </c>
      <c r="AQ18" s="33">
        <f t="shared" si="37"/>
        <v>4.0972222222222226E-3</v>
      </c>
      <c r="AR18" s="31"/>
      <c r="AS18" s="34"/>
      <c r="AT18" s="33" t="str">
        <f t="shared" si="38"/>
        <v>NA</v>
      </c>
      <c r="AU18" s="31"/>
      <c r="AV18" s="34"/>
      <c r="AW18" s="33" t="str">
        <f t="shared" si="39"/>
        <v>NA</v>
      </c>
      <c r="AX18" s="31"/>
      <c r="AY18" s="34"/>
      <c r="AZ18" s="33" t="str">
        <f t="shared" si="5"/>
        <v>NA</v>
      </c>
      <c r="BA18" s="31">
        <v>2</v>
      </c>
      <c r="BB18" s="34">
        <v>2.8356481481481483E-2</v>
      </c>
      <c r="BC18" s="33">
        <f t="shared" si="40"/>
        <v>2.3692129629629632E-2</v>
      </c>
      <c r="BD18" s="31"/>
      <c r="BE18" s="34"/>
      <c r="BF18" s="33" t="str">
        <f t="shared" si="7"/>
        <v>NA</v>
      </c>
      <c r="BG18" s="31"/>
      <c r="BH18" s="34"/>
      <c r="BI18" s="33" t="str">
        <f t="shared" si="41"/>
        <v>NA</v>
      </c>
      <c r="BJ18" s="31"/>
      <c r="BK18" s="34"/>
      <c r="BL18" s="33" t="str">
        <f t="shared" si="42"/>
        <v>NA</v>
      </c>
      <c r="BM18" s="31"/>
      <c r="BN18" s="34"/>
      <c r="BO18" s="33" t="str">
        <f t="shared" si="43"/>
        <v>NA</v>
      </c>
      <c r="BP18" s="31"/>
      <c r="BQ18" s="34"/>
      <c r="BR18" s="33" t="str">
        <f t="shared" si="44"/>
        <v>NA</v>
      </c>
      <c r="BS18" s="31"/>
      <c r="BT18" s="34"/>
      <c r="BU18" s="33" t="str">
        <f t="shared" si="45"/>
        <v>NA</v>
      </c>
      <c r="BV18" s="31"/>
      <c r="BW18" s="32"/>
      <c r="BX18" s="33" t="str">
        <f t="shared" si="46"/>
        <v>NA</v>
      </c>
      <c r="BY18" s="31"/>
      <c r="BZ18" s="32"/>
      <c r="CA18" s="33" t="str">
        <f t="shared" si="14"/>
        <v>NA</v>
      </c>
      <c r="CB18" s="31"/>
      <c r="CC18" s="56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21"/>
        <v>NA</v>
      </c>
      <c r="CW18" s="31"/>
      <c r="CX18" s="34"/>
      <c r="CY18" s="33" t="str">
        <f t="shared" si="22"/>
        <v>NA</v>
      </c>
      <c r="CZ18" s="31"/>
      <c r="DA18" s="34"/>
      <c r="DB18" s="33" t="str">
        <f t="shared" si="23"/>
        <v>NA</v>
      </c>
      <c r="DC18" s="31"/>
      <c r="DD18" s="34"/>
      <c r="DE18" s="33" t="str">
        <f t="shared" si="24"/>
        <v>NA</v>
      </c>
      <c r="DF18" s="31"/>
      <c r="DG18" s="34"/>
      <c r="DH18" s="33" t="str">
        <f t="shared" si="25"/>
        <v>NA</v>
      </c>
      <c r="DI18" s="31"/>
      <c r="DJ18" s="34"/>
      <c r="DK18" s="33" t="str">
        <f t="shared" si="26"/>
        <v>NA</v>
      </c>
      <c r="DL18" s="31"/>
      <c r="DM18" s="34"/>
      <c r="DN18" s="33" t="str">
        <f t="shared" si="27"/>
        <v>NA</v>
      </c>
      <c r="DO18" s="31"/>
      <c r="DP18" s="34"/>
      <c r="DQ18" s="33" t="str">
        <f t="shared" si="28"/>
        <v>NA</v>
      </c>
      <c r="DR18" s="31"/>
      <c r="DS18" s="34"/>
      <c r="DT18" s="33" t="str">
        <f t="shared" si="29"/>
        <v>NA</v>
      </c>
      <c r="DU18" s="31">
        <v>1</v>
      </c>
      <c r="DV18" s="34">
        <v>1.2372685185185184E-2</v>
      </c>
      <c r="DW18" s="33">
        <f t="shared" si="30"/>
        <v>7.7083333333333327E-3</v>
      </c>
      <c r="DX18" s="31">
        <v>1</v>
      </c>
      <c r="DY18" s="34">
        <v>2.1759259259259259E-2</v>
      </c>
      <c r="DZ18" s="33">
        <f t="shared" si="47"/>
        <v>1.7094907407407406E-2</v>
      </c>
      <c r="EA18" s="35"/>
    </row>
    <row r="19" spans="1:131" x14ac:dyDescent="0.35">
      <c r="A19" s="9" t="s">
        <v>196</v>
      </c>
      <c r="B19" s="86">
        <v>45299</v>
      </c>
      <c r="C19" s="9" t="s">
        <v>178</v>
      </c>
      <c r="D19" s="5" t="s">
        <v>167</v>
      </c>
      <c r="E19" s="5">
        <v>5</v>
      </c>
      <c r="F19" s="74" t="str">
        <f t="shared" si="32"/>
        <v>L5</v>
      </c>
      <c r="G19" s="5">
        <v>3</v>
      </c>
      <c r="H19" s="5">
        <v>12</v>
      </c>
      <c r="I19" s="6">
        <v>0.28402777777777777</v>
      </c>
      <c r="J19" s="6">
        <v>0.3576388888888889</v>
      </c>
      <c r="K19" s="7">
        <f>VLOOKUP(F19,LATLON!$A$2:$C$19,2)</f>
        <v>-5.4682510000000004</v>
      </c>
      <c r="L19" s="7">
        <f>VLOOKUP(F19,LATLON!$A$2:$C$19,3)</f>
        <v>119.301957</v>
      </c>
      <c r="M19" s="5">
        <v>43</v>
      </c>
      <c r="N19" s="5">
        <v>50</v>
      </c>
      <c r="O19" s="5" t="s">
        <v>190</v>
      </c>
      <c r="P19" s="5">
        <v>2</v>
      </c>
      <c r="Q19" s="6">
        <f t="shared" si="33"/>
        <v>7.3611111111111127E-2</v>
      </c>
      <c r="R19" s="6" t="s">
        <v>163</v>
      </c>
      <c r="S19" s="5" t="s">
        <v>152</v>
      </c>
      <c r="T19" s="5">
        <v>0.56999999999999995</v>
      </c>
      <c r="U19" s="5" t="s">
        <v>153</v>
      </c>
      <c r="V19" s="8"/>
      <c r="W19" s="19">
        <v>2.9571759259259259E-2</v>
      </c>
      <c r="X19" s="20">
        <v>2.1921296296296296E-2</v>
      </c>
      <c r="Y19" s="20"/>
      <c r="Z19" s="20"/>
      <c r="AA19" s="20"/>
      <c r="AB19" s="20"/>
      <c r="AC19" s="20">
        <f t="shared" si="34"/>
        <v>5.1493055555555556E-2</v>
      </c>
      <c r="AD19" s="20">
        <v>7.6388888888888886E-3</v>
      </c>
      <c r="AE19" s="20"/>
      <c r="AF19" s="20">
        <f t="shared" si="35"/>
        <v>4.3854166666666666E-2</v>
      </c>
      <c r="AG19" s="21">
        <v>100</v>
      </c>
      <c r="AH19" s="21">
        <v>20</v>
      </c>
      <c r="AI19" s="22"/>
      <c r="AJ19" s="29">
        <v>3</v>
      </c>
      <c r="AK19" s="30">
        <v>3</v>
      </c>
      <c r="AL19" s="31">
        <v>1</v>
      </c>
      <c r="AM19" s="89">
        <v>2.6840277777777779E-2</v>
      </c>
      <c r="AN19" s="33">
        <f t="shared" si="36"/>
        <v>1.9201388888888889E-2</v>
      </c>
      <c r="AO19" s="31">
        <v>3</v>
      </c>
      <c r="AP19" s="34">
        <v>8.773148148148148E-3</v>
      </c>
      <c r="AQ19" s="33">
        <f t="shared" si="37"/>
        <v>1.1342592592592593E-3</v>
      </c>
      <c r="AR19" s="31"/>
      <c r="AS19" s="34"/>
      <c r="AT19" s="33" t="str">
        <f t="shared" si="38"/>
        <v>NA</v>
      </c>
      <c r="AU19" s="31">
        <v>1</v>
      </c>
      <c r="AV19" s="34">
        <v>2.6840277777777779E-2</v>
      </c>
      <c r="AW19" s="33">
        <f t="shared" si="39"/>
        <v>1.9201388888888889E-2</v>
      </c>
      <c r="AX19" s="31"/>
      <c r="AY19" s="34"/>
      <c r="AZ19" s="33" t="str">
        <f t="shared" si="5"/>
        <v>NA</v>
      </c>
      <c r="BA19" s="31">
        <v>1</v>
      </c>
      <c r="BB19" s="34">
        <v>2.269675925925926E-2</v>
      </c>
      <c r="BC19" s="33">
        <f t="shared" si="40"/>
        <v>1.5057870370370371E-2</v>
      </c>
      <c r="BD19" s="31"/>
      <c r="BE19" s="34"/>
      <c r="BF19" s="33" t="str">
        <f t="shared" si="7"/>
        <v>NA</v>
      </c>
      <c r="BG19" s="31"/>
      <c r="BH19" s="34"/>
      <c r="BI19" s="33" t="str">
        <f t="shared" si="41"/>
        <v>NA</v>
      </c>
      <c r="BJ19" s="31"/>
      <c r="BK19" s="34"/>
      <c r="BL19" s="33" t="str">
        <f t="shared" si="42"/>
        <v>NA</v>
      </c>
      <c r="BM19" s="31"/>
      <c r="BN19" s="34"/>
      <c r="BO19" s="33" t="str">
        <f t="shared" si="43"/>
        <v>NA</v>
      </c>
      <c r="BP19" s="31"/>
      <c r="BQ19" s="34"/>
      <c r="BR19" s="33" t="str">
        <f t="shared" si="44"/>
        <v>NA</v>
      </c>
      <c r="BS19" s="31"/>
      <c r="BT19" s="34"/>
      <c r="BU19" s="33" t="str">
        <f t="shared" si="45"/>
        <v>NA</v>
      </c>
      <c r="BV19" s="31"/>
      <c r="BW19" s="32"/>
      <c r="BX19" s="33" t="str">
        <f t="shared" si="46"/>
        <v>NA</v>
      </c>
      <c r="BY19" s="31"/>
      <c r="BZ19" s="32"/>
      <c r="CA19" s="33" t="str">
        <f t="shared" si="14"/>
        <v>NA</v>
      </c>
      <c r="CB19" s="31"/>
      <c r="CC19" s="56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21"/>
        <v>NA</v>
      </c>
      <c r="CW19" s="31"/>
      <c r="CX19" s="34"/>
      <c r="CY19" s="33" t="str">
        <f t="shared" si="22"/>
        <v>NA</v>
      </c>
      <c r="CZ19" s="31"/>
      <c r="DA19" s="34"/>
      <c r="DB19" s="33" t="str">
        <f t="shared" si="23"/>
        <v>NA</v>
      </c>
      <c r="DC19" s="31"/>
      <c r="DD19" s="34"/>
      <c r="DE19" s="33" t="str">
        <f t="shared" si="24"/>
        <v>NA</v>
      </c>
      <c r="DF19" s="31"/>
      <c r="DG19" s="34"/>
      <c r="DH19" s="33" t="str">
        <f t="shared" si="25"/>
        <v>NA</v>
      </c>
      <c r="DI19" s="31"/>
      <c r="DJ19" s="34"/>
      <c r="DK19" s="33" t="str">
        <f t="shared" si="26"/>
        <v>NA</v>
      </c>
      <c r="DL19" s="31"/>
      <c r="DM19" s="34"/>
      <c r="DN19" s="33" t="str">
        <f t="shared" si="27"/>
        <v>NA</v>
      </c>
      <c r="DO19" s="31"/>
      <c r="DP19" s="34"/>
      <c r="DQ19" s="33" t="str">
        <f t="shared" si="28"/>
        <v>NA</v>
      </c>
      <c r="DR19" s="31"/>
      <c r="DS19" s="34"/>
      <c r="DT19" s="33" t="str">
        <f t="shared" si="29"/>
        <v>NA</v>
      </c>
      <c r="DU19" s="31"/>
      <c r="DV19" s="34"/>
      <c r="DW19" s="33" t="str">
        <f t="shared" si="30"/>
        <v>NA</v>
      </c>
      <c r="DX19" s="31"/>
      <c r="DY19" s="34"/>
      <c r="DZ19" s="33" t="str">
        <f t="shared" si="47"/>
        <v>NA</v>
      </c>
      <c r="EA19" s="35"/>
    </row>
    <row r="20" spans="1:131" x14ac:dyDescent="0.35">
      <c r="A20" s="9"/>
      <c r="B20" s="9"/>
      <c r="C20" s="9"/>
      <c r="D20" s="5"/>
      <c r="E20" s="5"/>
      <c r="F20" s="74" t="str">
        <f t="shared" si="32"/>
        <v/>
      </c>
      <c r="G20" s="5"/>
      <c r="H20" s="5"/>
      <c r="I20" s="6"/>
      <c r="J20" s="6"/>
      <c r="K20" s="7" t="e">
        <f>VLOOKUP(F20,LATLON!$A$2:$C$19,2)</f>
        <v>#N/A</v>
      </c>
      <c r="L20" s="7" t="e">
        <f>VLOOKUP(F20,LATLON!$A$2:$C$19,3)</f>
        <v>#N/A</v>
      </c>
      <c r="M20" s="5"/>
      <c r="N20" s="5"/>
      <c r="O20" s="5"/>
      <c r="P20" s="5"/>
      <c r="Q20" s="6">
        <f t="shared" si="33"/>
        <v>0</v>
      </c>
      <c r="R20" s="6"/>
      <c r="S20" s="5"/>
      <c r="T20" s="5"/>
      <c r="U20" s="5"/>
      <c r="V20" s="8"/>
      <c r="W20" s="19"/>
      <c r="X20" s="20"/>
      <c r="Y20" s="20"/>
      <c r="Z20" s="20"/>
      <c r="AA20" s="20"/>
      <c r="AB20" s="20"/>
      <c r="AC20" s="20">
        <f t="shared" si="34"/>
        <v>0</v>
      </c>
      <c r="AD20" s="20"/>
      <c r="AE20" s="20"/>
      <c r="AF20" s="20">
        <f t="shared" si="35"/>
        <v>0</v>
      </c>
      <c r="AG20" s="21"/>
      <c r="AH20" s="21"/>
      <c r="AI20" s="22"/>
      <c r="AJ20" s="29"/>
      <c r="AK20" s="30"/>
      <c r="AL20" s="31"/>
      <c r="AM20" s="89"/>
      <c r="AN20" s="33" t="str">
        <f t="shared" si="36"/>
        <v>NA</v>
      </c>
      <c r="AO20" s="31"/>
      <c r="AP20" s="34"/>
      <c r="AQ20" s="33" t="str">
        <f t="shared" si="37"/>
        <v>NA</v>
      </c>
      <c r="AR20" s="31"/>
      <c r="AS20" s="34"/>
      <c r="AT20" s="33" t="str">
        <f t="shared" si="38"/>
        <v>NA</v>
      </c>
      <c r="AU20" s="31"/>
      <c r="AV20" s="34"/>
      <c r="AW20" s="33" t="str">
        <f t="shared" si="39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40"/>
        <v>NA</v>
      </c>
      <c r="BD20" s="31"/>
      <c r="BE20" s="34"/>
      <c r="BF20" s="33" t="str">
        <f t="shared" si="7"/>
        <v>NA</v>
      </c>
      <c r="BG20" s="31"/>
      <c r="BH20" s="34"/>
      <c r="BI20" s="33" t="str">
        <f t="shared" si="41"/>
        <v>NA</v>
      </c>
      <c r="BJ20" s="31"/>
      <c r="BK20" s="34"/>
      <c r="BL20" s="33" t="str">
        <f t="shared" si="42"/>
        <v>NA</v>
      </c>
      <c r="BM20" s="31"/>
      <c r="BN20" s="34"/>
      <c r="BO20" s="33" t="str">
        <f t="shared" si="43"/>
        <v>NA</v>
      </c>
      <c r="BP20" s="31"/>
      <c r="BQ20" s="34"/>
      <c r="BR20" s="33" t="str">
        <f t="shared" si="44"/>
        <v>NA</v>
      </c>
      <c r="BS20" s="31"/>
      <c r="BT20" s="34"/>
      <c r="BU20" s="33" t="str">
        <f t="shared" si="45"/>
        <v>NA</v>
      </c>
      <c r="BV20" s="31"/>
      <c r="BW20" s="34"/>
      <c r="BX20" s="33" t="str">
        <f t="shared" si="46"/>
        <v>NA</v>
      </c>
      <c r="BY20" s="31"/>
      <c r="BZ20" s="34"/>
      <c r="CA20" s="33" t="str">
        <f t="shared" si="14"/>
        <v>NA</v>
      </c>
      <c r="CB20" s="31"/>
      <c r="CC20" s="56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21"/>
        <v>NA</v>
      </c>
      <c r="CW20" s="31"/>
      <c r="CX20" s="34"/>
      <c r="CY20" s="33" t="str">
        <f t="shared" si="22"/>
        <v>NA</v>
      </c>
      <c r="CZ20" s="31"/>
      <c r="DA20" s="34"/>
      <c r="DB20" s="33" t="str">
        <f t="shared" si="23"/>
        <v>NA</v>
      </c>
      <c r="DC20" s="31"/>
      <c r="DD20" s="34"/>
      <c r="DE20" s="33" t="str">
        <f t="shared" si="24"/>
        <v>NA</v>
      </c>
      <c r="DF20" s="31"/>
      <c r="DG20" s="34"/>
      <c r="DH20" s="33" t="str">
        <f t="shared" si="25"/>
        <v>NA</v>
      </c>
      <c r="DI20" s="31"/>
      <c r="DJ20" s="34"/>
      <c r="DK20" s="33" t="str">
        <f t="shared" si="26"/>
        <v>NA</v>
      </c>
      <c r="DL20" s="31"/>
      <c r="DM20" s="34"/>
      <c r="DN20" s="33" t="str">
        <f t="shared" si="27"/>
        <v>NA</v>
      </c>
      <c r="DO20" s="31"/>
      <c r="DP20" s="34"/>
      <c r="DQ20" s="33" t="str">
        <f t="shared" si="28"/>
        <v>NA</v>
      </c>
      <c r="DR20" s="31"/>
      <c r="DS20" s="34"/>
      <c r="DT20" s="33" t="str">
        <f t="shared" si="29"/>
        <v>NA</v>
      </c>
      <c r="DU20" s="31"/>
      <c r="DV20" s="34"/>
      <c r="DW20" s="33" t="str">
        <f t="shared" si="30"/>
        <v>NA</v>
      </c>
      <c r="DX20" s="31"/>
      <c r="DY20" s="34"/>
      <c r="DZ20" s="33" t="str">
        <f t="shared" si="47"/>
        <v>NA</v>
      </c>
      <c r="EA20" s="35"/>
    </row>
    <row r="21" spans="1:131" x14ac:dyDescent="0.35">
      <c r="A21" s="9"/>
      <c r="B21" s="9"/>
      <c r="C21" s="9"/>
      <c r="D21" s="5"/>
      <c r="E21" s="5"/>
      <c r="F21" s="74" t="str">
        <f t="shared" si="32"/>
        <v/>
      </c>
      <c r="G21" s="5"/>
      <c r="H21" s="5"/>
      <c r="I21" s="6"/>
      <c r="J21" s="6"/>
      <c r="K21" s="7" t="e">
        <f>VLOOKUP(F21,LATLON!$A$2:$C$19,2)</f>
        <v>#N/A</v>
      </c>
      <c r="L21" s="7" t="e">
        <f>VLOOKUP(F21,LATLON!$A$2:$C$19,3)</f>
        <v>#N/A</v>
      </c>
      <c r="M21" s="5"/>
      <c r="N21" s="5"/>
      <c r="O21" s="5"/>
      <c r="P21" s="5"/>
      <c r="Q21" s="6">
        <f t="shared" si="33"/>
        <v>0</v>
      </c>
      <c r="R21" s="5"/>
      <c r="S21" s="5"/>
      <c r="T21" s="5"/>
      <c r="U21" s="5"/>
      <c r="V21" s="8"/>
      <c r="W21" s="76"/>
      <c r="X21" s="77"/>
      <c r="Y21" s="77"/>
      <c r="Z21" s="77"/>
      <c r="AA21" s="77"/>
      <c r="AB21" s="77"/>
      <c r="AC21" s="20">
        <f t="shared" si="34"/>
        <v>0</v>
      </c>
      <c r="AD21" s="78"/>
      <c r="AE21" s="78"/>
      <c r="AF21" s="20">
        <f t="shared" si="35"/>
        <v>0</v>
      </c>
      <c r="AG21" s="21"/>
      <c r="AH21" s="21"/>
      <c r="AI21" s="22"/>
      <c r="AJ21" s="29"/>
      <c r="AK21" s="30"/>
      <c r="AL21" s="31"/>
      <c r="AM21" s="89"/>
      <c r="AN21" s="33" t="str">
        <f t="shared" si="36"/>
        <v>NA</v>
      </c>
      <c r="AO21" s="31"/>
      <c r="AP21" s="32"/>
      <c r="AQ21" s="33" t="str">
        <f t="shared" si="37"/>
        <v>NA</v>
      </c>
      <c r="AR21" s="31"/>
      <c r="AS21" s="32"/>
      <c r="AT21" s="33" t="str">
        <f t="shared" si="38"/>
        <v>NA</v>
      </c>
      <c r="AU21" s="31"/>
      <c r="AV21" s="32"/>
      <c r="AW21" s="33" t="str">
        <f t="shared" si="39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40"/>
        <v>NA</v>
      </c>
      <c r="BD21" s="31"/>
      <c r="BE21" s="32"/>
      <c r="BF21" s="33" t="str">
        <f t="shared" si="7"/>
        <v>NA</v>
      </c>
      <c r="BG21" s="31"/>
      <c r="BH21" s="32"/>
      <c r="BI21" s="33" t="str">
        <f t="shared" si="41"/>
        <v>NA</v>
      </c>
      <c r="BJ21" s="31"/>
      <c r="BK21" s="32"/>
      <c r="BL21" s="33" t="str">
        <f t="shared" si="42"/>
        <v>NA</v>
      </c>
      <c r="BM21" s="31"/>
      <c r="BN21" s="56"/>
      <c r="BO21" s="33" t="str">
        <f t="shared" si="43"/>
        <v>NA</v>
      </c>
      <c r="BP21" s="31"/>
      <c r="BQ21" s="32"/>
      <c r="BR21" s="33" t="str">
        <f t="shared" si="44"/>
        <v>NA</v>
      </c>
      <c r="BS21" s="31"/>
      <c r="BT21" s="32"/>
      <c r="BU21" s="33" t="str">
        <f t="shared" si="45"/>
        <v>NA</v>
      </c>
      <c r="BV21" s="31"/>
      <c r="BW21" s="32"/>
      <c r="BX21" s="33" t="str">
        <f t="shared" si="46"/>
        <v>NA</v>
      </c>
      <c r="BY21" s="31"/>
      <c r="BZ21" s="32"/>
      <c r="CA21" s="33" t="str">
        <f t="shared" si="14"/>
        <v>NA</v>
      </c>
      <c r="CB21" s="31"/>
      <c r="CC21" s="34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32"/>
      <c r="CV21" s="33" t="str">
        <f t="shared" si="21"/>
        <v>NA</v>
      </c>
      <c r="CW21" s="31"/>
      <c r="CX21" s="32"/>
      <c r="CY21" s="33" t="str">
        <f t="shared" si="22"/>
        <v>NA</v>
      </c>
      <c r="CZ21" s="31"/>
      <c r="DA21" s="32"/>
      <c r="DB21" s="33" t="str">
        <f t="shared" si="23"/>
        <v>NA</v>
      </c>
      <c r="DC21" s="31"/>
      <c r="DD21" s="32"/>
      <c r="DE21" s="33" t="str">
        <f t="shared" si="24"/>
        <v>NA</v>
      </c>
      <c r="DF21" s="31"/>
      <c r="DG21" s="32"/>
      <c r="DH21" s="33" t="str">
        <f t="shared" si="25"/>
        <v>NA</v>
      </c>
      <c r="DI21" s="31"/>
      <c r="DJ21" s="32"/>
      <c r="DK21" s="33" t="str">
        <f t="shared" si="26"/>
        <v>NA</v>
      </c>
      <c r="DL21" s="31"/>
      <c r="DM21" s="32"/>
      <c r="DN21" s="33" t="str">
        <f t="shared" si="27"/>
        <v>NA</v>
      </c>
      <c r="DO21" s="31"/>
      <c r="DP21" s="32"/>
      <c r="DQ21" s="33" t="str">
        <f t="shared" si="28"/>
        <v>NA</v>
      </c>
      <c r="DR21" s="31"/>
      <c r="DS21" s="32"/>
      <c r="DT21" s="33" t="str">
        <f t="shared" si="29"/>
        <v>NA</v>
      </c>
      <c r="DU21" s="31"/>
      <c r="DV21" s="32"/>
      <c r="DW21" s="33" t="str">
        <f t="shared" si="30"/>
        <v>NA</v>
      </c>
      <c r="DX21" s="31"/>
      <c r="DY21" s="56"/>
      <c r="DZ21" s="33" t="str">
        <f t="shared" si="47"/>
        <v>NA</v>
      </c>
      <c r="EA21" s="35"/>
    </row>
    <row r="22" spans="1:131" ht="15" thickBot="1" x14ac:dyDescent="0.4">
      <c r="A22" s="10"/>
      <c r="B22" s="9"/>
      <c r="C22" s="9"/>
      <c r="D22" s="11"/>
      <c r="E22" s="11"/>
      <c r="F22" s="75" t="str">
        <f t="shared" si="32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33"/>
        <v>0</v>
      </c>
      <c r="R22" s="11"/>
      <c r="S22" s="11"/>
      <c r="T22" s="11"/>
      <c r="U22" s="11"/>
      <c r="V22" s="14"/>
      <c r="W22" s="79"/>
      <c r="X22" s="69"/>
      <c r="Y22" s="69"/>
      <c r="Z22" s="69"/>
      <c r="AA22" s="69"/>
      <c r="AB22" s="69"/>
      <c r="AC22" s="23">
        <f t="shared" si="34"/>
        <v>0</v>
      </c>
      <c r="AD22" s="80"/>
      <c r="AE22" s="80"/>
      <c r="AF22" s="23">
        <f t="shared" si="35"/>
        <v>0</v>
      </c>
      <c r="AG22" s="24"/>
      <c r="AH22" s="24"/>
      <c r="AI22" s="25"/>
      <c r="AJ22" s="36"/>
      <c r="AK22" s="37"/>
      <c r="AL22" s="38"/>
      <c r="AM22" s="90"/>
      <c r="AN22" s="41" t="str">
        <f t="shared" si="36"/>
        <v>NA</v>
      </c>
      <c r="AO22" s="38"/>
      <c r="AP22" s="40"/>
      <c r="AQ22" s="41" t="str">
        <f t="shared" si="37"/>
        <v>NA</v>
      </c>
      <c r="AR22" s="38"/>
      <c r="AS22" s="82"/>
      <c r="AT22" s="41" t="str">
        <f t="shared" si="38"/>
        <v>NA</v>
      </c>
      <c r="AU22" s="38"/>
      <c r="AV22" s="82"/>
      <c r="AW22" s="41" t="str">
        <f t="shared" si="39"/>
        <v>NA</v>
      </c>
      <c r="AX22" s="38"/>
      <c r="AY22" s="82"/>
      <c r="AZ22" s="41" t="str">
        <f t="shared" si="5"/>
        <v>NA</v>
      </c>
      <c r="BA22" s="38"/>
      <c r="BB22" s="40"/>
      <c r="BC22" s="41" t="str">
        <f t="shared" si="40"/>
        <v>NA</v>
      </c>
      <c r="BD22" s="38"/>
      <c r="BE22" s="82"/>
      <c r="BF22" s="41" t="str">
        <f t="shared" si="7"/>
        <v>NA</v>
      </c>
      <c r="BG22" s="38"/>
      <c r="BH22" s="82"/>
      <c r="BI22" s="41" t="str">
        <f t="shared" si="41"/>
        <v>NA</v>
      </c>
      <c r="BJ22" s="38"/>
      <c r="BK22" s="82"/>
      <c r="BL22" s="41" t="str">
        <f t="shared" si="42"/>
        <v>NA</v>
      </c>
      <c r="BM22" s="38"/>
      <c r="BN22" s="40"/>
      <c r="BO22" s="41" t="str">
        <f t="shared" si="43"/>
        <v>NA</v>
      </c>
      <c r="BP22" s="38"/>
      <c r="BQ22" s="82"/>
      <c r="BR22" s="41" t="str">
        <f t="shared" si="44"/>
        <v>NA</v>
      </c>
      <c r="BS22" s="38"/>
      <c r="BT22" s="82"/>
      <c r="BU22" s="41" t="str">
        <f t="shared" si="45"/>
        <v>NA</v>
      </c>
      <c r="BV22" s="38"/>
      <c r="BW22" s="82"/>
      <c r="BX22" s="41" t="str">
        <f t="shared" si="46"/>
        <v>NA</v>
      </c>
      <c r="BY22" s="38"/>
      <c r="BZ22" s="82"/>
      <c r="CA22" s="41" t="str">
        <f t="shared" si="14"/>
        <v>NA</v>
      </c>
      <c r="CB22" s="38"/>
      <c r="CC22" s="82"/>
      <c r="CD22" s="41" t="str">
        <f t="shared" si="15"/>
        <v>NA</v>
      </c>
      <c r="CE22" s="38"/>
      <c r="CF22" s="82"/>
      <c r="CG22" s="41" t="str">
        <f t="shared" si="16"/>
        <v>NA</v>
      </c>
      <c r="CH22" s="38"/>
      <c r="CI22" s="82"/>
      <c r="CJ22" s="41" t="str">
        <f t="shared" si="17"/>
        <v>NA</v>
      </c>
      <c r="CK22" s="38"/>
      <c r="CL22" s="82"/>
      <c r="CM22" s="41" t="str">
        <f t="shared" si="18"/>
        <v>NA</v>
      </c>
      <c r="CN22" s="38"/>
      <c r="CO22" s="82"/>
      <c r="CP22" s="41" t="str">
        <f t="shared" si="19"/>
        <v>NA</v>
      </c>
      <c r="CQ22" s="38"/>
      <c r="CR22" s="82"/>
      <c r="CS22" s="41" t="str">
        <f t="shared" si="20"/>
        <v>NA</v>
      </c>
      <c r="CT22" s="38"/>
      <c r="CU22" s="82"/>
      <c r="CV22" s="41" t="str">
        <f t="shared" si="21"/>
        <v>NA</v>
      </c>
      <c r="CW22" s="38"/>
      <c r="CX22" s="82"/>
      <c r="CY22" s="41" t="str">
        <f t="shared" si="22"/>
        <v>NA</v>
      </c>
      <c r="CZ22" s="38"/>
      <c r="DA22" s="82"/>
      <c r="DB22" s="41" t="str">
        <f t="shared" si="23"/>
        <v>NA</v>
      </c>
      <c r="DC22" s="38"/>
      <c r="DD22" s="82"/>
      <c r="DE22" s="41" t="str">
        <f t="shared" si="24"/>
        <v>NA</v>
      </c>
      <c r="DF22" s="38"/>
      <c r="DG22" s="82"/>
      <c r="DH22" s="41" t="str">
        <f t="shared" si="25"/>
        <v>NA</v>
      </c>
      <c r="DI22" s="38"/>
      <c r="DJ22" s="82"/>
      <c r="DK22" s="41" t="str">
        <f t="shared" si="26"/>
        <v>NA</v>
      </c>
      <c r="DL22" s="38"/>
      <c r="DM22" s="40"/>
      <c r="DN22" s="41" t="str">
        <f t="shared" si="27"/>
        <v>NA</v>
      </c>
      <c r="DO22" s="38"/>
      <c r="DP22" s="40"/>
      <c r="DQ22" s="41" t="str">
        <f t="shared" si="28"/>
        <v>NA</v>
      </c>
      <c r="DR22" s="38"/>
      <c r="DS22" s="40"/>
      <c r="DT22" s="41" t="str">
        <f t="shared" si="29"/>
        <v>NA</v>
      </c>
      <c r="DU22" s="38"/>
      <c r="DV22" s="40"/>
      <c r="DW22" s="41" t="str">
        <f t="shared" si="30"/>
        <v>NA</v>
      </c>
      <c r="DX22" s="38"/>
      <c r="DY22" s="40"/>
      <c r="DZ22" s="41" t="str">
        <f t="shared" si="47"/>
        <v>NA</v>
      </c>
      <c r="EA22" s="39"/>
    </row>
    <row r="23" spans="1:131" x14ac:dyDescent="0.35">
      <c r="DU23" s="32"/>
      <c r="DV23" s="32"/>
      <c r="DW23" s="33" t="str">
        <f t="shared" si="30"/>
        <v>NA</v>
      </c>
    </row>
    <row r="24" spans="1:131" x14ac:dyDescent="0.35">
      <c r="DU24" s="32"/>
      <c r="DV24" s="32"/>
      <c r="DW24" s="33" t="str">
        <f t="shared" si="30"/>
        <v>NA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69F-A586-47CC-9810-7F88ADD6B451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13" sqref="G13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193</v>
      </c>
      <c r="C2" s="87">
        <v>45299</v>
      </c>
      <c r="D2" s="55">
        <v>0.28402777777777777</v>
      </c>
      <c r="E2" t="s">
        <v>192</v>
      </c>
    </row>
    <row r="3" spans="1:5" x14ac:dyDescent="0.35">
      <c r="A3" t="s">
        <v>96</v>
      </c>
      <c r="B3">
        <v>21370988</v>
      </c>
      <c r="C3" s="87">
        <v>45299</v>
      </c>
      <c r="D3" s="55">
        <v>0.36805555555555558</v>
      </c>
    </row>
    <row r="4" spans="1:5" x14ac:dyDescent="0.35">
      <c r="A4" t="s">
        <v>112</v>
      </c>
      <c r="B4">
        <v>21370986</v>
      </c>
      <c r="C4" s="87">
        <v>45299</v>
      </c>
      <c r="D4" s="55">
        <v>0.36458333333333331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U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3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59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2" t="s">
        <v>68</v>
      </c>
      <c r="B2" s="43" t="s">
        <v>69</v>
      </c>
      <c r="C2" s="44" t="s">
        <v>70</v>
      </c>
      <c r="D2" s="45" t="s">
        <v>71</v>
      </c>
      <c r="E2" s="74" t="s">
        <v>145</v>
      </c>
      <c r="F2" s="44" t="s">
        <v>72</v>
      </c>
      <c r="G2" s="44"/>
      <c r="H2" s="46" t="s">
        <v>73</v>
      </c>
      <c r="I2" s="44" t="s">
        <v>74</v>
      </c>
      <c r="J2" s="7" t="s">
        <v>145</v>
      </c>
      <c r="K2" s="7" t="s">
        <v>145</v>
      </c>
      <c r="L2" s="44" t="s">
        <v>89</v>
      </c>
      <c r="M2" s="44" t="s">
        <v>89</v>
      </c>
      <c r="N2" s="44" t="s">
        <v>76</v>
      </c>
      <c r="O2" s="44" t="s">
        <v>75</v>
      </c>
      <c r="P2" s="6" t="s">
        <v>145</v>
      </c>
      <c r="Q2" s="46" t="s">
        <v>146</v>
      </c>
      <c r="R2" s="44" t="s">
        <v>90</v>
      </c>
      <c r="S2" s="44" t="s">
        <v>77</v>
      </c>
      <c r="T2" s="44" t="s">
        <v>77</v>
      </c>
      <c r="U2" s="47"/>
      <c r="V2" s="48" t="s">
        <v>78</v>
      </c>
      <c r="W2" s="49" t="s">
        <v>78</v>
      </c>
      <c r="X2" s="49" t="s">
        <v>78</v>
      </c>
      <c r="Y2" s="49" t="s">
        <v>78</v>
      </c>
      <c r="Z2" s="49" t="s">
        <v>78</v>
      </c>
      <c r="AA2" s="49" t="s">
        <v>78</v>
      </c>
      <c r="AB2" s="20" t="s">
        <v>145</v>
      </c>
      <c r="AC2" s="49" t="s">
        <v>79</v>
      </c>
      <c r="AD2" s="49" t="s">
        <v>80</v>
      </c>
      <c r="AE2" s="20" t="e">
        <f t="shared" ref="AE2:AE22" si="0">AB2-AC2-AD2</f>
        <v>#VALUE!</v>
      </c>
      <c r="AF2" s="50" t="s">
        <v>82</v>
      </c>
      <c r="AG2" s="50" t="s">
        <v>81</v>
      </c>
      <c r="AH2" s="22"/>
      <c r="AI2" s="51" t="s">
        <v>83</v>
      </c>
      <c r="AJ2" s="52" t="s">
        <v>83</v>
      </c>
      <c r="AK2" s="53" t="s">
        <v>84</v>
      </c>
      <c r="AL2" s="54" t="s">
        <v>85</v>
      </c>
      <c r="AM2" s="56" t="s">
        <v>145</v>
      </c>
      <c r="AO2" s="84"/>
      <c r="AP2" s="84"/>
      <c r="AS2" s="84"/>
      <c r="AV2" s="84"/>
      <c r="AY2" s="84"/>
      <c r="BB2" s="84"/>
      <c r="BE2" s="84"/>
      <c r="BH2" s="84"/>
      <c r="BK2" s="84"/>
      <c r="BN2" s="84"/>
      <c r="BQ2" s="84"/>
      <c r="BS2" s="55"/>
      <c r="BT2" s="84"/>
      <c r="BW2" s="84"/>
      <c r="BY2" s="84"/>
      <c r="BZ2" s="84"/>
      <c r="CB2" s="85"/>
      <c r="CC2" s="84"/>
      <c r="CE2" s="85"/>
      <c r="CF2" s="84"/>
      <c r="CH2" s="85"/>
      <c r="CI2" s="84"/>
      <c r="CK2" s="85"/>
      <c r="CL2" s="84"/>
      <c r="CN2" s="85"/>
      <c r="CO2" s="84"/>
      <c r="CQ2" s="85"/>
      <c r="CR2" s="84"/>
      <c r="CT2" s="85"/>
      <c r="CU2" s="84"/>
    </row>
    <row r="3" spans="1:99" x14ac:dyDescent="0.35">
      <c r="A3" s="9"/>
      <c r="B3" s="9"/>
      <c r="C3" s="5"/>
      <c r="D3" s="5"/>
      <c r="E3" s="74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6" t="str">
        <f t="shared" ref="AM3:AM22" si="4">IF(AK3=0,"NA",AL3-$AC3)</f>
        <v>NA</v>
      </c>
      <c r="AP3" s="84"/>
      <c r="AS3" s="84"/>
      <c r="AV3" s="84"/>
      <c r="AY3" s="84"/>
      <c r="BB3" s="84"/>
      <c r="BE3" s="84"/>
      <c r="BH3" s="84"/>
      <c r="BK3" s="84"/>
      <c r="BN3" s="84"/>
      <c r="BQ3" s="84"/>
      <c r="BT3" s="84"/>
      <c r="BW3" s="84"/>
      <c r="BY3" s="84"/>
      <c r="BZ3" s="84"/>
      <c r="CC3" s="84"/>
      <c r="CF3" s="84"/>
      <c r="CI3" s="84"/>
      <c r="CL3" s="84"/>
      <c r="CO3" s="84"/>
      <c r="CR3" s="84"/>
      <c r="CU3" s="84"/>
    </row>
    <row r="4" spans="1:99" x14ac:dyDescent="0.35">
      <c r="A4" s="9"/>
      <c r="B4" s="9"/>
      <c r="C4" s="5"/>
      <c r="D4" s="5"/>
      <c r="E4" s="74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6" t="str">
        <f t="shared" si="4"/>
        <v>NA</v>
      </c>
      <c r="AP4" s="84"/>
      <c r="AS4" s="84"/>
      <c r="AV4" s="84"/>
      <c r="AY4" s="84"/>
      <c r="BB4" s="84"/>
      <c r="BE4" s="84"/>
      <c r="BG4" s="85"/>
      <c r="BH4" s="84"/>
      <c r="BJ4" s="85"/>
      <c r="BK4" s="84"/>
      <c r="BN4" s="84"/>
      <c r="BQ4" s="84"/>
      <c r="BT4" s="84"/>
      <c r="BW4" s="84"/>
      <c r="BY4" s="84"/>
      <c r="BZ4" s="84"/>
      <c r="CB4" s="85"/>
      <c r="CC4" s="84"/>
      <c r="CE4" s="85"/>
      <c r="CF4" s="84"/>
      <c r="CH4" s="85"/>
      <c r="CI4" s="84"/>
      <c r="CK4" s="85"/>
      <c r="CL4" s="84"/>
      <c r="CN4" s="85"/>
      <c r="CO4" s="84"/>
      <c r="CQ4" s="85"/>
      <c r="CR4" s="84"/>
      <c r="CT4" s="85"/>
      <c r="CU4" s="84"/>
    </row>
    <row r="5" spans="1:99" x14ac:dyDescent="0.35">
      <c r="A5" s="9"/>
      <c r="B5" s="9"/>
      <c r="C5" s="5"/>
      <c r="D5" s="5"/>
      <c r="E5" s="74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6" t="str">
        <f t="shared" si="4"/>
        <v>NA</v>
      </c>
      <c r="AP5" s="84"/>
      <c r="AS5" s="84"/>
      <c r="AV5" s="84"/>
      <c r="AY5" s="84"/>
      <c r="BB5" s="84"/>
      <c r="BE5" s="84"/>
      <c r="BH5" s="84"/>
      <c r="BK5" s="84"/>
      <c r="BN5" s="84"/>
      <c r="BQ5" s="84"/>
      <c r="BT5" s="84"/>
      <c r="BW5" s="84"/>
      <c r="BY5" s="84"/>
      <c r="BZ5" s="84"/>
      <c r="CC5" s="84"/>
      <c r="CF5" s="84"/>
      <c r="CI5" s="84"/>
      <c r="CL5" s="84"/>
      <c r="CO5" s="84"/>
      <c r="CR5" s="84"/>
      <c r="CU5" s="84"/>
    </row>
    <row r="6" spans="1:99" x14ac:dyDescent="0.35">
      <c r="A6" s="9"/>
      <c r="B6" s="9"/>
      <c r="C6" s="5"/>
      <c r="D6" s="5"/>
      <c r="E6" s="74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6" t="str">
        <f t="shared" si="4"/>
        <v>NA</v>
      </c>
      <c r="AP6" s="84"/>
      <c r="AS6" s="84"/>
      <c r="AV6" s="84"/>
      <c r="AY6" s="84"/>
      <c r="BB6" s="84"/>
      <c r="BE6" s="84"/>
      <c r="BH6" s="84"/>
      <c r="BK6" s="84"/>
      <c r="BN6" s="84"/>
      <c r="BQ6" s="84"/>
      <c r="BT6" s="84"/>
      <c r="BW6" s="84"/>
      <c r="BY6" s="84"/>
      <c r="BZ6" s="84"/>
      <c r="CC6" s="84"/>
      <c r="CF6" s="84"/>
      <c r="CI6" s="84"/>
      <c r="CL6" s="84"/>
      <c r="CO6" s="84"/>
      <c r="CR6" s="84"/>
      <c r="CU6" s="84"/>
    </row>
    <row r="7" spans="1:99" x14ac:dyDescent="0.35">
      <c r="A7" s="9"/>
      <c r="B7" s="9"/>
      <c r="C7" s="5"/>
      <c r="D7" s="5"/>
      <c r="E7" s="74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6" t="str">
        <f t="shared" si="4"/>
        <v>NA</v>
      </c>
      <c r="AP7" s="84"/>
      <c r="AS7" s="84"/>
      <c r="AV7" s="84"/>
      <c r="AY7" s="84"/>
      <c r="BB7" s="84"/>
      <c r="BE7" s="84"/>
      <c r="BH7" s="84"/>
      <c r="BK7" s="84"/>
      <c r="BN7" s="84"/>
      <c r="BQ7" s="84"/>
      <c r="BT7" s="84"/>
      <c r="BW7" s="84"/>
      <c r="BY7" s="84"/>
      <c r="BZ7" s="84"/>
      <c r="CC7" s="84"/>
      <c r="CF7" s="84"/>
      <c r="CI7" s="84"/>
      <c r="CL7" s="84"/>
      <c r="CO7" s="84"/>
      <c r="CR7" s="84"/>
      <c r="CU7" s="84"/>
    </row>
    <row r="8" spans="1:99" x14ac:dyDescent="0.35">
      <c r="A8" s="9"/>
      <c r="B8" s="9"/>
      <c r="C8" s="5"/>
      <c r="D8" s="5"/>
      <c r="E8" s="74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6" t="str">
        <f t="shared" si="4"/>
        <v>NA</v>
      </c>
      <c r="AO8" s="55"/>
      <c r="AP8" s="84"/>
      <c r="AS8" s="84"/>
      <c r="AV8" s="84"/>
      <c r="AY8" s="84"/>
      <c r="BB8" s="84"/>
      <c r="BE8" s="84"/>
      <c r="BH8" s="84"/>
      <c r="BK8" s="84"/>
      <c r="BN8" s="84"/>
      <c r="BQ8" s="84"/>
      <c r="BT8" s="84"/>
      <c r="BW8" s="84"/>
      <c r="BY8" s="84"/>
      <c r="BZ8" s="84"/>
      <c r="CC8" s="84"/>
      <c r="CF8" s="84"/>
      <c r="CI8" s="84"/>
      <c r="CL8" s="84"/>
      <c r="CO8" s="84"/>
      <c r="CQ8" s="55"/>
      <c r="CR8" s="84"/>
      <c r="CT8" s="55"/>
      <c r="CU8" s="84"/>
    </row>
    <row r="9" spans="1:99" x14ac:dyDescent="0.35">
      <c r="A9" s="9"/>
      <c r="B9" s="9"/>
      <c r="C9" s="5"/>
      <c r="D9" s="5"/>
      <c r="E9" s="74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6" t="str">
        <f t="shared" si="4"/>
        <v>NA</v>
      </c>
      <c r="AP9" s="84"/>
      <c r="AS9" s="84"/>
      <c r="AV9" s="84"/>
      <c r="AY9" s="84"/>
      <c r="BB9" s="84"/>
      <c r="BE9" s="84"/>
      <c r="BH9" s="84"/>
      <c r="BJ9" s="85"/>
      <c r="BK9" s="84"/>
      <c r="BN9" s="84"/>
      <c r="BQ9" s="84"/>
      <c r="BT9" s="84"/>
      <c r="BW9" s="84"/>
      <c r="BY9" s="84"/>
      <c r="BZ9" s="84"/>
      <c r="CC9" s="84"/>
      <c r="CF9" s="84"/>
      <c r="CI9" s="84"/>
      <c r="CL9" s="84"/>
      <c r="CO9" s="84"/>
      <c r="CQ9" s="84"/>
      <c r="CR9" s="84"/>
      <c r="CT9" s="84"/>
      <c r="CU9" s="84"/>
    </row>
    <row r="10" spans="1:99" x14ac:dyDescent="0.35">
      <c r="A10" s="9"/>
      <c r="B10" s="9"/>
      <c r="C10" s="5"/>
      <c r="D10" s="5"/>
      <c r="E10" s="74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6" t="str">
        <f t="shared" si="4"/>
        <v>NA</v>
      </c>
      <c r="AO10" s="85"/>
      <c r="AP10" s="84"/>
      <c r="AS10" s="84"/>
      <c r="AV10" s="84"/>
      <c r="AY10" s="84"/>
      <c r="BB10" s="84"/>
      <c r="BE10" s="84"/>
      <c r="BH10" s="84"/>
      <c r="BK10" s="84"/>
      <c r="BN10" s="84"/>
      <c r="BQ10" s="84"/>
      <c r="BT10" s="84"/>
      <c r="BW10" s="84"/>
      <c r="BY10" s="84"/>
      <c r="BZ10" s="84"/>
      <c r="CB10" s="85"/>
      <c r="CC10" s="84"/>
      <c r="CE10" s="85"/>
      <c r="CF10" s="84"/>
      <c r="CH10" s="85"/>
      <c r="CI10" s="84"/>
      <c r="CK10" s="85"/>
      <c r="CL10" s="84"/>
      <c r="CN10" s="85"/>
      <c r="CO10" s="84"/>
      <c r="CQ10" s="85"/>
      <c r="CR10" s="84"/>
      <c r="CT10" s="85"/>
      <c r="CU10" s="84"/>
    </row>
    <row r="11" spans="1:99" x14ac:dyDescent="0.35">
      <c r="A11" s="9"/>
      <c r="B11" s="9"/>
      <c r="C11" s="5"/>
      <c r="D11" s="5"/>
      <c r="E11" s="74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6" t="str">
        <f t="shared" si="4"/>
        <v>NA</v>
      </c>
      <c r="AO11" s="85"/>
      <c r="AP11" s="84"/>
      <c r="AS11" s="84"/>
      <c r="AV11" s="84"/>
      <c r="AX11" s="85"/>
      <c r="AY11" s="84"/>
      <c r="BA11" s="85"/>
      <c r="BB11" s="84"/>
      <c r="BE11" s="84"/>
      <c r="BG11" s="85"/>
      <c r="BH11" s="84"/>
      <c r="BK11" s="84"/>
      <c r="BM11" s="85"/>
      <c r="BN11" s="84"/>
      <c r="BQ11" s="84"/>
      <c r="BT11" s="84"/>
      <c r="BW11" s="84"/>
      <c r="BY11" s="84"/>
      <c r="BZ11" s="84"/>
      <c r="CB11" s="85"/>
      <c r="CC11" s="84"/>
      <c r="CE11" s="85"/>
      <c r="CF11" s="84"/>
      <c r="CH11" s="85"/>
      <c r="CI11" s="84"/>
      <c r="CK11" s="85"/>
      <c r="CL11" s="84"/>
      <c r="CN11" s="85"/>
      <c r="CO11" s="84"/>
      <c r="CQ11" s="85"/>
      <c r="CR11" s="84"/>
      <c r="CT11" s="85"/>
      <c r="CU11" s="84"/>
    </row>
    <row r="12" spans="1:99" x14ac:dyDescent="0.35">
      <c r="A12" s="9"/>
      <c r="B12" s="9"/>
      <c r="C12" s="5"/>
      <c r="D12" s="5"/>
      <c r="E12" s="74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6" t="str">
        <f t="shared" si="4"/>
        <v>NA</v>
      </c>
      <c r="AP12" s="84"/>
      <c r="AS12" s="84"/>
      <c r="AV12" s="84"/>
      <c r="AY12" s="84"/>
      <c r="BB12" s="84"/>
      <c r="BE12" s="84"/>
      <c r="BH12" s="84"/>
      <c r="BK12" s="84"/>
      <c r="BN12" s="84"/>
      <c r="BQ12" s="84"/>
      <c r="BT12" s="84"/>
      <c r="BW12" s="84"/>
      <c r="BY12" s="84"/>
      <c r="BZ12" s="84"/>
      <c r="CB12" s="55"/>
      <c r="CC12" s="84"/>
      <c r="CE12" s="55"/>
      <c r="CF12" s="84"/>
      <c r="CH12" s="55"/>
      <c r="CI12" s="84"/>
      <c r="CK12" s="55"/>
      <c r="CL12" s="84"/>
      <c r="CN12" s="55"/>
      <c r="CO12" s="84"/>
      <c r="CQ12" s="55"/>
      <c r="CR12" s="84"/>
      <c r="CT12" s="55"/>
      <c r="CU12" s="84"/>
    </row>
    <row r="13" spans="1:99" x14ac:dyDescent="0.35">
      <c r="A13" s="9"/>
      <c r="B13" s="9"/>
      <c r="C13" s="5"/>
      <c r="D13" s="5"/>
      <c r="E13" s="74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6" t="str">
        <f t="shared" si="4"/>
        <v>NA</v>
      </c>
      <c r="AP13" s="84"/>
      <c r="AS13" s="84"/>
      <c r="AV13" s="84"/>
      <c r="AY13" s="84"/>
      <c r="BB13" s="84"/>
      <c r="BE13" s="84"/>
      <c r="BG13" s="85"/>
      <c r="BH13" s="84"/>
      <c r="BK13" s="84"/>
      <c r="BN13" s="84"/>
      <c r="BQ13" s="84"/>
      <c r="BS13" s="85"/>
      <c r="BT13" s="84"/>
      <c r="BW13" s="84"/>
      <c r="BY13" s="84"/>
      <c r="BZ13" s="84"/>
      <c r="CC13" s="84"/>
      <c r="CF13" s="84"/>
      <c r="CI13" s="84"/>
      <c r="CK13" s="85"/>
      <c r="CL13" s="84"/>
      <c r="CN13" s="85"/>
      <c r="CO13" s="84"/>
      <c r="CR13" s="84"/>
      <c r="CU13" s="84"/>
    </row>
    <row r="14" spans="1:99" x14ac:dyDescent="0.35">
      <c r="A14" s="9"/>
      <c r="B14" s="9"/>
      <c r="C14" s="5"/>
      <c r="D14" s="5"/>
      <c r="E14" s="74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6" t="str">
        <f t="shared" si="4"/>
        <v>NA</v>
      </c>
      <c r="AP14" s="84"/>
      <c r="AS14" s="84"/>
      <c r="AV14" s="84"/>
      <c r="AX14" s="85"/>
      <c r="AY14" s="84"/>
      <c r="BA14" s="85"/>
      <c r="BB14" s="84"/>
      <c r="BE14" s="84"/>
      <c r="BG14" s="85"/>
      <c r="BH14" s="84"/>
      <c r="BJ14" s="85"/>
      <c r="BK14" s="84"/>
      <c r="BN14" s="84"/>
      <c r="BQ14" s="84"/>
      <c r="BS14" s="85"/>
      <c r="BT14" s="84"/>
      <c r="BV14" s="85"/>
      <c r="BW14" s="84"/>
      <c r="BY14" s="84"/>
      <c r="BZ14" s="84"/>
      <c r="CC14" s="84"/>
      <c r="CF14" s="84"/>
      <c r="CI14" s="84"/>
      <c r="CL14" s="84"/>
      <c r="CO14" s="84"/>
      <c r="CR14" s="84"/>
      <c r="CU14" s="84"/>
    </row>
    <row r="15" spans="1:99" x14ac:dyDescent="0.35">
      <c r="A15" s="9"/>
      <c r="B15" s="9"/>
      <c r="C15" s="5"/>
      <c r="D15" s="5"/>
      <c r="E15" s="74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6" t="str">
        <f t="shared" si="4"/>
        <v>NA</v>
      </c>
      <c r="AP15" s="84"/>
      <c r="AS15" s="84"/>
      <c r="AV15" s="84"/>
      <c r="AY15" s="84"/>
      <c r="BB15" s="84"/>
      <c r="BE15" s="84"/>
      <c r="BG15" s="85"/>
      <c r="BH15" s="84"/>
      <c r="BK15" s="84"/>
      <c r="BN15" s="84"/>
      <c r="BQ15" s="84"/>
      <c r="BS15" s="85"/>
      <c r="BT15" s="84"/>
      <c r="BV15" s="55"/>
      <c r="BW15" s="84"/>
      <c r="BY15" s="84"/>
      <c r="BZ15" s="84"/>
      <c r="CB15" s="55"/>
      <c r="CC15" s="84"/>
      <c r="CE15" s="55"/>
      <c r="CF15" s="84"/>
      <c r="CI15" s="84"/>
      <c r="CL15" s="84"/>
      <c r="CO15" s="84"/>
      <c r="CR15" s="84"/>
      <c r="CU15" s="84"/>
    </row>
    <row r="16" spans="1:99" x14ac:dyDescent="0.35">
      <c r="A16" s="9"/>
      <c r="B16" s="9"/>
      <c r="C16" s="5"/>
      <c r="D16" s="5"/>
      <c r="E16" s="74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6" t="str">
        <f t="shared" si="4"/>
        <v>NA</v>
      </c>
      <c r="AO16" s="85"/>
      <c r="AP16" s="84"/>
      <c r="AR16" s="85"/>
      <c r="AS16" s="84"/>
      <c r="AU16" s="85"/>
      <c r="AV16" s="84"/>
      <c r="AX16" s="85"/>
      <c r="AY16" s="84"/>
      <c r="BA16" s="85"/>
      <c r="BB16" s="84"/>
      <c r="BD16" s="85"/>
      <c r="BE16" s="84"/>
      <c r="BG16" s="85"/>
      <c r="BH16" s="84"/>
      <c r="BJ16" s="85"/>
      <c r="BK16" s="84"/>
      <c r="BN16" s="84"/>
      <c r="BQ16" s="84"/>
      <c r="BS16" s="84"/>
      <c r="BT16" s="84"/>
      <c r="BW16" s="84"/>
      <c r="BY16" s="84"/>
      <c r="BZ16" s="84"/>
      <c r="CB16" s="85"/>
      <c r="CC16" s="84"/>
      <c r="CE16" s="85"/>
      <c r="CF16" s="84"/>
      <c r="CH16" s="85"/>
      <c r="CI16" s="84"/>
      <c r="CK16" s="85"/>
      <c r="CL16" s="84"/>
      <c r="CN16" s="85"/>
      <c r="CO16" s="84"/>
      <c r="CQ16" s="85"/>
      <c r="CR16" s="84"/>
      <c r="CT16" s="85"/>
      <c r="CU16" s="84"/>
    </row>
    <row r="17" spans="1:99" x14ac:dyDescent="0.35">
      <c r="A17" s="9"/>
      <c r="B17" s="9"/>
      <c r="C17" s="5"/>
      <c r="D17" s="5"/>
      <c r="E17" s="74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6" t="str">
        <f t="shared" si="4"/>
        <v>NA</v>
      </c>
      <c r="AO17" s="85"/>
      <c r="AP17" s="84"/>
      <c r="AR17" s="85"/>
      <c r="AS17" s="84"/>
      <c r="AU17" s="85"/>
      <c r="AV17" s="84"/>
      <c r="AX17" s="85"/>
      <c r="AY17" s="84"/>
      <c r="BA17" s="85"/>
      <c r="BB17" s="84"/>
      <c r="BD17" s="85"/>
      <c r="BE17" s="84"/>
      <c r="BG17" s="85"/>
      <c r="BH17" s="84"/>
      <c r="BJ17" s="85"/>
      <c r="BK17" s="84"/>
      <c r="BM17" s="85"/>
      <c r="BN17" s="84"/>
      <c r="BP17" s="85"/>
      <c r="BQ17" s="84"/>
      <c r="BT17" s="84"/>
      <c r="BW17" s="84"/>
      <c r="BY17" s="84"/>
      <c r="BZ17" s="84"/>
      <c r="CB17" s="85"/>
      <c r="CC17" s="84"/>
      <c r="CE17" s="85"/>
      <c r="CF17" s="84"/>
      <c r="CH17" s="85"/>
      <c r="CI17" s="84"/>
      <c r="CK17" s="85"/>
      <c r="CL17" s="84"/>
      <c r="CN17" s="85"/>
      <c r="CO17" s="84"/>
      <c r="CQ17" s="85"/>
      <c r="CR17" s="84"/>
      <c r="CT17" s="85"/>
      <c r="CU17" s="84"/>
    </row>
    <row r="18" spans="1:99" x14ac:dyDescent="0.35">
      <c r="A18" s="9"/>
      <c r="B18" s="9"/>
      <c r="C18" s="5"/>
      <c r="D18" s="5"/>
      <c r="E18" s="74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6" t="str">
        <f t="shared" si="4"/>
        <v>NA</v>
      </c>
      <c r="AO18" s="85"/>
      <c r="AP18" s="84"/>
      <c r="AR18" s="85"/>
      <c r="AS18" s="84"/>
      <c r="AU18" s="85"/>
      <c r="AV18" s="84"/>
      <c r="AX18" s="85"/>
      <c r="AY18" s="84"/>
      <c r="BA18" s="85"/>
      <c r="BB18" s="84"/>
      <c r="BD18" s="85"/>
      <c r="BE18" s="84"/>
      <c r="BG18" s="85"/>
      <c r="BH18" s="84"/>
      <c r="BJ18" s="85"/>
      <c r="BK18" s="84"/>
      <c r="BM18" s="85"/>
      <c r="BN18" s="84"/>
      <c r="BP18" s="85"/>
      <c r="BQ18" s="84"/>
      <c r="BT18" s="84"/>
      <c r="BW18" s="84"/>
      <c r="BY18" s="84"/>
      <c r="BZ18" s="84"/>
      <c r="CB18" s="85"/>
      <c r="CC18" s="84"/>
      <c r="CE18" s="85"/>
      <c r="CF18" s="84"/>
      <c r="CH18" s="85"/>
      <c r="CI18" s="84"/>
      <c r="CK18" s="85"/>
      <c r="CL18" s="84"/>
      <c r="CN18" s="85"/>
      <c r="CO18" s="84"/>
      <c r="CQ18" s="85"/>
      <c r="CR18" s="84"/>
      <c r="CT18" s="85"/>
      <c r="CU18" s="84"/>
    </row>
    <row r="19" spans="1:99" x14ac:dyDescent="0.35">
      <c r="A19" s="9"/>
      <c r="B19" s="9"/>
      <c r="C19" s="5"/>
      <c r="D19" s="5"/>
      <c r="E19" s="74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6" t="str">
        <f t="shared" si="4"/>
        <v>NA</v>
      </c>
      <c r="AO19" s="85"/>
      <c r="AP19" s="84"/>
      <c r="AR19" s="85"/>
      <c r="AS19" s="84"/>
      <c r="AU19" s="85"/>
      <c r="AV19" s="84"/>
      <c r="AX19" s="85"/>
      <c r="AY19" s="84"/>
      <c r="BA19" s="85"/>
      <c r="BB19" s="84"/>
      <c r="BD19" s="85"/>
      <c r="BE19" s="84"/>
      <c r="BG19" s="85"/>
      <c r="BH19" s="84"/>
      <c r="BJ19" s="85"/>
      <c r="BK19" s="84"/>
      <c r="BM19" s="85"/>
      <c r="BN19" s="84"/>
      <c r="BP19" s="85"/>
      <c r="BQ19" s="84"/>
      <c r="BT19" s="84"/>
      <c r="BW19" s="84"/>
      <c r="BY19" s="84"/>
      <c r="BZ19" s="84"/>
      <c r="CB19" s="85"/>
      <c r="CC19" s="84"/>
      <c r="CE19" s="85"/>
      <c r="CF19" s="84"/>
      <c r="CH19" s="85"/>
      <c r="CI19" s="84"/>
      <c r="CK19" s="85"/>
      <c r="CL19" s="84"/>
      <c r="CN19" s="85"/>
      <c r="CO19" s="84"/>
      <c r="CQ19" s="85"/>
      <c r="CR19" s="84"/>
      <c r="CT19" s="85"/>
      <c r="CU19" s="84"/>
    </row>
    <row r="20" spans="1:99" x14ac:dyDescent="0.35">
      <c r="A20" s="9"/>
      <c r="B20" s="9"/>
      <c r="C20" s="5"/>
      <c r="D20" s="5"/>
      <c r="E20" s="74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6" t="str">
        <f t="shared" si="4"/>
        <v>NA</v>
      </c>
      <c r="AO20" s="85"/>
      <c r="AP20" s="84"/>
      <c r="AR20" s="85"/>
      <c r="AS20" s="84"/>
      <c r="AU20" s="85"/>
      <c r="AV20" s="84"/>
      <c r="AX20" s="85"/>
      <c r="AY20" s="84"/>
      <c r="BA20" s="85"/>
      <c r="BB20" s="84"/>
      <c r="BD20" s="85"/>
      <c r="BE20" s="84"/>
      <c r="BG20" s="85"/>
      <c r="BH20" s="84"/>
      <c r="BJ20" s="85"/>
      <c r="BK20" s="84"/>
      <c r="BM20" s="85"/>
      <c r="BN20" s="84"/>
      <c r="BP20" s="85"/>
      <c r="BQ20" s="84"/>
      <c r="BS20" s="85"/>
      <c r="BT20" s="84"/>
      <c r="BV20" s="85"/>
      <c r="BW20" s="84"/>
      <c r="BY20" s="84"/>
      <c r="BZ20" s="84"/>
      <c r="CB20" s="85"/>
      <c r="CC20" s="84"/>
      <c r="CE20" s="85"/>
      <c r="CF20" s="84"/>
      <c r="CH20" s="85"/>
      <c r="CI20" s="84"/>
      <c r="CK20" s="85"/>
      <c r="CL20" s="84"/>
      <c r="CN20" s="85"/>
      <c r="CO20" s="84"/>
      <c r="CQ20" s="85"/>
      <c r="CR20" s="84"/>
      <c r="CT20" s="85"/>
      <c r="CU20" s="84"/>
    </row>
    <row r="21" spans="1:99" x14ac:dyDescent="0.35">
      <c r="A21" s="9"/>
      <c r="B21" s="9"/>
      <c r="C21" s="5"/>
      <c r="D21" s="5"/>
      <c r="E21" s="74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6"/>
      <c r="W21" s="77"/>
      <c r="X21" s="77"/>
      <c r="Y21" s="77"/>
      <c r="Z21" s="77"/>
      <c r="AA21" s="77"/>
      <c r="AB21" s="20">
        <f t="shared" si="3"/>
        <v>0</v>
      </c>
      <c r="AC21" s="78"/>
      <c r="AD21" s="78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6" t="str">
        <f t="shared" si="4"/>
        <v>NA</v>
      </c>
      <c r="AP21" s="84"/>
      <c r="AS21" s="84"/>
      <c r="AV21" s="84"/>
      <c r="AY21" s="84"/>
      <c r="BA21" s="85"/>
      <c r="BB21" s="84"/>
      <c r="BE21" s="84"/>
      <c r="BH21" s="84"/>
      <c r="BJ21" s="84"/>
      <c r="BK21" s="84"/>
      <c r="BN21" s="84"/>
      <c r="BQ21" s="84"/>
      <c r="BT21" s="84"/>
      <c r="BW21" s="84"/>
      <c r="BY21" s="85"/>
      <c r="BZ21" s="84"/>
      <c r="CC21" s="84"/>
      <c r="CF21" s="84"/>
      <c r="CI21" s="84"/>
      <c r="CL21" s="84"/>
      <c r="CO21" s="84"/>
      <c r="CR21" s="84"/>
      <c r="CT21" s="84"/>
      <c r="CU21" s="84"/>
    </row>
    <row r="22" spans="1:99" ht="15" thickBot="1" x14ac:dyDescent="0.4">
      <c r="A22" s="10"/>
      <c r="B22" s="10"/>
      <c r="C22" s="11"/>
      <c r="D22" s="11"/>
      <c r="E22" s="75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79"/>
      <c r="W22" s="69"/>
      <c r="X22" s="69"/>
      <c r="Y22" s="69"/>
      <c r="Z22" s="69"/>
      <c r="AA22" s="69"/>
      <c r="AB22" s="23">
        <f t="shared" si="3"/>
        <v>0</v>
      </c>
      <c r="AC22" s="80"/>
      <c r="AD22" s="80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3" t="str">
        <f t="shared" si="4"/>
        <v>NA</v>
      </c>
      <c r="AO22" s="85"/>
      <c r="AP22" s="84"/>
      <c r="AS22" s="84"/>
      <c r="AV22" s="84"/>
      <c r="AY22" s="84"/>
      <c r="BA22" s="85"/>
      <c r="BB22" s="84"/>
      <c r="BE22" s="84"/>
      <c r="BH22" s="84"/>
      <c r="BJ22" s="85"/>
      <c r="BK22" s="84"/>
      <c r="BN22" s="84"/>
      <c r="BQ22" s="84"/>
      <c r="BT22" s="84"/>
      <c r="BW22" s="84"/>
      <c r="BZ22" s="84"/>
      <c r="CC22" s="84"/>
      <c r="CF22" s="84"/>
      <c r="CI22" s="84"/>
      <c r="CL22" s="84"/>
      <c r="CO22" s="84"/>
      <c r="CQ22" s="85"/>
      <c r="CR22" s="84"/>
      <c r="CT22" s="85"/>
      <c r="CU22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Q13" sqref="Q13"/>
    </sheetView>
  </sheetViews>
  <sheetFormatPr defaultRowHeight="14.5" x14ac:dyDescent="0.35"/>
  <sheetData>
    <row r="1" spans="1:4" ht="15" thickBot="1" x14ac:dyDescent="0.4">
      <c r="A1" s="60" t="s">
        <v>98</v>
      </c>
      <c r="B1" s="61" t="s">
        <v>29</v>
      </c>
      <c r="C1" s="61" t="s">
        <v>30</v>
      </c>
      <c r="D1" s="62" t="s">
        <v>95</v>
      </c>
    </row>
    <row r="2" spans="1:4" x14ac:dyDescent="0.35">
      <c r="A2" s="63" t="s">
        <v>99</v>
      </c>
      <c r="B2" s="64">
        <v>-5.4793240000000001</v>
      </c>
      <c r="C2" s="64">
        <v>119.31157399999999</v>
      </c>
      <c r="D2" s="65"/>
    </row>
    <row r="3" spans="1:4" x14ac:dyDescent="0.35">
      <c r="A3" s="63" t="s">
        <v>100</v>
      </c>
      <c r="B3" s="64">
        <v>-5.4880659999999999</v>
      </c>
      <c r="C3" s="64">
        <v>119.31312699999999</v>
      </c>
      <c r="D3" s="65"/>
    </row>
    <row r="4" spans="1:4" x14ac:dyDescent="0.35">
      <c r="A4" s="63" t="s">
        <v>101</v>
      </c>
      <c r="B4" s="64">
        <v>-5.4889159999999997</v>
      </c>
      <c r="C4" s="64">
        <v>119.309448</v>
      </c>
      <c r="D4" s="65"/>
    </row>
    <row r="5" spans="1:4" x14ac:dyDescent="0.35">
      <c r="A5" s="63" t="s">
        <v>102</v>
      </c>
      <c r="B5" s="64">
        <v>-5.468826</v>
      </c>
      <c r="C5" s="64">
        <v>119.300459</v>
      </c>
      <c r="D5" s="65"/>
    </row>
    <row r="6" spans="1:4" x14ac:dyDescent="0.35">
      <c r="A6" s="63" t="s">
        <v>103</v>
      </c>
      <c r="B6" s="64">
        <v>-5.4682649999999997</v>
      </c>
      <c r="C6" s="64">
        <v>119.30207900000001</v>
      </c>
      <c r="D6" s="65"/>
    </row>
    <row r="7" spans="1:4" x14ac:dyDescent="0.35">
      <c r="A7" s="63" t="s">
        <v>96</v>
      </c>
      <c r="B7" s="64">
        <v>-5.4671349999999999</v>
      </c>
      <c r="C7" s="64">
        <v>119.302812</v>
      </c>
      <c r="D7" s="65"/>
    </row>
    <row r="8" spans="1:4" x14ac:dyDescent="0.35">
      <c r="A8" s="63" t="s">
        <v>104</v>
      </c>
      <c r="B8" s="64">
        <v>-5.4901910000000003</v>
      </c>
      <c r="C8" s="64">
        <v>119.311859</v>
      </c>
      <c r="D8" s="65"/>
    </row>
    <row r="9" spans="1:4" x14ac:dyDescent="0.35">
      <c r="A9" s="63" t="s">
        <v>105</v>
      </c>
      <c r="B9" s="64">
        <v>-5.491987</v>
      </c>
      <c r="C9" s="64">
        <v>119.312573</v>
      </c>
      <c r="D9" s="65"/>
    </row>
    <row r="10" spans="1:4" x14ac:dyDescent="0.35">
      <c r="A10" s="63" t="s">
        <v>106</v>
      </c>
      <c r="B10" s="64">
        <v>-5.49282</v>
      </c>
      <c r="C10" s="64">
        <v>119.31198000000001</v>
      </c>
      <c r="D10" s="65"/>
    </row>
    <row r="11" spans="1:4" x14ac:dyDescent="0.35">
      <c r="A11" s="63" t="s">
        <v>107</v>
      </c>
      <c r="B11" s="64">
        <v>-5.4639509999999998</v>
      </c>
      <c r="C11" s="64">
        <v>119.287291</v>
      </c>
      <c r="D11" s="65"/>
    </row>
    <row r="12" spans="1:4" x14ac:dyDescent="0.35">
      <c r="A12" s="63" t="s">
        <v>94</v>
      </c>
      <c r="B12" s="64">
        <v>-5.4620889999999997</v>
      </c>
      <c r="C12" s="64">
        <v>119.286874</v>
      </c>
      <c r="D12" s="65"/>
    </row>
    <row r="13" spans="1:4" x14ac:dyDescent="0.35">
      <c r="A13" s="63" t="s">
        <v>108</v>
      </c>
      <c r="B13" s="64">
        <v>-5.463902</v>
      </c>
      <c r="C13" s="64">
        <v>119.28802</v>
      </c>
      <c r="D13" s="65"/>
    </row>
    <row r="14" spans="1:4" x14ac:dyDescent="0.35">
      <c r="A14" s="63" t="s">
        <v>109</v>
      </c>
      <c r="B14" s="64">
        <v>-5.4818800000000003</v>
      </c>
      <c r="C14" s="64">
        <v>119.311182</v>
      </c>
      <c r="D14" s="65" t="s">
        <v>194</v>
      </c>
    </row>
    <row r="15" spans="1:4" x14ac:dyDescent="0.35">
      <c r="A15" s="63" t="s">
        <v>110</v>
      </c>
      <c r="B15" s="64">
        <v>-5.4811319999999997</v>
      </c>
      <c r="C15" s="64">
        <v>119.31211</v>
      </c>
      <c r="D15" s="65"/>
    </row>
    <row r="16" spans="1:4" x14ac:dyDescent="0.35">
      <c r="A16" s="63" t="s">
        <v>111</v>
      </c>
      <c r="B16" s="64">
        <v>-5.4793599999999998</v>
      </c>
      <c r="C16" s="64">
        <v>119.312033</v>
      </c>
      <c r="D16" s="65"/>
    </row>
    <row r="17" spans="1:4" x14ac:dyDescent="0.35">
      <c r="A17" s="63" t="s">
        <v>112</v>
      </c>
      <c r="B17" s="64">
        <v>-5.4663769999999996</v>
      </c>
      <c r="C17" s="64">
        <v>119.30229</v>
      </c>
      <c r="D17" s="65"/>
    </row>
    <row r="18" spans="1:4" x14ac:dyDescent="0.35">
      <c r="A18" s="63" t="s">
        <v>113</v>
      </c>
      <c r="B18" s="64">
        <v>-5.4682510000000004</v>
      </c>
      <c r="C18" s="64">
        <v>119.301957</v>
      </c>
      <c r="D18" s="65"/>
    </row>
    <row r="19" spans="1:4" ht="15" thickBot="1" x14ac:dyDescent="0.4">
      <c r="A19" s="66" t="s">
        <v>97</v>
      </c>
      <c r="B19" s="67">
        <v>-5.4686510000000004</v>
      </c>
      <c r="C19" s="67">
        <v>119.300428</v>
      </c>
      <c r="D1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Sophie Wulfing</cp:lastModifiedBy>
  <dcterms:created xsi:type="dcterms:W3CDTF">2015-06-05T18:17:20Z</dcterms:created>
  <dcterms:modified xsi:type="dcterms:W3CDTF">2025-04-03T21:09:04Z</dcterms:modified>
</cp:coreProperties>
</file>