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6.2024\"/>
    </mc:Choice>
  </mc:AlternateContent>
  <xr:revisionPtr revIDLastSave="0" documentId="13_ncr:1_{E92E2DB2-E703-4D40-B9DB-9C9A55D3AED4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Data" sheetId="2" r:id="rId1"/>
    <sheet name="HOBO" sheetId="4" r:id="rId2"/>
    <sheet name="CANOPY" sheetId="7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4" i="2" l="1"/>
  <c r="CG23" i="2"/>
  <c r="CG22" i="2"/>
  <c r="CG21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DE24" i="2"/>
  <c r="DE23" i="2"/>
  <c r="DE22" i="2"/>
  <c r="DE21" i="2"/>
  <c r="DE20" i="2"/>
  <c r="DE19" i="2"/>
  <c r="DE18" i="2"/>
  <c r="DE17" i="2"/>
  <c r="DE16" i="2"/>
  <c r="DE15" i="2"/>
  <c r="DE14" i="2"/>
  <c r="DE13" i="2"/>
  <c r="DE12" i="2"/>
  <c r="DE11" i="2"/>
  <c r="DE10" i="2"/>
  <c r="DE9" i="2"/>
  <c r="DE8" i="2"/>
  <c r="DE7" i="2"/>
  <c r="DE6" i="2"/>
  <c r="DE5" i="2"/>
  <c r="DE4" i="2"/>
  <c r="DE3" i="2"/>
  <c r="DE2" i="2"/>
  <c r="BC24" i="2"/>
  <c r="BL23" i="2"/>
  <c r="BL24" i="2"/>
  <c r="AN24" i="2"/>
  <c r="AQ24" i="2"/>
  <c r="AT24" i="2"/>
  <c r="AW24" i="2"/>
  <c r="AZ24" i="2"/>
  <c r="BF24" i="2"/>
  <c r="BI24" i="2"/>
  <c r="BO24" i="2"/>
  <c r="BR24" i="2"/>
  <c r="BU24" i="2"/>
  <c r="BX24" i="2"/>
  <c r="CA24" i="2"/>
  <c r="CD24" i="2"/>
  <c r="CM24" i="2"/>
  <c r="CP24" i="2"/>
  <c r="CS24" i="2"/>
  <c r="CV24" i="2"/>
  <c r="CY24" i="2"/>
  <c r="DB24" i="2"/>
  <c r="DH24" i="2"/>
  <c r="AN23" i="2"/>
  <c r="AQ23" i="2"/>
  <c r="AT23" i="2"/>
  <c r="AW23" i="2"/>
  <c r="AZ23" i="2"/>
  <c r="BC23" i="2"/>
  <c r="BF23" i="2"/>
  <c r="BI23" i="2"/>
  <c r="BO23" i="2"/>
  <c r="BR23" i="2"/>
  <c r="BU23" i="2"/>
  <c r="BX23" i="2"/>
  <c r="CA23" i="2"/>
  <c r="CD23" i="2"/>
  <c r="CM23" i="2"/>
  <c r="CP23" i="2"/>
  <c r="CS23" i="2"/>
  <c r="CV23" i="2"/>
  <c r="CY23" i="2"/>
  <c r="DB23" i="2"/>
  <c r="DH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P19" i="7" l="1"/>
  <c r="P18" i="7"/>
  <c r="P17" i="7"/>
  <c r="P16" i="7"/>
  <c r="P15" i="7"/>
  <c r="P14" i="7"/>
  <c r="AC23" i="2" l="1"/>
  <c r="AF23" i="2" s="1"/>
  <c r="AC24" i="2"/>
  <c r="AF24" i="2" s="1"/>
  <c r="Q24" i="2" l="1"/>
  <c r="Q23" i="2"/>
  <c r="F23" i="2"/>
  <c r="K23" i="2" s="1"/>
  <c r="F24" i="2"/>
  <c r="K24" i="2" s="1"/>
  <c r="F25" i="2"/>
  <c r="L23" i="2" l="1"/>
  <c r="L24" i="2"/>
  <c r="P11" i="7"/>
  <c r="P12" i="7"/>
  <c r="P13" i="7"/>
  <c r="P2" i="7"/>
  <c r="P3" i="7"/>
  <c r="P4" i="7"/>
  <c r="P5" i="7"/>
  <c r="P6" i="7"/>
  <c r="P7" i="7"/>
  <c r="P8" i="7"/>
  <c r="P9" i="7"/>
  <c r="P10" i="7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B19" i="6"/>
  <c r="AE19" i="6" s="1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E17" i="6"/>
  <c r="K17" i="6" s="1"/>
  <c r="AM16" i="6"/>
  <c r="AB16" i="6"/>
  <c r="AE16" i="6" s="1"/>
  <c r="P16" i="6"/>
  <c r="E16" i="6"/>
  <c r="J16" i="6" s="1"/>
  <c r="AM15" i="6"/>
  <c r="AB15" i="6"/>
  <c r="AE15" i="6" s="1"/>
  <c r="P15" i="6"/>
  <c r="E15" i="6"/>
  <c r="K15" i="6" s="1"/>
  <c r="AM14" i="6"/>
  <c r="AB14" i="6"/>
  <c r="AE14" i="6" s="1"/>
  <c r="P14" i="6"/>
  <c r="E14" i="6"/>
  <c r="K14" i="6" s="1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E11" i="6"/>
  <c r="K11" i="6" s="1"/>
  <c r="AM10" i="6"/>
  <c r="AE10" i="6"/>
  <c r="AB10" i="6"/>
  <c r="P10" i="6"/>
  <c r="E10" i="6"/>
  <c r="K10" i="6" s="1"/>
  <c r="AM9" i="6"/>
  <c r="AB9" i="6"/>
  <c r="AE9" i="6" s="1"/>
  <c r="P9" i="6"/>
  <c r="E9" i="6"/>
  <c r="K9" i="6" s="1"/>
  <c r="AM8" i="6"/>
  <c r="AB8" i="6"/>
  <c r="AE8" i="6" s="1"/>
  <c r="P8" i="6"/>
  <c r="E8" i="6"/>
  <c r="K8" i="6" s="1"/>
  <c r="AM7" i="6"/>
  <c r="AE7" i="6"/>
  <c r="AB7" i="6"/>
  <c r="P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9" i="6" l="1"/>
  <c r="K5" i="6"/>
  <c r="J11" i="6"/>
  <c r="J14" i="6"/>
  <c r="J17" i="6"/>
  <c r="J8" i="6"/>
  <c r="J7" i="6"/>
  <c r="K16" i="6"/>
  <c r="J4" i="6"/>
  <c r="J12" i="6"/>
  <c r="J20" i="6"/>
  <c r="J15" i="6"/>
  <c r="J10" i="6"/>
  <c r="J18" i="6"/>
  <c r="J13" i="6"/>
  <c r="J21" i="6"/>
  <c r="J22" i="6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DH21" i="2"/>
  <c r="DH22" i="2"/>
  <c r="CV21" i="2"/>
  <c r="CV22" i="2"/>
  <c r="CS21" i="2"/>
  <c r="CS22" i="2"/>
  <c r="CP21" i="2"/>
  <c r="CP22" i="2"/>
  <c r="CM21" i="2"/>
  <c r="CM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L22" i="2" l="1"/>
  <c r="K22" i="2"/>
  <c r="L21" i="2"/>
  <c r="K21" i="2"/>
  <c r="L20" i="2"/>
  <c r="K20" i="2"/>
  <c r="L19" i="2"/>
  <c r="K19" i="2"/>
  <c r="K18" i="2"/>
  <c r="L18" i="2"/>
  <c r="K17" i="2"/>
  <c r="L17" i="2"/>
  <c r="K16" i="2"/>
  <c r="L16" i="2"/>
  <c r="K15" i="2"/>
  <c r="L15" i="2"/>
  <c r="K14" i="2"/>
  <c r="L14" i="2"/>
  <c r="K13" i="2"/>
  <c r="L13" i="2"/>
  <c r="L12" i="2"/>
  <c r="K12" i="2"/>
  <c r="L11" i="2"/>
  <c r="K11" i="2"/>
  <c r="K10" i="2"/>
  <c r="L10" i="2"/>
  <c r="L9" i="2"/>
  <c r="K9" i="2"/>
  <c r="L8" i="2"/>
  <c r="K8" i="2"/>
  <c r="K7" i="2"/>
  <c r="L7" i="2"/>
  <c r="L6" i="2"/>
  <c r="K6" i="2"/>
  <c r="K5" i="2"/>
  <c r="L5" i="2"/>
  <c r="K4" i="2"/>
  <c r="L4" i="2"/>
  <c r="L3" i="2"/>
  <c r="K3" i="2"/>
  <c r="L2" i="2"/>
  <c r="K2" i="2"/>
  <c r="DH2" i="2"/>
  <c r="DH3" i="2"/>
  <c r="DH4" i="2"/>
  <c r="DH5" i="2"/>
  <c r="DH6" i="2"/>
  <c r="DH7" i="2"/>
  <c r="DH8" i="2"/>
  <c r="DH9" i="2"/>
  <c r="DH10" i="2"/>
  <c r="DH11" i="2"/>
  <c r="DH12" i="2"/>
  <c r="DH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DH20" i="2" l="1"/>
  <c r="DH19" i="2"/>
  <c r="DH18" i="2"/>
  <c r="DH17" i="2"/>
  <c r="DH16" i="2"/>
  <c r="DH15" i="2"/>
  <c r="DH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<sst xmlns="http://schemas.openxmlformats.org/spreadsheetml/2006/main" count="538" uniqueCount="229">
  <si>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</si>
  <si>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</si>
  <si>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</si>
  <si>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</si>
  <si>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</si>
  <si>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</si>
  <si>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</si>
  <si>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</si>
  <si>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</si>
  <si>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</si>
  <si>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</si>
  <si>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</si>
  <si>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</si>
  <si>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</si>
  <si>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</si>
  <si>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</si>
  <si>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</si>
  <si>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</si>
  <si>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</si>
  <si>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</si>
  <si>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</si>
  <si>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</si>
  <si>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</si>
  <si>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</si>
  <si>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</si>
  <si>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</si>
  <si>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</si>
  <si>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</si>
  <si>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</si>
  <si>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</si>
  <si>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</si>
  <si>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</si>
  <si>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</si>
  <si>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</si>
  <si>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</si>
  <si>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</si>
  <si>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</si>
  <si>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</si>
  <si>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</si>
  <si>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</si>
  <si>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</si>
  <si>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</si>
  <si>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</si>
  <si>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</si>
  <si>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</si>
  <si>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</si>
  <si>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</si>
  <si>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</si>
  <si>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</si>
  <si>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</si>
  <si>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</si>
  <si>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</si>
  <si>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</si>
  <si>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</si>
  <si>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</si>
  <si>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</si>
  <si>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</si>
  <si>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</si>
  <si>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</si>
  <si>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</si>
  <si>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</si>
  <si>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</si>
  <si>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</si>
  <si>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</si>
  <si>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</si>
  <si>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</si>
  <si>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</si>
  <si>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</si>
  <si>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</si>
  <si>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</si>
  <si>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</si>
  <si>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</si>
  <si>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</si>
  <si>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</si>
  <si>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</si>
  <si>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</si>
  <si>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</si>
  <si>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</si>
  <si>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</si>
  <si>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</si>
  <si>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</si>
  <si>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</si>
  <si>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</si>
  <si>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</si>
  <si>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</si>
  <si>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</si>
  <si>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</si>
  <si>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</si>
  <si>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</si>
  <si>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</si>
  <si>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</si>
  <si>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</si>
  <si>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</si>
  <si>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</si>
  <si>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</si>
  <si>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</si>
  <si>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</si>
  <si>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</si>
  <si>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</si>
  <si>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</si>
  <si>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</si>
  <si>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</si>
  <si>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</si>
  <si>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</si>
  <si>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</si>
  <si>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</si>
  <si>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</si>
  <si>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</si>
  <si>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</si>
  <si>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</si>
  <si>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</si>
  <si>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</si>
  <si>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</si>
  <si>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</si>
  <si>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</si>
  <si>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</si>
  <si>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</si>
  <si>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</si>
  <si>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</si>
  <si>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</si>
  <si>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</si>
  <si>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</si>
  <si>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</si>
  <si>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</si>
  <si>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</si>
  <si>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</si>
  <si>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</si>
  <si>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</si>
  <si>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</si>
  <si>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</si>
  <si>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</si>
  <si>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</si>
  <si>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</si>
  <si>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</si>
  <si>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</si>
  <si>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</si>
  <si>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</si>
  <si>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</si>
  <si>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</si>
  <si>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</si>
  <si>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</si>
  <si>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</si>
  <si>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</si>
  <si>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</si>
  <si>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</si>
  <si>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</si>
  <si>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</si>
  <si>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LTP</t>
  </si>
  <si>
    <t>CHANGED HOBO</t>
  </si>
  <si>
    <t>P1</t>
  </si>
  <si>
    <t>P2</t>
  </si>
  <si>
    <t>P3</t>
  </si>
  <si>
    <t>P4</t>
  </si>
  <si>
    <t>P5</t>
  </si>
  <si>
    <t>E</t>
  </si>
  <si>
    <t>W</t>
  </si>
  <si>
    <t>N</t>
  </si>
  <si>
    <t>S</t>
  </si>
  <si>
    <t>L</t>
  </si>
  <si>
    <t>D</t>
  </si>
  <si>
    <t>03_07_2024_0835_C11_D1_LTPE6</t>
  </si>
  <si>
    <t>03_07_2024_1115_C11_D7_LTPD5</t>
  </si>
  <si>
    <t>AIR TURUN. ULANGI</t>
  </si>
  <si>
    <t>03_07_2024_0856_C5_D2_LTPE5</t>
  </si>
  <si>
    <t>03_07_2024_1110_C5_D6_LTPL5</t>
  </si>
  <si>
    <t>03_07_2024_0913_C14_D3_LTPE4</t>
  </si>
  <si>
    <t>03_07_2024_1100_C14_D5_LTPD4</t>
  </si>
  <si>
    <t>CNEW</t>
  </si>
  <si>
    <t>03_07_2024_1056_CNEW_D4_LTPL6</t>
  </si>
  <si>
    <t>03_07_2024_1132_C1_D8_LTPL4</t>
  </si>
  <si>
    <t>03_07_2024_1140_C12_D9_LTPD6</t>
  </si>
  <si>
    <t>RAINY</t>
  </si>
  <si>
    <t>B20</t>
  </si>
  <si>
    <t>B21</t>
  </si>
  <si>
    <t>B24</t>
  </si>
  <si>
    <t>B11</t>
  </si>
  <si>
    <t>BN1</t>
  </si>
  <si>
    <t>BN2</t>
  </si>
  <si>
    <t>B14</t>
  </si>
  <si>
    <t>B25</t>
  </si>
  <si>
    <t>UNNAME</t>
  </si>
  <si>
    <t>I</t>
  </si>
  <si>
    <t>CALIBRASI</t>
  </si>
  <si>
    <t>P1_COVERAGE</t>
  </si>
  <si>
    <t>P2_COVERAGE</t>
  </si>
  <si>
    <t>P3_COVERAGE</t>
  </si>
  <si>
    <t>P4_COVERAGE</t>
  </si>
  <si>
    <t>P5_COVERAGE</t>
  </si>
  <si>
    <t>RATARATA_CALCD</t>
  </si>
  <si>
    <t>RATARATA_APP</t>
  </si>
  <si>
    <t>04_07_2024_0928_C5_D1_LTPL6</t>
  </si>
  <si>
    <t>TMP</t>
  </si>
  <si>
    <t>04_07_2024_1217_C5_D7_TMPE3</t>
  </si>
  <si>
    <t>REDO</t>
  </si>
  <si>
    <t>04_07_2024_0940_C12_D2_LTPD5</t>
  </si>
  <si>
    <t>04_07_2024_0940_C11_D3_LTPL5</t>
  </si>
  <si>
    <t>04_07_2024_0950_C14_D4_LTPL4</t>
  </si>
  <si>
    <t>04_07_2024_1235_C1_D8_TMPE1</t>
  </si>
  <si>
    <t>04_07_2024_0954_CNEW_D5_LTPD6</t>
  </si>
  <si>
    <t>04_07_2024_1204_CNEW_D6_TMPE2</t>
  </si>
  <si>
    <t>SUNNY</t>
  </si>
  <si>
    <t>B3</t>
  </si>
  <si>
    <t>B2</t>
  </si>
  <si>
    <t>B18</t>
  </si>
  <si>
    <t>05_07_2024_0939_CNEW_D1_TMPD3</t>
  </si>
  <si>
    <t>PIPA DIAMBIL</t>
  </si>
  <si>
    <t>05_07_2024_0946_C5_D2_TMPD2</t>
  </si>
  <si>
    <t>B19</t>
  </si>
  <si>
    <t>05_07_2024_1003_C12_D3_TMPL2</t>
  </si>
  <si>
    <t>05_07_2024_1014_C1_D4_TMPL1</t>
  </si>
  <si>
    <t>05_07_2024_1025_C11_D5_TMPD1</t>
  </si>
  <si>
    <t>05_07_2024_1030_C14_D6_TMPL3</t>
  </si>
  <si>
    <t>21513093_1</t>
  </si>
  <si>
    <t>MAXN_SANDFISH</t>
  </si>
  <si>
    <t>TIME_1STSANDFISH</t>
  </si>
  <si>
    <t>T1_SANDFISH</t>
  </si>
  <si>
    <t>TOMPOTANA</t>
  </si>
  <si>
    <t>LANTANGPEO</t>
  </si>
  <si>
    <t>MONTH</t>
  </si>
  <si>
    <t>JUNE</t>
  </si>
  <si>
    <t>MAXN_LILFREAK</t>
  </si>
  <si>
    <t>TIME_1STLILFREAK</t>
  </si>
  <si>
    <t>T1_LILFREAK</t>
  </si>
  <si>
    <t>MAXN_FISHO</t>
  </si>
  <si>
    <t>TIME_1STFISHO</t>
  </si>
  <si>
    <t>T1_FISHO</t>
  </si>
  <si>
    <t>MAXN_FISHP</t>
  </si>
  <si>
    <t>TIME_1STFISHP</t>
  </si>
  <si>
    <t>T1_FISHP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</si>
</sst>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20" fontId="0" fillId="2" borderId="0" xfId="0" applyNumberFormat="1" applyFill="1"/>
    <xf numFmtId="0" fontId="0" fillId="2" borderId="0" xfId="0" quotePrefix="1" applyFill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46" fontId="0" fillId="4" borderId="9" xfId="0" applyNumberFormat="1" applyFill="1" applyBorder="1"/>
    <xf numFmtId="21" fontId="0" fillId="4" borderId="0" xfId="0" applyNumberFormat="1" applyFill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16" fontId="0" fillId="2" borderId="0" xfId="0" quotePrefix="1" applyNumberFormat="1" applyFill="1" applyAlignment="1">
      <alignment wrapText="1"/>
    </xf>
    <xf numFmtId="20" fontId="0" fillId="2" borderId="0" xfId="0" applyNumberFormat="1" applyFill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Alignment="1">
      <alignment wrapText="1"/>
    </xf>
    <xf numFmtId="20" fontId="0" fillId="0" borderId="0" xfId="0" applyNumberFormat="1"/>
    <xf numFmtId="46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/>
    <xf numFmtId="21" fontId="0" fillId="4" borderId="13" xfId="0" applyNumberFormat="1" applyFill="1" applyBorder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/>
    <xf numFmtId="21" fontId="0" fillId="3" borderId="0" xfId="0" applyNumberFormat="1" applyFill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7" xfId="0" applyFill="1" applyBorder="1"/>
    <xf numFmtId="46" fontId="0" fillId="4" borderId="7" xfId="0" applyNumberFormat="1" applyFill="1" applyBorder="1"/>
    <xf numFmtId="46" fontId="0" fillId="0" borderId="0" xfId="0" applyNumberFormat="1"/>
    <xf numFmtId="21" fontId="0" fillId="0" borderId="0" xfId="0" applyNumberFormat="1"/>
    <xf numFmtId="14" fontId="0" fillId="0" borderId="0" xfId="0" applyNumberFormat="1"/>
    <xf numFmtId="0" fontId="0" fillId="2" borderId="17" xfId="0" applyFill="1" applyBorder="1"/>
    <xf numFmtId="0" fontId="0" fillId="2" borderId="13" xfId="0" applyFill="1" applyBorder="1"/>
    <xf numFmtId="0" fontId="0" fillId="5" borderId="13" xfId="0" applyFill="1" applyBorder="1"/>
    <xf numFmtId="0" fontId="0" fillId="2" borderId="18" xfId="0" applyFill="1" applyBorder="1"/>
    <xf numFmtId="20" fontId="0" fillId="2" borderId="13" xfId="0" applyNumberFormat="1" applyFill="1" applyBorder="1"/>
    <xf numFmtId="0" fontId="0" fillId="2" borderId="13" xfId="0" quotePrefix="1" applyFill="1" applyBorder="1"/>
    <xf numFmtId="0" fontId="0" fillId="2" borderId="19" xfId="0" applyFill="1" applyBorder="1"/>
    <xf numFmtId="14" fontId="0" fillId="2" borderId="20" xfId="0" applyNumberFormat="1" applyFill="1" applyBorder="1"/>
    <xf numFmtId="14" fontId="0" fillId="2" borderId="21" xfId="0" applyNumberFormat="1" applyFill="1" applyBorder="1"/>
    <xf numFmtId="164" fontId="0" fillId="3" borderId="17" xfId="0" applyNumberFormat="1" applyFill="1" applyBorder="1"/>
    <xf numFmtId="164" fontId="0" fillId="3" borderId="13" xfId="0" applyNumberFormat="1" applyFill="1" applyBorder="1"/>
    <xf numFmtId="0" fontId="0" fillId="3" borderId="13" xfId="0" applyFill="1" applyBorder="1"/>
    <xf numFmtId="0" fontId="0" fillId="3" borderId="18" xfId="0" applyFill="1" applyBorder="1"/>
    <xf numFmtId="46" fontId="0" fillId="3" borderId="17" xfId="0" applyNumberFormat="1" applyFill="1" applyBorder="1"/>
    <xf numFmtId="46" fontId="0" fillId="3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I25"/>
  <sheetViews>
    <sheetView tabSelected="1" zoomScale="85" zoomScaleNormal="85" workbookViewId="0">
      <pane xSplit="8" ySplit="1" topLeftCell="AG2" activePane="bottomRight" state="frozen"/>
      <selection pane="topRight" activeCell="H1" sqref="H1"/>
      <selection pane="bottomLeft" activeCell="A2" sqref="A2"/>
      <selection pane="bottomRight" activeCell="F15" sqref="F15"/>
    </sheetView>
  </sheetViews>
  <sheetFormatPr defaultRowHeight="14.5" x14ac:dyDescent="0.35"/>
  <cols>
    <col min="1" max="2" width="10.453125" bestFit="1" customWidth="1"/>
    <col min="3" max="6" width="8.7265625" customWidth="1"/>
    <col min="7" max="8" width="8.7265625" hidden="1" customWidth="1"/>
    <col min="9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9" max="79" width="9.36328125" bestFit="1" customWidth="1"/>
    <col min="85" max="85" width="9.1796875" bestFit="1" customWidth="1"/>
    <col min="88" max="88" width="9.1796875" bestFit="1" customWidth="1"/>
    <col min="91" max="91" width="18.36328125" bestFit="1" customWidth="1"/>
    <col min="103" max="103" width="11.1796875" bestFit="1" customWidth="1"/>
    <col min="106" max="106" width="11.1796875" bestFit="1" customWidth="1"/>
    <col min="109" max="109" width="11.1796875" bestFit="1" customWidth="1"/>
    <col min="112" max="112" width="11.1796875" bestFit="1" customWidth="1"/>
    <col min="113" max="113" width="13.90625" bestFit="1" customWidth="1"/>
  </cols>
  <sheetData>
    <row r="1" spans="1:113" ht="15" thickBot="1" x14ac:dyDescent="0.4">
      <c r="A1" s="93" t="s">
        <v>218</v>
      </c>
      <c r="B1" s="93" t="s">
        <v>0</v>
      </c>
      <c r="C1" s="87" t="s">
        <v>1</v>
      </c>
      <c r="D1" s="88" t="s">
        <v>34</v>
      </c>
      <c r="E1" s="88" t="s">
        <v>35</v>
      </c>
      <c r="F1" s="89" t="s">
        <v>98</v>
      </c>
      <c r="G1" s="88" t="s">
        <v>2</v>
      </c>
      <c r="H1" s="88" t="s">
        <v>24</v>
      </c>
      <c r="I1" s="88" t="s">
        <v>16</v>
      </c>
      <c r="J1" s="88" t="s">
        <v>17</v>
      </c>
      <c r="K1" s="88" t="s">
        <v>29</v>
      </c>
      <c r="L1" s="88" t="s">
        <v>30</v>
      </c>
      <c r="M1" s="88" t="s">
        <v>18</v>
      </c>
      <c r="N1" s="88" t="s">
        <v>19</v>
      </c>
      <c r="O1" s="88" t="s">
        <v>20</v>
      </c>
      <c r="P1" s="88" t="s">
        <v>21</v>
      </c>
      <c r="Q1" s="88" t="s">
        <v>22</v>
      </c>
      <c r="R1" s="88" t="s">
        <v>23</v>
      </c>
      <c r="S1" s="88" t="s">
        <v>3</v>
      </c>
      <c r="T1" s="88" t="s">
        <v>27</v>
      </c>
      <c r="U1" s="88" t="s">
        <v>28</v>
      </c>
      <c r="V1" s="90" t="s">
        <v>25</v>
      </c>
      <c r="W1" s="96" t="s">
        <v>13</v>
      </c>
      <c r="X1" s="97" t="s">
        <v>14</v>
      </c>
      <c r="Y1" s="97" t="s">
        <v>15</v>
      </c>
      <c r="Z1" s="97" t="s">
        <v>114</v>
      </c>
      <c r="AA1" s="97" t="s">
        <v>115</v>
      </c>
      <c r="AB1" s="97" t="s">
        <v>116</v>
      </c>
      <c r="AC1" s="97" t="s">
        <v>4</v>
      </c>
      <c r="AD1" s="98" t="s">
        <v>5</v>
      </c>
      <c r="AE1" s="98" t="s">
        <v>6</v>
      </c>
      <c r="AF1" s="98" t="s">
        <v>9</v>
      </c>
      <c r="AG1" s="98" t="s">
        <v>7</v>
      </c>
      <c r="AH1" s="98" t="s">
        <v>8</v>
      </c>
      <c r="AI1" s="99" t="s">
        <v>26</v>
      </c>
      <c r="AJ1" s="26" t="s">
        <v>10</v>
      </c>
      <c r="AK1" s="59" t="s">
        <v>11</v>
      </c>
      <c r="AL1" s="81" t="s">
        <v>48</v>
      </c>
      <c r="AM1" s="27" t="s">
        <v>49</v>
      </c>
      <c r="AN1" s="59" t="s">
        <v>67</v>
      </c>
      <c r="AO1" s="81" t="s">
        <v>55</v>
      </c>
      <c r="AP1" s="27" t="s">
        <v>56</v>
      </c>
      <c r="AQ1" s="59" t="s">
        <v>57</v>
      </c>
      <c r="AR1" s="81" t="s">
        <v>39</v>
      </c>
      <c r="AS1" s="27" t="s">
        <v>40</v>
      </c>
      <c r="AT1" s="59" t="s">
        <v>41</v>
      </c>
      <c r="AU1" s="81" t="s">
        <v>52</v>
      </c>
      <c r="AV1" s="27" t="s">
        <v>53</v>
      </c>
      <c r="AW1" s="59" t="s">
        <v>54</v>
      </c>
      <c r="AX1" s="81" t="s">
        <v>129</v>
      </c>
      <c r="AY1" s="27" t="s">
        <v>130</v>
      </c>
      <c r="AZ1" s="59" t="s">
        <v>131</v>
      </c>
      <c r="BA1" s="81" t="s">
        <v>36</v>
      </c>
      <c r="BB1" s="27" t="s">
        <v>37</v>
      </c>
      <c r="BC1" s="59" t="s">
        <v>38</v>
      </c>
      <c r="BD1" s="81" t="s">
        <v>45</v>
      </c>
      <c r="BE1" s="27" t="s">
        <v>46</v>
      </c>
      <c r="BF1" s="59" t="s">
        <v>47</v>
      </c>
      <c r="BG1" s="81" t="s">
        <v>42</v>
      </c>
      <c r="BH1" s="27" t="s">
        <v>43</v>
      </c>
      <c r="BI1" s="59" t="s">
        <v>44</v>
      </c>
      <c r="BJ1" s="81" t="s">
        <v>50</v>
      </c>
      <c r="BK1" s="27" t="s">
        <v>51</v>
      </c>
      <c r="BL1" s="59" t="s">
        <v>58</v>
      </c>
      <c r="BM1" s="81" t="s">
        <v>59</v>
      </c>
      <c r="BN1" s="27" t="s">
        <v>60</v>
      </c>
      <c r="BO1" s="59" t="s">
        <v>61</v>
      </c>
      <c r="BP1" s="81" t="s">
        <v>62</v>
      </c>
      <c r="BQ1" s="27" t="s">
        <v>63</v>
      </c>
      <c r="BR1" s="59" t="s">
        <v>64</v>
      </c>
      <c r="BS1" s="81" t="s">
        <v>117</v>
      </c>
      <c r="BT1" s="27" t="s">
        <v>118</v>
      </c>
      <c r="BU1" s="59" t="s">
        <v>119</v>
      </c>
      <c r="BV1" s="81" t="s">
        <v>120</v>
      </c>
      <c r="BW1" s="27" t="s">
        <v>121</v>
      </c>
      <c r="BX1" s="59" t="s">
        <v>122</v>
      </c>
      <c r="BY1" s="81" t="s">
        <v>126</v>
      </c>
      <c r="BZ1" s="27" t="s">
        <v>127</v>
      </c>
      <c r="CA1" s="59" t="s">
        <v>128</v>
      </c>
      <c r="CB1" s="81" t="s">
        <v>138</v>
      </c>
      <c r="CC1" s="27" t="s">
        <v>139</v>
      </c>
      <c r="CD1" s="59" t="s">
        <v>140</v>
      </c>
      <c r="CE1" s="81" t="s">
        <v>223</v>
      </c>
      <c r="CF1" s="27" t="s">
        <v>224</v>
      </c>
      <c r="CG1" s="59" t="s">
        <v>225</v>
      </c>
      <c r="CH1" s="81" t="s">
        <v>226</v>
      </c>
      <c r="CI1" s="27" t="s">
        <v>227</v>
      </c>
      <c r="CJ1" s="59" t="s">
        <v>228</v>
      </c>
      <c r="CK1" s="81" t="s">
        <v>123</v>
      </c>
      <c r="CL1" s="27" t="s">
        <v>124</v>
      </c>
      <c r="CM1" s="59" t="s">
        <v>125</v>
      </c>
      <c r="CN1" s="81" t="s">
        <v>132</v>
      </c>
      <c r="CO1" s="27" t="s">
        <v>133</v>
      </c>
      <c r="CP1" s="59" t="s">
        <v>134</v>
      </c>
      <c r="CQ1" s="81" t="s">
        <v>135</v>
      </c>
      <c r="CR1" s="27" t="s">
        <v>136</v>
      </c>
      <c r="CS1" s="59" t="s">
        <v>137</v>
      </c>
      <c r="CT1" s="81" t="s">
        <v>65</v>
      </c>
      <c r="CU1" s="27" t="s">
        <v>144</v>
      </c>
      <c r="CV1" s="59" t="s">
        <v>66</v>
      </c>
      <c r="CW1" s="81" t="s">
        <v>141</v>
      </c>
      <c r="CX1" s="27" t="s">
        <v>142</v>
      </c>
      <c r="CY1" s="59" t="s">
        <v>143</v>
      </c>
      <c r="CZ1" s="81" t="s">
        <v>213</v>
      </c>
      <c r="DA1" s="27" t="s">
        <v>214</v>
      </c>
      <c r="DB1" s="59" t="s">
        <v>215</v>
      </c>
      <c r="DC1" s="81" t="s">
        <v>12</v>
      </c>
      <c r="DD1" s="27" t="s">
        <v>32</v>
      </c>
      <c r="DE1" s="59" t="s">
        <v>33</v>
      </c>
      <c r="DF1" s="81" t="s">
        <v>220</v>
      </c>
      <c r="DG1" s="27" t="s">
        <v>221</v>
      </c>
      <c r="DH1" s="59" t="s">
        <v>222</v>
      </c>
      <c r="DI1" s="28" t="s">
        <v>31</v>
      </c>
    </row>
    <row r="2" spans="1:113" ht="15" thickBot="1" x14ac:dyDescent="0.4">
      <c r="A2" s="94" t="s">
        <v>219</v>
      </c>
      <c r="B2" s="94">
        <v>45358</v>
      </c>
      <c r="C2" s="87" t="s">
        <v>217</v>
      </c>
      <c r="D2" s="88" t="s">
        <v>154</v>
      </c>
      <c r="E2" s="88">
        <v>6</v>
      </c>
      <c r="F2" s="89" t="str">
        <f>D2&amp;""&amp;E2</f>
        <v>E6</v>
      </c>
      <c r="G2" s="88">
        <v>1</v>
      </c>
      <c r="H2" s="88">
        <v>11</v>
      </c>
      <c r="I2" s="91">
        <v>0.3576388888888889</v>
      </c>
      <c r="J2" s="91">
        <v>0.43958333333333338</v>
      </c>
      <c r="K2" s="92">
        <f>VLOOKUP(F2,LATLON!$A$2:$C$19,2)</f>
        <v>-5.463902</v>
      </c>
      <c r="L2" s="92">
        <f>VLOOKUP(F2,LATLON!$A$2:$C$19,3)</f>
        <v>119.28802</v>
      </c>
      <c r="M2" s="88">
        <v>68</v>
      </c>
      <c r="N2" s="88">
        <v>60</v>
      </c>
      <c r="O2" s="88" t="s">
        <v>160</v>
      </c>
      <c r="P2" s="88">
        <v>3</v>
      </c>
      <c r="Q2" s="91">
        <f>J2-I2</f>
        <v>8.1944444444444486E-2</v>
      </c>
      <c r="R2" s="91" t="s">
        <v>174</v>
      </c>
      <c r="S2" s="88" t="s">
        <v>171</v>
      </c>
      <c r="T2" s="88">
        <v>0.78</v>
      </c>
      <c r="U2" s="88" t="s">
        <v>181</v>
      </c>
      <c r="V2" s="88"/>
      <c r="W2" s="100">
        <v>2.2361111111111109E-2</v>
      </c>
      <c r="X2" s="101">
        <v>2.2662037037037036E-2</v>
      </c>
      <c r="Y2" s="101">
        <v>2.476851851851852E-3</v>
      </c>
      <c r="Z2" s="101"/>
      <c r="AA2" s="101"/>
      <c r="AB2" s="101"/>
      <c r="AC2" s="101">
        <f>SUM(W2:AB2)</f>
        <v>4.7500000000000001E-2</v>
      </c>
      <c r="AD2" s="101">
        <v>1.0416666666666666E-2</v>
      </c>
      <c r="AE2" s="101"/>
      <c r="AF2" s="101">
        <f t="shared" ref="AF2:AF13" si="0">AC2-AD2-AE2</f>
        <v>3.7083333333333336E-2</v>
      </c>
      <c r="AG2" s="98">
        <v>60</v>
      </c>
      <c r="AH2" s="98">
        <v>30</v>
      </c>
      <c r="AI2" s="99"/>
      <c r="AJ2" s="32"/>
      <c r="AK2" s="30"/>
      <c r="AL2" s="31"/>
      <c r="AM2" s="34"/>
      <c r="AN2" s="33" t="str">
        <f t="shared" ref="AN2:AN13" si="1">IF(AL2=0,"NA",AM2-$AD2)</f>
        <v>NA</v>
      </c>
      <c r="AO2" s="31"/>
      <c r="AP2" s="56"/>
      <c r="AQ2" s="33" t="str">
        <f t="shared" ref="AQ2:AQ13" si="2">IF(AO2=0,"NA",AP2-$AD2)</f>
        <v>NA</v>
      </c>
      <c r="AR2" s="58"/>
      <c r="AS2" s="57"/>
      <c r="AT2" s="33" t="str">
        <f t="shared" ref="AT2:AT13" si="3">IF(AR2=0,"NA",AS2-$AD2)</f>
        <v>NA</v>
      </c>
      <c r="AU2" s="58"/>
      <c r="AV2" s="57"/>
      <c r="AW2" s="33" t="str">
        <f t="shared" ref="AW2:AW13" si="4">IF(AU2=0,"NA",AV2-$AD2)</f>
        <v>NA</v>
      </c>
      <c r="AX2" s="58"/>
      <c r="AY2" s="57"/>
      <c r="AZ2" s="33" t="str">
        <f t="shared" ref="AZ2:AZ24" si="5">IF(AX2=0,"NA",AY2-$AD2)</f>
        <v>NA</v>
      </c>
      <c r="BA2" s="58"/>
      <c r="BB2" s="57"/>
      <c r="BC2" s="33" t="str">
        <f t="shared" ref="BC2:BC13" si="6">IF(BA2=0,"NA",BB2-$AD2)</f>
        <v>NA</v>
      </c>
      <c r="BD2" s="58"/>
      <c r="BE2" s="57"/>
      <c r="BF2" s="33" t="str">
        <f t="shared" ref="BF2:BF13" si="7">IF(BD2=0,"NA",BE2-$AD2)</f>
        <v>NA</v>
      </c>
      <c r="BG2" s="58"/>
      <c r="BH2" s="57"/>
      <c r="BI2" s="33" t="str">
        <f t="shared" ref="BI2:BI13" si="8">IF(BG2=0,"NA",BH2-$AD2)</f>
        <v>NA</v>
      </c>
      <c r="BJ2" s="58"/>
      <c r="BK2" s="57"/>
      <c r="BL2" s="33" t="str">
        <f t="shared" ref="BL2:BL13" si="9">IF(BJ2=0,"NA",BK2-$AD2)</f>
        <v>NA</v>
      </c>
      <c r="BM2" s="58"/>
      <c r="BN2" s="57"/>
      <c r="BO2" s="33" t="str">
        <f t="shared" ref="BO2:BO13" si="10">IF(BM2=0,"NA",BN2-$AD2)</f>
        <v>NA</v>
      </c>
      <c r="BP2" s="58"/>
      <c r="BQ2" s="57"/>
      <c r="BR2" s="33" t="str">
        <f t="shared" ref="BR2:BR13" si="11">IF(BP2=0,"NA",BQ2-$AD2)</f>
        <v>NA</v>
      </c>
      <c r="BS2" s="58"/>
      <c r="BT2" s="72"/>
      <c r="BU2" s="33" t="str">
        <f t="shared" ref="BU2:BU13" si="12">IF(BS2=0,"NA",BT2-$AD2)</f>
        <v>NA</v>
      </c>
      <c r="BV2" s="58"/>
      <c r="BW2" s="57"/>
      <c r="BX2" s="33" t="str">
        <f t="shared" ref="BX2:BX24" si="13">IF(BV2=0,"NA",BW2-$AD2)</f>
        <v>NA</v>
      </c>
      <c r="BY2" s="31"/>
      <c r="BZ2" s="56"/>
      <c r="CA2" s="33" t="str">
        <f t="shared" ref="CA2:CA24" si="14">IF(BY2=0,"NA",BZ2-$AD2)</f>
        <v>NA</v>
      </c>
      <c r="CB2" s="58"/>
      <c r="CC2" s="71"/>
      <c r="CD2" s="33" t="str">
        <f t="shared" ref="CD2:CD24" si="15">IF(CB2=0,"NA",CC2-$AD2)</f>
        <v>NA</v>
      </c>
      <c r="CE2" s="58"/>
      <c r="CF2" s="71"/>
      <c r="CG2" s="33" t="str">
        <f t="shared" ref="CG2:CG24" si="16">IF(CE2=0,"NA",CF2-$AD2)</f>
        <v>NA</v>
      </c>
      <c r="CH2" s="58"/>
      <c r="CI2" s="71"/>
      <c r="CJ2" s="33" t="str">
        <f t="shared" ref="CJ2:CJ24" si="17">IF(CH2=0,"NA",CI2-$AD2)</f>
        <v>NA</v>
      </c>
      <c r="CK2" s="58"/>
      <c r="CL2" s="71"/>
      <c r="CM2" s="33" t="str">
        <f t="shared" ref="CM2:CM24" si="18">IF(CK2=0,"NA",CL2-$AD2)</f>
        <v>NA</v>
      </c>
      <c r="CN2" s="58"/>
      <c r="CO2" s="71"/>
      <c r="CP2" s="33" t="str">
        <f t="shared" ref="CP2:CP24" si="19">IF(CN2=0,"NA",CO2-$AD2)</f>
        <v>NA</v>
      </c>
      <c r="CQ2" s="58"/>
      <c r="CR2" s="71"/>
      <c r="CS2" s="33" t="str">
        <f t="shared" ref="CS2:CS24" si="20">IF(CQ2=0,"NA",CR2-$AD2)</f>
        <v>NA</v>
      </c>
      <c r="CT2" s="58"/>
      <c r="CU2" s="71"/>
      <c r="CV2" s="33" t="str">
        <f t="shared" ref="CV2:CV24" si="21">IF(CT2=0,"NA",CU2-$AD2)</f>
        <v>NA</v>
      </c>
      <c r="CW2" s="58"/>
      <c r="CX2" s="71"/>
      <c r="CY2" s="33" t="str">
        <f t="shared" ref="CY2:CY24" si="22">IF(CW2=0,"NA",CX2-$AD2)</f>
        <v>NA</v>
      </c>
      <c r="CZ2" s="58"/>
      <c r="DA2" s="71"/>
      <c r="DB2" s="33" t="str">
        <f t="shared" ref="DB2:DB24" si="23">IF(CZ2=0,"NA",DA2-$AD2)</f>
        <v>NA</v>
      </c>
      <c r="DC2" s="58"/>
      <c r="DD2" s="71"/>
      <c r="DE2" s="33" t="str">
        <f t="shared" ref="DE2:DE24" si="24">IF(DC2=0,"NA",DD2-$AD2)</f>
        <v>NA</v>
      </c>
      <c r="DF2" s="58"/>
      <c r="DG2" s="71"/>
      <c r="DH2" s="33" t="str">
        <f t="shared" ref="DH2:DH13" si="25">IF(DF2=0,"NA",DG2-$AD2)</f>
        <v>NA</v>
      </c>
      <c r="DI2" s="35"/>
    </row>
    <row r="3" spans="1:113" ht="15" thickBot="1" x14ac:dyDescent="0.4">
      <c r="A3" s="94" t="s">
        <v>219</v>
      </c>
      <c r="B3" s="94">
        <v>45358</v>
      </c>
      <c r="C3" s="87" t="s">
        <v>217</v>
      </c>
      <c r="D3" s="5" t="s">
        <v>159</v>
      </c>
      <c r="E3" s="5">
        <v>5</v>
      </c>
      <c r="F3" s="74" t="str">
        <f t="shared" ref="F3:F25" si="26">D3&amp;""&amp;E3</f>
        <v>D5</v>
      </c>
      <c r="G3" s="5">
        <v>7</v>
      </c>
      <c r="H3" s="5">
        <v>11</v>
      </c>
      <c r="I3" s="6">
        <v>0.46875</v>
      </c>
      <c r="J3" s="6">
        <v>0.54305555555555551</v>
      </c>
      <c r="K3" s="7">
        <f>VLOOKUP(F3,LATLON!$A$2:$C$19,2)</f>
        <v>-5.4682649999999997</v>
      </c>
      <c r="L3" s="7">
        <f>VLOOKUP(F3,LATLON!$A$2:$C$19,3)</f>
        <v>119.30207900000001</v>
      </c>
      <c r="M3" s="5">
        <v>31</v>
      </c>
      <c r="N3" s="5">
        <v>0</v>
      </c>
      <c r="O3" s="5" t="s">
        <v>161</v>
      </c>
      <c r="P3" s="5">
        <v>3</v>
      </c>
      <c r="Q3" s="6">
        <f t="shared" ref="Q3:Q24" si="27">J3-I3</f>
        <v>7.4305555555555514E-2</v>
      </c>
      <c r="R3" s="6" t="s">
        <v>178</v>
      </c>
      <c r="S3" s="5" t="s">
        <v>171</v>
      </c>
      <c r="T3" s="5">
        <v>0.62</v>
      </c>
      <c r="U3" s="5" t="s">
        <v>159</v>
      </c>
      <c r="V3" s="5" t="s">
        <v>162</v>
      </c>
      <c r="W3" s="19"/>
      <c r="X3" s="20"/>
      <c r="Y3" s="20"/>
      <c r="Z3" s="20"/>
      <c r="AA3" s="20"/>
      <c r="AB3" s="20"/>
      <c r="AC3" s="20">
        <f t="shared" ref="AC3:AC24" si="28">SUM(W3:AB3)</f>
        <v>0</v>
      </c>
      <c r="AD3" s="20"/>
      <c r="AE3" s="20"/>
      <c r="AF3" s="20">
        <f t="shared" si="0"/>
        <v>0</v>
      </c>
      <c r="AG3" s="21"/>
      <c r="AH3" s="21"/>
      <c r="AI3" s="22"/>
      <c r="AJ3" s="32"/>
      <c r="AK3" s="30"/>
      <c r="AL3" s="31"/>
      <c r="AM3" s="34"/>
      <c r="AN3" s="33" t="str">
        <f t="shared" si="1"/>
        <v>NA</v>
      </c>
      <c r="AO3" s="31"/>
      <c r="AP3" s="32"/>
      <c r="AQ3" s="33" t="str">
        <f t="shared" si="2"/>
        <v>NA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/>
      <c r="BW3" s="32"/>
      <c r="BX3" s="33" t="str">
        <f t="shared" si="13"/>
        <v>NA</v>
      </c>
      <c r="BY3" s="31"/>
      <c r="BZ3" s="56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1"/>
      <c r="CX3" s="32"/>
      <c r="CY3" s="33" t="str">
        <f t="shared" si="22"/>
        <v>NA</v>
      </c>
      <c r="CZ3" s="31"/>
      <c r="DA3" s="32"/>
      <c r="DB3" s="33" t="str">
        <f t="shared" si="23"/>
        <v>NA</v>
      </c>
      <c r="DC3" s="31"/>
      <c r="DD3" s="32"/>
      <c r="DE3" s="33" t="str">
        <f t="shared" si="24"/>
        <v>NA</v>
      </c>
      <c r="DF3" s="31"/>
      <c r="DG3" s="32"/>
      <c r="DH3" s="33" t="str">
        <f t="shared" si="25"/>
        <v>NA</v>
      </c>
      <c r="DI3" s="35"/>
    </row>
    <row r="4" spans="1:113" ht="15" thickBot="1" x14ac:dyDescent="0.4">
      <c r="A4" s="94" t="s">
        <v>219</v>
      </c>
      <c r="B4" s="94">
        <v>45358</v>
      </c>
      <c r="C4" s="87" t="s">
        <v>217</v>
      </c>
      <c r="D4" s="5" t="s">
        <v>154</v>
      </c>
      <c r="E4" s="5">
        <v>5</v>
      </c>
      <c r="F4" s="74" t="str">
        <f t="shared" si="26"/>
        <v>E5</v>
      </c>
      <c r="G4" s="5">
        <v>2</v>
      </c>
      <c r="H4" s="5">
        <v>5</v>
      </c>
      <c r="I4" s="6">
        <v>0.37222222222222223</v>
      </c>
      <c r="J4" s="6">
        <v>0.42152777777777778</v>
      </c>
      <c r="K4" s="7">
        <f>VLOOKUP(F4,LATLON!$A$2:$C$19,2)</f>
        <v>-5.4620889999999997</v>
      </c>
      <c r="L4" s="7">
        <f>VLOOKUP(F4,LATLON!$A$2:$C$19,3)</f>
        <v>119.286874</v>
      </c>
      <c r="M4" s="5">
        <v>71</v>
      </c>
      <c r="N4" s="5">
        <v>70</v>
      </c>
      <c r="O4" s="5" t="s">
        <v>163</v>
      </c>
      <c r="P4" s="5">
        <v>3</v>
      </c>
      <c r="Q4" s="6">
        <f t="shared" si="27"/>
        <v>4.9305555555555547E-2</v>
      </c>
      <c r="R4" s="6" t="s">
        <v>172</v>
      </c>
      <c r="S4" s="5" t="s">
        <v>171</v>
      </c>
      <c r="T4" s="5">
        <v>0.82</v>
      </c>
      <c r="U4" s="5" t="s">
        <v>181</v>
      </c>
      <c r="V4" s="5"/>
      <c r="W4" s="19">
        <v>1.7858796296296296E-2</v>
      </c>
      <c r="X4" s="20">
        <v>2.0798611111111111E-2</v>
      </c>
      <c r="Y4" s="20">
        <v>4.1319444444444442E-3</v>
      </c>
      <c r="Z4" s="20"/>
      <c r="AA4" s="20"/>
      <c r="AB4" s="20"/>
      <c r="AC4" s="20">
        <f t="shared" si="28"/>
        <v>4.2789351851851849E-2</v>
      </c>
      <c r="AD4" s="20">
        <v>1.3888888888888889E-3</v>
      </c>
      <c r="AE4" s="20"/>
      <c r="AF4" s="20">
        <f t="shared" si="0"/>
        <v>4.1400462962962958E-2</v>
      </c>
      <c r="AG4" s="21">
        <v>90</v>
      </c>
      <c r="AH4" s="21">
        <v>80</v>
      </c>
      <c r="AI4" s="22"/>
      <c r="AJ4" s="32">
        <v>1</v>
      </c>
      <c r="AK4" s="30">
        <v>1</v>
      </c>
      <c r="AL4" s="31">
        <v>1</v>
      </c>
      <c r="AM4" s="34">
        <v>2.0243055555555556E-2</v>
      </c>
      <c r="AN4" s="33">
        <f t="shared" si="1"/>
        <v>1.8854166666666668E-2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>
        <v>10</v>
      </c>
      <c r="BK4" s="34">
        <v>2.7777777777777779E-3</v>
      </c>
      <c r="BL4" s="33">
        <f t="shared" si="9"/>
        <v>1.3888888888888889E-3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31"/>
      <c r="BZ4" s="56"/>
      <c r="CA4" s="33" t="str">
        <f t="shared" si="14"/>
        <v>NA</v>
      </c>
      <c r="CB4" s="31"/>
      <c r="CC4" s="34"/>
      <c r="CD4" s="33" t="str">
        <f t="shared" si="15"/>
        <v>NA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1"/>
      <c r="CX4" s="34"/>
      <c r="CY4" s="33" t="str">
        <f t="shared" si="22"/>
        <v>NA</v>
      </c>
      <c r="CZ4" s="31"/>
      <c r="DA4" s="34"/>
      <c r="DB4" s="33" t="str">
        <f t="shared" si="23"/>
        <v>NA</v>
      </c>
      <c r="DC4" s="31"/>
      <c r="DD4" s="34"/>
      <c r="DE4" s="33" t="str">
        <f t="shared" si="24"/>
        <v>NA</v>
      </c>
      <c r="DF4" s="31"/>
      <c r="DG4" s="34"/>
      <c r="DH4" s="33" t="str">
        <f t="shared" si="25"/>
        <v>NA</v>
      </c>
      <c r="DI4" s="35"/>
    </row>
    <row r="5" spans="1:113" ht="15" thickBot="1" x14ac:dyDescent="0.4">
      <c r="A5" s="94" t="s">
        <v>219</v>
      </c>
      <c r="B5" s="94">
        <v>45358</v>
      </c>
      <c r="C5" s="87" t="s">
        <v>217</v>
      </c>
      <c r="D5" s="5" t="s">
        <v>158</v>
      </c>
      <c r="E5" s="5">
        <v>5</v>
      </c>
      <c r="F5" s="74" t="str">
        <f t="shared" si="26"/>
        <v>L5</v>
      </c>
      <c r="G5" s="5">
        <v>6</v>
      </c>
      <c r="H5" s="5">
        <v>5</v>
      </c>
      <c r="I5" s="6">
        <v>0.46527777777777773</v>
      </c>
      <c r="J5" s="6">
        <v>0.54305555555555551</v>
      </c>
      <c r="K5" s="7">
        <f>VLOOKUP(F5,LATLON!$A$2:$C$19,2)</f>
        <v>-5.4682510000000004</v>
      </c>
      <c r="L5" s="7">
        <f>VLOOKUP(F5,LATLON!$A$2:$C$19,3)</f>
        <v>119.301957</v>
      </c>
      <c r="M5" s="5">
        <v>23</v>
      </c>
      <c r="N5" s="5">
        <v>1</v>
      </c>
      <c r="O5" s="5" t="s">
        <v>164</v>
      </c>
      <c r="P5" s="5">
        <v>3</v>
      </c>
      <c r="Q5" s="6">
        <f t="shared" si="27"/>
        <v>7.7777777777777779E-2</v>
      </c>
      <c r="R5" s="6" t="s">
        <v>179</v>
      </c>
      <c r="S5" s="5" t="s">
        <v>171</v>
      </c>
      <c r="T5" s="5">
        <v>0.62</v>
      </c>
      <c r="U5" s="5" t="s">
        <v>159</v>
      </c>
      <c r="V5" s="5" t="s">
        <v>162</v>
      </c>
      <c r="W5" s="19"/>
      <c r="X5" s="20"/>
      <c r="Y5" s="20"/>
      <c r="Z5" s="20"/>
      <c r="AA5" s="20"/>
      <c r="AB5" s="20"/>
      <c r="AC5" s="20">
        <f t="shared" si="28"/>
        <v>0</v>
      </c>
      <c r="AD5" s="20"/>
      <c r="AE5" s="20"/>
      <c r="AF5" s="20">
        <f t="shared" si="0"/>
        <v>0</v>
      </c>
      <c r="AG5" s="21"/>
      <c r="AH5" s="21"/>
      <c r="AI5" s="22"/>
      <c r="AJ5" s="32"/>
      <c r="AK5" s="30"/>
      <c r="AL5" s="31"/>
      <c r="AM5" s="34"/>
      <c r="AN5" s="33" t="str">
        <f t="shared" si="1"/>
        <v>NA</v>
      </c>
      <c r="AO5" s="31"/>
      <c r="AP5" s="34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4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31"/>
      <c r="BZ5" s="56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1"/>
      <c r="CX5" s="32"/>
      <c r="CY5" s="33" t="str">
        <f t="shared" si="22"/>
        <v>NA</v>
      </c>
      <c r="CZ5" s="31"/>
      <c r="DA5" s="32"/>
      <c r="DB5" s="33" t="str">
        <f t="shared" si="23"/>
        <v>NA</v>
      </c>
      <c r="DC5" s="31"/>
      <c r="DD5" s="34"/>
      <c r="DE5" s="33" t="str">
        <f t="shared" si="24"/>
        <v>NA</v>
      </c>
      <c r="DF5" s="31"/>
      <c r="DG5" s="34"/>
      <c r="DH5" s="33" t="str">
        <f t="shared" si="25"/>
        <v>NA</v>
      </c>
      <c r="DI5" s="35"/>
    </row>
    <row r="6" spans="1:113" ht="15" thickBot="1" x14ac:dyDescent="0.4">
      <c r="A6" s="94" t="s">
        <v>219</v>
      </c>
      <c r="B6" s="94">
        <v>45358</v>
      </c>
      <c r="C6" s="87" t="s">
        <v>217</v>
      </c>
      <c r="D6" s="5" t="s">
        <v>154</v>
      </c>
      <c r="E6" s="5">
        <v>4</v>
      </c>
      <c r="F6" s="74" t="str">
        <f t="shared" si="26"/>
        <v>E4</v>
      </c>
      <c r="G6" s="5">
        <v>3</v>
      </c>
      <c r="H6" s="5">
        <v>14</v>
      </c>
      <c r="I6" s="6">
        <v>0.3840277777777778</v>
      </c>
      <c r="J6" s="6">
        <v>0.44097222222222227</v>
      </c>
      <c r="K6" s="7">
        <f>VLOOKUP(F6,LATLON!$A$2:$C$19,2)</f>
        <v>-5.4639509999999998</v>
      </c>
      <c r="L6" s="7">
        <f>VLOOKUP(F6,LATLON!$A$2:$C$19,3)</f>
        <v>119.287291</v>
      </c>
      <c r="M6" s="5">
        <v>85</v>
      </c>
      <c r="N6" s="5">
        <v>71</v>
      </c>
      <c r="O6" s="5" t="s">
        <v>165</v>
      </c>
      <c r="P6" s="5">
        <v>4</v>
      </c>
      <c r="Q6" s="6">
        <f t="shared" si="27"/>
        <v>5.6944444444444464E-2</v>
      </c>
      <c r="R6" s="6" t="s">
        <v>177</v>
      </c>
      <c r="S6" s="5" t="s">
        <v>171</v>
      </c>
      <c r="T6" s="5">
        <v>0.82</v>
      </c>
      <c r="U6" s="5" t="s">
        <v>181</v>
      </c>
      <c r="V6" s="5"/>
      <c r="W6" s="19">
        <v>1.8101851851851852E-2</v>
      </c>
      <c r="X6" s="20">
        <v>1.9953703703703703E-2</v>
      </c>
      <c r="Y6" s="20">
        <v>1.7858796296296296E-2</v>
      </c>
      <c r="Z6" s="20">
        <v>2.4421296296296296E-3</v>
      </c>
      <c r="AA6" s="20"/>
      <c r="AB6" s="20"/>
      <c r="AC6" s="20">
        <f t="shared" si="28"/>
        <v>5.8356481481481474E-2</v>
      </c>
      <c r="AD6" s="20">
        <v>5.5555555555555558E-3</v>
      </c>
      <c r="AE6" s="20">
        <v>9.3865740740740732E-3</v>
      </c>
      <c r="AF6" s="20">
        <f t="shared" si="0"/>
        <v>4.3414351851851843E-2</v>
      </c>
      <c r="AG6" s="21">
        <v>80</v>
      </c>
      <c r="AH6" s="21">
        <v>35</v>
      </c>
      <c r="AI6" s="22"/>
      <c r="AJ6" s="32">
        <v>4</v>
      </c>
      <c r="AK6" s="30">
        <v>3</v>
      </c>
      <c r="AL6" s="31"/>
      <c r="AM6" s="34"/>
      <c r="AN6" s="33" t="str">
        <f t="shared" si="1"/>
        <v>NA</v>
      </c>
      <c r="AO6" s="31"/>
      <c r="AP6" s="32"/>
      <c r="AQ6" s="33" t="str">
        <f t="shared" si="2"/>
        <v>NA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>
        <v>53</v>
      </c>
      <c r="BK6" s="34">
        <v>5.6365740740740742E-3</v>
      </c>
      <c r="BL6" s="33">
        <f t="shared" si="9"/>
        <v>8.1018518518518462E-5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>
        <v>1</v>
      </c>
      <c r="BT6" s="34">
        <v>6.7939814814814816E-3</v>
      </c>
      <c r="BU6" s="33">
        <f t="shared" si="12"/>
        <v>1.2384259259259258E-3</v>
      </c>
      <c r="BV6" s="31"/>
      <c r="BW6" s="32"/>
      <c r="BX6" s="33" t="str">
        <f t="shared" si="13"/>
        <v>NA</v>
      </c>
      <c r="BY6" s="31"/>
      <c r="BZ6" s="56"/>
      <c r="CA6" s="33" t="str">
        <f t="shared" si="14"/>
        <v>NA</v>
      </c>
      <c r="CB6" s="31"/>
      <c r="CC6" s="32"/>
      <c r="CD6" s="33" t="str">
        <f t="shared" si="15"/>
        <v>NA</v>
      </c>
      <c r="CE6" s="31"/>
      <c r="CF6" s="32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1">
        <v>1</v>
      </c>
      <c r="CX6" s="34">
        <v>2.4375000000000001E-2</v>
      </c>
      <c r="CY6" s="33">
        <f t="shared" si="22"/>
        <v>1.8819444444444444E-2</v>
      </c>
      <c r="CZ6" s="31"/>
      <c r="DA6" s="32"/>
      <c r="DB6" s="33" t="str">
        <f t="shared" si="23"/>
        <v>NA</v>
      </c>
      <c r="DC6" s="31"/>
      <c r="DD6" s="32"/>
      <c r="DE6" s="33" t="str">
        <f t="shared" si="24"/>
        <v>NA</v>
      </c>
      <c r="DF6" s="31"/>
      <c r="DG6" s="32"/>
      <c r="DH6" s="33" t="str">
        <f t="shared" si="25"/>
        <v>NA</v>
      </c>
      <c r="DI6" s="35"/>
    </row>
    <row r="7" spans="1:113" ht="15" thickBot="1" x14ac:dyDescent="0.4">
      <c r="A7" s="94" t="s">
        <v>219</v>
      </c>
      <c r="B7" s="94">
        <v>45358</v>
      </c>
      <c r="C7" s="87" t="s">
        <v>217</v>
      </c>
      <c r="D7" s="5" t="s">
        <v>159</v>
      </c>
      <c r="E7" s="5">
        <v>4</v>
      </c>
      <c r="F7" s="74" t="str">
        <f t="shared" si="26"/>
        <v>D4</v>
      </c>
      <c r="G7" s="5">
        <v>5</v>
      </c>
      <c r="H7" s="5">
        <v>14</v>
      </c>
      <c r="I7" s="6">
        <v>0.45833333333333331</v>
      </c>
      <c r="J7" s="6">
        <v>0.53819444444444442</v>
      </c>
      <c r="K7" s="7">
        <f>VLOOKUP(F7,LATLON!$A$2:$C$19,2)</f>
        <v>-5.468826</v>
      </c>
      <c r="L7" s="7">
        <f>VLOOKUP(F7,LATLON!$A$2:$C$19,3)</f>
        <v>119.300459</v>
      </c>
      <c r="M7" s="5">
        <v>41</v>
      </c>
      <c r="N7" s="5">
        <v>9</v>
      </c>
      <c r="O7" s="5" t="s">
        <v>166</v>
      </c>
      <c r="P7" s="5">
        <v>3</v>
      </c>
      <c r="Q7" s="6">
        <f t="shared" si="27"/>
        <v>7.9861111111111105E-2</v>
      </c>
      <c r="R7" s="6" t="s">
        <v>180</v>
      </c>
      <c r="S7" s="5" t="s">
        <v>171</v>
      </c>
      <c r="T7" s="5">
        <v>0.62</v>
      </c>
      <c r="U7" s="5" t="s">
        <v>159</v>
      </c>
      <c r="V7" s="5"/>
      <c r="W7" s="19">
        <v>2.4143518518518519E-2</v>
      </c>
      <c r="X7" s="20">
        <v>2.2442129629629631E-2</v>
      </c>
      <c r="Y7" s="20">
        <v>1.2488425925925925E-2</v>
      </c>
      <c r="Z7" s="20"/>
      <c r="AA7" s="20"/>
      <c r="AB7" s="20"/>
      <c r="AC7" s="20">
        <f t="shared" si="28"/>
        <v>5.9074074074074077E-2</v>
      </c>
      <c r="AD7" s="20">
        <v>5.5555555555555558E-3</v>
      </c>
      <c r="AE7" s="20">
        <v>9.0162037037037034E-3</v>
      </c>
      <c r="AF7" s="20">
        <f t="shared" si="0"/>
        <v>4.4502314814814814E-2</v>
      </c>
      <c r="AG7" s="21">
        <v>100</v>
      </c>
      <c r="AH7" s="21">
        <v>25</v>
      </c>
      <c r="AI7" s="22"/>
      <c r="AJ7" s="32">
        <v>7</v>
      </c>
      <c r="AK7" s="30">
        <v>3</v>
      </c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>
        <v>7</v>
      </c>
      <c r="BK7" s="34">
        <v>1.0995370370370371E-2</v>
      </c>
      <c r="BL7" s="33">
        <f t="shared" si="9"/>
        <v>5.4398148148148149E-3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31"/>
      <c r="BZ7" s="56"/>
      <c r="CA7" s="33" t="str">
        <f t="shared" si="14"/>
        <v>NA</v>
      </c>
      <c r="CB7" s="31"/>
      <c r="CC7" s="32"/>
      <c r="CD7" s="33" t="str">
        <f t="shared" si="15"/>
        <v>NA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 t="shared" si="20"/>
        <v>NA</v>
      </c>
      <c r="CT7" s="31"/>
      <c r="CU7" s="32"/>
      <c r="CV7" s="33" t="str">
        <f t="shared" si="21"/>
        <v>NA</v>
      </c>
      <c r="CW7" s="31"/>
      <c r="CX7" s="32"/>
      <c r="CY7" s="33" t="str">
        <f t="shared" si="22"/>
        <v>NA</v>
      </c>
      <c r="CZ7" s="31">
        <v>2</v>
      </c>
      <c r="DA7" s="34">
        <v>1.4988425925925926E-2</v>
      </c>
      <c r="DB7" s="33">
        <f t="shared" si="23"/>
        <v>9.4328703703703692E-3</v>
      </c>
      <c r="DC7" s="31">
        <v>1</v>
      </c>
      <c r="DD7" s="34">
        <v>3.9421296296296295E-2</v>
      </c>
      <c r="DE7" s="33">
        <f t="shared" si="24"/>
        <v>3.3865740740740738E-2</v>
      </c>
      <c r="DF7" s="31"/>
      <c r="DG7" s="34"/>
      <c r="DH7" s="33" t="str">
        <f t="shared" si="25"/>
        <v>NA</v>
      </c>
      <c r="DI7" s="35"/>
    </row>
    <row r="8" spans="1:113" ht="15" thickBot="1" x14ac:dyDescent="0.4">
      <c r="A8" s="94" t="s">
        <v>219</v>
      </c>
      <c r="B8" s="94">
        <v>45358</v>
      </c>
      <c r="C8" s="87" t="s">
        <v>217</v>
      </c>
      <c r="D8" s="5" t="s">
        <v>158</v>
      </c>
      <c r="E8" s="5">
        <v>6</v>
      </c>
      <c r="F8" s="74" t="str">
        <f t="shared" si="26"/>
        <v>L6</v>
      </c>
      <c r="G8" s="5">
        <v>4</v>
      </c>
      <c r="H8" s="5" t="s">
        <v>167</v>
      </c>
      <c r="I8" s="6">
        <v>0.45555555555555555</v>
      </c>
      <c r="J8" s="6">
        <v>0.53819444444444442</v>
      </c>
      <c r="K8" s="7">
        <f>VLOOKUP(F8,LATLON!$A$2:$C$19,2)</f>
        <v>-5.4686510000000004</v>
      </c>
      <c r="L8" s="7">
        <f>VLOOKUP(F8,LATLON!$A$2:$C$19,3)</f>
        <v>119.300428</v>
      </c>
      <c r="M8" s="5">
        <v>45</v>
      </c>
      <c r="N8" s="5">
        <v>10</v>
      </c>
      <c r="O8" s="5" t="s">
        <v>168</v>
      </c>
      <c r="P8" s="5">
        <v>4</v>
      </c>
      <c r="Q8" s="6">
        <f t="shared" si="27"/>
        <v>8.2638888888888873E-2</v>
      </c>
      <c r="R8" s="6" t="s">
        <v>173</v>
      </c>
      <c r="S8" s="5" t="s">
        <v>171</v>
      </c>
      <c r="T8" s="5">
        <v>0.62</v>
      </c>
      <c r="U8" s="5" t="s">
        <v>159</v>
      </c>
      <c r="V8" s="5" t="s">
        <v>162</v>
      </c>
      <c r="W8" s="19"/>
      <c r="X8" s="20"/>
      <c r="Y8" s="20"/>
      <c r="Z8" s="20"/>
      <c r="AA8" s="20"/>
      <c r="AB8" s="20"/>
      <c r="AC8" s="20">
        <f t="shared" si="28"/>
        <v>0</v>
      </c>
      <c r="AD8" s="20"/>
      <c r="AE8" s="20"/>
      <c r="AF8" s="20">
        <f t="shared" si="0"/>
        <v>0</v>
      </c>
      <c r="AG8" s="21"/>
      <c r="AH8" s="21"/>
      <c r="AI8" s="22"/>
      <c r="AJ8" s="32"/>
      <c r="AK8" s="30"/>
      <c r="AL8" s="31"/>
      <c r="AM8" s="34"/>
      <c r="AN8" s="33" t="str">
        <f t="shared" si="1"/>
        <v>NA</v>
      </c>
      <c r="AO8" s="31"/>
      <c r="AP8" s="70"/>
      <c r="AQ8" s="33" t="str">
        <f t="shared" si="2"/>
        <v>NA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31"/>
      <c r="BZ8" s="56"/>
      <c r="CA8" s="33" t="str">
        <f t="shared" si="14"/>
        <v>NA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32"/>
      <c r="CS8" s="33" t="str">
        <f t="shared" si="20"/>
        <v>NA</v>
      </c>
      <c r="CT8" s="31"/>
      <c r="CU8" s="32"/>
      <c r="CV8" s="33" t="str">
        <f t="shared" si="21"/>
        <v>NA</v>
      </c>
      <c r="CW8" s="31"/>
      <c r="CX8" s="70"/>
      <c r="CY8" s="33" t="str">
        <f t="shared" si="22"/>
        <v>NA</v>
      </c>
      <c r="CZ8" s="31"/>
      <c r="DA8" s="70"/>
      <c r="DB8" s="33" t="str">
        <f t="shared" si="23"/>
        <v>NA</v>
      </c>
      <c r="DC8" s="31"/>
      <c r="DD8" s="70"/>
      <c r="DE8" s="33" t="str">
        <f t="shared" si="24"/>
        <v>NA</v>
      </c>
      <c r="DF8" s="31"/>
      <c r="DG8" s="70"/>
      <c r="DH8" s="33" t="str">
        <f t="shared" si="25"/>
        <v>NA</v>
      </c>
      <c r="DI8" s="35"/>
    </row>
    <row r="9" spans="1:113" ht="15" thickBot="1" x14ac:dyDescent="0.4">
      <c r="A9" s="94" t="s">
        <v>219</v>
      </c>
      <c r="B9" s="94">
        <v>45358</v>
      </c>
      <c r="C9" s="87" t="s">
        <v>217</v>
      </c>
      <c r="D9" s="5" t="s">
        <v>158</v>
      </c>
      <c r="E9" s="5">
        <v>4</v>
      </c>
      <c r="F9" s="74" t="str">
        <f t="shared" si="26"/>
        <v>L4</v>
      </c>
      <c r="G9" s="5">
        <v>8</v>
      </c>
      <c r="H9" s="5">
        <v>1</v>
      </c>
      <c r="I9" s="6">
        <v>0.48055555555555557</v>
      </c>
      <c r="J9" s="6">
        <v>0.54722222222222217</v>
      </c>
      <c r="K9" s="7">
        <f>VLOOKUP(F9,LATLON!$A$2:$C$19,2)</f>
        <v>-5.4663769999999996</v>
      </c>
      <c r="L9" s="7">
        <f>VLOOKUP(F9,LATLON!$A$2:$C$19,3)</f>
        <v>119.30229</v>
      </c>
      <c r="M9" s="5">
        <v>31</v>
      </c>
      <c r="N9" s="5">
        <v>10</v>
      </c>
      <c r="O9" s="5" t="s">
        <v>169</v>
      </c>
      <c r="P9" s="5">
        <v>3</v>
      </c>
      <c r="Q9" s="6">
        <f t="shared" si="27"/>
        <v>6.6666666666666596E-2</v>
      </c>
      <c r="R9" s="6" t="s">
        <v>175</v>
      </c>
      <c r="S9" s="5" t="s">
        <v>171</v>
      </c>
      <c r="T9" s="5">
        <v>0.48</v>
      </c>
      <c r="U9" s="5" t="s">
        <v>159</v>
      </c>
      <c r="V9" s="5" t="s">
        <v>162</v>
      </c>
      <c r="W9" s="19"/>
      <c r="X9" s="20"/>
      <c r="Y9" s="20"/>
      <c r="Z9" s="20"/>
      <c r="AA9" s="20"/>
      <c r="AB9" s="20"/>
      <c r="AC9" s="20">
        <f t="shared" si="28"/>
        <v>0</v>
      </c>
      <c r="AD9" s="20"/>
      <c r="AE9" s="20"/>
      <c r="AF9" s="20">
        <f t="shared" si="0"/>
        <v>0</v>
      </c>
      <c r="AG9" s="21"/>
      <c r="AH9" s="21"/>
      <c r="AI9" s="22"/>
      <c r="AJ9" s="32"/>
      <c r="AK9" s="30"/>
      <c r="AL9" s="31"/>
      <c r="AM9" s="34"/>
      <c r="AN9" s="33" t="str">
        <f t="shared" si="1"/>
        <v>NA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4"/>
      <c r="BL9" s="33" t="str">
        <f t="shared" si="9"/>
        <v>NA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31"/>
      <c r="BZ9" s="56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32"/>
      <c r="CS9" s="33" t="str">
        <f t="shared" si="20"/>
        <v>NA</v>
      </c>
      <c r="CT9" s="31"/>
      <c r="CU9" s="32"/>
      <c r="CV9" s="33" t="str">
        <f t="shared" si="21"/>
        <v>NA</v>
      </c>
      <c r="CW9" s="31"/>
      <c r="CX9" s="56"/>
      <c r="CY9" s="33" t="str">
        <f t="shared" si="22"/>
        <v>NA</v>
      </c>
      <c r="CZ9" s="31"/>
      <c r="DA9" s="56"/>
      <c r="DB9" s="33" t="str">
        <f t="shared" si="23"/>
        <v>NA</v>
      </c>
      <c r="DC9" s="31"/>
      <c r="DD9" s="56"/>
      <c r="DE9" s="33" t="str">
        <f t="shared" si="24"/>
        <v>NA</v>
      </c>
      <c r="DF9" s="31"/>
      <c r="DG9" s="56"/>
      <c r="DH9" s="33" t="str">
        <f t="shared" si="25"/>
        <v>NA</v>
      </c>
      <c r="DI9" s="35"/>
    </row>
    <row r="10" spans="1:113" ht="15" thickBot="1" x14ac:dyDescent="0.4">
      <c r="A10" s="94" t="s">
        <v>219</v>
      </c>
      <c r="B10" s="94">
        <v>45358</v>
      </c>
      <c r="C10" s="87" t="s">
        <v>217</v>
      </c>
      <c r="D10" s="5" t="s">
        <v>159</v>
      </c>
      <c r="E10" s="5">
        <v>6</v>
      </c>
      <c r="F10" s="74" t="str">
        <f t="shared" si="26"/>
        <v>D6</v>
      </c>
      <c r="G10" s="5">
        <v>9</v>
      </c>
      <c r="H10" s="5">
        <v>12</v>
      </c>
      <c r="I10" s="6">
        <v>0.4861111111111111</v>
      </c>
      <c r="J10" s="6">
        <v>0.54722222222222217</v>
      </c>
      <c r="K10" s="7">
        <f>VLOOKUP(F10,LATLON!$A$2:$C$19,2)</f>
        <v>-5.4671349999999999</v>
      </c>
      <c r="L10" s="7">
        <f>VLOOKUP(F10,LATLON!$A$2:$C$19,3)</f>
        <v>119.302812</v>
      </c>
      <c r="M10" s="5">
        <v>21</v>
      </c>
      <c r="N10" s="5">
        <v>0</v>
      </c>
      <c r="O10" s="5" t="s">
        <v>170</v>
      </c>
      <c r="P10" s="5">
        <v>4</v>
      </c>
      <c r="Q10" s="6">
        <f t="shared" si="27"/>
        <v>6.1111111111111061E-2</v>
      </c>
      <c r="R10" s="6" t="s">
        <v>176</v>
      </c>
      <c r="S10" s="5" t="s">
        <v>171</v>
      </c>
      <c r="T10" s="5">
        <v>0.48</v>
      </c>
      <c r="U10" s="5" t="s">
        <v>159</v>
      </c>
      <c r="V10" s="5" t="s">
        <v>162</v>
      </c>
      <c r="W10" s="19"/>
      <c r="X10" s="20"/>
      <c r="Y10" s="20"/>
      <c r="Z10" s="20"/>
      <c r="AA10" s="20"/>
      <c r="AB10" s="20"/>
      <c r="AC10" s="20">
        <f t="shared" si="28"/>
        <v>0</v>
      </c>
      <c r="AD10" s="20"/>
      <c r="AE10" s="20"/>
      <c r="AF10" s="20">
        <f t="shared" si="0"/>
        <v>0</v>
      </c>
      <c r="AG10" s="21"/>
      <c r="AH10" s="21"/>
      <c r="AI10" s="22"/>
      <c r="AJ10" s="32"/>
      <c r="AK10" s="30"/>
      <c r="AL10" s="31"/>
      <c r="AM10" s="34"/>
      <c r="AN10" s="33" t="str">
        <f t="shared" si="1"/>
        <v>NA</v>
      </c>
      <c r="AO10" s="31"/>
      <c r="AP10" s="34"/>
      <c r="AQ10" s="33" t="str">
        <f t="shared" si="2"/>
        <v>NA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31"/>
      <c r="BZ10" s="56"/>
      <c r="CA10" s="33" t="str">
        <f t="shared" si="14"/>
        <v>NA</v>
      </c>
      <c r="CB10" s="31"/>
      <c r="CC10" s="34"/>
      <c r="CD10" s="33" t="str">
        <f t="shared" si="15"/>
        <v>NA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1"/>
      <c r="CX10" s="34"/>
      <c r="CY10" s="33" t="str">
        <f t="shared" si="22"/>
        <v>NA</v>
      </c>
      <c r="CZ10" s="31"/>
      <c r="DA10" s="34"/>
      <c r="DB10" s="33" t="str">
        <f t="shared" si="23"/>
        <v>NA</v>
      </c>
      <c r="DC10" s="31"/>
      <c r="DD10" s="34"/>
      <c r="DE10" s="33" t="str">
        <f t="shared" si="24"/>
        <v>NA</v>
      </c>
      <c r="DF10" s="31"/>
      <c r="DG10" s="34"/>
      <c r="DH10" s="33" t="str">
        <f t="shared" si="25"/>
        <v>NA</v>
      </c>
      <c r="DI10" s="35"/>
    </row>
    <row r="11" spans="1:113" x14ac:dyDescent="0.35">
      <c r="A11" s="94" t="s">
        <v>219</v>
      </c>
      <c r="B11" s="94">
        <v>45389</v>
      </c>
      <c r="C11" s="87" t="s">
        <v>217</v>
      </c>
      <c r="D11" s="5" t="s">
        <v>158</v>
      </c>
      <c r="E11" s="5">
        <v>6</v>
      </c>
      <c r="F11" s="74" t="str">
        <f t="shared" si="26"/>
        <v>L6</v>
      </c>
      <c r="G11" s="5">
        <v>1</v>
      </c>
      <c r="H11" s="5">
        <v>5</v>
      </c>
      <c r="I11" s="6">
        <v>0.39444444444444443</v>
      </c>
      <c r="J11" s="6">
        <v>0.47847222222222219</v>
      </c>
      <c r="K11" s="7">
        <f>VLOOKUP(F11,LATLON!$A$2:$C$19,2)</f>
        <v>-5.4686510000000004</v>
      </c>
      <c r="L11" s="7">
        <f>VLOOKUP(F11,LATLON!$A$2:$C$19,3)</f>
        <v>119.300428</v>
      </c>
      <c r="M11" s="5">
        <v>61</v>
      </c>
      <c r="N11" s="5">
        <v>43</v>
      </c>
      <c r="O11" s="5" t="s">
        <v>190</v>
      </c>
      <c r="P11" s="5">
        <v>2</v>
      </c>
      <c r="Q11" s="6">
        <f t="shared" si="27"/>
        <v>8.4027777777777757E-2</v>
      </c>
      <c r="R11" s="6" t="s">
        <v>173</v>
      </c>
      <c r="S11" s="5" t="s">
        <v>200</v>
      </c>
      <c r="T11" s="5">
        <v>0.81</v>
      </c>
      <c r="U11" s="5" t="s">
        <v>181</v>
      </c>
      <c r="V11" s="5" t="s">
        <v>193</v>
      </c>
      <c r="W11" s="19">
        <v>2.7604166666666666E-2</v>
      </c>
      <c r="X11" s="20">
        <v>2.5763888888888892E-2</v>
      </c>
      <c r="Y11" s="20"/>
      <c r="Z11" s="20"/>
      <c r="AA11" s="20"/>
      <c r="AB11" s="20"/>
      <c r="AC11" s="20">
        <f t="shared" si="28"/>
        <v>5.3368055555555557E-2</v>
      </c>
      <c r="AD11" s="20">
        <v>4.8611111111111112E-3</v>
      </c>
      <c r="AE11" s="20">
        <v>5.5555555555555558E-3</v>
      </c>
      <c r="AF11" s="20">
        <f t="shared" si="0"/>
        <v>4.2951388888888893E-2</v>
      </c>
      <c r="AG11" s="21">
        <v>50</v>
      </c>
      <c r="AH11" s="21">
        <v>30</v>
      </c>
      <c r="AI11" s="22"/>
      <c r="AJ11" s="32">
        <v>2</v>
      </c>
      <c r="AK11" s="30">
        <v>2</v>
      </c>
      <c r="AL11" s="31"/>
      <c r="AM11" s="34"/>
      <c r="AN11" s="33" t="str">
        <f t="shared" si="1"/>
        <v>NA</v>
      </c>
      <c r="AO11" s="31">
        <v>1</v>
      </c>
      <c r="AP11" s="34">
        <v>1.2118055555555556E-2</v>
      </c>
      <c r="AQ11" s="33">
        <f t="shared" si="2"/>
        <v>7.2569444444444443E-3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/>
      <c r="BE11" s="32"/>
      <c r="BF11" s="33" t="str">
        <f t="shared" si="7"/>
        <v>NA</v>
      </c>
      <c r="BG11" s="31"/>
      <c r="BH11" s="34"/>
      <c r="BI11" s="33" t="str">
        <f t="shared" si="8"/>
        <v>NA</v>
      </c>
      <c r="BJ11" s="31">
        <v>6</v>
      </c>
      <c r="BK11" s="34">
        <v>4.8958333333333328E-3</v>
      </c>
      <c r="BL11" s="33">
        <f t="shared" si="9"/>
        <v>3.4722222222221578E-5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2"/>
      <c r="BU11" s="33" t="str">
        <f t="shared" si="12"/>
        <v>NA</v>
      </c>
      <c r="BV11" s="31"/>
      <c r="BW11" s="32"/>
      <c r="BX11" s="33" t="str">
        <f t="shared" si="13"/>
        <v>NA</v>
      </c>
      <c r="BY11" s="31"/>
      <c r="BZ11" s="56"/>
      <c r="CA11" s="33" t="str">
        <f t="shared" si="14"/>
        <v>NA</v>
      </c>
      <c r="CB11" s="31"/>
      <c r="CC11" s="34"/>
      <c r="CD11" s="33" t="str">
        <f t="shared" si="15"/>
        <v>NA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1"/>
      <c r="CX11" s="34"/>
      <c r="CY11" s="33" t="str">
        <f t="shared" si="22"/>
        <v>NA</v>
      </c>
      <c r="CZ11" s="31"/>
      <c r="DA11" s="34"/>
      <c r="DB11" s="33" t="str">
        <f t="shared" si="23"/>
        <v>NA</v>
      </c>
      <c r="DC11" s="31"/>
      <c r="DD11" s="34"/>
      <c r="DE11" s="33" t="str">
        <f t="shared" si="24"/>
        <v>NA</v>
      </c>
      <c r="DF11" s="31"/>
      <c r="DG11" s="34"/>
      <c r="DH11" s="33" t="str">
        <f t="shared" si="25"/>
        <v>NA</v>
      </c>
      <c r="DI11" s="35"/>
    </row>
    <row r="12" spans="1:113" x14ac:dyDescent="0.35">
      <c r="A12" s="94" t="s">
        <v>219</v>
      </c>
      <c r="B12" s="94">
        <v>45389</v>
      </c>
      <c r="C12" s="9" t="s">
        <v>216</v>
      </c>
      <c r="D12" s="5" t="s">
        <v>154</v>
      </c>
      <c r="E12" s="5">
        <v>3</v>
      </c>
      <c r="F12" s="74" t="str">
        <f t="shared" si="26"/>
        <v>E3</v>
      </c>
      <c r="G12" s="5">
        <v>7</v>
      </c>
      <c r="H12" s="5">
        <v>5</v>
      </c>
      <c r="I12" s="6">
        <v>0.51180555555555551</v>
      </c>
      <c r="J12" s="6">
        <v>0.59861111111111109</v>
      </c>
      <c r="K12" s="7">
        <f>VLOOKUP(F12,LATLON!$A$2:$C$19,2)</f>
        <v>-5.49282</v>
      </c>
      <c r="L12" s="7">
        <f>VLOOKUP(F12,LATLON!$A$2:$C$19,3)</f>
        <v>119.31198000000001</v>
      </c>
      <c r="M12" s="5">
        <v>55</v>
      </c>
      <c r="N12" s="5">
        <v>25</v>
      </c>
      <c r="O12" s="5" t="s">
        <v>192</v>
      </c>
      <c r="P12" s="5">
        <v>4</v>
      </c>
      <c r="Q12" s="6">
        <f t="shared" si="27"/>
        <v>8.680555555555558E-2</v>
      </c>
      <c r="R12" s="6" t="s">
        <v>176</v>
      </c>
      <c r="S12" s="5" t="s">
        <v>200</v>
      </c>
      <c r="T12" s="5">
        <v>0.44</v>
      </c>
      <c r="U12" s="5" t="s">
        <v>159</v>
      </c>
      <c r="V12" s="5"/>
      <c r="W12" s="19">
        <v>1.7847222222222223E-2</v>
      </c>
      <c r="X12" s="20">
        <v>1.7847222222222223E-2</v>
      </c>
      <c r="Y12" s="20">
        <v>1.7164351851851851E-2</v>
      </c>
      <c r="Z12" s="20">
        <v>5.3356481481481484E-3</v>
      </c>
      <c r="AA12" s="20"/>
      <c r="AB12" s="20"/>
      <c r="AC12" s="20">
        <f t="shared" si="28"/>
        <v>5.8194444444444438E-2</v>
      </c>
      <c r="AD12" s="20">
        <v>4.0509259259259257E-3</v>
      </c>
      <c r="AE12" s="20">
        <v>1.2280092592592592E-2</v>
      </c>
      <c r="AF12" s="20">
        <f t="shared" si="0"/>
        <v>4.1863425925925922E-2</v>
      </c>
      <c r="AG12" s="21">
        <v>100</v>
      </c>
      <c r="AH12" s="21">
        <v>100</v>
      </c>
      <c r="AI12" s="22"/>
      <c r="AJ12" s="32">
        <v>3</v>
      </c>
      <c r="AK12" s="30">
        <v>1</v>
      </c>
      <c r="AL12" s="31">
        <v>1</v>
      </c>
      <c r="AM12" s="34">
        <v>1.2201388888888889</v>
      </c>
      <c r="AN12" s="33">
        <f t="shared" si="1"/>
        <v>1.2160879629629631</v>
      </c>
      <c r="AO12" s="31"/>
      <c r="AP12" s="32"/>
      <c r="AQ12" s="33" t="str">
        <f t="shared" si="2"/>
        <v>NA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>
        <v>6</v>
      </c>
      <c r="BK12" s="34">
        <v>5.1041666666666666E-3</v>
      </c>
      <c r="BL12" s="33">
        <f t="shared" si="9"/>
        <v>1.0532407407407409E-3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/>
      <c r="BW12" s="32"/>
      <c r="BX12" s="33" t="str">
        <f t="shared" si="13"/>
        <v>NA</v>
      </c>
      <c r="BY12" s="31"/>
      <c r="BZ12" s="56"/>
      <c r="CA12" s="33" t="str">
        <f t="shared" si="14"/>
        <v>NA</v>
      </c>
      <c r="CB12" s="31"/>
      <c r="CC12" s="70"/>
      <c r="CD12" s="33" t="str">
        <f t="shared" si="15"/>
        <v>NA</v>
      </c>
      <c r="CE12" s="31"/>
      <c r="CF12" s="70"/>
      <c r="CG12" s="33" t="str">
        <f t="shared" si="16"/>
        <v>NA</v>
      </c>
      <c r="CH12" s="31"/>
      <c r="CI12" s="70"/>
      <c r="CJ12" s="33" t="str">
        <f t="shared" si="17"/>
        <v>NA</v>
      </c>
      <c r="CK12" s="31"/>
      <c r="CL12" s="70"/>
      <c r="CM12" s="33" t="str">
        <f t="shared" si="18"/>
        <v>NA</v>
      </c>
      <c r="CN12" s="31"/>
      <c r="CO12" s="70"/>
      <c r="CP12" s="33" t="str">
        <f t="shared" si="19"/>
        <v>NA</v>
      </c>
      <c r="CQ12" s="31"/>
      <c r="CR12" s="70"/>
      <c r="CS12" s="33" t="str">
        <f t="shared" si="20"/>
        <v>NA</v>
      </c>
      <c r="CT12" s="31"/>
      <c r="CU12" s="70"/>
      <c r="CV12" s="33" t="str">
        <f t="shared" si="21"/>
        <v>NA</v>
      </c>
      <c r="CW12" s="31"/>
      <c r="CX12" s="70"/>
      <c r="CY12" s="33" t="str">
        <f t="shared" si="22"/>
        <v>NA</v>
      </c>
      <c r="CZ12" s="31"/>
      <c r="DA12" s="70"/>
      <c r="DB12" s="33" t="str">
        <f t="shared" si="23"/>
        <v>NA</v>
      </c>
      <c r="DC12" s="31"/>
      <c r="DD12" s="70"/>
      <c r="DE12" s="33" t="str">
        <f t="shared" si="24"/>
        <v>NA</v>
      </c>
      <c r="DF12" s="31"/>
      <c r="DG12" s="70"/>
      <c r="DH12" s="33" t="str">
        <f t="shared" si="25"/>
        <v>NA</v>
      </c>
      <c r="DI12" s="35"/>
    </row>
    <row r="13" spans="1:113" x14ac:dyDescent="0.35">
      <c r="A13" s="94" t="s">
        <v>219</v>
      </c>
      <c r="B13" s="94">
        <v>45389</v>
      </c>
      <c r="C13" s="9" t="s">
        <v>217</v>
      </c>
      <c r="D13" s="5" t="s">
        <v>159</v>
      </c>
      <c r="E13" s="5">
        <v>5</v>
      </c>
      <c r="F13" s="74" t="str">
        <f t="shared" si="26"/>
        <v>D5</v>
      </c>
      <c r="G13" s="5">
        <v>2</v>
      </c>
      <c r="H13" s="5">
        <v>12</v>
      </c>
      <c r="I13" s="6">
        <v>0.40277777777777773</v>
      </c>
      <c r="J13" s="6">
        <v>0.47361111111111115</v>
      </c>
      <c r="K13" s="7">
        <f>VLOOKUP(F13,LATLON!$A$2:$C$19,2)</f>
        <v>-5.4682649999999997</v>
      </c>
      <c r="L13" s="7">
        <f>VLOOKUP(F13,LATLON!$A$2:$C$19,3)</f>
        <v>119.30207900000001</v>
      </c>
      <c r="M13" s="5">
        <v>43</v>
      </c>
      <c r="N13" s="5">
        <v>35</v>
      </c>
      <c r="O13" s="5" t="s">
        <v>194</v>
      </c>
      <c r="P13" s="5">
        <v>3</v>
      </c>
      <c r="Q13" s="6">
        <f t="shared" si="27"/>
        <v>7.0833333333333415E-2</v>
      </c>
      <c r="R13" s="6" t="s">
        <v>201</v>
      </c>
      <c r="S13" s="5" t="s">
        <v>200</v>
      </c>
      <c r="T13" s="5">
        <v>0.81</v>
      </c>
      <c r="U13" s="5" t="s">
        <v>181</v>
      </c>
      <c r="V13" s="5" t="s">
        <v>193</v>
      </c>
      <c r="W13" s="19">
        <v>1.7858796296296296E-2</v>
      </c>
      <c r="X13" s="20">
        <v>1.7858796296296296E-2</v>
      </c>
      <c r="Y13" s="20">
        <v>9.6527777777777775E-3</v>
      </c>
      <c r="Z13" s="20"/>
      <c r="AA13" s="20"/>
      <c r="AB13" s="20"/>
      <c r="AC13" s="20">
        <f t="shared" si="28"/>
        <v>4.5370370370370366E-2</v>
      </c>
      <c r="AD13" s="20">
        <v>4.363425925925926E-3</v>
      </c>
      <c r="AE13" s="20"/>
      <c r="AF13" s="20">
        <f t="shared" si="0"/>
        <v>4.1006944444444443E-2</v>
      </c>
      <c r="AG13" s="21">
        <v>80</v>
      </c>
      <c r="AH13" s="21">
        <v>30</v>
      </c>
      <c r="AI13" s="22"/>
      <c r="AJ13" s="32">
        <v>1</v>
      </c>
      <c r="AK13" s="30">
        <v>0</v>
      </c>
      <c r="AL13" s="31"/>
      <c r="AM13" s="34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31"/>
      <c r="BZ13" s="56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2"/>
      <c r="CM13" s="33" t="str">
        <f t="shared" si="18"/>
        <v>NA</v>
      </c>
      <c r="CN13" s="31"/>
      <c r="CO13" s="32"/>
      <c r="CP13" s="33" t="str">
        <f t="shared" si="19"/>
        <v>NA</v>
      </c>
      <c r="CQ13" s="31"/>
      <c r="CR13" s="34"/>
      <c r="CS13" s="33" t="str">
        <f t="shared" si="20"/>
        <v>NA</v>
      </c>
      <c r="CT13" s="31"/>
      <c r="CU13" s="34"/>
      <c r="CV13" s="33" t="str">
        <f t="shared" si="21"/>
        <v>NA</v>
      </c>
      <c r="CW13" s="31"/>
      <c r="CX13" s="32"/>
      <c r="CY13" s="33" t="str">
        <f t="shared" si="22"/>
        <v>NA</v>
      </c>
      <c r="CZ13" s="31"/>
      <c r="DA13" s="32"/>
      <c r="DB13" s="33" t="str">
        <f t="shared" si="23"/>
        <v>NA</v>
      </c>
      <c r="DC13" s="31"/>
      <c r="DD13" s="32"/>
      <c r="DE13" s="33" t="str">
        <f t="shared" si="24"/>
        <v>NA</v>
      </c>
      <c r="DF13" s="31"/>
      <c r="DG13" s="32"/>
      <c r="DH13" s="33" t="str">
        <f t="shared" si="25"/>
        <v>NA</v>
      </c>
      <c r="DI13" s="35"/>
    </row>
    <row r="14" spans="1:113" x14ac:dyDescent="0.35">
      <c r="A14" s="94" t="s">
        <v>219</v>
      </c>
      <c r="B14" s="94">
        <v>45389</v>
      </c>
      <c r="C14" s="9" t="s">
        <v>217</v>
      </c>
      <c r="D14" s="5" t="s">
        <v>158</v>
      </c>
      <c r="E14" s="5">
        <v>5</v>
      </c>
      <c r="F14" s="74" t="str">
        <f t="shared" si="26"/>
        <v>L5</v>
      </c>
      <c r="G14" s="5">
        <v>3</v>
      </c>
      <c r="H14" s="5">
        <v>11</v>
      </c>
      <c r="I14" s="6">
        <v>0.40277777777777773</v>
      </c>
      <c r="J14" s="6">
        <v>0.47361111111111115</v>
      </c>
      <c r="K14" s="7">
        <f>VLOOKUP(F14,LATLON!$A$2:$C$19,2)</f>
        <v>-5.4682510000000004</v>
      </c>
      <c r="L14" s="7">
        <f>VLOOKUP(F14,LATLON!$A$2:$C$19,3)</f>
        <v>119.301957</v>
      </c>
      <c r="M14" s="5">
        <v>50</v>
      </c>
      <c r="N14" s="5">
        <v>30</v>
      </c>
      <c r="O14" s="5" t="s">
        <v>195</v>
      </c>
      <c r="P14" s="5">
        <v>2</v>
      </c>
      <c r="Q14" s="6">
        <f t="shared" si="27"/>
        <v>7.0833333333333415E-2</v>
      </c>
      <c r="R14" s="6" t="s">
        <v>174</v>
      </c>
      <c r="S14" s="5" t="s">
        <v>200</v>
      </c>
      <c r="T14" s="5">
        <v>0.81</v>
      </c>
      <c r="U14" s="5" t="s">
        <v>181</v>
      </c>
      <c r="V14" s="5" t="s">
        <v>193</v>
      </c>
      <c r="W14" s="19">
        <v>2.0844907407407406E-2</v>
      </c>
      <c r="X14" s="20">
        <v>2.2615740740740742E-2</v>
      </c>
      <c r="Y14" s="20"/>
      <c r="Z14" s="20"/>
      <c r="AA14" s="20"/>
      <c r="AB14" s="20"/>
      <c r="AC14" s="20">
        <f t="shared" si="28"/>
        <v>4.3460648148148151E-2</v>
      </c>
      <c r="AD14" s="20">
        <v>3.0092592592592588E-3</v>
      </c>
      <c r="AE14" s="20"/>
      <c r="AF14" s="20">
        <f t="shared" ref="AF14:AF24" si="29">AC14-AD14-AE14</f>
        <v>4.0451388888888891E-2</v>
      </c>
      <c r="AG14" s="21">
        <v>100</v>
      </c>
      <c r="AH14" s="21">
        <v>25</v>
      </c>
      <c r="AI14" s="22"/>
      <c r="AJ14" s="32">
        <v>3</v>
      </c>
      <c r="AK14" s="30">
        <v>3</v>
      </c>
      <c r="AL14" s="31"/>
      <c r="AM14" s="32"/>
      <c r="AN14" s="33" t="str">
        <f t="shared" ref="AN14:AN24" si="30">IF(AL14=0,"NA",AM14-$AD14)</f>
        <v>NA</v>
      </c>
      <c r="AO14" s="31">
        <v>11</v>
      </c>
      <c r="AP14" s="34">
        <v>8.7847222222222233E-3</v>
      </c>
      <c r="AQ14" s="33">
        <f t="shared" ref="AQ14:AQ24" si="31">IF(AO14=0,"NA",AP14-$AD14)</f>
        <v>5.7754629629629649E-3</v>
      </c>
      <c r="AR14" s="31"/>
      <c r="AS14" s="32"/>
      <c r="AT14" s="33" t="str">
        <f t="shared" ref="AT14:AT24" si="32">IF(AR14=0,"NA",AS14-$AD14)</f>
        <v>NA</v>
      </c>
      <c r="AU14" s="31"/>
      <c r="AV14" s="32"/>
      <c r="AW14" s="33" t="str">
        <f t="shared" ref="AW14:AW24" si="33">IF(AU14=0,"NA",AV14-$AD14)</f>
        <v>NA</v>
      </c>
      <c r="AX14" s="31"/>
      <c r="AY14" s="34"/>
      <c r="AZ14" s="33" t="str">
        <f t="shared" si="5"/>
        <v>NA</v>
      </c>
      <c r="BA14" s="31">
        <v>1</v>
      </c>
      <c r="BB14" s="34">
        <v>2.1307870370370369E-2</v>
      </c>
      <c r="BC14" s="33">
        <f t="shared" ref="BC14:BC24" si="34">IF(BA14=0,"NA",BB14-$AD14)</f>
        <v>1.8298611111111109E-2</v>
      </c>
      <c r="BD14" s="31"/>
      <c r="BE14" s="32"/>
      <c r="BF14" s="33" t="str">
        <f t="shared" ref="BF14:BF24" si="35">IF(BD14=0,"NA",BE14-$AD14)</f>
        <v>NA</v>
      </c>
      <c r="BG14" s="31"/>
      <c r="BH14" s="34"/>
      <c r="BI14" s="33" t="str">
        <f t="shared" ref="BI14:BI24" si="36">IF(BG14=0,"NA",BH14-$AD14)</f>
        <v>NA</v>
      </c>
      <c r="BJ14" s="31"/>
      <c r="BK14" s="34"/>
      <c r="BL14" s="33" t="str">
        <f t="shared" ref="BL14:BL24" si="37">IF(BJ14=0,"NA",BK14-$AD14)</f>
        <v>NA</v>
      </c>
      <c r="BM14" s="31"/>
      <c r="BN14" s="32"/>
      <c r="BO14" s="33" t="str">
        <f t="shared" ref="BO14:BO24" si="38">IF(BM14=0,"NA",BN14-$AD14)</f>
        <v>NA</v>
      </c>
      <c r="BP14" s="31"/>
      <c r="BQ14" s="32"/>
      <c r="BR14" s="33" t="str">
        <f t="shared" ref="BR14:BR24" si="39">IF(BP14=0,"NA",BQ14-$AD14)</f>
        <v>NA</v>
      </c>
      <c r="BS14" s="31"/>
      <c r="BT14" s="34"/>
      <c r="BU14" s="33" t="str">
        <f t="shared" ref="BU14:BU24" si="40">IF(BS14=0,"NA",BT14-$AD14)</f>
        <v>NA</v>
      </c>
      <c r="BV14" s="31"/>
      <c r="BW14" s="34"/>
      <c r="BX14" s="33" t="str">
        <f t="shared" si="13"/>
        <v>NA</v>
      </c>
      <c r="BY14" s="31"/>
      <c r="BZ14" s="56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si="21"/>
        <v>NA</v>
      </c>
      <c r="CW14" s="31"/>
      <c r="CX14" s="32"/>
      <c r="CY14" s="33" t="str">
        <f t="shared" si="22"/>
        <v>NA</v>
      </c>
      <c r="CZ14" s="31"/>
      <c r="DA14" s="32"/>
      <c r="DB14" s="33" t="str">
        <f t="shared" si="23"/>
        <v>NA</v>
      </c>
      <c r="DC14" s="31">
        <v>1</v>
      </c>
      <c r="DD14" s="34">
        <v>3.8310185185185183E-3</v>
      </c>
      <c r="DE14" s="33">
        <f t="shared" si="24"/>
        <v>8.2175925925925949E-4</v>
      </c>
      <c r="DF14" s="31"/>
      <c r="DG14" s="34"/>
      <c r="DH14" s="33" t="str">
        <f t="shared" ref="DH14:DH24" si="41">IF(DF14=0,"NA",DG14-$AD14)</f>
        <v>NA</v>
      </c>
      <c r="DI14" s="35"/>
    </row>
    <row r="15" spans="1:113" x14ac:dyDescent="0.35">
      <c r="A15" s="94" t="s">
        <v>219</v>
      </c>
      <c r="B15" s="94">
        <v>45389</v>
      </c>
      <c r="C15" s="9" t="s">
        <v>217</v>
      </c>
      <c r="D15" s="5" t="s">
        <v>158</v>
      </c>
      <c r="E15" s="5">
        <v>4</v>
      </c>
      <c r="F15" s="74" t="str">
        <f t="shared" si="26"/>
        <v>L4</v>
      </c>
      <c r="G15" s="5">
        <v>4</v>
      </c>
      <c r="H15" s="5">
        <v>14</v>
      </c>
      <c r="I15" s="6">
        <v>0.40972222222222227</v>
      </c>
      <c r="J15" s="6">
        <v>0.46875</v>
      </c>
      <c r="K15" s="7">
        <f>VLOOKUP(F15,LATLON!$A$2:$C$19,2)</f>
        <v>-5.4663769999999996</v>
      </c>
      <c r="L15" s="7">
        <f>VLOOKUP(F15,LATLON!$A$2:$C$19,3)</f>
        <v>119.30229</v>
      </c>
      <c r="M15" s="5">
        <v>59</v>
      </c>
      <c r="N15" s="5">
        <v>46</v>
      </c>
      <c r="O15" s="5" t="s">
        <v>196</v>
      </c>
      <c r="P15" s="5">
        <v>3</v>
      </c>
      <c r="Q15" s="6">
        <f t="shared" si="27"/>
        <v>5.9027777777777735E-2</v>
      </c>
      <c r="R15" s="6" t="s">
        <v>172</v>
      </c>
      <c r="S15" s="5" t="s">
        <v>200</v>
      </c>
      <c r="T15" s="5">
        <v>0.84</v>
      </c>
      <c r="U15" s="5" t="s">
        <v>181</v>
      </c>
      <c r="V15" s="5" t="s">
        <v>193</v>
      </c>
      <c r="W15" s="19">
        <v>1.7858796296296296E-2</v>
      </c>
      <c r="X15" s="20">
        <v>1.7858796296296296E-2</v>
      </c>
      <c r="Y15" s="20">
        <v>1.3252314814814814E-2</v>
      </c>
      <c r="Z15" s="20"/>
      <c r="AA15" s="20"/>
      <c r="AB15" s="20"/>
      <c r="AC15" s="20">
        <f t="shared" si="28"/>
        <v>4.8969907407407406E-2</v>
      </c>
      <c r="AD15" s="20">
        <v>3.8541666666666668E-3</v>
      </c>
      <c r="AE15" s="20">
        <v>3.472222222222222E-3</v>
      </c>
      <c r="AF15" s="20">
        <f t="shared" si="29"/>
        <v>4.1643518518518517E-2</v>
      </c>
      <c r="AG15" s="21">
        <v>70</v>
      </c>
      <c r="AH15" s="21">
        <v>80</v>
      </c>
      <c r="AI15" s="22"/>
      <c r="AJ15" s="32">
        <v>6</v>
      </c>
      <c r="AK15" s="30">
        <v>5</v>
      </c>
      <c r="AL15" s="31"/>
      <c r="AM15" s="34"/>
      <c r="AN15" s="33" t="str">
        <f t="shared" si="30"/>
        <v>NA</v>
      </c>
      <c r="AO15" s="31">
        <v>2</v>
      </c>
      <c r="AP15" s="34">
        <v>7.6273148148148151E-3</v>
      </c>
      <c r="AQ15" s="33">
        <f t="shared" si="31"/>
        <v>3.7731481481481483E-3</v>
      </c>
      <c r="AR15" s="31"/>
      <c r="AS15" s="32"/>
      <c r="AT15" s="33" t="str">
        <f t="shared" si="32"/>
        <v>NA</v>
      </c>
      <c r="AU15" s="31"/>
      <c r="AV15" s="32"/>
      <c r="AW15" s="33" t="str">
        <f t="shared" si="33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4"/>
        <v>NA</v>
      </c>
      <c r="BD15" s="31"/>
      <c r="BE15" s="32"/>
      <c r="BF15" s="33" t="str">
        <f t="shared" si="35"/>
        <v>NA</v>
      </c>
      <c r="BG15" s="31"/>
      <c r="BH15" s="34"/>
      <c r="BI15" s="33" t="str">
        <f t="shared" si="36"/>
        <v>NA</v>
      </c>
      <c r="BJ15" s="31">
        <v>8</v>
      </c>
      <c r="BK15" s="34">
        <v>1.7777777777777778E-2</v>
      </c>
      <c r="BL15" s="33">
        <f t="shared" si="37"/>
        <v>1.3923611111111111E-2</v>
      </c>
      <c r="BM15" s="31"/>
      <c r="BN15" s="32"/>
      <c r="BO15" s="33" t="str">
        <f t="shared" si="38"/>
        <v>NA</v>
      </c>
      <c r="BP15" s="31"/>
      <c r="BQ15" s="32"/>
      <c r="BR15" s="33" t="str">
        <f t="shared" si="39"/>
        <v>NA</v>
      </c>
      <c r="BS15" s="31"/>
      <c r="BT15" s="34"/>
      <c r="BU15" s="33" t="str">
        <f t="shared" si="40"/>
        <v>NA</v>
      </c>
      <c r="BV15" s="31">
        <v>1</v>
      </c>
      <c r="BW15" s="70">
        <v>8.5416666666666662E-3</v>
      </c>
      <c r="BX15" s="33">
        <f t="shared" si="13"/>
        <v>4.687499999999999E-3</v>
      </c>
      <c r="BY15" s="31"/>
      <c r="BZ15" s="56"/>
      <c r="CA15" s="33" t="str">
        <f t="shared" si="14"/>
        <v>NA</v>
      </c>
      <c r="CB15" s="31"/>
      <c r="CC15" s="70"/>
      <c r="CD15" s="33" t="str">
        <f t="shared" si="15"/>
        <v>NA</v>
      </c>
      <c r="CE15" s="31"/>
      <c r="CF15" s="70"/>
      <c r="CG15" s="33" t="str">
        <f t="shared" si="16"/>
        <v>NA</v>
      </c>
      <c r="CH15" s="31"/>
      <c r="CI15" s="70"/>
      <c r="CJ15" s="33" t="str">
        <f t="shared" si="17"/>
        <v>NA</v>
      </c>
      <c r="CK15" s="31"/>
      <c r="CL15" s="70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/>
      <c r="CU15" s="32"/>
      <c r="CV15" s="33" t="str">
        <f t="shared" si="21"/>
        <v>NA</v>
      </c>
      <c r="CW15" s="31"/>
      <c r="CX15" s="32"/>
      <c r="CY15" s="33" t="str">
        <f t="shared" si="22"/>
        <v>NA</v>
      </c>
      <c r="CZ15" s="31"/>
      <c r="DA15" s="32"/>
      <c r="DB15" s="33" t="str">
        <f t="shared" si="23"/>
        <v>NA</v>
      </c>
      <c r="DC15" s="31">
        <v>1</v>
      </c>
      <c r="DD15" s="34">
        <v>2.732638888888889E-2</v>
      </c>
      <c r="DE15" s="33">
        <f t="shared" si="24"/>
        <v>2.3472222222222224E-2</v>
      </c>
      <c r="DF15" s="31"/>
      <c r="DG15" s="34"/>
      <c r="DH15" s="33" t="str">
        <f t="shared" si="41"/>
        <v>NA</v>
      </c>
      <c r="DI15" s="35"/>
    </row>
    <row r="16" spans="1:113" x14ac:dyDescent="0.35">
      <c r="A16" s="94" t="s">
        <v>219</v>
      </c>
      <c r="B16" s="94">
        <v>45389</v>
      </c>
      <c r="C16" s="9" t="s">
        <v>216</v>
      </c>
      <c r="D16" s="5" t="s">
        <v>154</v>
      </c>
      <c r="E16" s="5">
        <v>1</v>
      </c>
      <c r="F16" s="74" t="str">
        <f t="shared" si="26"/>
        <v>E1</v>
      </c>
      <c r="G16" s="5">
        <v>8</v>
      </c>
      <c r="H16" s="5">
        <v>1</v>
      </c>
      <c r="I16" s="6">
        <v>0.52430555555555558</v>
      </c>
      <c r="J16" s="6">
        <v>0.61388888888888882</v>
      </c>
      <c r="K16" s="7">
        <f>VLOOKUP(F16,LATLON!$A$2:$C$19,2)</f>
        <v>-5.4901910000000003</v>
      </c>
      <c r="L16" s="7">
        <f>VLOOKUP(F16,LATLON!$A$2:$C$19,3)</f>
        <v>119.311859</v>
      </c>
      <c r="M16" s="5">
        <v>45</v>
      </c>
      <c r="N16" s="5">
        <v>5</v>
      </c>
      <c r="O16" s="5" t="s">
        <v>197</v>
      </c>
      <c r="P16" s="5">
        <v>4</v>
      </c>
      <c r="Q16" s="6">
        <f t="shared" si="27"/>
        <v>8.9583333333333237E-2</v>
      </c>
      <c r="R16" s="6" t="s">
        <v>203</v>
      </c>
      <c r="S16" s="5" t="s">
        <v>200</v>
      </c>
      <c r="T16" s="5">
        <v>0.44</v>
      </c>
      <c r="U16" s="5" t="s">
        <v>159</v>
      </c>
      <c r="V16" s="5"/>
      <c r="W16" s="19">
        <v>1.7847222222222223E-2</v>
      </c>
      <c r="X16" s="20">
        <v>1.7858796296296296E-2</v>
      </c>
      <c r="Y16" s="20">
        <v>1.7858796296296296E-2</v>
      </c>
      <c r="Z16" s="20">
        <v>7.0717592592592594E-3</v>
      </c>
      <c r="AA16" s="20"/>
      <c r="AB16" s="20"/>
      <c r="AC16" s="20">
        <f t="shared" si="28"/>
        <v>6.0636574074074072E-2</v>
      </c>
      <c r="AD16" s="20">
        <v>4.1666666666666666E-3</v>
      </c>
      <c r="AE16" s="20">
        <v>1.4016203703703704E-2</v>
      </c>
      <c r="AF16" s="20">
        <f t="shared" si="29"/>
        <v>4.2453703703703702E-2</v>
      </c>
      <c r="AG16" s="21">
        <v>100</v>
      </c>
      <c r="AH16" s="21">
        <v>100</v>
      </c>
      <c r="AI16" s="22"/>
      <c r="AJ16" s="32">
        <v>5</v>
      </c>
      <c r="AK16" s="30">
        <v>3</v>
      </c>
      <c r="AL16" s="31"/>
      <c r="AM16" s="34"/>
      <c r="AN16" s="33" t="str">
        <f t="shared" si="30"/>
        <v>NA</v>
      </c>
      <c r="AO16" s="31"/>
      <c r="AP16" s="34"/>
      <c r="AQ16" s="33" t="str">
        <f t="shared" si="31"/>
        <v>NA</v>
      </c>
      <c r="AR16" s="31"/>
      <c r="AS16" s="34"/>
      <c r="AT16" s="33" t="str">
        <f t="shared" si="32"/>
        <v>NA</v>
      </c>
      <c r="AU16" s="31"/>
      <c r="AV16" s="34"/>
      <c r="AW16" s="33" t="str">
        <f t="shared" si="33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34"/>
        <v>NA</v>
      </c>
      <c r="BD16" s="31"/>
      <c r="BE16" s="34"/>
      <c r="BF16" s="33" t="str">
        <f t="shared" si="35"/>
        <v>NA</v>
      </c>
      <c r="BG16" s="31"/>
      <c r="BH16" s="34"/>
      <c r="BI16" s="56" t="str">
        <f t="shared" si="36"/>
        <v>NA</v>
      </c>
      <c r="BJ16" s="31">
        <v>26</v>
      </c>
      <c r="BK16" s="34">
        <v>4.1666666666666666E-3</v>
      </c>
      <c r="BL16" s="33">
        <f t="shared" si="37"/>
        <v>0</v>
      </c>
      <c r="BM16" s="31"/>
      <c r="BN16" s="32"/>
      <c r="BO16" s="33" t="str">
        <f t="shared" si="38"/>
        <v>NA</v>
      </c>
      <c r="BP16" s="31"/>
      <c r="BQ16" s="32"/>
      <c r="BR16" s="33" t="str">
        <f t="shared" si="39"/>
        <v>NA</v>
      </c>
      <c r="BS16" s="31"/>
      <c r="BT16" s="56"/>
      <c r="BU16" s="33" t="str">
        <f t="shared" si="40"/>
        <v>NA</v>
      </c>
      <c r="BV16" s="31"/>
      <c r="BW16" s="32"/>
      <c r="BX16" s="33" t="str">
        <f t="shared" si="13"/>
        <v>NA</v>
      </c>
      <c r="BY16" s="31"/>
      <c r="BZ16" s="56"/>
      <c r="CA16" s="33" t="str">
        <f t="shared" si="14"/>
        <v>NA</v>
      </c>
      <c r="CB16" s="31">
        <v>2</v>
      </c>
      <c r="CC16" s="34">
        <v>1.1041666666666667E-2</v>
      </c>
      <c r="CD16" s="33">
        <f t="shared" si="15"/>
        <v>6.875E-3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21"/>
        <v>NA</v>
      </c>
      <c r="CW16" s="31"/>
      <c r="CX16" s="34"/>
      <c r="CY16" s="33" t="str">
        <f t="shared" si="22"/>
        <v>NA</v>
      </c>
      <c r="CZ16" s="31"/>
      <c r="DA16" s="34"/>
      <c r="DB16" s="33" t="str">
        <f t="shared" si="23"/>
        <v>NA</v>
      </c>
      <c r="DC16" s="31"/>
      <c r="DD16" s="34"/>
      <c r="DE16" s="33" t="str">
        <f t="shared" si="24"/>
        <v>NA</v>
      </c>
      <c r="DF16" s="31">
        <v>1</v>
      </c>
      <c r="DG16" s="34">
        <v>4.6064814814814814E-3</v>
      </c>
      <c r="DH16" s="33">
        <f t="shared" si="41"/>
        <v>4.3981481481481476E-4</v>
      </c>
      <c r="DI16" s="35"/>
    </row>
    <row r="17" spans="1:113" x14ac:dyDescent="0.35">
      <c r="A17" s="94" t="s">
        <v>219</v>
      </c>
      <c r="B17" s="94">
        <v>45389</v>
      </c>
      <c r="C17" s="9" t="s">
        <v>217</v>
      </c>
      <c r="D17" s="5" t="s">
        <v>159</v>
      </c>
      <c r="E17" s="5">
        <v>6</v>
      </c>
      <c r="F17" s="74" t="str">
        <f t="shared" si="26"/>
        <v>D6</v>
      </c>
      <c r="G17" s="5">
        <v>5</v>
      </c>
      <c r="H17" s="5" t="s">
        <v>167</v>
      </c>
      <c r="I17" s="6">
        <v>0.41250000000000003</v>
      </c>
      <c r="J17" s="6">
        <v>0.47013888888888888</v>
      </c>
      <c r="K17" s="7">
        <f>VLOOKUP(F17,LATLON!$A$2:$C$19,2)</f>
        <v>-5.4671349999999999</v>
      </c>
      <c r="L17" s="7">
        <f>VLOOKUP(F17,LATLON!$A$2:$C$19,3)</f>
        <v>119.302812</v>
      </c>
      <c r="M17" s="5">
        <v>55</v>
      </c>
      <c r="N17" s="5">
        <v>39</v>
      </c>
      <c r="O17" s="5" t="s">
        <v>198</v>
      </c>
      <c r="P17" s="5">
        <v>4</v>
      </c>
      <c r="Q17" s="6">
        <f t="shared" si="27"/>
        <v>5.7638888888888851E-2</v>
      </c>
      <c r="R17" s="6" t="s">
        <v>202</v>
      </c>
      <c r="S17" s="5" t="s">
        <v>200</v>
      </c>
      <c r="T17" s="5">
        <v>0.84</v>
      </c>
      <c r="U17" s="5" t="s">
        <v>181</v>
      </c>
      <c r="V17" s="5" t="s">
        <v>193</v>
      </c>
      <c r="W17" s="19">
        <v>1.486111111111111E-2</v>
      </c>
      <c r="X17" s="20">
        <v>1.486111111111111E-2</v>
      </c>
      <c r="Y17" s="20">
        <v>1.486111111111111E-2</v>
      </c>
      <c r="Z17" s="20">
        <v>1.486111111111111E-2</v>
      </c>
      <c r="AA17" s="20"/>
      <c r="AB17" s="20"/>
      <c r="AC17" s="20">
        <f t="shared" si="28"/>
        <v>5.9444444444444439E-2</v>
      </c>
      <c r="AD17" s="20">
        <v>3.7962962962962963E-3</v>
      </c>
      <c r="AE17" s="20">
        <v>1.1388888888888888E-2</v>
      </c>
      <c r="AF17" s="20">
        <f t="shared" si="29"/>
        <v>4.4259259259259255E-2</v>
      </c>
      <c r="AG17" s="21">
        <v>100</v>
      </c>
      <c r="AH17" s="21">
        <v>70</v>
      </c>
      <c r="AI17" s="22"/>
      <c r="AJ17" s="32">
        <v>4</v>
      </c>
      <c r="AK17" s="30">
        <v>3</v>
      </c>
      <c r="AL17" s="31"/>
      <c r="AM17" s="34"/>
      <c r="AN17" s="33" t="str">
        <f t="shared" si="30"/>
        <v>NA</v>
      </c>
      <c r="AO17" s="31"/>
      <c r="AP17" s="34"/>
      <c r="AQ17" s="33" t="str">
        <f t="shared" si="31"/>
        <v>NA</v>
      </c>
      <c r="AR17" s="31"/>
      <c r="AS17" s="34"/>
      <c r="AT17" s="33" t="str">
        <f t="shared" si="32"/>
        <v>NA</v>
      </c>
      <c r="AU17" s="31"/>
      <c r="AV17" s="34"/>
      <c r="AW17" s="33" t="str">
        <f t="shared" si="33"/>
        <v>NA</v>
      </c>
      <c r="AX17" s="31"/>
      <c r="AY17" s="34"/>
      <c r="AZ17" s="33" t="str">
        <f t="shared" si="5"/>
        <v>NA</v>
      </c>
      <c r="BA17" s="31">
        <v>1</v>
      </c>
      <c r="BB17" s="34">
        <v>3.7962962962962963E-3</v>
      </c>
      <c r="BC17" s="33">
        <f t="shared" si="34"/>
        <v>0</v>
      </c>
      <c r="BD17" s="31"/>
      <c r="BE17" s="34"/>
      <c r="BF17" s="33" t="str">
        <f t="shared" si="35"/>
        <v>NA</v>
      </c>
      <c r="BG17" s="31"/>
      <c r="BH17" s="34"/>
      <c r="BI17" s="33" t="str">
        <f t="shared" si="36"/>
        <v>NA</v>
      </c>
      <c r="BJ17" s="31">
        <v>2</v>
      </c>
      <c r="BK17" s="34">
        <v>2.4710648148148148E-2</v>
      </c>
      <c r="BL17" s="33">
        <f t="shared" si="37"/>
        <v>2.0914351851851851E-2</v>
      </c>
      <c r="BM17" s="31"/>
      <c r="BN17" s="34"/>
      <c r="BO17" s="33" t="str">
        <f t="shared" si="38"/>
        <v>NA</v>
      </c>
      <c r="BP17" s="31"/>
      <c r="BQ17" s="34"/>
      <c r="BR17" s="33" t="str">
        <f t="shared" si="39"/>
        <v>NA</v>
      </c>
      <c r="BS17" s="31"/>
      <c r="BT17" s="32"/>
      <c r="BU17" s="33" t="str">
        <f t="shared" si="40"/>
        <v>NA</v>
      </c>
      <c r="BV17" s="31"/>
      <c r="BW17" s="32"/>
      <c r="BX17" s="33" t="str">
        <f t="shared" si="13"/>
        <v>NA</v>
      </c>
      <c r="BY17" s="31"/>
      <c r="BZ17" s="56"/>
      <c r="CA17" s="33" t="str">
        <f t="shared" si="14"/>
        <v>NA</v>
      </c>
      <c r="CB17" s="31"/>
      <c r="CC17" s="34"/>
      <c r="CD17" s="33" t="str">
        <f t="shared" si="15"/>
        <v>NA</v>
      </c>
      <c r="CE17" s="31"/>
      <c r="CF17" s="34"/>
      <c r="CG17" s="33" t="str">
        <f t="shared" si="16"/>
        <v>NA</v>
      </c>
      <c r="CH17" s="31"/>
      <c r="CI17" s="34"/>
      <c r="CJ17" s="33" t="str">
        <f t="shared" si="17"/>
        <v>NA</v>
      </c>
      <c r="CK17" s="31">
        <v>1</v>
      </c>
      <c r="CL17" s="34">
        <v>4.2291666666666665E-2</v>
      </c>
      <c r="CM17" s="33">
        <f t="shared" si="18"/>
        <v>3.8495370370370367E-2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21"/>
        <v>NA</v>
      </c>
      <c r="CW17" s="31"/>
      <c r="CX17" s="34"/>
      <c r="CY17" s="33" t="str">
        <f t="shared" si="22"/>
        <v>NA</v>
      </c>
      <c r="CZ17" s="31"/>
      <c r="DA17" s="34"/>
      <c r="DB17" s="33" t="str">
        <f t="shared" si="23"/>
        <v>NA</v>
      </c>
      <c r="DC17" s="31"/>
      <c r="DD17" s="34"/>
      <c r="DE17" s="33" t="str">
        <f t="shared" si="24"/>
        <v>NA</v>
      </c>
      <c r="DF17" s="31"/>
      <c r="DG17" s="34"/>
      <c r="DH17" s="33" t="str">
        <f t="shared" si="41"/>
        <v>NA</v>
      </c>
      <c r="DI17" s="35"/>
    </row>
    <row r="18" spans="1:113" x14ac:dyDescent="0.35">
      <c r="A18" s="94" t="s">
        <v>219</v>
      </c>
      <c r="B18" s="94">
        <v>45389</v>
      </c>
      <c r="C18" s="9" t="s">
        <v>216</v>
      </c>
      <c r="D18" s="5" t="s">
        <v>154</v>
      </c>
      <c r="E18" s="5">
        <v>2</v>
      </c>
      <c r="F18" s="74" t="str">
        <f t="shared" si="26"/>
        <v>E2</v>
      </c>
      <c r="G18" s="5">
        <v>6</v>
      </c>
      <c r="H18" s="5" t="s">
        <v>167</v>
      </c>
      <c r="I18" s="6">
        <v>0.50277777777777777</v>
      </c>
      <c r="J18" s="6">
        <v>0.59513888888888888</v>
      </c>
      <c r="K18" s="7">
        <f>VLOOKUP(F18,LATLON!$A$2:$C$19,2)</f>
        <v>-5.491987</v>
      </c>
      <c r="L18" s="7">
        <f>VLOOKUP(F18,LATLON!$A$2:$C$19,3)</f>
        <v>119.312573</v>
      </c>
      <c r="M18" s="5">
        <v>80</v>
      </c>
      <c r="N18" s="5">
        <v>41</v>
      </c>
      <c r="O18" s="5" t="s">
        <v>199</v>
      </c>
      <c r="P18" s="5">
        <v>3</v>
      </c>
      <c r="Q18" s="6">
        <f t="shared" si="27"/>
        <v>9.2361111111111116E-2</v>
      </c>
      <c r="R18" s="6" t="s">
        <v>179</v>
      </c>
      <c r="S18" s="5" t="s">
        <v>200</v>
      </c>
      <c r="T18" s="5">
        <v>0.59</v>
      </c>
      <c r="U18" s="5" t="s">
        <v>159</v>
      </c>
      <c r="V18" s="5"/>
      <c r="W18" s="19">
        <v>1.486111111111111E-2</v>
      </c>
      <c r="X18" s="20">
        <v>1.4849537037037036E-2</v>
      </c>
      <c r="Y18" s="20">
        <v>1.4074074074074074E-2</v>
      </c>
      <c r="Z18" s="20"/>
      <c r="AA18" s="20"/>
      <c r="AB18" s="20"/>
      <c r="AC18" s="20">
        <f t="shared" si="28"/>
        <v>4.3784722222222218E-2</v>
      </c>
      <c r="AD18" s="20">
        <v>2.7777777777777779E-3</v>
      </c>
      <c r="AE18" s="20"/>
      <c r="AF18" s="20">
        <f t="shared" si="29"/>
        <v>4.1006944444444443E-2</v>
      </c>
      <c r="AG18" s="21">
        <v>80</v>
      </c>
      <c r="AH18" s="21">
        <v>100</v>
      </c>
      <c r="AI18" s="22"/>
      <c r="AJ18" s="32">
        <v>4</v>
      </c>
      <c r="AK18" s="30">
        <v>2</v>
      </c>
      <c r="AL18" s="31">
        <v>1</v>
      </c>
      <c r="AM18" s="34">
        <v>1.726851851851852E-2</v>
      </c>
      <c r="AN18" s="33">
        <f t="shared" si="30"/>
        <v>1.4490740740740742E-2</v>
      </c>
      <c r="AO18" s="31"/>
      <c r="AP18" s="34"/>
      <c r="AQ18" s="33" t="str">
        <f t="shared" si="31"/>
        <v>NA</v>
      </c>
      <c r="AR18" s="31"/>
      <c r="AS18" s="34"/>
      <c r="AT18" s="33" t="str">
        <f t="shared" si="32"/>
        <v>NA</v>
      </c>
      <c r="AU18" s="31"/>
      <c r="AV18" s="34"/>
      <c r="AW18" s="33" t="str">
        <f t="shared" si="33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34"/>
        <v>NA</v>
      </c>
      <c r="BD18" s="31"/>
      <c r="BE18" s="34"/>
      <c r="BF18" s="33" t="str">
        <f t="shared" si="35"/>
        <v>NA</v>
      </c>
      <c r="BG18" s="31"/>
      <c r="BH18" s="34"/>
      <c r="BI18" s="33" t="str">
        <f t="shared" si="36"/>
        <v>NA</v>
      </c>
      <c r="BJ18" s="31">
        <v>29</v>
      </c>
      <c r="BK18" s="34">
        <v>2.8240740740740739E-3</v>
      </c>
      <c r="BL18" s="33">
        <f t="shared" si="37"/>
        <v>4.6296296296296016E-5</v>
      </c>
      <c r="BM18" s="31"/>
      <c r="BN18" s="34"/>
      <c r="BO18" s="33" t="str">
        <f t="shared" si="38"/>
        <v>NA</v>
      </c>
      <c r="BP18" s="31"/>
      <c r="BQ18" s="34"/>
      <c r="BR18" s="33" t="str">
        <f t="shared" si="39"/>
        <v>NA</v>
      </c>
      <c r="BS18" s="31">
        <v>1</v>
      </c>
      <c r="BT18" s="34">
        <v>1.6076388888888887E-2</v>
      </c>
      <c r="BU18" s="33">
        <f t="shared" si="40"/>
        <v>1.3298611111111108E-2</v>
      </c>
      <c r="BV18" s="31"/>
      <c r="BW18" s="32"/>
      <c r="BX18" s="33" t="str">
        <f t="shared" si="13"/>
        <v>NA</v>
      </c>
      <c r="BY18" s="31"/>
      <c r="BZ18" s="56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21"/>
        <v>NA</v>
      </c>
      <c r="CW18" s="31"/>
      <c r="CX18" s="34"/>
      <c r="CY18" s="33" t="str">
        <f t="shared" si="22"/>
        <v>NA</v>
      </c>
      <c r="CZ18" s="31"/>
      <c r="DA18" s="34"/>
      <c r="DB18" s="33" t="str">
        <f t="shared" si="23"/>
        <v>NA</v>
      </c>
      <c r="DC18" s="31"/>
      <c r="DD18" s="34"/>
      <c r="DE18" s="33" t="str">
        <f t="shared" si="24"/>
        <v>NA</v>
      </c>
      <c r="DF18" s="31"/>
      <c r="DG18" s="34"/>
      <c r="DH18" s="33" t="str">
        <f t="shared" si="41"/>
        <v>NA</v>
      </c>
      <c r="DI18" s="35"/>
    </row>
    <row r="19" spans="1:113" x14ac:dyDescent="0.35">
      <c r="A19" s="94" t="s">
        <v>219</v>
      </c>
      <c r="B19" s="94">
        <v>45419</v>
      </c>
      <c r="C19" s="9" t="s">
        <v>216</v>
      </c>
      <c r="D19" s="5" t="s">
        <v>159</v>
      </c>
      <c r="E19" s="5">
        <v>3</v>
      </c>
      <c r="F19" s="74" t="str">
        <f t="shared" si="26"/>
        <v>D3</v>
      </c>
      <c r="G19" s="5">
        <v>1</v>
      </c>
      <c r="H19" s="5" t="s">
        <v>167</v>
      </c>
      <c r="I19" s="6">
        <v>0.40208333333333335</v>
      </c>
      <c r="J19" s="6">
        <v>0.50902777777777775</v>
      </c>
      <c r="K19" s="7">
        <f>VLOOKUP(F19,LATLON!$A$2:$C$19,2)</f>
        <v>-5.4889159999999997</v>
      </c>
      <c r="L19" s="7">
        <f>VLOOKUP(F19,LATLON!$A$2:$C$19,3)</f>
        <v>119.309448</v>
      </c>
      <c r="M19" s="5">
        <v>60</v>
      </c>
      <c r="N19" s="5">
        <v>41</v>
      </c>
      <c r="O19" s="5" t="s">
        <v>204</v>
      </c>
      <c r="P19" s="5">
        <v>5</v>
      </c>
      <c r="Q19" s="6">
        <f t="shared" si="27"/>
        <v>0.1069444444444444</v>
      </c>
      <c r="R19" s="6" t="s">
        <v>172</v>
      </c>
      <c r="S19" s="5" t="s">
        <v>200</v>
      </c>
      <c r="T19" s="5">
        <v>0.68</v>
      </c>
      <c r="U19" s="5" t="s">
        <v>181</v>
      </c>
      <c r="V19" s="5" t="s">
        <v>205</v>
      </c>
      <c r="W19" s="19">
        <v>1.486111111111111E-2</v>
      </c>
      <c r="X19" s="19">
        <v>1.486111111111111E-2</v>
      </c>
      <c r="Y19" s="19">
        <v>1.486111111111111E-2</v>
      </c>
      <c r="Z19" s="19">
        <v>1.486111111111111E-2</v>
      </c>
      <c r="AA19" s="20">
        <v>8.2638888888888883E-3</v>
      </c>
      <c r="AB19" s="20"/>
      <c r="AC19" s="20">
        <f t="shared" si="28"/>
        <v>6.7708333333333329E-2</v>
      </c>
      <c r="AD19" s="20">
        <v>3.9930555555555561E-3</v>
      </c>
      <c r="AE19" s="20">
        <v>1.9652777777777779E-2</v>
      </c>
      <c r="AF19" s="20">
        <f t="shared" si="29"/>
        <v>4.4062499999999991E-2</v>
      </c>
      <c r="AG19" s="21">
        <v>100</v>
      </c>
      <c r="AH19" s="21">
        <v>90</v>
      </c>
      <c r="AI19" s="22"/>
      <c r="AJ19" s="32">
        <v>3</v>
      </c>
      <c r="AK19" s="30">
        <v>3</v>
      </c>
      <c r="AL19" s="31"/>
      <c r="AM19" s="34"/>
      <c r="AN19" s="33" t="str">
        <f t="shared" si="30"/>
        <v>NA</v>
      </c>
      <c r="AO19" s="31">
        <v>1</v>
      </c>
      <c r="AP19" s="34">
        <v>2.7662037037037041E-2</v>
      </c>
      <c r="AQ19" s="33">
        <f t="shared" si="31"/>
        <v>2.3668981481481485E-2</v>
      </c>
      <c r="AR19" s="31"/>
      <c r="AS19" s="34"/>
      <c r="AT19" s="33" t="str">
        <f t="shared" si="32"/>
        <v>NA</v>
      </c>
      <c r="AU19" s="31"/>
      <c r="AV19" s="34"/>
      <c r="AW19" s="33" t="str">
        <f t="shared" si="33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34"/>
        <v>NA</v>
      </c>
      <c r="BD19" s="31"/>
      <c r="BE19" s="34"/>
      <c r="BF19" s="33" t="str">
        <f t="shared" si="35"/>
        <v>NA</v>
      </c>
      <c r="BG19" s="31"/>
      <c r="BH19" s="34"/>
      <c r="BI19" s="33" t="str">
        <f t="shared" si="36"/>
        <v>NA</v>
      </c>
      <c r="BJ19" s="31">
        <v>2</v>
      </c>
      <c r="BK19" s="34">
        <v>7.2337962962962963E-3</v>
      </c>
      <c r="BL19" s="33">
        <f t="shared" si="37"/>
        <v>3.2407407407407402E-3</v>
      </c>
      <c r="BM19" s="31"/>
      <c r="BN19" s="34"/>
      <c r="BO19" s="33" t="str">
        <f t="shared" si="38"/>
        <v>NA</v>
      </c>
      <c r="BP19" s="31"/>
      <c r="BQ19" s="34"/>
      <c r="BR19" s="33" t="str">
        <f t="shared" si="39"/>
        <v>NA</v>
      </c>
      <c r="BS19" s="31"/>
      <c r="BT19" s="32"/>
      <c r="BU19" s="33" t="str">
        <f t="shared" si="40"/>
        <v>NA</v>
      </c>
      <c r="BV19" s="31"/>
      <c r="BW19" s="32"/>
      <c r="BX19" s="33" t="str">
        <f t="shared" si="13"/>
        <v>NA</v>
      </c>
      <c r="BY19" s="31"/>
      <c r="BZ19" s="56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>
        <v>2</v>
      </c>
      <c r="CI19" s="34">
        <v>7.3263888888888892E-3</v>
      </c>
      <c r="CJ19" s="33">
        <f t="shared" si="17"/>
        <v>3.3333333333333331E-3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21"/>
        <v>NA</v>
      </c>
      <c r="CW19" s="31"/>
      <c r="CX19" s="34"/>
      <c r="CY19" s="33" t="str">
        <f t="shared" si="22"/>
        <v>NA</v>
      </c>
      <c r="CZ19" s="31"/>
      <c r="DA19" s="34"/>
      <c r="DB19" s="33" t="str">
        <f t="shared" si="23"/>
        <v>NA</v>
      </c>
      <c r="DC19" s="31"/>
      <c r="DD19" s="34"/>
      <c r="DE19" s="33" t="str">
        <f t="shared" si="24"/>
        <v>NA</v>
      </c>
      <c r="DF19" s="31"/>
      <c r="DG19" s="34"/>
      <c r="DH19" s="33" t="str">
        <f t="shared" si="41"/>
        <v>NA</v>
      </c>
      <c r="DI19" s="35"/>
    </row>
    <row r="20" spans="1:113" x14ac:dyDescent="0.35">
      <c r="A20" s="94" t="s">
        <v>219</v>
      </c>
      <c r="B20" s="94">
        <v>45419</v>
      </c>
      <c r="C20" s="9" t="s">
        <v>216</v>
      </c>
      <c r="D20" s="5" t="s">
        <v>159</v>
      </c>
      <c r="E20" s="5">
        <v>2</v>
      </c>
      <c r="F20" s="74" t="str">
        <f t="shared" si="26"/>
        <v>D2</v>
      </c>
      <c r="G20" s="5">
        <v>2</v>
      </c>
      <c r="H20" s="5">
        <v>5</v>
      </c>
      <c r="I20" s="6">
        <v>0.4069444444444445</v>
      </c>
      <c r="J20" s="6">
        <v>0.50555555555555554</v>
      </c>
      <c r="K20" s="7">
        <f>VLOOKUP(F20,LATLON!$A$2:$C$19,2)</f>
        <v>-5.4880659999999999</v>
      </c>
      <c r="L20" s="7">
        <f>VLOOKUP(F20,LATLON!$A$2:$C$19,3)</f>
        <v>119.31312699999999</v>
      </c>
      <c r="M20" s="5">
        <v>62</v>
      </c>
      <c r="N20" s="5">
        <v>52</v>
      </c>
      <c r="O20" s="5" t="s">
        <v>206</v>
      </c>
      <c r="P20" s="5">
        <v>3</v>
      </c>
      <c r="Q20" s="6">
        <f t="shared" si="27"/>
        <v>9.8611111111111038E-2</v>
      </c>
      <c r="R20" s="6" t="s">
        <v>207</v>
      </c>
      <c r="S20" s="5" t="s">
        <v>200</v>
      </c>
      <c r="T20" s="5">
        <v>0.76</v>
      </c>
      <c r="U20" s="5" t="s">
        <v>181</v>
      </c>
      <c r="V20" s="5"/>
      <c r="W20" s="19">
        <v>1.9340277777777779E-2</v>
      </c>
      <c r="X20" s="20">
        <v>1.7858796296296296E-2</v>
      </c>
      <c r="Y20" s="20">
        <v>5.0115740740740737E-3</v>
      </c>
      <c r="Z20" s="20"/>
      <c r="AA20" s="20"/>
      <c r="AB20" s="20"/>
      <c r="AC20" s="20">
        <f t="shared" si="28"/>
        <v>4.221064814814815E-2</v>
      </c>
      <c r="AD20" s="20">
        <v>3.472222222222222E-3</v>
      </c>
      <c r="AE20" s="20"/>
      <c r="AF20" s="20">
        <f t="shared" si="29"/>
        <v>3.8738425925925926E-2</v>
      </c>
      <c r="AG20" s="21">
        <v>100</v>
      </c>
      <c r="AH20" s="21">
        <v>60</v>
      </c>
      <c r="AI20" s="22"/>
      <c r="AJ20" s="32">
        <v>1</v>
      </c>
      <c r="AK20" s="30">
        <v>1</v>
      </c>
      <c r="AL20" s="31"/>
      <c r="AM20" s="34"/>
      <c r="AN20" s="33" t="str">
        <f t="shared" si="30"/>
        <v>NA</v>
      </c>
      <c r="AO20" s="31"/>
      <c r="AP20" s="34"/>
      <c r="AQ20" s="33" t="str">
        <f t="shared" si="31"/>
        <v>NA</v>
      </c>
      <c r="AR20" s="31"/>
      <c r="AS20" s="34"/>
      <c r="AT20" s="33" t="str">
        <f t="shared" si="32"/>
        <v>NA</v>
      </c>
      <c r="AU20" s="31"/>
      <c r="AV20" s="34"/>
      <c r="AW20" s="33" t="str">
        <f t="shared" si="33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34"/>
        <v>NA</v>
      </c>
      <c r="BD20" s="31"/>
      <c r="BE20" s="34"/>
      <c r="BF20" s="33" t="str">
        <f t="shared" si="35"/>
        <v>NA</v>
      </c>
      <c r="BG20" s="31"/>
      <c r="BH20" s="34"/>
      <c r="BI20" s="33" t="str">
        <f t="shared" si="36"/>
        <v>NA</v>
      </c>
      <c r="BJ20" s="31">
        <v>3</v>
      </c>
      <c r="BK20" s="34">
        <v>3.7731481481481483E-3</v>
      </c>
      <c r="BL20" s="33">
        <f t="shared" si="37"/>
        <v>3.0092592592592627E-4</v>
      </c>
      <c r="BM20" s="31"/>
      <c r="BN20" s="34"/>
      <c r="BO20" s="33" t="str">
        <f t="shared" si="38"/>
        <v>NA</v>
      </c>
      <c r="BP20" s="31"/>
      <c r="BQ20" s="34"/>
      <c r="BR20" s="33" t="str">
        <f t="shared" si="39"/>
        <v>NA</v>
      </c>
      <c r="BS20" s="31"/>
      <c r="BT20" s="34"/>
      <c r="BU20" s="33" t="str">
        <f t="shared" si="40"/>
        <v>NA</v>
      </c>
      <c r="BV20" s="31"/>
      <c r="BW20" s="34"/>
      <c r="BX20" s="33" t="str">
        <f t="shared" si="13"/>
        <v>NA</v>
      </c>
      <c r="BY20" s="31"/>
      <c r="BZ20" s="56"/>
      <c r="CA20" s="33" t="str">
        <f t="shared" si="14"/>
        <v>NA</v>
      </c>
      <c r="CB20" s="31"/>
      <c r="CC20" s="34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21"/>
        <v>NA</v>
      </c>
      <c r="CW20" s="31"/>
      <c r="CX20" s="34"/>
      <c r="CY20" s="33" t="str">
        <f t="shared" si="22"/>
        <v>NA</v>
      </c>
      <c r="CZ20" s="31"/>
      <c r="DA20" s="34"/>
      <c r="DB20" s="33" t="str">
        <f t="shared" si="23"/>
        <v>NA</v>
      </c>
      <c r="DC20" s="31"/>
      <c r="DD20" s="34"/>
      <c r="DE20" s="33" t="str">
        <f t="shared" si="24"/>
        <v>NA</v>
      </c>
      <c r="DF20" s="31"/>
      <c r="DG20" s="34"/>
      <c r="DH20" s="33" t="str">
        <f t="shared" si="41"/>
        <v>NA</v>
      </c>
      <c r="DI20" s="35"/>
    </row>
    <row r="21" spans="1:113" x14ac:dyDescent="0.35">
      <c r="A21" s="94" t="s">
        <v>219</v>
      </c>
      <c r="B21" s="94">
        <v>45419</v>
      </c>
      <c r="C21" s="9" t="s">
        <v>216</v>
      </c>
      <c r="D21" s="5" t="s">
        <v>158</v>
      </c>
      <c r="E21" s="5">
        <v>2</v>
      </c>
      <c r="F21" s="74" t="str">
        <f t="shared" si="26"/>
        <v>L2</v>
      </c>
      <c r="G21" s="5">
        <v>3</v>
      </c>
      <c r="H21" s="5">
        <v>12</v>
      </c>
      <c r="I21" s="6">
        <v>0.41875000000000001</v>
      </c>
      <c r="J21" s="6">
        <v>0.49652777777777773</v>
      </c>
      <c r="K21" s="7">
        <f>VLOOKUP(F21,LATLON!$A$2:$C$19,2)</f>
        <v>-5.4811319999999997</v>
      </c>
      <c r="L21" s="7">
        <f>VLOOKUP(F21,LATLON!$A$2:$C$19,3)</f>
        <v>119.31211</v>
      </c>
      <c r="M21" s="5">
        <v>87</v>
      </c>
      <c r="N21" s="5">
        <v>62</v>
      </c>
      <c r="O21" s="5" t="s">
        <v>208</v>
      </c>
      <c r="P21" s="5">
        <v>5</v>
      </c>
      <c r="Q21" s="6">
        <f t="shared" si="27"/>
        <v>7.7777777777777724E-2</v>
      </c>
      <c r="R21" s="5" t="s">
        <v>177</v>
      </c>
      <c r="S21" s="5" t="s">
        <v>200</v>
      </c>
      <c r="T21" s="5">
        <v>0.76</v>
      </c>
      <c r="U21" s="5" t="s">
        <v>181</v>
      </c>
      <c r="V21" s="5"/>
      <c r="W21" s="76">
        <v>1.7858796296296296E-2</v>
      </c>
      <c r="X21" s="77">
        <v>1.8391203703703705E-2</v>
      </c>
      <c r="Y21" s="77">
        <v>1.8483796296296297E-2</v>
      </c>
      <c r="Z21" s="77">
        <v>1.7858796296296296E-2</v>
      </c>
      <c r="AA21" s="77">
        <v>2.9050925925925928E-3</v>
      </c>
      <c r="AB21" s="77"/>
      <c r="AC21" s="20">
        <f t="shared" si="28"/>
        <v>7.5497685185185195E-2</v>
      </c>
      <c r="AD21" s="78">
        <v>5.2430555555555555E-3</v>
      </c>
      <c r="AE21" s="78">
        <v>2.7743055555555559E-2</v>
      </c>
      <c r="AF21" s="20">
        <f t="shared" si="29"/>
        <v>4.2511574074074077E-2</v>
      </c>
      <c r="AG21" s="21">
        <v>100</v>
      </c>
      <c r="AH21" s="21">
        <v>90</v>
      </c>
      <c r="AI21" s="22"/>
      <c r="AJ21" s="32">
        <v>8</v>
      </c>
      <c r="AK21" s="30">
        <v>5</v>
      </c>
      <c r="AL21" s="31"/>
      <c r="AM21" s="32"/>
      <c r="AN21" s="33" t="str">
        <f t="shared" si="30"/>
        <v>NA</v>
      </c>
      <c r="AO21" s="31">
        <v>41</v>
      </c>
      <c r="AP21" s="34">
        <v>9.0046296296296298E-3</v>
      </c>
      <c r="AQ21" s="33">
        <f t="shared" si="31"/>
        <v>3.7615740740740743E-3</v>
      </c>
      <c r="AR21" s="31"/>
      <c r="AS21" s="32"/>
      <c r="AT21" s="33" t="str">
        <f t="shared" si="32"/>
        <v>NA</v>
      </c>
      <c r="AU21" s="31"/>
      <c r="AV21" s="32"/>
      <c r="AW21" s="33" t="str">
        <f t="shared" si="33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34"/>
        <v>NA</v>
      </c>
      <c r="BD21" s="31"/>
      <c r="BE21" s="32"/>
      <c r="BF21" s="33" t="str">
        <f t="shared" si="35"/>
        <v>NA</v>
      </c>
      <c r="BG21" s="31"/>
      <c r="BH21" s="32"/>
      <c r="BI21" s="33" t="str">
        <f t="shared" si="36"/>
        <v>NA</v>
      </c>
      <c r="BJ21" s="31">
        <v>4</v>
      </c>
      <c r="BK21" s="56">
        <v>7.1874999999999994E-3</v>
      </c>
      <c r="BL21" s="33">
        <f t="shared" si="37"/>
        <v>1.944444444444444E-3</v>
      </c>
      <c r="BM21" s="31"/>
      <c r="BN21" s="32"/>
      <c r="BO21" s="33" t="str">
        <f t="shared" si="38"/>
        <v>NA</v>
      </c>
      <c r="BP21" s="31"/>
      <c r="BQ21" s="32"/>
      <c r="BR21" s="33" t="str">
        <f t="shared" si="39"/>
        <v>NA</v>
      </c>
      <c r="BS21" s="31">
        <v>1</v>
      </c>
      <c r="BT21" s="34">
        <v>2.6122685185185186E-2</v>
      </c>
      <c r="BU21" s="33">
        <f t="shared" si="40"/>
        <v>2.087962962962963E-2</v>
      </c>
      <c r="BV21" s="31"/>
      <c r="BW21" s="32"/>
      <c r="BX21" s="33" t="str">
        <f t="shared" si="13"/>
        <v>NA</v>
      </c>
      <c r="BY21" s="31">
        <v>1</v>
      </c>
      <c r="BZ21" s="34">
        <v>2.8159722222222221E-2</v>
      </c>
      <c r="CA21" s="33">
        <f t="shared" si="14"/>
        <v>2.2916666666666665E-2</v>
      </c>
      <c r="CB21" s="31"/>
      <c r="CC21" s="32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32"/>
      <c r="CV21" s="33" t="str">
        <f t="shared" si="21"/>
        <v>NA</v>
      </c>
      <c r="CW21" s="31"/>
      <c r="CX21" s="32"/>
      <c r="CY21" s="33" t="str">
        <f t="shared" si="22"/>
        <v>NA</v>
      </c>
      <c r="CZ21" s="31"/>
      <c r="DA21" s="32"/>
      <c r="DB21" s="33" t="str">
        <f t="shared" si="23"/>
        <v>NA</v>
      </c>
      <c r="DC21" s="31">
        <v>3</v>
      </c>
      <c r="DD21" s="56">
        <v>5.5439814814814822E-3</v>
      </c>
      <c r="DE21" s="33">
        <f t="shared" si="24"/>
        <v>3.0092592592592671E-4</v>
      </c>
      <c r="DF21" s="31"/>
      <c r="DG21" s="56"/>
      <c r="DH21" s="33" t="str">
        <f t="shared" si="41"/>
        <v>NA</v>
      </c>
      <c r="DI21" s="35"/>
    </row>
    <row r="22" spans="1:113" ht="15" thickBot="1" x14ac:dyDescent="0.4">
      <c r="A22" s="94" t="s">
        <v>219</v>
      </c>
      <c r="B22" s="94">
        <v>45419</v>
      </c>
      <c r="C22" s="9" t="s">
        <v>216</v>
      </c>
      <c r="D22" s="5" t="s">
        <v>158</v>
      </c>
      <c r="E22" s="5">
        <v>1</v>
      </c>
      <c r="F22" s="74" t="str">
        <f t="shared" si="26"/>
        <v>L1</v>
      </c>
      <c r="G22" s="5">
        <v>4</v>
      </c>
      <c r="H22" s="5">
        <v>1</v>
      </c>
      <c r="I22" s="6">
        <v>0.42638888888888887</v>
      </c>
      <c r="J22" s="6">
        <v>0.5</v>
      </c>
      <c r="K22" s="7">
        <f>VLOOKUP(F22,LATLON!$A$2:$C$19,2)</f>
        <v>-5.4810160000000003</v>
      </c>
      <c r="L22" s="7">
        <f>VLOOKUP(F22,LATLON!$A$2:$C$19,3)</f>
        <v>119.31128099999999</v>
      </c>
      <c r="M22" s="5">
        <v>75</v>
      </c>
      <c r="N22" s="5">
        <v>60</v>
      </c>
      <c r="O22" s="5" t="s">
        <v>209</v>
      </c>
      <c r="P22" s="5">
        <v>3</v>
      </c>
      <c r="Q22" s="6">
        <f t="shared" si="27"/>
        <v>7.3611111111111127E-2</v>
      </c>
      <c r="R22" s="5" t="s">
        <v>174</v>
      </c>
      <c r="S22" s="5" t="s">
        <v>200</v>
      </c>
      <c r="T22" s="5">
        <v>0.76</v>
      </c>
      <c r="U22" s="5" t="s">
        <v>181</v>
      </c>
      <c r="V22" s="5"/>
      <c r="W22" s="76">
        <v>2.5706018518518517E-2</v>
      </c>
      <c r="X22" s="77">
        <v>2.0949074074074075E-2</v>
      </c>
      <c r="Y22" s="77">
        <v>5.6712962962962958E-3</v>
      </c>
      <c r="Z22" s="77"/>
      <c r="AA22" s="77"/>
      <c r="AB22" s="77"/>
      <c r="AC22" s="20">
        <f t="shared" si="28"/>
        <v>5.2326388888888895E-2</v>
      </c>
      <c r="AD22" s="78">
        <v>3.7384259259259263E-3</v>
      </c>
      <c r="AE22" s="78">
        <v>5.6712962962962958E-3</v>
      </c>
      <c r="AF22" s="20">
        <f t="shared" si="29"/>
        <v>4.2916666666666672E-2</v>
      </c>
      <c r="AG22" s="21">
        <v>70</v>
      </c>
      <c r="AH22" s="21">
        <v>90</v>
      </c>
      <c r="AI22" s="22"/>
      <c r="AJ22" s="82">
        <v>1</v>
      </c>
      <c r="AK22" s="37">
        <v>1</v>
      </c>
      <c r="AL22" s="38"/>
      <c r="AM22" s="40"/>
      <c r="AN22" s="41" t="str">
        <f t="shared" si="30"/>
        <v>NA</v>
      </c>
      <c r="AO22" s="38"/>
      <c r="AP22" s="40"/>
      <c r="AQ22" s="41" t="str">
        <f t="shared" si="31"/>
        <v>NA</v>
      </c>
      <c r="AR22" s="38"/>
      <c r="AS22" s="82"/>
      <c r="AT22" s="41" t="str">
        <f t="shared" si="32"/>
        <v>NA</v>
      </c>
      <c r="AU22" s="38"/>
      <c r="AV22" s="82"/>
      <c r="AW22" s="41" t="str">
        <f t="shared" si="33"/>
        <v>NA</v>
      </c>
      <c r="AX22" s="38"/>
      <c r="AY22" s="82"/>
      <c r="AZ22" s="41" t="str">
        <f t="shared" si="5"/>
        <v>NA</v>
      </c>
      <c r="BA22" s="38"/>
      <c r="BB22" s="40"/>
      <c r="BC22" s="41" t="str">
        <f t="shared" si="34"/>
        <v>NA</v>
      </c>
      <c r="BD22" s="38"/>
      <c r="BE22" s="82"/>
      <c r="BF22" s="41" t="str">
        <f t="shared" si="35"/>
        <v>NA</v>
      </c>
      <c r="BG22" s="38"/>
      <c r="BH22" s="82"/>
      <c r="BI22" s="41" t="str">
        <f t="shared" si="36"/>
        <v>NA</v>
      </c>
      <c r="BJ22" s="38">
        <v>1</v>
      </c>
      <c r="BK22" s="40">
        <v>4.1782407407407402E-3</v>
      </c>
      <c r="BL22" s="41">
        <f t="shared" si="37"/>
        <v>4.3981481481481389E-4</v>
      </c>
      <c r="BM22" s="38"/>
      <c r="BN22" s="82"/>
      <c r="BO22" s="41" t="str">
        <f t="shared" si="38"/>
        <v>NA</v>
      </c>
      <c r="BP22" s="38"/>
      <c r="BQ22" s="82"/>
      <c r="BR22" s="41" t="str">
        <f t="shared" si="39"/>
        <v>NA</v>
      </c>
      <c r="BS22" s="38"/>
      <c r="BT22" s="82"/>
      <c r="BU22" s="41" t="str">
        <f t="shared" si="40"/>
        <v>NA</v>
      </c>
      <c r="BV22" s="38"/>
      <c r="BW22" s="82"/>
      <c r="BX22" s="41" t="str">
        <f t="shared" si="13"/>
        <v>NA</v>
      </c>
      <c r="BY22" s="38"/>
      <c r="BZ22" s="82"/>
      <c r="CA22" s="41" t="str">
        <f t="shared" si="14"/>
        <v>NA</v>
      </c>
      <c r="CB22" s="38"/>
      <c r="CC22" s="82"/>
      <c r="CD22" s="41" t="str">
        <f t="shared" si="15"/>
        <v>NA</v>
      </c>
      <c r="CE22" s="38"/>
      <c r="CF22" s="82"/>
      <c r="CG22" s="41" t="str">
        <f t="shared" si="16"/>
        <v>NA</v>
      </c>
      <c r="CH22" s="38"/>
      <c r="CI22" s="82"/>
      <c r="CJ22" s="41" t="str">
        <f t="shared" si="17"/>
        <v>NA</v>
      </c>
      <c r="CK22" s="38"/>
      <c r="CL22" s="82"/>
      <c r="CM22" s="41" t="str">
        <f t="shared" si="18"/>
        <v>NA</v>
      </c>
      <c r="CN22" s="38"/>
      <c r="CO22" s="82"/>
      <c r="CP22" s="41" t="str">
        <f t="shared" si="19"/>
        <v>NA</v>
      </c>
      <c r="CQ22" s="38"/>
      <c r="CR22" s="82"/>
      <c r="CS22" s="41" t="str">
        <f t="shared" si="20"/>
        <v>NA</v>
      </c>
      <c r="CT22" s="38"/>
      <c r="CU22" s="82"/>
      <c r="CV22" s="41" t="str">
        <f t="shared" si="21"/>
        <v>NA</v>
      </c>
      <c r="CW22" s="38"/>
      <c r="CX22" s="40"/>
      <c r="CY22" s="41" t="str">
        <f t="shared" si="22"/>
        <v>NA</v>
      </c>
      <c r="CZ22" s="38"/>
      <c r="DA22" s="40"/>
      <c r="DB22" s="41" t="str">
        <f t="shared" si="23"/>
        <v>NA</v>
      </c>
      <c r="DC22" s="38"/>
      <c r="DD22" s="40"/>
      <c r="DE22" s="41" t="str">
        <f t="shared" si="24"/>
        <v>NA</v>
      </c>
      <c r="DF22" s="38"/>
      <c r="DG22" s="40"/>
      <c r="DH22" s="41" t="str">
        <f t="shared" si="41"/>
        <v>NA</v>
      </c>
      <c r="DI22" s="39"/>
    </row>
    <row r="23" spans="1:113" ht="15" thickBot="1" x14ac:dyDescent="0.4">
      <c r="A23" s="94" t="s">
        <v>219</v>
      </c>
      <c r="B23" s="94">
        <v>45419</v>
      </c>
      <c r="C23" s="9" t="s">
        <v>216</v>
      </c>
      <c r="D23" s="5" t="s">
        <v>159</v>
      </c>
      <c r="E23" s="5">
        <v>1</v>
      </c>
      <c r="F23" s="74" t="str">
        <f t="shared" si="26"/>
        <v>D1</v>
      </c>
      <c r="G23" s="5">
        <v>5</v>
      </c>
      <c r="H23" s="5">
        <v>11</v>
      </c>
      <c r="I23" s="6">
        <v>0.43402777777777773</v>
      </c>
      <c r="J23" s="6">
        <v>0.49236111111111108</v>
      </c>
      <c r="K23" s="7">
        <f>VLOOKUP(F23,LATLON!$A$2:$C$19,2)</f>
        <v>-5.4793240000000001</v>
      </c>
      <c r="L23" s="7">
        <f>VLOOKUP(F23,LATLON!$A$2:$C$19,3)</f>
        <v>119.31157399999999</v>
      </c>
      <c r="M23" s="5">
        <v>80</v>
      </c>
      <c r="N23" s="5">
        <v>74</v>
      </c>
      <c r="O23" s="5" t="s">
        <v>210</v>
      </c>
      <c r="P23" s="5">
        <v>3</v>
      </c>
      <c r="Q23" s="6">
        <f t="shared" si="27"/>
        <v>5.8333333333333348E-2</v>
      </c>
      <c r="R23" s="6" t="s">
        <v>202</v>
      </c>
      <c r="S23" s="5" t="s">
        <v>200</v>
      </c>
      <c r="T23" s="5">
        <v>0.81</v>
      </c>
      <c r="U23" s="5" t="s">
        <v>181</v>
      </c>
      <c r="V23" s="5"/>
      <c r="W23" s="76">
        <v>1.7858796296296296E-2</v>
      </c>
      <c r="X23" s="77">
        <v>1.7847222222222223E-2</v>
      </c>
      <c r="Y23" s="77">
        <v>1.1770833333333333E-2</v>
      </c>
      <c r="Z23" s="77"/>
      <c r="AA23" s="77"/>
      <c r="AB23" s="77"/>
      <c r="AC23" s="20">
        <f t="shared" si="28"/>
        <v>4.7476851851851853E-2</v>
      </c>
      <c r="AD23" s="78">
        <v>3.9120370370370368E-3</v>
      </c>
      <c r="AE23" s="21"/>
      <c r="AF23" s="20">
        <f t="shared" si="29"/>
        <v>4.356481481481482E-2</v>
      </c>
      <c r="AG23" s="21">
        <v>100</v>
      </c>
      <c r="AH23" s="21">
        <v>100</v>
      </c>
      <c r="AI23" s="22"/>
      <c r="AJ23" s="32">
        <v>2</v>
      </c>
      <c r="AK23" s="30">
        <v>1</v>
      </c>
      <c r="AL23" s="32"/>
      <c r="AM23" s="32"/>
      <c r="AN23" s="33" t="str">
        <f t="shared" si="30"/>
        <v>NA</v>
      </c>
      <c r="AO23" s="32"/>
      <c r="AP23" s="32"/>
      <c r="AQ23" s="33" t="str">
        <f t="shared" si="31"/>
        <v>NA</v>
      </c>
      <c r="AR23" s="32"/>
      <c r="AS23" s="32"/>
      <c r="AT23" s="33" t="str">
        <f t="shared" si="32"/>
        <v>NA</v>
      </c>
      <c r="AU23" s="32"/>
      <c r="AV23" s="32"/>
      <c r="AW23" s="33" t="str">
        <f t="shared" si="33"/>
        <v>NA</v>
      </c>
      <c r="AX23" s="32"/>
      <c r="AY23" s="32"/>
      <c r="AZ23" s="33" t="str">
        <f t="shared" si="5"/>
        <v>NA</v>
      </c>
      <c r="BA23" s="32">
        <v>1</v>
      </c>
      <c r="BB23" s="34">
        <v>2.3206018518518515E-2</v>
      </c>
      <c r="BC23" s="33">
        <f t="shared" si="34"/>
        <v>1.9293981481481478E-2</v>
      </c>
      <c r="BD23" s="32"/>
      <c r="BE23" s="32"/>
      <c r="BF23" s="33" t="str">
        <f t="shared" si="35"/>
        <v>NA</v>
      </c>
      <c r="BG23" s="32"/>
      <c r="BH23" s="32"/>
      <c r="BI23" s="33" t="str">
        <f t="shared" si="36"/>
        <v>NA</v>
      </c>
      <c r="BJ23" s="32"/>
      <c r="BK23" s="32"/>
      <c r="BL23" s="41" t="str">
        <f t="shared" si="37"/>
        <v>NA</v>
      </c>
      <c r="BM23" s="32"/>
      <c r="BN23" s="32"/>
      <c r="BO23" s="33" t="str">
        <f t="shared" si="38"/>
        <v>NA</v>
      </c>
      <c r="BP23" s="32"/>
      <c r="BQ23" s="32"/>
      <c r="BR23" s="33" t="str">
        <f t="shared" si="39"/>
        <v>NA</v>
      </c>
      <c r="BS23" s="32"/>
      <c r="BT23" s="32"/>
      <c r="BU23" s="33" t="str">
        <f t="shared" si="40"/>
        <v>NA</v>
      </c>
      <c r="BV23" s="32"/>
      <c r="BW23" s="32"/>
      <c r="BX23" s="33" t="str">
        <f t="shared" si="13"/>
        <v>NA</v>
      </c>
      <c r="BY23" s="32"/>
      <c r="BZ23" s="32"/>
      <c r="CA23" s="33" t="str">
        <f t="shared" si="14"/>
        <v>NA</v>
      </c>
      <c r="CB23" s="32"/>
      <c r="CC23" s="32"/>
      <c r="CD23" s="33" t="str">
        <f t="shared" si="15"/>
        <v>NA</v>
      </c>
      <c r="CE23" s="32"/>
      <c r="CF23" s="32"/>
      <c r="CG23" s="33" t="str">
        <f t="shared" si="16"/>
        <v>NA</v>
      </c>
      <c r="CH23" s="32"/>
      <c r="CI23" s="32"/>
      <c r="CJ23" s="33" t="str">
        <f t="shared" si="17"/>
        <v>NA</v>
      </c>
      <c r="CK23" s="32"/>
      <c r="CL23" s="32"/>
      <c r="CM23" s="33" t="str">
        <f t="shared" si="18"/>
        <v>NA</v>
      </c>
      <c r="CN23" s="32"/>
      <c r="CO23" s="32"/>
      <c r="CP23" s="33" t="str">
        <f t="shared" si="19"/>
        <v>NA</v>
      </c>
      <c r="CQ23" s="32"/>
      <c r="CR23" s="32"/>
      <c r="CS23" s="33" t="str">
        <f t="shared" si="20"/>
        <v>NA</v>
      </c>
      <c r="CT23" s="32"/>
      <c r="CU23" s="32"/>
      <c r="CV23" s="33" t="str">
        <f t="shared" si="21"/>
        <v>NA</v>
      </c>
      <c r="CW23" s="32"/>
      <c r="CX23" s="32"/>
      <c r="CY23" s="33" t="str">
        <f t="shared" si="22"/>
        <v>NA</v>
      </c>
      <c r="CZ23" s="32"/>
      <c r="DA23" s="32"/>
      <c r="DB23" s="33" t="str">
        <f t="shared" si="23"/>
        <v>NA</v>
      </c>
      <c r="DC23" s="32"/>
      <c r="DD23" s="32"/>
      <c r="DE23" s="33" t="str">
        <f t="shared" si="24"/>
        <v>NA</v>
      </c>
      <c r="DF23" s="32"/>
      <c r="DG23" s="32"/>
      <c r="DH23" s="33" t="str">
        <f t="shared" si="41"/>
        <v>NA</v>
      </c>
      <c r="DI23" s="32"/>
    </row>
    <row r="24" spans="1:113" ht="15" thickBot="1" x14ac:dyDescent="0.4">
      <c r="A24" s="94" t="s">
        <v>219</v>
      </c>
      <c r="B24" s="95">
        <v>45419</v>
      </c>
      <c r="C24" s="9" t="s">
        <v>216</v>
      </c>
      <c r="D24" s="11" t="s">
        <v>158</v>
      </c>
      <c r="E24" s="11">
        <v>3</v>
      </c>
      <c r="F24" s="75" t="str">
        <f t="shared" si="26"/>
        <v>L3</v>
      </c>
      <c r="G24" s="11">
        <v>6</v>
      </c>
      <c r="H24" s="11">
        <v>14</v>
      </c>
      <c r="I24" s="12">
        <v>0.4375</v>
      </c>
      <c r="J24" s="12">
        <v>0.48888888888888887</v>
      </c>
      <c r="K24" s="13">
        <f>VLOOKUP(F24,LATLON!$A$2:$C$19,2)</f>
        <v>-5.4793599999999998</v>
      </c>
      <c r="L24" s="13">
        <f>VLOOKUP(F24,LATLON!$A$2:$C$19,3)</f>
        <v>119.312033</v>
      </c>
      <c r="M24" s="11">
        <v>73</v>
      </c>
      <c r="N24" s="11">
        <v>60</v>
      </c>
      <c r="O24" s="11" t="s">
        <v>211</v>
      </c>
      <c r="P24" s="11">
        <v>3</v>
      </c>
      <c r="Q24" s="12">
        <f t="shared" si="27"/>
        <v>5.1388888888888873E-2</v>
      </c>
      <c r="R24" s="12" t="s">
        <v>201</v>
      </c>
      <c r="S24" s="11" t="s">
        <v>200</v>
      </c>
      <c r="T24" s="11">
        <v>0.81</v>
      </c>
      <c r="U24" s="11" t="s">
        <v>181</v>
      </c>
      <c r="V24" s="11"/>
      <c r="W24" s="79">
        <v>2.3136574074074077E-2</v>
      </c>
      <c r="X24" s="69">
        <v>2.4328703703703703E-2</v>
      </c>
      <c r="Y24" s="69">
        <v>5.3240740740740748E-3</v>
      </c>
      <c r="Z24" s="69"/>
      <c r="AA24" s="69"/>
      <c r="AB24" s="69"/>
      <c r="AC24" s="23">
        <f t="shared" si="28"/>
        <v>5.2789351851851851E-2</v>
      </c>
      <c r="AD24" s="80">
        <v>3.9120370370370368E-3</v>
      </c>
      <c r="AE24" s="80">
        <v>5.3240740740740748E-3</v>
      </c>
      <c r="AF24" s="23">
        <f t="shared" si="29"/>
        <v>4.355324074074074E-2</v>
      </c>
      <c r="AG24" s="24">
        <v>100</v>
      </c>
      <c r="AH24" s="24">
        <v>95</v>
      </c>
      <c r="AI24" s="25"/>
      <c r="AJ24" s="32">
        <v>5</v>
      </c>
      <c r="AK24" s="30">
        <v>4</v>
      </c>
      <c r="AL24" s="32">
        <v>1</v>
      </c>
      <c r="AM24" s="34">
        <v>4.0729166666666664E-2</v>
      </c>
      <c r="AN24" s="33">
        <f t="shared" si="30"/>
        <v>3.681712962962963E-2</v>
      </c>
      <c r="AO24" s="32">
        <v>19</v>
      </c>
      <c r="AP24" s="34">
        <v>3.9120370370370368E-3</v>
      </c>
      <c r="AQ24" s="33">
        <f t="shared" si="31"/>
        <v>0</v>
      </c>
      <c r="AR24" s="32"/>
      <c r="AS24" s="32"/>
      <c r="AT24" s="33" t="str">
        <f t="shared" si="32"/>
        <v>NA</v>
      </c>
      <c r="AU24" s="32"/>
      <c r="AV24" s="32"/>
      <c r="AW24" s="33" t="str">
        <f t="shared" si="33"/>
        <v>NA</v>
      </c>
      <c r="AX24" s="32"/>
      <c r="AY24" s="32"/>
      <c r="AZ24" s="33" t="str">
        <f t="shared" si="5"/>
        <v>NA</v>
      </c>
      <c r="BA24" s="32">
        <v>1</v>
      </c>
      <c r="BB24" s="34">
        <v>1.9745370370370371E-2</v>
      </c>
      <c r="BC24" s="33">
        <f t="shared" si="34"/>
        <v>1.5833333333333335E-2</v>
      </c>
      <c r="BD24" s="32"/>
      <c r="BE24" s="32"/>
      <c r="BF24" s="33" t="str">
        <f t="shared" si="35"/>
        <v>NA</v>
      </c>
      <c r="BG24" s="32"/>
      <c r="BH24" s="32"/>
      <c r="BI24" s="33" t="str">
        <f t="shared" si="36"/>
        <v>NA</v>
      </c>
      <c r="BJ24" s="31">
        <v>2</v>
      </c>
      <c r="BK24" s="34">
        <v>2.1944444444444447E-2</v>
      </c>
      <c r="BL24" s="41">
        <f t="shared" si="37"/>
        <v>1.803240740740741E-2</v>
      </c>
      <c r="BM24" s="32"/>
      <c r="BN24" s="32"/>
      <c r="BO24" s="33" t="str">
        <f t="shared" si="38"/>
        <v>NA</v>
      </c>
      <c r="BP24" s="32"/>
      <c r="BQ24" s="32"/>
      <c r="BR24" s="33" t="str">
        <f t="shared" si="39"/>
        <v>NA</v>
      </c>
      <c r="BS24" s="32"/>
      <c r="BT24" s="32"/>
      <c r="BU24" s="33" t="str">
        <f t="shared" si="40"/>
        <v>NA</v>
      </c>
      <c r="BV24" s="32"/>
      <c r="BW24" s="32"/>
      <c r="BX24" s="33" t="str">
        <f t="shared" si="13"/>
        <v>NA</v>
      </c>
      <c r="BY24" s="32">
        <v>1</v>
      </c>
      <c r="BZ24" s="34">
        <v>1.2569444444444444E-2</v>
      </c>
      <c r="CA24" s="33">
        <f t="shared" si="14"/>
        <v>8.6574074074074071E-3</v>
      </c>
      <c r="CB24" s="32"/>
      <c r="CC24" s="32"/>
      <c r="CD24" s="33" t="str">
        <f t="shared" si="15"/>
        <v>NA</v>
      </c>
      <c r="CE24" s="32"/>
      <c r="CF24" s="32"/>
      <c r="CG24" s="33" t="str">
        <f t="shared" si="16"/>
        <v>NA</v>
      </c>
      <c r="CH24" s="32"/>
      <c r="CI24" s="32"/>
      <c r="CJ24" s="33" t="str">
        <f t="shared" si="17"/>
        <v>NA</v>
      </c>
      <c r="CK24" s="32"/>
      <c r="CL24" s="32"/>
      <c r="CM24" s="33" t="str">
        <f t="shared" si="18"/>
        <v>NA</v>
      </c>
      <c r="CN24" s="32"/>
      <c r="CO24" s="32"/>
      <c r="CP24" s="33" t="str">
        <f t="shared" si="19"/>
        <v>NA</v>
      </c>
      <c r="CQ24" s="32"/>
      <c r="CR24" s="32"/>
      <c r="CS24" s="33" t="str">
        <f t="shared" si="20"/>
        <v>NA</v>
      </c>
      <c r="CT24" s="32"/>
      <c r="CU24" s="32"/>
      <c r="CV24" s="33" t="str">
        <f t="shared" si="21"/>
        <v>NA</v>
      </c>
      <c r="CW24" s="32"/>
      <c r="CX24" s="32"/>
      <c r="CY24" s="33" t="str">
        <f t="shared" si="22"/>
        <v>NA</v>
      </c>
      <c r="CZ24" s="32"/>
      <c r="DA24" s="32"/>
      <c r="DB24" s="33" t="str">
        <f t="shared" si="23"/>
        <v>NA</v>
      </c>
      <c r="DC24" s="32">
        <v>2</v>
      </c>
      <c r="DD24" s="34">
        <v>4.0162037037037033E-3</v>
      </c>
      <c r="DE24" s="33">
        <f t="shared" si="24"/>
        <v>1.0416666666666647E-4</v>
      </c>
      <c r="DF24" s="32"/>
      <c r="DG24" s="34"/>
      <c r="DH24" s="33" t="str">
        <f t="shared" si="41"/>
        <v>NA</v>
      </c>
      <c r="DI24" s="32"/>
    </row>
    <row r="25" spans="1:113" ht="15" thickBot="1" x14ac:dyDescent="0.4">
      <c r="F25" s="75" t="str">
        <f t="shared" si="26"/>
        <v/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E11" sqref="E11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212</v>
      </c>
      <c r="C2" s="86">
        <v>45358</v>
      </c>
      <c r="D2" s="55">
        <v>0.37013888888888885</v>
      </c>
    </row>
    <row r="3" spans="1:5" x14ac:dyDescent="0.35">
      <c r="A3" t="s">
        <v>96</v>
      </c>
      <c r="B3">
        <v>21370988</v>
      </c>
      <c r="C3" s="86">
        <v>45358</v>
      </c>
      <c r="D3" s="55">
        <v>0.4861111111111111</v>
      </c>
    </row>
    <row r="4" spans="1:5" x14ac:dyDescent="0.35">
      <c r="A4" t="s">
        <v>112</v>
      </c>
      <c r="B4">
        <v>21370986</v>
      </c>
      <c r="C4" s="86">
        <v>45358</v>
      </c>
      <c r="D4" s="55">
        <v>0.4770833333333333</v>
      </c>
      <c r="E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987A-CB62-463B-AD17-8995D7A9FEF7}">
  <dimension ref="A1:Q19"/>
  <sheetViews>
    <sheetView topLeftCell="C1" workbookViewId="0">
      <selection activeCell="M20" sqref="M2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34</v>
      </c>
      <c r="D1" t="s">
        <v>35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</row>
    <row r="2" spans="1:17" x14ac:dyDescent="0.35">
      <c r="A2" s="86">
        <v>45358</v>
      </c>
      <c r="B2" t="s">
        <v>147</v>
      </c>
      <c r="C2" t="s">
        <v>154</v>
      </c>
      <c r="D2">
        <v>6</v>
      </c>
      <c r="E2">
        <v>0</v>
      </c>
      <c r="F2" t="s">
        <v>155</v>
      </c>
      <c r="G2" t="s">
        <v>156</v>
      </c>
      <c r="H2" t="s">
        <v>154</v>
      </c>
      <c r="I2" t="s">
        <v>157</v>
      </c>
      <c r="J2" t="s">
        <v>155</v>
      </c>
      <c r="K2">
        <v>0</v>
      </c>
      <c r="L2">
        <v>61.49</v>
      </c>
      <c r="M2">
        <v>16.100000000000001</v>
      </c>
      <c r="N2">
        <v>0</v>
      </c>
      <c r="O2">
        <v>0</v>
      </c>
      <c r="P2">
        <f>AVERAGE(K2:O2)</f>
        <v>15.518000000000001</v>
      </c>
      <c r="Q2">
        <v>15.518000000000001</v>
      </c>
    </row>
    <row r="3" spans="1:17" x14ac:dyDescent="0.35">
      <c r="A3" s="86">
        <v>45358</v>
      </c>
      <c r="B3" t="s">
        <v>147</v>
      </c>
      <c r="C3" t="s">
        <v>154</v>
      </c>
      <c r="D3">
        <v>5</v>
      </c>
      <c r="E3">
        <v>0</v>
      </c>
      <c r="F3" t="s">
        <v>157</v>
      </c>
      <c r="G3" t="s">
        <v>155</v>
      </c>
      <c r="H3" t="s">
        <v>156</v>
      </c>
      <c r="I3" t="s">
        <v>154</v>
      </c>
      <c r="J3" t="s">
        <v>157</v>
      </c>
      <c r="K3">
        <v>12.59</v>
      </c>
      <c r="L3">
        <v>70.989999999999995</v>
      </c>
      <c r="M3">
        <v>9.67</v>
      </c>
      <c r="N3">
        <v>0</v>
      </c>
      <c r="O3">
        <v>2.97</v>
      </c>
      <c r="P3">
        <f t="shared" ref="P3:P19" si="0">AVERAGE(K3:O3)</f>
        <v>19.244</v>
      </c>
      <c r="Q3">
        <v>19.242999999999999</v>
      </c>
    </row>
    <row r="4" spans="1:17" x14ac:dyDescent="0.35">
      <c r="A4" s="86">
        <v>45358</v>
      </c>
      <c r="B4" t="s">
        <v>147</v>
      </c>
      <c r="C4" t="s">
        <v>154</v>
      </c>
      <c r="D4">
        <v>4</v>
      </c>
      <c r="E4">
        <v>0</v>
      </c>
      <c r="F4" t="s">
        <v>155</v>
      </c>
      <c r="G4" t="s">
        <v>156</v>
      </c>
      <c r="H4" t="s">
        <v>154</v>
      </c>
      <c r="I4" t="s">
        <v>157</v>
      </c>
      <c r="J4" t="s">
        <v>155</v>
      </c>
      <c r="K4">
        <v>12.86</v>
      </c>
      <c r="L4">
        <v>77.05</v>
      </c>
      <c r="M4">
        <v>0</v>
      </c>
      <c r="N4">
        <v>0</v>
      </c>
      <c r="O4">
        <v>26.51</v>
      </c>
      <c r="P4">
        <f t="shared" si="0"/>
        <v>23.283999999999999</v>
      </c>
      <c r="Q4">
        <v>23.282</v>
      </c>
    </row>
    <row r="5" spans="1:17" x14ac:dyDescent="0.35">
      <c r="A5" s="86">
        <v>45358</v>
      </c>
      <c r="B5" t="s">
        <v>147</v>
      </c>
      <c r="C5" t="s">
        <v>158</v>
      </c>
      <c r="D5">
        <v>6</v>
      </c>
      <c r="E5">
        <v>0</v>
      </c>
      <c r="F5" t="s">
        <v>154</v>
      </c>
      <c r="G5" t="s">
        <v>157</v>
      </c>
      <c r="H5" t="s">
        <v>155</v>
      </c>
      <c r="I5" t="s">
        <v>156</v>
      </c>
      <c r="J5" t="s">
        <v>154</v>
      </c>
      <c r="K5">
        <v>75.41</v>
      </c>
      <c r="L5">
        <v>78.180000000000007</v>
      </c>
      <c r="M5">
        <v>78.06</v>
      </c>
      <c r="N5">
        <v>2.33</v>
      </c>
      <c r="O5">
        <v>65.44</v>
      </c>
      <c r="P5">
        <f t="shared" si="0"/>
        <v>59.884</v>
      </c>
      <c r="Q5">
        <v>59.884999999999998</v>
      </c>
    </row>
    <row r="6" spans="1:17" x14ac:dyDescent="0.35">
      <c r="A6" s="86">
        <v>45358</v>
      </c>
      <c r="B6" t="s">
        <v>147</v>
      </c>
      <c r="C6" t="s">
        <v>159</v>
      </c>
      <c r="D6">
        <v>4</v>
      </c>
      <c r="E6">
        <v>0</v>
      </c>
      <c r="F6" t="s">
        <v>156</v>
      </c>
      <c r="G6" t="s">
        <v>154</v>
      </c>
      <c r="H6" t="s">
        <v>157</v>
      </c>
      <c r="I6" t="s">
        <v>155</v>
      </c>
      <c r="J6" t="s">
        <v>156</v>
      </c>
      <c r="K6">
        <v>44.83</v>
      </c>
      <c r="L6">
        <v>81.88</v>
      </c>
      <c r="M6">
        <v>6.25</v>
      </c>
      <c r="N6">
        <v>0</v>
      </c>
      <c r="O6">
        <v>80.7</v>
      </c>
      <c r="P6">
        <f t="shared" si="0"/>
        <v>42.731999999999992</v>
      </c>
      <c r="Q6">
        <v>42.731999999999999</v>
      </c>
    </row>
    <row r="7" spans="1:17" x14ac:dyDescent="0.35">
      <c r="A7" s="86">
        <v>45358</v>
      </c>
      <c r="B7" t="s">
        <v>147</v>
      </c>
      <c r="C7" t="s">
        <v>159</v>
      </c>
      <c r="D7">
        <v>5</v>
      </c>
      <c r="E7">
        <v>0</v>
      </c>
      <c r="F7" t="s">
        <v>155</v>
      </c>
      <c r="G7" t="s">
        <v>156</v>
      </c>
      <c r="H7" t="s">
        <v>154</v>
      </c>
      <c r="I7" t="s">
        <v>157</v>
      </c>
      <c r="J7" t="s">
        <v>155</v>
      </c>
      <c r="K7">
        <v>49.21</v>
      </c>
      <c r="L7">
        <v>78.92</v>
      </c>
      <c r="M7">
        <v>7.92</v>
      </c>
      <c r="N7">
        <v>0</v>
      </c>
      <c r="O7">
        <v>0</v>
      </c>
      <c r="P7">
        <f t="shared" si="0"/>
        <v>27.209999999999997</v>
      </c>
      <c r="Q7">
        <v>27.21</v>
      </c>
    </row>
    <row r="8" spans="1:17" x14ac:dyDescent="0.35">
      <c r="A8" s="86">
        <v>45358</v>
      </c>
      <c r="B8" t="s">
        <v>147</v>
      </c>
      <c r="C8" t="s">
        <v>158</v>
      </c>
      <c r="D8">
        <v>5</v>
      </c>
      <c r="E8">
        <v>0</v>
      </c>
      <c r="F8" t="s">
        <v>156</v>
      </c>
      <c r="G8" t="s">
        <v>154</v>
      </c>
      <c r="H8" t="s">
        <v>157</v>
      </c>
      <c r="I8" t="s">
        <v>155</v>
      </c>
      <c r="J8" t="s">
        <v>156</v>
      </c>
      <c r="K8">
        <v>72.66</v>
      </c>
      <c r="L8">
        <v>80.25</v>
      </c>
      <c r="M8">
        <v>72.400000000000006</v>
      </c>
      <c r="N8">
        <v>9.26</v>
      </c>
      <c r="O8">
        <v>19.3</v>
      </c>
      <c r="P8">
        <f t="shared" si="0"/>
        <v>50.774000000000001</v>
      </c>
      <c r="Q8">
        <v>50.771999999999998</v>
      </c>
    </row>
    <row r="9" spans="1:17" x14ac:dyDescent="0.35">
      <c r="A9" s="86">
        <v>45358</v>
      </c>
      <c r="B9" t="s">
        <v>147</v>
      </c>
      <c r="C9" t="s">
        <v>159</v>
      </c>
      <c r="D9">
        <v>6</v>
      </c>
      <c r="E9">
        <v>0</v>
      </c>
      <c r="F9" t="s">
        <v>155</v>
      </c>
      <c r="G9" t="s">
        <v>156</v>
      </c>
      <c r="H9" t="s">
        <v>154</v>
      </c>
      <c r="I9" t="s">
        <v>157</v>
      </c>
      <c r="J9" t="s">
        <v>155</v>
      </c>
      <c r="K9">
        <v>69.12</v>
      </c>
      <c r="L9">
        <v>53.82</v>
      </c>
      <c r="M9">
        <v>10.72</v>
      </c>
      <c r="N9">
        <v>0</v>
      </c>
      <c r="O9">
        <v>16.77</v>
      </c>
      <c r="P9">
        <f t="shared" si="0"/>
        <v>30.086000000000002</v>
      </c>
      <c r="Q9">
        <v>30.085999999999999</v>
      </c>
    </row>
    <row r="10" spans="1:17" x14ac:dyDescent="0.35">
      <c r="A10" s="86">
        <v>45358</v>
      </c>
      <c r="B10" t="s">
        <v>147</v>
      </c>
      <c r="C10" t="s">
        <v>158</v>
      </c>
      <c r="D10">
        <v>4</v>
      </c>
      <c r="E10">
        <v>0</v>
      </c>
      <c r="F10" t="s">
        <v>157</v>
      </c>
      <c r="G10" t="s">
        <v>155</v>
      </c>
      <c r="H10" t="s">
        <v>156</v>
      </c>
      <c r="I10" t="s">
        <v>154</v>
      </c>
      <c r="J10" t="s">
        <v>157</v>
      </c>
      <c r="K10">
        <v>36.270000000000003</v>
      </c>
      <c r="L10">
        <v>71.72</v>
      </c>
      <c r="M10">
        <v>53.73</v>
      </c>
      <c r="N10">
        <v>8.65</v>
      </c>
      <c r="O10">
        <v>74.959999999999994</v>
      </c>
      <c r="P10">
        <f t="shared" si="0"/>
        <v>49.065999999999995</v>
      </c>
      <c r="Q10">
        <v>49.066000000000003</v>
      </c>
    </row>
    <row r="11" spans="1:17" x14ac:dyDescent="0.35">
      <c r="A11" s="86">
        <v>45389</v>
      </c>
      <c r="B11" t="s">
        <v>191</v>
      </c>
      <c r="C11" t="s">
        <v>154</v>
      </c>
      <c r="D11">
        <v>1</v>
      </c>
      <c r="E11">
        <v>0</v>
      </c>
      <c r="F11" t="s">
        <v>156</v>
      </c>
      <c r="G11" t="s">
        <v>154</v>
      </c>
      <c r="H11" t="s">
        <v>157</v>
      </c>
      <c r="I11" t="s">
        <v>155</v>
      </c>
      <c r="J11" t="s">
        <v>156</v>
      </c>
      <c r="K11">
        <v>37.89</v>
      </c>
      <c r="L11">
        <v>75.040000000000006</v>
      </c>
      <c r="M11">
        <v>62.14</v>
      </c>
      <c r="N11">
        <v>33.85</v>
      </c>
      <c r="O11">
        <v>37.19</v>
      </c>
      <c r="P11">
        <f t="shared" si="0"/>
        <v>49.221999999999994</v>
      </c>
      <c r="Q11">
        <v>49.222000000000001</v>
      </c>
    </row>
    <row r="12" spans="1:17" x14ac:dyDescent="0.35">
      <c r="A12" s="86">
        <v>45389</v>
      </c>
      <c r="B12" t="s">
        <v>191</v>
      </c>
      <c r="C12" t="s">
        <v>154</v>
      </c>
      <c r="D12">
        <v>2</v>
      </c>
      <c r="E12">
        <v>0</v>
      </c>
      <c r="F12" t="s">
        <v>154</v>
      </c>
      <c r="G12" t="s">
        <v>157</v>
      </c>
      <c r="H12" t="s">
        <v>155</v>
      </c>
      <c r="I12" t="s">
        <v>156</v>
      </c>
      <c r="J12" t="s">
        <v>154</v>
      </c>
      <c r="K12">
        <v>41.83</v>
      </c>
      <c r="L12">
        <v>68.900000000000006</v>
      </c>
      <c r="M12">
        <v>43.58</v>
      </c>
      <c r="N12">
        <v>0.06</v>
      </c>
      <c r="O12">
        <v>4.9000000000000004</v>
      </c>
      <c r="P12">
        <f t="shared" si="0"/>
        <v>31.854000000000003</v>
      </c>
      <c r="Q12">
        <v>31.856000000000002</v>
      </c>
    </row>
    <row r="13" spans="1:17" x14ac:dyDescent="0.35">
      <c r="A13" s="86">
        <v>45389</v>
      </c>
      <c r="B13" t="s">
        <v>191</v>
      </c>
      <c r="C13" t="s">
        <v>154</v>
      </c>
      <c r="D13">
        <v>3</v>
      </c>
      <c r="E13">
        <v>0</v>
      </c>
      <c r="F13" t="s">
        <v>155</v>
      </c>
      <c r="G13" t="s">
        <v>156</v>
      </c>
      <c r="H13" t="s">
        <v>154</v>
      </c>
      <c r="I13" t="s">
        <v>157</v>
      </c>
      <c r="J13" t="s">
        <v>155</v>
      </c>
      <c r="K13">
        <v>62.42</v>
      </c>
      <c r="L13">
        <v>80.2</v>
      </c>
      <c r="M13">
        <v>30.9</v>
      </c>
      <c r="N13">
        <v>0.85</v>
      </c>
      <c r="O13">
        <v>8.2200000000000006</v>
      </c>
      <c r="P13">
        <f t="shared" si="0"/>
        <v>36.518000000000001</v>
      </c>
      <c r="Q13">
        <v>36.518000000000001</v>
      </c>
    </row>
    <row r="14" spans="1:17" x14ac:dyDescent="0.35">
      <c r="A14" s="86">
        <v>45419</v>
      </c>
      <c r="B14" t="s">
        <v>191</v>
      </c>
      <c r="C14" t="s">
        <v>159</v>
      </c>
      <c r="D14">
        <v>3</v>
      </c>
      <c r="E14">
        <v>0</v>
      </c>
      <c r="F14" t="s">
        <v>156</v>
      </c>
      <c r="G14" t="s">
        <v>154</v>
      </c>
      <c r="H14" t="s">
        <v>157</v>
      </c>
      <c r="I14" t="s">
        <v>155</v>
      </c>
      <c r="J14" t="s">
        <v>156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  <c r="Q14">
        <v>0</v>
      </c>
    </row>
    <row r="15" spans="1:17" x14ac:dyDescent="0.35">
      <c r="A15" s="86">
        <v>45419</v>
      </c>
      <c r="B15" t="s">
        <v>191</v>
      </c>
      <c r="C15" t="s">
        <v>159</v>
      </c>
      <c r="D15">
        <v>2</v>
      </c>
      <c r="E15">
        <v>0</v>
      </c>
      <c r="F15" t="s">
        <v>157</v>
      </c>
      <c r="G15" t="s">
        <v>155</v>
      </c>
      <c r="H15" t="s">
        <v>156</v>
      </c>
      <c r="I15" t="s">
        <v>154</v>
      </c>
      <c r="J15" t="s">
        <v>157</v>
      </c>
      <c r="K15">
        <v>0.21</v>
      </c>
      <c r="L15">
        <v>0</v>
      </c>
      <c r="M15">
        <v>0</v>
      </c>
      <c r="N15">
        <v>0</v>
      </c>
      <c r="O15">
        <v>0</v>
      </c>
      <c r="P15">
        <f t="shared" si="0"/>
        <v>4.1999999999999996E-2</v>
      </c>
      <c r="Q15">
        <v>4.2000000000000003E-2</v>
      </c>
    </row>
    <row r="16" spans="1:17" x14ac:dyDescent="0.35">
      <c r="A16" s="86">
        <v>45419</v>
      </c>
      <c r="B16" t="s">
        <v>191</v>
      </c>
      <c r="C16" t="s">
        <v>158</v>
      </c>
      <c r="D16">
        <v>2</v>
      </c>
      <c r="E16">
        <v>0</v>
      </c>
      <c r="F16" t="s">
        <v>157</v>
      </c>
      <c r="G16" t="s">
        <v>155</v>
      </c>
      <c r="H16" t="s">
        <v>156</v>
      </c>
      <c r="I16" t="s">
        <v>154</v>
      </c>
      <c r="J16" t="s">
        <v>157</v>
      </c>
      <c r="K16">
        <v>67.73</v>
      </c>
      <c r="L16">
        <v>72.59</v>
      </c>
      <c r="M16">
        <v>69.63</v>
      </c>
      <c r="N16">
        <v>72.52</v>
      </c>
      <c r="O16">
        <v>68.09</v>
      </c>
      <c r="P16">
        <f t="shared" si="0"/>
        <v>70.111999999999995</v>
      </c>
      <c r="Q16">
        <v>70.114000000000004</v>
      </c>
    </row>
    <row r="17" spans="1:17" x14ac:dyDescent="0.35">
      <c r="A17" s="86">
        <v>45419</v>
      </c>
      <c r="B17" t="s">
        <v>191</v>
      </c>
      <c r="C17" t="s">
        <v>158</v>
      </c>
      <c r="D17">
        <v>1</v>
      </c>
      <c r="E17">
        <v>0</v>
      </c>
      <c r="F17" t="s">
        <v>154</v>
      </c>
      <c r="G17" t="s">
        <v>157</v>
      </c>
      <c r="H17" t="s">
        <v>155</v>
      </c>
      <c r="I17" t="s">
        <v>156</v>
      </c>
      <c r="J17" t="s">
        <v>154</v>
      </c>
      <c r="K17">
        <v>66.52</v>
      </c>
      <c r="L17">
        <v>75.959999999999994</v>
      </c>
      <c r="M17">
        <v>76.7</v>
      </c>
      <c r="N17">
        <v>65.78</v>
      </c>
      <c r="O17">
        <v>75.989999999999995</v>
      </c>
      <c r="P17">
        <f t="shared" si="0"/>
        <v>72.190000000000012</v>
      </c>
      <c r="Q17">
        <v>72.192999999999998</v>
      </c>
    </row>
    <row r="18" spans="1:17" x14ac:dyDescent="0.35">
      <c r="A18" s="86">
        <v>45419</v>
      </c>
      <c r="B18" t="s">
        <v>191</v>
      </c>
      <c r="C18" t="s">
        <v>159</v>
      </c>
      <c r="D18">
        <v>1</v>
      </c>
      <c r="E18">
        <v>0</v>
      </c>
      <c r="F18" t="s">
        <v>156</v>
      </c>
      <c r="G18" t="s">
        <v>154</v>
      </c>
      <c r="H18" t="s">
        <v>157</v>
      </c>
      <c r="I18" t="s">
        <v>155</v>
      </c>
      <c r="J18" t="s">
        <v>156</v>
      </c>
      <c r="K18">
        <v>0.14000000000000001</v>
      </c>
      <c r="L18">
        <v>7.0000000000000007E-2</v>
      </c>
      <c r="M18">
        <v>0</v>
      </c>
      <c r="N18">
        <v>0.04</v>
      </c>
      <c r="O18">
        <v>0</v>
      </c>
      <c r="P18">
        <f t="shared" si="0"/>
        <v>0.05</v>
      </c>
      <c r="Q18">
        <v>0.05</v>
      </c>
    </row>
    <row r="19" spans="1:17" x14ac:dyDescent="0.35">
      <c r="A19" s="86">
        <v>45419</v>
      </c>
      <c r="B19" t="s">
        <v>191</v>
      </c>
      <c r="C19" t="s">
        <v>158</v>
      </c>
      <c r="D19">
        <v>3</v>
      </c>
      <c r="E19">
        <v>0</v>
      </c>
      <c r="F19" t="s">
        <v>154</v>
      </c>
      <c r="G19" t="s">
        <v>157</v>
      </c>
      <c r="H19" t="s">
        <v>155</v>
      </c>
      <c r="I19" t="s">
        <v>156</v>
      </c>
      <c r="J19" t="s">
        <v>154</v>
      </c>
      <c r="K19">
        <v>67.02</v>
      </c>
      <c r="L19">
        <v>71.319999999999993</v>
      </c>
      <c r="M19">
        <v>69.08</v>
      </c>
      <c r="N19">
        <v>67.459999999999994</v>
      </c>
      <c r="O19">
        <v>63.25</v>
      </c>
      <c r="P19">
        <f t="shared" si="0"/>
        <v>67.625999999999991</v>
      </c>
      <c r="Q19">
        <v>67.628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U22"/>
  <sheetViews>
    <sheetView workbookViewId="0">
      <selection activeCell="D3" sqref="D3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3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59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2" t="s">
        <v>68</v>
      </c>
      <c r="B2" s="43" t="s">
        <v>69</v>
      </c>
      <c r="C2" s="44" t="s">
        <v>70</v>
      </c>
      <c r="D2" s="45" t="s">
        <v>71</v>
      </c>
      <c r="E2" s="74" t="s">
        <v>145</v>
      </c>
      <c r="F2" s="44" t="s">
        <v>72</v>
      </c>
      <c r="G2" s="44"/>
      <c r="H2" s="46" t="s">
        <v>73</v>
      </c>
      <c r="I2" s="44" t="s">
        <v>74</v>
      </c>
      <c r="J2" s="7" t="s">
        <v>145</v>
      </c>
      <c r="K2" s="7" t="s">
        <v>145</v>
      </c>
      <c r="L2" s="44" t="s">
        <v>89</v>
      </c>
      <c r="M2" s="44" t="s">
        <v>89</v>
      </c>
      <c r="N2" s="44" t="s">
        <v>76</v>
      </c>
      <c r="O2" s="44" t="s">
        <v>75</v>
      </c>
      <c r="P2" s="6" t="s">
        <v>145</v>
      </c>
      <c r="Q2" s="46" t="s">
        <v>146</v>
      </c>
      <c r="R2" s="44" t="s">
        <v>90</v>
      </c>
      <c r="S2" s="44" t="s">
        <v>77</v>
      </c>
      <c r="T2" s="44" t="s">
        <v>77</v>
      </c>
      <c r="U2" s="47"/>
      <c r="V2" s="48" t="s">
        <v>78</v>
      </c>
      <c r="W2" s="49" t="s">
        <v>78</v>
      </c>
      <c r="X2" s="49" t="s">
        <v>78</v>
      </c>
      <c r="Y2" s="49" t="s">
        <v>78</v>
      </c>
      <c r="Z2" s="49" t="s">
        <v>78</v>
      </c>
      <c r="AA2" s="49" t="s">
        <v>78</v>
      </c>
      <c r="AB2" s="20" t="s">
        <v>145</v>
      </c>
      <c r="AC2" s="49" t="s">
        <v>79</v>
      </c>
      <c r="AD2" s="49" t="s">
        <v>80</v>
      </c>
      <c r="AE2" s="20" t="e">
        <f t="shared" ref="AE2:AE22" si="0">AB2-AC2-AD2</f>
        <v>#VALUE!</v>
      </c>
      <c r="AF2" s="50" t="s">
        <v>82</v>
      </c>
      <c r="AG2" s="50" t="s">
        <v>81</v>
      </c>
      <c r="AH2" s="22"/>
      <c r="AI2" s="51" t="s">
        <v>83</v>
      </c>
      <c r="AJ2" s="52" t="s">
        <v>83</v>
      </c>
      <c r="AK2" s="53" t="s">
        <v>84</v>
      </c>
      <c r="AL2" s="54" t="s">
        <v>85</v>
      </c>
      <c r="AM2" s="56" t="s">
        <v>145</v>
      </c>
      <c r="AO2" s="84"/>
      <c r="AP2" s="84"/>
      <c r="AS2" s="84"/>
      <c r="AV2" s="84"/>
      <c r="AY2" s="84"/>
      <c r="BB2" s="84"/>
      <c r="BE2" s="84"/>
      <c r="BH2" s="84"/>
      <c r="BK2" s="84"/>
      <c r="BN2" s="84"/>
      <c r="BQ2" s="84"/>
      <c r="BS2" s="55"/>
      <c r="BT2" s="84"/>
      <c r="BW2" s="84"/>
      <c r="BY2" s="84"/>
      <c r="BZ2" s="84"/>
      <c r="CB2" s="85"/>
      <c r="CC2" s="84"/>
      <c r="CE2" s="85"/>
      <c r="CF2" s="84"/>
      <c r="CH2" s="85"/>
      <c r="CI2" s="84"/>
      <c r="CK2" s="85"/>
      <c r="CL2" s="84"/>
      <c r="CN2" s="85"/>
      <c r="CO2" s="84"/>
      <c r="CQ2" s="85"/>
      <c r="CR2" s="84"/>
      <c r="CT2" s="85"/>
      <c r="CU2" s="84"/>
    </row>
    <row r="3" spans="1:99" x14ac:dyDescent="0.35">
      <c r="A3" s="9"/>
      <c r="B3" s="9"/>
      <c r="C3" s="5"/>
      <c r="D3" s="5"/>
      <c r="E3" s="74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6" t="str">
        <f t="shared" ref="AM3:AM22" si="4">IF(AK3=0,"NA",AL3-$AC3)</f>
        <v>NA</v>
      </c>
      <c r="AP3" s="84"/>
      <c r="AS3" s="84"/>
      <c r="AV3" s="84"/>
      <c r="AY3" s="84"/>
      <c r="BB3" s="84"/>
      <c r="BE3" s="84"/>
      <c r="BH3" s="84"/>
      <c r="BK3" s="84"/>
      <c r="BN3" s="84"/>
      <c r="BQ3" s="84"/>
      <c r="BT3" s="84"/>
      <c r="BW3" s="84"/>
      <c r="BY3" s="84"/>
      <c r="BZ3" s="84"/>
      <c r="CC3" s="84"/>
      <c r="CF3" s="84"/>
      <c r="CI3" s="84"/>
      <c r="CL3" s="84"/>
      <c r="CO3" s="84"/>
      <c r="CR3" s="84"/>
      <c r="CU3" s="84"/>
    </row>
    <row r="4" spans="1:99" x14ac:dyDescent="0.35">
      <c r="A4" s="9"/>
      <c r="B4" s="9"/>
      <c r="C4" s="5"/>
      <c r="D4" s="5"/>
      <c r="E4" s="74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6" t="str">
        <f t="shared" si="4"/>
        <v>NA</v>
      </c>
      <c r="AP4" s="84"/>
      <c r="AS4" s="84"/>
      <c r="AV4" s="84"/>
      <c r="AY4" s="84"/>
      <c r="BB4" s="84"/>
      <c r="BE4" s="84"/>
      <c r="BG4" s="85"/>
      <c r="BH4" s="84"/>
      <c r="BJ4" s="85"/>
      <c r="BK4" s="84"/>
      <c r="BN4" s="84"/>
      <c r="BQ4" s="84"/>
      <c r="BT4" s="84"/>
      <c r="BW4" s="84"/>
      <c r="BY4" s="84"/>
      <c r="BZ4" s="84"/>
      <c r="CB4" s="85"/>
      <c r="CC4" s="84"/>
      <c r="CE4" s="85"/>
      <c r="CF4" s="84"/>
      <c r="CH4" s="85"/>
      <c r="CI4" s="84"/>
      <c r="CK4" s="85"/>
      <c r="CL4" s="84"/>
      <c r="CN4" s="85"/>
      <c r="CO4" s="84"/>
      <c r="CQ4" s="85"/>
      <c r="CR4" s="84"/>
      <c r="CT4" s="85"/>
      <c r="CU4" s="84"/>
    </row>
    <row r="5" spans="1:99" x14ac:dyDescent="0.35">
      <c r="A5" s="9"/>
      <c r="B5" s="9"/>
      <c r="C5" s="5"/>
      <c r="D5" s="5"/>
      <c r="E5" s="74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6" t="str">
        <f t="shared" si="4"/>
        <v>NA</v>
      </c>
      <c r="AP5" s="84"/>
      <c r="AS5" s="84"/>
      <c r="AV5" s="84"/>
      <c r="AY5" s="84"/>
      <c r="BB5" s="84"/>
      <c r="BE5" s="84"/>
      <c r="BH5" s="84"/>
      <c r="BK5" s="84"/>
      <c r="BN5" s="84"/>
      <c r="BQ5" s="84"/>
      <c r="BT5" s="84"/>
      <c r="BW5" s="84"/>
      <c r="BY5" s="84"/>
      <c r="BZ5" s="84"/>
      <c r="CC5" s="84"/>
      <c r="CF5" s="84"/>
      <c r="CI5" s="84"/>
      <c r="CL5" s="84"/>
      <c r="CO5" s="84"/>
      <c r="CR5" s="84"/>
      <c r="CU5" s="84"/>
    </row>
    <row r="6" spans="1:99" x14ac:dyDescent="0.35">
      <c r="A6" s="9"/>
      <c r="B6" s="9"/>
      <c r="C6" s="5"/>
      <c r="D6" s="5"/>
      <c r="E6" s="74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6" t="str">
        <f t="shared" si="4"/>
        <v>NA</v>
      </c>
      <c r="AP6" s="84"/>
      <c r="AS6" s="84"/>
      <c r="AV6" s="84"/>
      <c r="AY6" s="84"/>
      <c r="BB6" s="84"/>
      <c r="BE6" s="84"/>
      <c r="BH6" s="84"/>
      <c r="BK6" s="84"/>
      <c r="BN6" s="84"/>
      <c r="BQ6" s="84"/>
      <c r="BT6" s="84"/>
      <c r="BW6" s="84"/>
      <c r="BY6" s="84"/>
      <c r="BZ6" s="84"/>
      <c r="CC6" s="84"/>
      <c r="CF6" s="84"/>
      <c r="CI6" s="84"/>
      <c r="CL6" s="84"/>
      <c r="CO6" s="84"/>
      <c r="CR6" s="84"/>
      <c r="CU6" s="84"/>
    </row>
    <row r="7" spans="1:99" x14ac:dyDescent="0.35">
      <c r="A7" s="9"/>
      <c r="B7" s="9"/>
      <c r="C7" s="5"/>
      <c r="D7" s="5"/>
      <c r="E7" s="74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6" t="str">
        <f t="shared" si="4"/>
        <v>NA</v>
      </c>
      <c r="AP7" s="84"/>
      <c r="AS7" s="84"/>
      <c r="AV7" s="84"/>
      <c r="AY7" s="84"/>
      <c r="BB7" s="84"/>
      <c r="BE7" s="84"/>
      <c r="BH7" s="84"/>
      <c r="BK7" s="84"/>
      <c r="BN7" s="84"/>
      <c r="BQ7" s="84"/>
      <c r="BT7" s="84"/>
      <c r="BW7" s="84"/>
      <c r="BY7" s="84"/>
      <c r="BZ7" s="84"/>
      <c r="CC7" s="84"/>
      <c r="CF7" s="84"/>
      <c r="CI7" s="84"/>
      <c r="CL7" s="84"/>
      <c r="CO7" s="84"/>
      <c r="CR7" s="84"/>
      <c r="CU7" s="84"/>
    </row>
    <row r="8" spans="1:99" x14ac:dyDescent="0.35">
      <c r="A8" s="9"/>
      <c r="B8" s="9"/>
      <c r="C8" s="5"/>
      <c r="D8" s="5"/>
      <c r="E8" s="74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6" t="str">
        <f t="shared" si="4"/>
        <v>NA</v>
      </c>
      <c r="AO8" s="55"/>
      <c r="AP8" s="84"/>
      <c r="AS8" s="84"/>
      <c r="AV8" s="84"/>
      <c r="AY8" s="84"/>
      <c r="BB8" s="84"/>
      <c r="BE8" s="84"/>
      <c r="BH8" s="84"/>
      <c r="BK8" s="84"/>
      <c r="BN8" s="84"/>
      <c r="BQ8" s="84"/>
      <c r="BT8" s="84"/>
      <c r="BW8" s="84"/>
      <c r="BY8" s="84"/>
      <c r="BZ8" s="84"/>
      <c r="CC8" s="84"/>
      <c r="CF8" s="84"/>
      <c r="CI8" s="84"/>
      <c r="CL8" s="84"/>
      <c r="CO8" s="84"/>
      <c r="CQ8" s="55"/>
      <c r="CR8" s="84"/>
      <c r="CT8" s="55"/>
      <c r="CU8" s="84"/>
    </row>
    <row r="9" spans="1:99" x14ac:dyDescent="0.35">
      <c r="A9" s="9"/>
      <c r="B9" s="9"/>
      <c r="C9" s="5"/>
      <c r="D9" s="5"/>
      <c r="E9" s="74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6" t="str">
        <f t="shared" si="4"/>
        <v>NA</v>
      </c>
      <c r="AP9" s="84"/>
      <c r="AS9" s="84"/>
      <c r="AV9" s="84"/>
      <c r="AY9" s="84"/>
      <c r="BB9" s="84"/>
      <c r="BE9" s="84"/>
      <c r="BH9" s="84"/>
      <c r="BJ9" s="85"/>
      <c r="BK9" s="84"/>
      <c r="BN9" s="84"/>
      <c r="BQ9" s="84"/>
      <c r="BT9" s="84"/>
      <c r="BW9" s="84"/>
      <c r="BY9" s="84"/>
      <c r="BZ9" s="84"/>
      <c r="CC9" s="84"/>
      <c r="CF9" s="84"/>
      <c r="CI9" s="84"/>
      <c r="CL9" s="84"/>
      <c r="CO9" s="84"/>
      <c r="CQ9" s="84"/>
      <c r="CR9" s="84"/>
      <c r="CT9" s="84"/>
      <c r="CU9" s="84"/>
    </row>
    <row r="10" spans="1:99" x14ac:dyDescent="0.35">
      <c r="A10" s="9"/>
      <c r="B10" s="9"/>
      <c r="C10" s="5"/>
      <c r="D10" s="5"/>
      <c r="E10" s="74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6" t="str">
        <f t="shared" si="4"/>
        <v>NA</v>
      </c>
      <c r="AO10" s="85"/>
      <c r="AP10" s="84"/>
      <c r="AS10" s="84"/>
      <c r="AV10" s="84"/>
      <c r="AY10" s="84"/>
      <c r="BB10" s="84"/>
      <c r="BE10" s="84"/>
      <c r="BH10" s="84"/>
      <c r="BK10" s="84"/>
      <c r="BN10" s="84"/>
      <c r="BQ10" s="84"/>
      <c r="BT10" s="84"/>
      <c r="BW10" s="84"/>
      <c r="BY10" s="84"/>
      <c r="BZ10" s="84"/>
      <c r="CB10" s="85"/>
      <c r="CC10" s="84"/>
      <c r="CE10" s="85"/>
      <c r="CF10" s="84"/>
      <c r="CH10" s="85"/>
      <c r="CI10" s="84"/>
      <c r="CK10" s="85"/>
      <c r="CL10" s="84"/>
      <c r="CN10" s="85"/>
      <c r="CO10" s="84"/>
      <c r="CQ10" s="85"/>
      <c r="CR10" s="84"/>
      <c r="CT10" s="85"/>
      <c r="CU10" s="84"/>
    </row>
    <row r="11" spans="1:99" x14ac:dyDescent="0.35">
      <c r="A11" s="9"/>
      <c r="B11" s="9"/>
      <c r="C11" s="5"/>
      <c r="D11" s="5"/>
      <c r="E11" s="74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6" t="str">
        <f t="shared" si="4"/>
        <v>NA</v>
      </c>
      <c r="AO11" s="85"/>
      <c r="AP11" s="84"/>
      <c r="AS11" s="84"/>
      <c r="AV11" s="84"/>
      <c r="AX11" s="85"/>
      <c r="AY11" s="84"/>
      <c r="BA11" s="85"/>
      <c r="BB11" s="84"/>
      <c r="BE11" s="84"/>
      <c r="BG11" s="85"/>
      <c r="BH11" s="84"/>
      <c r="BK11" s="84"/>
      <c r="BM11" s="85"/>
      <c r="BN11" s="84"/>
      <c r="BQ11" s="84"/>
      <c r="BT11" s="84"/>
      <c r="BW11" s="84"/>
      <c r="BY11" s="84"/>
      <c r="BZ11" s="84"/>
      <c r="CB11" s="85"/>
      <c r="CC11" s="84"/>
      <c r="CE11" s="85"/>
      <c r="CF11" s="84"/>
      <c r="CH11" s="85"/>
      <c r="CI11" s="84"/>
      <c r="CK11" s="85"/>
      <c r="CL11" s="84"/>
      <c r="CN11" s="85"/>
      <c r="CO11" s="84"/>
      <c r="CQ11" s="85"/>
      <c r="CR11" s="84"/>
      <c r="CT11" s="85"/>
      <c r="CU11" s="84"/>
    </row>
    <row r="12" spans="1:99" x14ac:dyDescent="0.35">
      <c r="A12" s="9"/>
      <c r="B12" s="9"/>
      <c r="C12" s="5"/>
      <c r="D12" s="5"/>
      <c r="E12" s="74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6" t="str">
        <f t="shared" si="4"/>
        <v>NA</v>
      </c>
      <c r="AP12" s="84"/>
      <c r="AS12" s="84"/>
      <c r="AV12" s="84"/>
      <c r="AY12" s="84"/>
      <c r="BB12" s="84"/>
      <c r="BE12" s="84"/>
      <c r="BH12" s="84"/>
      <c r="BK12" s="84"/>
      <c r="BN12" s="84"/>
      <c r="BQ12" s="84"/>
      <c r="BT12" s="84"/>
      <c r="BW12" s="84"/>
      <c r="BY12" s="84"/>
      <c r="BZ12" s="84"/>
      <c r="CB12" s="55"/>
      <c r="CC12" s="84"/>
      <c r="CE12" s="55"/>
      <c r="CF12" s="84"/>
      <c r="CH12" s="55"/>
      <c r="CI12" s="84"/>
      <c r="CK12" s="55"/>
      <c r="CL12" s="84"/>
      <c r="CN12" s="55"/>
      <c r="CO12" s="84"/>
      <c r="CQ12" s="55"/>
      <c r="CR12" s="84"/>
      <c r="CT12" s="55"/>
      <c r="CU12" s="84"/>
    </row>
    <row r="13" spans="1:99" x14ac:dyDescent="0.35">
      <c r="A13" s="9"/>
      <c r="B13" s="9"/>
      <c r="C13" s="5"/>
      <c r="D13" s="5"/>
      <c r="E13" s="74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6" t="str">
        <f t="shared" si="4"/>
        <v>NA</v>
      </c>
      <c r="AP13" s="84"/>
      <c r="AS13" s="84"/>
      <c r="AV13" s="84"/>
      <c r="AY13" s="84"/>
      <c r="BB13" s="84"/>
      <c r="BE13" s="84"/>
      <c r="BG13" s="85"/>
      <c r="BH13" s="84"/>
      <c r="BK13" s="84"/>
      <c r="BN13" s="84"/>
      <c r="BQ13" s="84"/>
      <c r="BS13" s="85"/>
      <c r="BT13" s="84"/>
      <c r="BW13" s="84"/>
      <c r="BY13" s="84"/>
      <c r="BZ13" s="84"/>
      <c r="CC13" s="84"/>
      <c r="CF13" s="84"/>
      <c r="CI13" s="84"/>
      <c r="CK13" s="85"/>
      <c r="CL13" s="84"/>
      <c r="CN13" s="85"/>
      <c r="CO13" s="84"/>
      <c r="CR13" s="84"/>
      <c r="CU13" s="84"/>
    </row>
    <row r="14" spans="1:99" x14ac:dyDescent="0.35">
      <c r="A14" s="9"/>
      <c r="B14" s="9"/>
      <c r="C14" s="5"/>
      <c r="D14" s="5"/>
      <c r="E14" s="74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6" t="str">
        <f t="shared" si="4"/>
        <v>NA</v>
      </c>
      <c r="AP14" s="84"/>
      <c r="AS14" s="84"/>
      <c r="AV14" s="84"/>
      <c r="AX14" s="85"/>
      <c r="AY14" s="84"/>
      <c r="BA14" s="85"/>
      <c r="BB14" s="84"/>
      <c r="BE14" s="84"/>
      <c r="BG14" s="85"/>
      <c r="BH14" s="84"/>
      <c r="BJ14" s="85"/>
      <c r="BK14" s="84"/>
      <c r="BN14" s="84"/>
      <c r="BQ14" s="84"/>
      <c r="BS14" s="85"/>
      <c r="BT14" s="84"/>
      <c r="BV14" s="85"/>
      <c r="BW14" s="84"/>
      <c r="BY14" s="84"/>
      <c r="BZ14" s="84"/>
      <c r="CC14" s="84"/>
      <c r="CF14" s="84"/>
      <c r="CI14" s="84"/>
      <c r="CL14" s="84"/>
      <c r="CO14" s="84"/>
      <c r="CR14" s="84"/>
      <c r="CU14" s="84"/>
    </row>
    <row r="15" spans="1:99" x14ac:dyDescent="0.35">
      <c r="A15" s="9"/>
      <c r="B15" s="9"/>
      <c r="C15" s="5"/>
      <c r="D15" s="5"/>
      <c r="E15" s="74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6" t="str">
        <f t="shared" si="4"/>
        <v>NA</v>
      </c>
      <c r="AP15" s="84"/>
      <c r="AS15" s="84"/>
      <c r="AV15" s="84"/>
      <c r="AY15" s="84"/>
      <c r="BB15" s="84"/>
      <c r="BE15" s="84"/>
      <c r="BG15" s="85"/>
      <c r="BH15" s="84"/>
      <c r="BK15" s="84"/>
      <c r="BN15" s="84"/>
      <c r="BQ15" s="84"/>
      <c r="BS15" s="85"/>
      <c r="BT15" s="84"/>
      <c r="BV15" s="55"/>
      <c r="BW15" s="84"/>
      <c r="BY15" s="84"/>
      <c r="BZ15" s="84"/>
      <c r="CB15" s="55"/>
      <c r="CC15" s="84"/>
      <c r="CE15" s="55"/>
      <c r="CF15" s="84"/>
      <c r="CI15" s="84"/>
      <c r="CL15" s="84"/>
      <c r="CO15" s="84"/>
      <c r="CR15" s="84"/>
      <c r="CU15" s="84"/>
    </row>
    <row r="16" spans="1:99" x14ac:dyDescent="0.35">
      <c r="A16" s="9"/>
      <c r="B16" s="9"/>
      <c r="C16" s="5"/>
      <c r="D16" s="5"/>
      <c r="E16" s="74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6" t="str">
        <f t="shared" si="4"/>
        <v>NA</v>
      </c>
      <c r="AO16" s="85"/>
      <c r="AP16" s="84"/>
      <c r="AR16" s="85"/>
      <c r="AS16" s="84"/>
      <c r="AU16" s="85"/>
      <c r="AV16" s="84"/>
      <c r="AX16" s="85"/>
      <c r="AY16" s="84"/>
      <c r="BA16" s="85"/>
      <c r="BB16" s="84"/>
      <c r="BD16" s="85"/>
      <c r="BE16" s="84"/>
      <c r="BG16" s="85"/>
      <c r="BH16" s="84"/>
      <c r="BJ16" s="85"/>
      <c r="BK16" s="84"/>
      <c r="BN16" s="84"/>
      <c r="BQ16" s="84"/>
      <c r="BS16" s="84"/>
      <c r="BT16" s="84"/>
      <c r="BW16" s="84"/>
      <c r="BY16" s="84"/>
      <c r="BZ16" s="84"/>
      <c r="CB16" s="85"/>
      <c r="CC16" s="84"/>
      <c r="CE16" s="85"/>
      <c r="CF16" s="84"/>
      <c r="CH16" s="85"/>
      <c r="CI16" s="84"/>
      <c r="CK16" s="85"/>
      <c r="CL16" s="84"/>
      <c r="CN16" s="85"/>
      <c r="CO16" s="84"/>
      <c r="CQ16" s="85"/>
      <c r="CR16" s="84"/>
      <c r="CT16" s="85"/>
      <c r="CU16" s="84"/>
    </row>
    <row r="17" spans="1:99" x14ac:dyDescent="0.35">
      <c r="A17" s="9"/>
      <c r="B17" s="9"/>
      <c r="C17" s="5"/>
      <c r="D17" s="5"/>
      <c r="E17" s="74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6" t="str">
        <f t="shared" si="4"/>
        <v>NA</v>
      </c>
      <c r="AO17" s="85"/>
      <c r="AP17" s="84"/>
      <c r="AR17" s="85"/>
      <c r="AS17" s="84"/>
      <c r="AU17" s="85"/>
      <c r="AV17" s="84"/>
      <c r="AX17" s="85"/>
      <c r="AY17" s="84"/>
      <c r="BA17" s="85"/>
      <c r="BB17" s="84"/>
      <c r="BD17" s="85"/>
      <c r="BE17" s="84"/>
      <c r="BG17" s="85"/>
      <c r="BH17" s="84"/>
      <c r="BJ17" s="85"/>
      <c r="BK17" s="84"/>
      <c r="BM17" s="85"/>
      <c r="BN17" s="84"/>
      <c r="BP17" s="85"/>
      <c r="BQ17" s="84"/>
      <c r="BT17" s="84"/>
      <c r="BW17" s="84"/>
      <c r="BY17" s="84"/>
      <c r="BZ17" s="84"/>
      <c r="CB17" s="85"/>
      <c r="CC17" s="84"/>
      <c r="CE17" s="85"/>
      <c r="CF17" s="84"/>
      <c r="CH17" s="85"/>
      <c r="CI17" s="84"/>
      <c r="CK17" s="85"/>
      <c r="CL17" s="84"/>
      <c r="CN17" s="85"/>
      <c r="CO17" s="84"/>
      <c r="CQ17" s="85"/>
      <c r="CR17" s="84"/>
      <c r="CT17" s="85"/>
      <c r="CU17" s="84"/>
    </row>
    <row r="18" spans="1:99" x14ac:dyDescent="0.35">
      <c r="A18" s="9"/>
      <c r="B18" s="9"/>
      <c r="C18" s="5"/>
      <c r="D18" s="5"/>
      <c r="E18" s="74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6" t="str">
        <f t="shared" si="4"/>
        <v>NA</v>
      </c>
      <c r="AO18" s="85"/>
      <c r="AP18" s="84"/>
      <c r="AR18" s="85"/>
      <c r="AS18" s="84"/>
      <c r="AU18" s="85"/>
      <c r="AV18" s="84"/>
      <c r="AX18" s="85"/>
      <c r="AY18" s="84"/>
      <c r="BA18" s="85"/>
      <c r="BB18" s="84"/>
      <c r="BD18" s="85"/>
      <c r="BE18" s="84"/>
      <c r="BG18" s="85"/>
      <c r="BH18" s="84"/>
      <c r="BJ18" s="85"/>
      <c r="BK18" s="84"/>
      <c r="BM18" s="85"/>
      <c r="BN18" s="84"/>
      <c r="BP18" s="85"/>
      <c r="BQ18" s="84"/>
      <c r="BT18" s="84"/>
      <c r="BW18" s="84"/>
      <c r="BY18" s="84"/>
      <c r="BZ18" s="84"/>
      <c r="CB18" s="85"/>
      <c r="CC18" s="84"/>
      <c r="CE18" s="85"/>
      <c r="CF18" s="84"/>
      <c r="CH18" s="85"/>
      <c r="CI18" s="84"/>
      <c r="CK18" s="85"/>
      <c r="CL18" s="84"/>
      <c r="CN18" s="85"/>
      <c r="CO18" s="84"/>
      <c r="CQ18" s="85"/>
      <c r="CR18" s="84"/>
      <c r="CT18" s="85"/>
      <c r="CU18" s="84"/>
    </row>
    <row r="19" spans="1:99" x14ac:dyDescent="0.35">
      <c r="A19" s="9"/>
      <c r="B19" s="9"/>
      <c r="C19" s="5"/>
      <c r="D19" s="5"/>
      <c r="E19" s="74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6" t="str">
        <f t="shared" si="4"/>
        <v>NA</v>
      </c>
      <c r="AO19" s="85"/>
      <c r="AP19" s="84"/>
      <c r="AR19" s="85"/>
      <c r="AS19" s="84"/>
      <c r="AU19" s="85"/>
      <c r="AV19" s="84"/>
      <c r="AX19" s="85"/>
      <c r="AY19" s="84"/>
      <c r="BA19" s="85"/>
      <c r="BB19" s="84"/>
      <c r="BD19" s="85"/>
      <c r="BE19" s="84"/>
      <c r="BG19" s="85"/>
      <c r="BH19" s="84"/>
      <c r="BJ19" s="85"/>
      <c r="BK19" s="84"/>
      <c r="BM19" s="85"/>
      <c r="BN19" s="84"/>
      <c r="BP19" s="85"/>
      <c r="BQ19" s="84"/>
      <c r="BT19" s="84"/>
      <c r="BW19" s="84"/>
      <c r="BY19" s="84"/>
      <c r="BZ19" s="84"/>
      <c r="CB19" s="85"/>
      <c r="CC19" s="84"/>
      <c r="CE19" s="85"/>
      <c r="CF19" s="84"/>
      <c r="CH19" s="85"/>
      <c r="CI19" s="84"/>
      <c r="CK19" s="85"/>
      <c r="CL19" s="84"/>
      <c r="CN19" s="85"/>
      <c r="CO19" s="84"/>
      <c r="CQ19" s="85"/>
      <c r="CR19" s="84"/>
      <c r="CT19" s="85"/>
      <c r="CU19" s="84"/>
    </row>
    <row r="20" spans="1:99" x14ac:dyDescent="0.35">
      <c r="A20" s="9"/>
      <c r="B20" s="9"/>
      <c r="C20" s="5"/>
      <c r="D20" s="5"/>
      <c r="E20" s="74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6" t="str">
        <f t="shared" si="4"/>
        <v>NA</v>
      </c>
      <c r="AO20" s="85"/>
      <c r="AP20" s="84"/>
      <c r="AR20" s="85"/>
      <c r="AS20" s="84"/>
      <c r="AU20" s="85"/>
      <c r="AV20" s="84"/>
      <c r="AX20" s="85"/>
      <c r="AY20" s="84"/>
      <c r="BA20" s="85"/>
      <c r="BB20" s="84"/>
      <c r="BD20" s="85"/>
      <c r="BE20" s="84"/>
      <c r="BG20" s="85"/>
      <c r="BH20" s="84"/>
      <c r="BJ20" s="85"/>
      <c r="BK20" s="84"/>
      <c r="BM20" s="85"/>
      <c r="BN20" s="84"/>
      <c r="BP20" s="85"/>
      <c r="BQ20" s="84"/>
      <c r="BS20" s="85"/>
      <c r="BT20" s="84"/>
      <c r="BV20" s="85"/>
      <c r="BW20" s="84"/>
      <c r="BY20" s="84"/>
      <c r="BZ20" s="84"/>
      <c r="CB20" s="85"/>
      <c r="CC20" s="84"/>
      <c r="CE20" s="85"/>
      <c r="CF20" s="84"/>
      <c r="CH20" s="85"/>
      <c r="CI20" s="84"/>
      <c r="CK20" s="85"/>
      <c r="CL20" s="84"/>
      <c r="CN20" s="85"/>
      <c r="CO20" s="84"/>
      <c r="CQ20" s="85"/>
      <c r="CR20" s="84"/>
      <c r="CT20" s="85"/>
      <c r="CU20" s="84"/>
    </row>
    <row r="21" spans="1:99" x14ac:dyDescent="0.35">
      <c r="A21" s="9"/>
      <c r="B21" s="9"/>
      <c r="C21" s="5"/>
      <c r="D21" s="5"/>
      <c r="E21" s="74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6"/>
      <c r="W21" s="77"/>
      <c r="X21" s="77"/>
      <c r="Y21" s="77"/>
      <c r="Z21" s="77"/>
      <c r="AA21" s="77"/>
      <c r="AB21" s="20">
        <f t="shared" si="3"/>
        <v>0</v>
      </c>
      <c r="AC21" s="78"/>
      <c r="AD21" s="78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6" t="str">
        <f t="shared" si="4"/>
        <v>NA</v>
      </c>
      <c r="AP21" s="84"/>
      <c r="AS21" s="84"/>
      <c r="AV21" s="84"/>
      <c r="AY21" s="84"/>
      <c r="BA21" s="85"/>
      <c r="BB21" s="84"/>
      <c r="BE21" s="84"/>
      <c r="BH21" s="84"/>
      <c r="BJ21" s="84"/>
      <c r="BK21" s="84"/>
      <c r="BN21" s="84"/>
      <c r="BQ21" s="84"/>
      <c r="BT21" s="84"/>
      <c r="BW21" s="84"/>
      <c r="BY21" s="85"/>
      <c r="BZ21" s="84"/>
      <c r="CC21" s="84"/>
      <c r="CF21" s="84"/>
      <c r="CI21" s="84"/>
      <c r="CL21" s="84"/>
      <c r="CO21" s="84"/>
      <c r="CR21" s="84"/>
      <c r="CT21" s="84"/>
      <c r="CU21" s="84"/>
    </row>
    <row r="22" spans="1:99" ht="15" thickBot="1" x14ac:dyDescent="0.4">
      <c r="A22" s="10"/>
      <c r="B22" s="10"/>
      <c r="C22" s="11"/>
      <c r="D22" s="11"/>
      <c r="E22" s="75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79"/>
      <c r="W22" s="69"/>
      <c r="X22" s="69"/>
      <c r="Y22" s="69"/>
      <c r="Z22" s="69"/>
      <c r="AA22" s="69"/>
      <c r="AB22" s="23">
        <f t="shared" si="3"/>
        <v>0</v>
      </c>
      <c r="AC22" s="80"/>
      <c r="AD22" s="80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3" t="str">
        <f t="shared" si="4"/>
        <v>NA</v>
      </c>
      <c r="AO22" s="85"/>
      <c r="AP22" s="84"/>
      <c r="AS22" s="84"/>
      <c r="AV22" s="84"/>
      <c r="AY22" s="84"/>
      <c r="BA22" s="85"/>
      <c r="BB22" s="84"/>
      <c r="BE22" s="84"/>
      <c r="BH22" s="84"/>
      <c r="BJ22" s="85"/>
      <c r="BK22" s="84"/>
      <c r="BN22" s="84"/>
      <c r="BQ22" s="84"/>
      <c r="BT22" s="84"/>
      <c r="BW22" s="84"/>
      <c r="BZ22" s="84"/>
      <c r="CC22" s="84"/>
      <c r="CF22" s="84"/>
      <c r="CI22" s="84"/>
      <c r="CL22" s="84"/>
      <c r="CO22" s="84"/>
      <c r="CQ22" s="85"/>
      <c r="CR22" s="84"/>
      <c r="CT22" s="85"/>
      <c r="CU22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0" t="s">
        <v>98</v>
      </c>
      <c r="B1" s="61" t="s">
        <v>29</v>
      </c>
      <c r="C1" s="61" t="s">
        <v>30</v>
      </c>
      <c r="D1" s="62" t="s">
        <v>95</v>
      </c>
    </row>
    <row r="2" spans="1:4" x14ac:dyDescent="0.35">
      <c r="A2" s="63" t="s">
        <v>99</v>
      </c>
      <c r="B2" s="64">
        <v>-5.4793240000000001</v>
      </c>
      <c r="C2" s="64">
        <v>119.31157399999999</v>
      </c>
      <c r="D2" s="65"/>
    </row>
    <row r="3" spans="1:4" x14ac:dyDescent="0.35">
      <c r="A3" s="63" t="s">
        <v>100</v>
      </c>
      <c r="B3" s="64">
        <v>-5.4880659999999999</v>
      </c>
      <c r="C3" s="64">
        <v>119.31312699999999</v>
      </c>
      <c r="D3" s="65"/>
    </row>
    <row r="4" spans="1:4" x14ac:dyDescent="0.35">
      <c r="A4" s="63" t="s">
        <v>101</v>
      </c>
      <c r="B4" s="64">
        <v>-5.4889159999999997</v>
      </c>
      <c r="C4" s="64">
        <v>119.309448</v>
      </c>
      <c r="D4" s="65"/>
    </row>
    <row r="5" spans="1:4" x14ac:dyDescent="0.35">
      <c r="A5" s="63" t="s">
        <v>102</v>
      </c>
      <c r="B5" s="64">
        <v>-5.468826</v>
      </c>
      <c r="C5" s="64">
        <v>119.300459</v>
      </c>
      <c r="D5" s="65"/>
    </row>
    <row r="6" spans="1:4" x14ac:dyDescent="0.35">
      <c r="A6" s="63" t="s">
        <v>103</v>
      </c>
      <c r="B6" s="64">
        <v>-5.4682649999999997</v>
      </c>
      <c r="C6" s="64">
        <v>119.30207900000001</v>
      </c>
      <c r="D6" s="65"/>
    </row>
    <row r="7" spans="1:4" x14ac:dyDescent="0.35">
      <c r="A7" s="63" t="s">
        <v>96</v>
      </c>
      <c r="B7" s="64">
        <v>-5.4671349999999999</v>
      </c>
      <c r="C7" s="64">
        <v>119.302812</v>
      </c>
      <c r="D7" s="65"/>
    </row>
    <row r="8" spans="1:4" x14ac:dyDescent="0.35">
      <c r="A8" s="63" t="s">
        <v>104</v>
      </c>
      <c r="B8" s="64">
        <v>-5.4901910000000003</v>
      </c>
      <c r="C8" s="64">
        <v>119.311859</v>
      </c>
      <c r="D8" s="65"/>
    </row>
    <row r="9" spans="1:4" x14ac:dyDescent="0.35">
      <c r="A9" s="63" t="s">
        <v>105</v>
      </c>
      <c r="B9" s="64">
        <v>-5.491987</v>
      </c>
      <c r="C9" s="64">
        <v>119.312573</v>
      </c>
      <c r="D9" s="65"/>
    </row>
    <row r="10" spans="1:4" x14ac:dyDescent="0.35">
      <c r="A10" s="63" t="s">
        <v>106</v>
      </c>
      <c r="B10" s="64">
        <v>-5.49282</v>
      </c>
      <c r="C10" s="64">
        <v>119.31198000000001</v>
      </c>
      <c r="D10" s="65"/>
    </row>
    <row r="11" spans="1:4" x14ac:dyDescent="0.35">
      <c r="A11" s="63" t="s">
        <v>107</v>
      </c>
      <c r="B11" s="64">
        <v>-5.4639509999999998</v>
      </c>
      <c r="C11" s="64">
        <v>119.287291</v>
      </c>
      <c r="D11" s="65"/>
    </row>
    <row r="12" spans="1:4" x14ac:dyDescent="0.35">
      <c r="A12" s="63" t="s">
        <v>94</v>
      </c>
      <c r="B12" s="64">
        <v>-5.4620889999999997</v>
      </c>
      <c r="C12" s="64">
        <v>119.286874</v>
      </c>
      <c r="D12" s="65"/>
    </row>
    <row r="13" spans="1:4" x14ac:dyDescent="0.35">
      <c r="A13" s="63" t="s">
        <v>108</v>
      </c>
      <c r="B13" s="64">
        <v>-5.463902</v>
      </c>
      <c r="C13" s="64">
        <v>119.28802</v>
      </c>
      <c r="D13" s="65"/>
    </row>
    <row r="14" spans="1:4" x14ac:dyDescent="0.35">
      <c r="A14" s="63" t="s">
        <v>109</v>
      </c>
      <c r="B14" s="64">
        <v>-5.4810160000000003</v>
      </c>
      <c r="C14" s="64">
        <v>119.31128099999999</v>
      </c>
      <c r="D14" s="65"/>
    </row>
    <row r="15" spans="1:4" x14ac:dyDescent="0.35">
      <c r="A15" s="63" t="s">
        <v>110</v>
      </c>
      <c r="B15" s="64">
        <v>-5.4811319999999997</v>
      </c>
      <c r="C15" s="64">
        <v>119.31211</v>
      </c>
      <c r="D15" s="65"/>
    </row>
    <row r="16" spans="1:4" x14ac:dyDescent="0.35">
      <c r="A16" s="63" t="s">
        <v>111</v>
      </c>
      <c r="B16" s="64">
        <v>-5.4793599999999998</v>
      </c>
      <c r="C16" s="64">
        <v>119.312033</v>
      </c>
      <c r="D16" s="65"/>
    </row>
    <row r="17" spans="1:4" x14ac:dyDescent="0.35">
      <c r="A17" s="63" t="s">
        <v>112</v>
      </c>
      <c r="B17" s="64">
        <v>-5.4663769999999996</v>
      </c>
      <c r="C17" s="64">
        <v>119.30229</v>
      </c>
      <c r="D17" s="65"/>
    </row>
    <row r="18" spans="1:4" x14ac:dyDescent="0.35">
      <c r="A18" s="63" t="s">
        <v>113</v>
      </c>
      <c r="B18" s="64">
        <v>-5.4682510000000004</v>
      </c>
      <c r="C18" s="64">
        <v>119.301957</v>
      </c>
      <c r="D18" s="65"/>
    </row>
    <row r="19" spans="1:4" ht="15" thickBot="1" x14ac:dyDescent="0.4">
      <c r="A19" s="66" t="s">
        <v>97</v>
      </c>
      <c r="B19" s="67">
        <v>-5.4686510000000004</v>
      </c>
      <c r="C19" s="67">
        <v>119.300428</v>
      </c>
      <c r="D1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HOBO</vt:lpstr>
      <vt:lpstr>CANOPY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Sophie Wulfing</cp:lastModifiedBy>
  <dcterms:created xsi:type="dcterms:W3CDTF">2015-06-05T18:17:20Z</dcterms:created>
  <dcterms:modified xsi:type="dcterms:W3CDTF">2025-01-21T15:55:30Z</dcterms:modified>
</cp:coreProperties>
</file>