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7B5A49E3-3EA1-40D8-88D0-6E7B2E6B1AC3}" xr6:coauthVersionLast="43" xr6:coauthVersionMax="43" xr10:uidLastSave="{00000000-0000-0000-0000-000000000000}"/>
  <bookViews>
    <workbookView xWindow="1520" yWindow="1520" windowWidth="14400" windowHeight="7270" activeTab="1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F22" i="2" l="1"/>
  <c r="CF21" i="2"/>
  <c r="CF20" i="2"/>
  <c r="CF19" i="2"/>
  <c r="CF18" i="2"/>
  <c r="CF17" i="2"/>
  <c r="CF16" i="2"/>
  <c r="CF15" i="2"/>
  <c r="CF14" i="2"/>
  <c r="CF13" i="2"/>
  <c r="CF12" i="2"/>
  <c r="CF11" i="2"/>
  <c r="CF10" i="2"/>
  <c r="CF9" i="2"/>
  <c r="CF8" i="2"/>
  <c r="CF7" i="2"/>
  <c r="CF6" i="2"/>
  <c r="CF5" i="2"/>
  <c r="CF4" i="2"/>
  <c r="CF3" i="2"/>
  <c r="CF2" i="2"/>
  <c r="CX22" i="2" l="1"/>
  <c r="CX21" i="2"/>
  <c r="CX20" i="2"/>
  <c r="CX19" i="2"/>
  <c r="CX18" i="2"/>
  <c r="CX17" i="2"/>
  <c r="CX16" i="2"/>
  <c r="CX15" i="2"/>
  <c r="CX14" i="2"/>
  <c r="CX13" i="2"/>
  <c r="CX12" i="2"/>
  <c r="CX11" i="2"/>
  <c r="CX10" i="2"/>
  <c r="CX9" i="2"/>
  <c r="CX8" i="2"/>
  <c r="CX7" i="2"/>
  <c r="CX6" i="2"/>
  <c r="CX5" i="2"/>
  <c r="CX4" i="2"/>
  <c r="CX3" i="2"/>
  <c r="CX2" i="2"/>
  <c r="CU22" i="2" l="1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DA21" i="2"/>
  <c r="DA22" i="2"/>
  <c r="CR21" i="2"/>
  <c r="CR22" i="2"/>
  <c r="CO21" i="2"/>
  <c r="CO22" i="2"/>
  <c r="CL21" i="2"/>
  <c r="CL22" i="2"/>
  <c r="CI21" i="2"/>
  <c r="CI22" i="2"/>
  <c r="CC21" i="2"/>
  <c r="CC22" i="2"/>
  <c r="BZ21" i="2"/>
  <c r="BZ22" i="2"/>
  <c r="BW21" i="2"/>
  <c r="BW22" i="2"/>
  <c r="BT21" i="2"/>
  <c r="BT22" i="2"/>
  <c r="BQ21" i="2"/>
  <c r="BQ22" i="2"/>
  <c r="BN21" i="2"/>
  <c r="BN22" i="2"/>
  <c r="BK21" i="2"/>
  <c r="BK22" i="2"/>
  <c r="BH21" i="2"/>
  <c r="BH22" i="2"/>
  <c r="BE21" i="2"/>
  <c r="BE22" i="2"/>
  <c r="BB21" i="2"/>
  <c r="BB22" i="2"/>
  <c r="AY21" i="2"/>
  <c r="AY22" i="2"/>
  <c r="AV21" i="2"/>
  <c r="AV22" i="2"/>
  <c r="AS21" i="2"/>
  <c r="AS22" i="2"/>
  <c r="AP21" i="2"/>
  <c r="AP22" i="2"/>
  <c r="AM21" i="2"/>
  <c r="AM22" i="2"/>
  <c r="CC20" i="2" l="1"/>
  <c r="CC19" i="2"/>
  <c r="CC18" i="2"/>
  <c r="CC17" i="2"/>
  <c r="CC16" i="2"/>
  <c r="CC15" i="2"/>
  <c r="CC14" i="2"/>
  <c r="CC13" i="2"/>
  <c r="CC12" i="2"/>
  <c r="CC11" i="2"/>
  <c r="CC10" i="2"/>
  <c r="CC9" i="2"/>
  <c r="CC8" i="2"/>
  <c r="CC7" i="2"/>
  <c r="CC6" i="2"/>
  <c r="CC5" i="2"/>
  <c r="CC4" i="2"/>
  <c r="CC3" i="2"/>
  <c r="CC2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R2" i="2"/>
  <c r="CO20" i="2"/>
  <c r="CO19" i="2"/>
  <c r="CO18" i="2"/>
  <c r="CO17" i="2"/>
  <c r="CO16" i="2"/>
  <c r="CO15" i="2"/>
  <c r="CO14" i="2"/>
  <c r="CO13" i="2"/>
  <c r="CO12" i="2"/>
  <c r="CO11" i="2"/>
  <c r="CO10" i="2"/>
  <c r="CO9" i="2"/>
  <c r="CO8" i="2"/>
  <c r="CO7" i="2"/>
  <c r="CO6" i="2"/>
  <c r="CO5" i="2"/>
  <c r="CO4" i="2"/>
  <c r="CO3" i="2"/>
  <c r="CO2" i="2"/>
  <c r="CL20" i="2"/>
  <c r="CL19" i="2"/>
  <c r="CL18" i="2"/>
  <c r="CL17" i="2"/>
  <c r="CL16" i="2"/>
  <c r="CL15" i="2"/>
  <c r="CL14" i="2"/>
  <c r="CL13" i="2"/>
  <c r="CL12" i="2"/>
  <c r="CL11" i="2"/>
  <c r="CL10" i="2"/>
  <c r="CL9" i="2"/>
  <c r="CL8" i="2"/>
  <c r="CL7" i="2"/>
  <c r="CL6" i="2"/>
  <c r="CL5" i="2"/>
  <c r="CL4" i="2"/>
  <c r="CL3" i="2"/>
  <c r="CL2" i="2"/>
  <c r="AY20" i="2" l="1"/>
  <c r="AY19" i="2"/>
  <c r="AY18" i="2"/>
  <c r="AY17" i="2"/>
  <c r="AY16" i="2"/>
  <c r="AY15" i="2"/>
  <c r="AY14" i="2"/>
  <c r="AY13" i="2"/>
  <c r="AY12" i="2"/>
  <c r="AY11" i="2"/>
  <c r="AY10" i="2"/>
  <c r="AY9" i="2"/>
  <c r="AY8" i="2"/>
  <c r="AY7" i="2"/>
  <c r="AY6" i="2"/>
  <c r="AY5" i="2"/>
  <c r="AY4" i="2"/>
  <c r="AY3" i="2"/>
  <c r="AY2" i="2"/>
  <c r="BZ20" i="2"/>
  <c r="BZ19" i="2"/>
  <c r="BZ18" i="2"/>
  <c r="BZ17" i="2"/>
  <c r="BZ16" i="2"/>
  <c r="BZ15" i="2"/>
  <c r="BZ14" i="2"/>
  <c r="BZ13" i="2"/>
  <c r="BZ12" i="2"/>
  <c r="BZ11" i="2"/>
  <c r="BZ10" i="2"/>
  <c r="BZ9" i="2"/>
  <c r="BZ8" i="2"/>
  <c r="BZ7" i="2"/>
  <c r="BZ6" i="2"/>
  <c r="BZ5" i="2"/>
  <c r="BZ4" i="2"/>
  <c r="BZ3" i="2"/>
  <c r="BZ2" i="2"/>
  <c r="CI20" i="2"/>
  <c r="CI19" i="2"/>
  <c r="CI18" i="2"/>
  <c r="CI17" i="2"/>
  <c r="CI16" i="2"/>
  <c r="CI15" i="2"/>
  <c r="CI14" i="2"/>
  <c r="CI13" i="2"/>
  <c r="CI12" i="2"/>
  <c r="CI11" i="2"/>
  <c r="CI10" i="2"/>
  <c r="CI9" i="2"/>
  <c r="CI8" i="2"/>
  <c r="CI7" i="2"/>
  <c r="CI6" i="2"/>
  <c r="CI5" i="2"/>
  <c r="CI4" i="2"/>
  <c r="CI3" i="2"/>
  <c r="CI2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W3" i="2"/>
  <c r="BW2" i="2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E21" i="2" s="1"/>
  <c r="AB22" i="2"/>
  <c r="AE22" i="2" s="1"/>
  <c r="AB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J19" i="2" l="1"/>
  <c r="K19" i="2"/>
  <c r="J18" i="2"/>
  <c r="K18" i="2"/>
  <c r="J10" i="2"/>
  <c r="K10" i="2"/>
  <c r="J9" i="2"/>
  <c r="K9" i="2"/>
  <c r="J17" i="2"/>
  <c r="K17" i="2"/>
  <c r="J16" i="2"/>
  <c r="K16" i="2"/>
  <c r="J8" i="2"/>
  <c r="K8" i="2"/>
  <c r="K2" i="2"/>
  <c r="J2" i="2"/>
  <c r="J15" i="2"/>
  <c r="K15" i="2"/>
  <c r="J7" i="2"/>
  <c r="K7" i="2"/>
  <c r="K14" i="2"/>
  <c r="J14" i="2"/>
  <c r="J6" i="2"/>
  <c r="K6" i="2"/>
  <c r="J13" i="2"/>
  <c r="K13" i="2"/>
  <c r="J5" i="2"/>
  <c r="K5" i="2"/>
  <c r="J20" i="2"/>
  <c r="K20" i="2"/>
  <c r="J12" i="2"/>
  <c r="K12" i="2"/>
  <c r="K4" i="2"/>
  <c r="J4" i="2"/>
  <c r="J21" i="2"/>
  <c r="K21" i="2"/>
  <c r="J11" i="2"/>
  <c r="K11" i="2"/>
  <c r="J22" i="2"/>
  <c r="K22" i="2"/>
  <c r="DA2" i="2"/>
  <c r="DA3" i="2"/>
  <c r="DA4" i="2"/>
  <c r="DA5" i="2"/>
  <c r="DA6" i="2"/>
  <c r="DA7" i="2"/>
  <c r="DA8" i="2"/>
  <c r="DA9" i="2"/>
  <c r="DA10" i="2"/>
  <c r="DA11" i="2"/>
  <c r="DA12" i="2"/>
  <c r="DA13" i="2"/>
  <c r="BT2" i="2"/>
  <c r="BT3" i="2"/>
  <c r="BT4" i="2"/>
  <c r="BT5" i="2"/>
  <c r="BT6" i="2"/>
  <c r="BT7" i="2"/>
  <c r="BT8" i="2"/>
  <c r="BT9" i="2"/>
  <c r="BT10" i="2"/>
  <c r="BT11" i="2"/>
  <c r="BT12" i="2"/>
  <c r="BT13" i="2"/>
  <c r="BQ2" i="2"/>
  <c r="BQ3" i="2"/>
  <c r="BQ4" i="2"/>
  <c r="BQ5" i="2"/>
  <c r="BQ6" i="2"/>
  <c r="BQ7" i="2"/>
  <c r="BQ8" i="2"/>
  <c r="BQ9" i="2"/>
  <c r="BQ10" i="2"/>
  <c r="BQ11" i="2"/>
  <c r="BQ12" i="2"/>
  <c r="BQ13" i="2"/>
  <c r="BN2" i="2"/>
  <c r="BN3" i="2"/>
  <c r="BN4" i="2"/>
  <c r="BN5" i="2"/>
  <c r="BN6" i="2"/>
  <c r="BN7" i="2"/>
  <c r="BN8" i="2"/>
  <c r="BN9" i="2"/>
  <c r="BN10" i="2"/>
  <c r="BN11" i="2"/>
  <c r="BN12" i="2"/>
  <c r="BN13" i="2"/>
  <c r="BK2" i="2"/>
  <c r="BK3" i="2"/>
  <c r="BK4" i="2"/>
  <c r="BK5" i="2"/>
  <c r="BK6" i="2"/>
  <c r="BK7" i="2"/>
  <c r="BK8" i="2"/>
  <c r="BK9" i="2"/>
  <c r="BK10" i="2"/>
  <c r="BK11" i="2"/>
  <c r="BK12" i="2"/>
  <c r="BK13" i="2"/>
  <c r="BH2" i="2"/>
  <c r="BH3" i="2"/>
  <c r="BH4" i="2"/>
  <c r="BH5" i="2"/>
  <c r="BH6" i="2"/>
  <c r="BH7" i="2"/>
  <c r="BH8" i="2"/>
  <c r="BH9" i="2"/>
  <c r="BH10" i="2"/>
  <c r="BH11" i="2"/>
  <c r="BH12" i="2"/>
  <c r="BH13" i="2"/>
  <c r="BE2" i="2"/>
  <c r="BE3" i="2"/>
  <c r="BE4" i="2"/>
  <c r="BE5" i="2"/>
  <c r="BE6" i="2"/>
  <c r="BE7" i="2"/>
  <c r="BE8" i="2"/>
  <c r="BE9" i="2"/>
  <c r="BE10" i="2"/>
  <c r="BE11" i="2"/>
  <c r="BE12" i="2"/>
  <c r="BE13" i="2"/>
  <c r="BB2" i="2"/>
  <c r="BB3" i="2"/>
  <c r="BB4" i="2"/>
  <c r="BB5" i="2"/>
  <c r="BB6" i="2"/>
  <c r="BB7" i="2"/>
  <c r="BB8" i="2"/>
  <c r="BB9" i="2"/>
  <c r="BB10" i="2"/>
  <c r="BB11" i="2"/>
  <c r="BB12" i="2"/>
  <c r="BB13" i="2"/>
  <c r="AV2" i="2"/>
  <c r="AV3" i="2"/>
  <c r="AV4" i="2"/>
  <c r="AV5" i="2"/>
  <c r="AV6" i="2"/>
  <c r="AV7" i="2"/>
  <c r="AV8" i="2"/>
  <c r="AV9" i="2"/>
  <c r="AV10" i="2"/>
  <c r="AV11" i="2"/>
  <c r="AV12" i="2"/>
  <c r="AV13" i="2"/>
  <c r="AS2" i="2"/>
  <c r="AS3" i="2"/>
  <c r="AS4" i="2"/>
  <c r="AS5" i="2"/>
  <c r="AS6" i="2"/>
  <c r="AS7" i="2"/>
  <c r="AS8" i="2"/>
  <c r="AS9" i="2"/>
  <c r="AS10" i="2"/>
  <c r="AS11" i="2"/>
  <c r="AS12" i="2"/>
  <c r="AS13" i="2"/>
  <c r="AP2" i="2"/>
  <c r="AP3" i="2"/>
  <c r="AP4" i="2"/>
  <c r="AP5" i="2"/>
  <c r="AP6" i="2"/>
  <c r="AP7" i="2"/>
  <c r="AP8" i="2"/>
  <c r="AP9" i="2"/>
  <c r="AP10" i="2"/>
  <c r="AP11" i="2"/>
  <c r="AP12" i="2"/>
  <c r="AP13" i="2"/>
  <c r="AM13" i="2" l="1"/>
  <c r="AE13" i="2"/>
  <c r="AM12" i="2"/>
  <c r="AE12" i="2"/>
  <c r="AM11" i="2"/>
  <c r="AE11" i="2"/>
  <c r="AM10" i="2"/>
  <c r="AE10" i="2"/>
  <c r="AM9" i="2"/>
  <c r="AE9" i="2"/>
  <c r="AM8" i="2"/>
  <c r="AE8" i="2"/>
  <c r="AM7" i="2"/>
  <c r="AE7" i="2"/>
  <c r="AM6" i="2"/>
  <c r="AE6" i="2"/>
  <c r="AM5" i="2"/>
  <c r="AE5" i="2"/>
  <c r="AM4" i="2"/>
  <c r="AE4" i="2"/>
  <c r="AM3" i="2"/>
  <c r="AE3" i="2"/>
  <c r="AM2" i="2"/>
  <c r="AE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DA20" i="2" l="1"/>
  <c r="DA19" i="2"/>
  <c r="DA18" i="2"/>
  <c r="DA17" i="2"/>
  <c r="DA16" i="2"/>
  <c r="DA15" i="2"/>
  <c r="DA14" i="2"/>
  <c r="BT20" i="2"/>
  <c r="BT19" i="2"/>
  <c r="BT18" i="2"/>
  <c r="BT17" i="2"/>
  <c r="BT16" i="2"/>
  <c r="BT15" i="2"/>
  <c r="BT14" i="2"/>
  <c r="BQ20" i="2"/>
  <c r="BQ19" i="2"/>
  <c r="BQ18" i="2"/>
  <c r="BQ17" i="2"/>
  <c r="BQ16" i="2"/>
  <c r="BQ15" i="2"/>
  <c r="BQ14" i="2"/>
  <c r="BN20" i="2"/>
  <c r="BN19" i="2"/>
  <c r="BN18" i="2"/>
  <c r="BN17" i="2"/>
  <c r="BN16" i="2"/>
  <c r="BN15" i="2"/>
  <c r="BN14" i="2"/>
  <c r="BK20" i="2"/>
  <c r="BK19" i="2"/>
  <c r="BK18" i="2"/>
  <c r="BK17" i="2"/>
  <c r="BK16" i="2"/>
  <c r="BK15" i="2"/>
  <c r="BK14" i="2"/>
  <c r="BH20" i="2"/>
  <c r="BH19" i="2"/>
  <c r="BH18" i="2"/>
  <c r="BH17" i="2"/>
  <c r="BH16" i="2"/>
  <c r="BH15" i="2"/>
  <c r="BH14" i="2"/>
  <c r="BE20" i="2"/>
  <c r="BE19" i="2"/>
  <c r="BE18" i="2"/>
  <c r="BE17" i="2"/>
  <c r="BE16" i="2"/>
  <c r="BE15" i="2"/>
  <c r="BE14" i="2"/>
  <c r="BB20" i="2"/>
  <c r="BB19" i="2"/>
  <c r="BB18" i="2"/>
  <c r="BB17" i="2"/>
  <c r="BB16" i="2"/>
  <c r="BB15" i="2"/>
  <c r="BB14" i="2"/>
  <c r="AV20" i="2"/>
  <c r="AV19" i="2"/>
  <c r="AV18" i="2"/>
  <c r="AV17" i="2"/>
  <c r="AV16" i="2"/>
  <c r="AV15" i="2"/>
  <c r="AV14" i="2"/>
  <c r="AS20" i="2"/>
  <c r="AS19" i="2"/>
  <c r="AS18" i="2"/>
  <c r="AS17" i="2"/>
  <c r="AS16" i="2"/>
  <c r="AS15" i="2"/>
  <c r="AS14" i="2"/>
  <c r="AP20" i="2"/>
  <c r="AP19" i="2"/>
  <c r="AP18" i="2"/>
  <c r="AP17" i="2"/>
  <c r="AP16" i="2"/>
  <c r="AP15" i="2"/>
  <c r="AP14" i="2"/>
  <c r="AM14" i="2"/>
  <c r="AM15" i="2"/>
  <c r="AM16" i="2"/>
  <c r="AM17" i="2"/>
  <c r="AM18" i="2"/>
  <c r="AM19" i="2"/>
  <c r="AM20" i="2"/>
  <c r="AE14" i="2" l="1"/>
  <c r="AE15" i="2"/>
  <c r="AE16" i="2"/>
  <c r="AE17" i="2"/>
  <c r="AE18" i="2"/>
  <c r="AE19" i="2"/>
  <c r="AE20" i="2"/>
</calcChain>
</file>

<file path=xl/sharedStrings.xml><?xml version="1.0" encoding="utf-8"?>
<sst xmlns="http://schemas.openxmlformats.org/spreadsheetml/2006/main" count="435" uniqueCount="208">
  <si>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</si>
  <si>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</si>
  <si>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</si>
  <si>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</si>
  <si>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</si>
  <si>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</si>
  <si>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</si>
  <si>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</si>
  <si>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</si>
  <si>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</si>
  <si>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</si>
  <si>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</si>
  <si>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</si>
  <si>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</si>
  <si>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</si>
  <si>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</si>
  <si>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</si>
  <si>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</si>
  <si>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</si>
  <si>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</si>
  <si>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</si>
  <si>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</si>
  <si>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</si>
  <si>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</si>
  <si>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</si>
  <si>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</si>
  <si>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</si>
  <si>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</si>
  <si>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</si>
  <si>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</si>
  <si>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</si>
  <si>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</si>
  <si>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</si>
  <si>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</si>
  <si>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</si>
  <si>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</si>
  <si>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</si>
  <si>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</si>
  <si>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</si>
  <si>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</si>
  <si>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</si>
  <si>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</si>
  <si>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</si>
  <si>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</si>
  <si>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</si>
  <si>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</si>
  <si>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</si>
  <si>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</si>
  <si>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</si>
  <si>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</si>
  <si>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</si>
  <si>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</si>
  <si>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</si>
  <si>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</si>
  <si>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</si>
  <si>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</si>
  <si>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</si>
  <si>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</si>
  <si>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</si>
  <si>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</si>
  <si>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</si>
  <si>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</si>
  <si>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</si>
  <si>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</si>
  <si>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</si>
  <si>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</si>
  <si>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</si>
  <si>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</si>
  <si>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</si>
  <si>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</si>
  <si>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</si>
  <si>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</si>
  <si>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</si>
  <si>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</si>
  <si>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</si>
  <si>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</si>
  <si>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</si>
  <si>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</si>
  <si>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</si>
  <si>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</si>
  <si>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</si>
  <si>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</si>
  <si>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</si>
  <si>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</si>
  <si>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</si>
  <si>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</si>
  <si>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</si>
  <si>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</si>
  <si>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</si>
  <si>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</si>
  <si>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</si>
  <si>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</si>
  <si>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</si>
  <si>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</si>
  <si>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</si>
  <si>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</si>
  <si>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</si>
  <si>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</si>
  <si>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</si>
  <si>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</si>
  <si>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</si>
  <si>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</si>
  <si>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</si>
  <si>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</si>
  <si>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</si>
  <si>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</si>
  <si>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</si>
  <si>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</si>
  <si>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</si>
  <si>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</si>
  <si>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</si>
  <si>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</si>
  <si>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</si>
  <si>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</si>
  <si>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</si>
  <si>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</si>
  <si>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</si>
  <si>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</si>
  <si>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</si>
  <si>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</si>
  <si>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</si>
  <si>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</si>
  <si>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</si>
  <si>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</si>
  <si>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</si>
  <si>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</si>
  <si>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</si>
  <si>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</si>
  <si>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</si>
  <si>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</si>
  <si>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</si>
  <si>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</si>
  <si>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</si>
  <si>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</si>
  <si>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</si>
  <si>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</si>
  <si>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</si>
  <si>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</si>
  <si>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</si>
  <si>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</si>
  <si>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</si>
  <si>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</si>
  <si>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</si>
  <si>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</si>
  <si>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</si>
  <si>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</si>
  <si>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</si>
  <si>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</si>
  <si>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</si>
  <si>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</si>
  <si>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</si>
  <si>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</si>
  <si>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</si>
  <si>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</si>
  <si>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</si>
  <si>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</si>
  <si>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</si>
  <si>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</si>
  <si>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</si>
  <si>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</si>
  <si>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</si>
  <si>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</si>
  <si>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</si>
  <si>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</si>
  <si>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</si>
  <si>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</si>
  <si>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</si>
  <si>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</si>
  <si>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</si>
  <si>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</si>
  <si>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</si>
  <si>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</si>
  <si>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</si>
  <si>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</si>
  <si>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</si>
  <si>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</si>
  <si>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</si>
  <si>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</si>
  <si>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</si>
  <si>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</si>
  <si>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</si>
  <si>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</si>
  <si>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</si>
  <si>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</si>
  <si>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</si>
  <si>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</si>
  <si>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</si>
  <si>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</si>
  <si>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</si>
  <si>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</si>
  <si>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</si>
  <si>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</si>
  <si>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</si>
  <si>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</si>
  <si>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</si>
  <si>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</si>
  <si>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</si>
  <si>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REDO</t>
  </si>
  <si>
    <t>MAXN_VERTFISH</t>
  </si>
  <si>
    <t>TIME_1STVERTFISH</t>
  </si>
  <si>
    <t>T1_VERTFISH</t>
  </si>
  <si>
    <t>TIME_FISHJ</t>
  </si>
  <si>
    <t>MAXN_SANDFISH</t>
  </si>
  <si>
    <t>TIME_1STSANDFISH</t>
  </si>
  <si>
    <t>T1_SANDFISH</t>
  </si>
  <si>
    <t>T1_FISHO</t>
  </si>
  <si>
    <t>TIME_1STFISHO</t>
  </si>
  <si>
    <t>MAXN_FISHO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</si>
</sst>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164" fontId="0" fillId="3" borderId="8" xfId="0" applyNumberFormat="1" applyFill="1" applyBorder="1"/>
    <xf numFmtId="20" fontId="0" fillId="4" borderId="0" xfId="0" applyNumberFormat="1" applyFill="1" applyBorder="1"/>
    <xf numFmtId="21" fontId="0" fillId="4" borderId="14" xfId="0" applyNumberFormat="1" applyFill="1" applyBorder="1"/>
    <xf numFmtId="0" fontId="0" fillId="4" borderId="2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20" fontId="0" fillId="4" borderId="14" xfId="0" applyNumberFormat="1" applyFill="1" applyBorder="1"/>
    <xf numFmtId="21" fontId="0" fillId="4" borderId="11" xfId="0" applyNumberFormat="1" applyFill="1" applyBorder="1"/>
    <xf numFmtId="21" fontId="0" fillId="3" borderId="0" xfId="0" applyNumberFormat="1" applyFill="1"/>
    <xf numFmtId="21" fontId="0" fillId="4" borderId="0" xfId="0" applyNumberFormat="1" applyFill="1"/>
    <xf numFmtId="4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B22"/>
  <sheetViews>
    <sheetView zoomScale="85" zoomScaleNormal="85" workbookViewId="0">
      <pane xSplit="7" ySplit="1" topLeftCell="CD2" activePane="bottomRight" state="frozen"/>
      <selection pane="topRight" activeCell="H1" sqref="H1"/>
      <selection pane="bottomLeft" activeCell="A2" sqref="A2"/>
      <selection pane="bottomRight" activeCell="CF11" sqref="CF11"/>
    </sheetView>
  </sheetViews>
  <sheetFormatPr defaultRowHeight="14.5" x14ac:dyDescent="0.35"/>
  <cols>
    <col min="1" max="1" width="10.453125" bestFit="1" customWidth="1"/>
    <col min="2" max="4" width="8.7265625" hidden="1" customWidth="1"/>
    <col min="5" max="5" width="8.7265625" customWidth="1"/>
    <col min="6" max="7" width="8.7265625" hidden="1" customWidth="1"/>
    <col min="8" max="21" width="8.7265625" customWidth="1"/>
    <col min="22" max="28" width="8.7265625" style="1" customWidth="1"/>
    <col min="29" max="35" width="8.7265625" customWidth="1"/>
    <col min="36" max="36" width="14.90625" bestFit="1" customWidth="1"/>
    <col min="39" max="39" width="14.08984375" bestFit="1" customWidth="1"/>
    <col min="42" max="42" width="14.453125" bestFit="1" customWidth="1"/>
    <col min="45" max="45" width="10.7265625" bestFit="1" customWidth="1"/>
    <col min="48" max="48" width="10.6328125" bestFit="1" customWidth="1"/>
    <col min="51" max="51" width="10.6328125" bestFit="1" customWidth="1"/>
    <col min="54" max="54" width="12.81640625" bestFit="1" customWidth="1"/>
    <col min="57" max="57" width="8.90625" bestFit="1" customWidth="1"/>
    <col min="76" max="76" width="8.7265625" style="88"/>
    <col min="78" max="78" width="9.36328125" bestFit="1" customWidth="1"/>
    <col min="84" max="84" width="18.36328125" bestFit="1" customWidth="1"/>
    <col min="87" max="87" width="18.36328125" bestFit="1" customWidth="1"/>
    <col min="99" max="99" width="11.1796875" bestFit="1" customWidth="1"/>
    <col min="102" max="102" width="11.1796875" bestFit="1" customWidth="1"/>
    <col min="105" max="105" width="11.1796875" bestFit="1" customWidth="1"/>
    <col min="106" max="106" width="13.90625" bestFit="1" customWidth="1"/>
  </cols>
  <sheetData>
    <row r="1" spans="1:10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154</v>
      </c>
      <c r="F1" s="3" t="s">
        <v>2</v>
      </c>
      <c r="G1" s="3" t="s">
        <v>24</v>
      </c>
      <c r="H1" s="3" t="s">
        <v>16</v>
      </c>
      <c r="I1" s="3" t="s">
        <v>17</v>
      </c>
      <c r="J1" s="3" t="s">
        <v>29</v>
      </c>
      <c r="K1" s="3" t="s">
        <v>30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3</v>
      </c>
      <c r="S1" s="3" t="s">
        <v>27</v>
      </c>
      <c r="T1" s="3" t="s">
        <v>28</v>
      </c>
      <c r="U1" s="4" t="s">
        <v>25</v>
      </c>
      <c r="V1" s="15" t="s">
        <v>13</v>
      </c>
      <c r="W1" s="16" t="s">
        <v>14</v>
      </c>
      <c r="X1" s="82" t="s">
        <v>15</v>
      </c>
      <c r="Y1" s="16" t="s">
        <v>170</v>
      </c>
      <c r="Z1" s="16" t="s">
        <v>171</v>
      </c>
      <c r="AA1" s="16" t="s">
        <v>172</v>
      </c>
      <c r="AB1" s="16" t="s">
        <v>4</v>
      </c>
      <c r="AC1" s="17" t="s">
        <v>5</v>
      </c>
      <c r="AD1" s="17" t="s">
        <v>6</v>
      </c>
      <c r="AE1" s="17" t="s">
        <v>9</v>
      </c>
      <c r="AF1" s="17" t="s">
        <v>7</v>
      </c>
      <c r="AG1" s="17" t="s">
        <v>8</v>
      </c>
      <c r="AH1" s="18" t="s">
        <v>26</v>
      </c>
      <c r="AI1" s="27" t="s">
        <v>10</v>
      </c>
      <c r="AJ1" s="29" t="s">
        <v>11</v>
      </c>
      <c r="AK1" s="27" t="s">
        <v>48</v>
      </c>
      <c r="AL1" s="28" t="s">
        <v>49</v>
      </c>
      <c r="AM1" s="28" t="s">
        <v>67</v>
      </c>
      <c r="AN1" s="27" t="s">
        <v>55</v>
      </c>
      <c r="AO1" s="28" t="s">
        <v>56</v>
      </c>
      <c r="AP1" s="29" t="s">
        <v>57</v>
      </c>
      <c r="AQ1" s="28" t="s">
        <v>39</v>
      </c>
      <c r="AR1" s="28" t="s">
        <v>40</v>
      </c>
      <c r="AS1" s="29" t="s">
        <v>41</v>
      </c>
      <c r="AT1" s="27" t="s">
        <v>52</v>
      </c>
      <c r="AU1" s="28" t="s">
        <v>53</v>
      </c>
      <c r="AV1" s="29" t="s">
        <v>54</v>
      </c>
      <c r="AW1" s="27" t="s">
        <v>185</v>
      </c>
      <c r="AX1" s="28" t="s">
        <v>186</v>
      </c>
      <c r="AY1" s="29" t="s">
        <v>187</v>
      </c>
      <c r="AZ1" s="27" t="s">
        <v>36</v>
      </c>
      <c r="BA1" s="28" t="s">
        <v>37</v>
      </c>
      <c r="BB1" s="29" t="s">
        <v>38</v>
      </c>
      <c r="BC1" s="27" t="s">
        <v>45</v>
      </c>
      <c r="BD1" s="28" t="s">
        <v>46</v>
      </c>
      <c r="BE1" s="29" t="s">
        <v>47</v>
      </c>
      <c r="BF1" s="27" t="s">
        <v>42</v>
      </c>
      <c r="BG1" s="28" t="s">
        <v>43</v>
      </c>
      <c r="BH1" s="29" t="s">
        <v>44</v>
      </c>
      <c r="BI1" s="27" t="s">
        <v>50</v>
      </c>
      <c r="BJ1" s="28" t="s">
        <v>51</v>
      </c>
      <c r="BK1" s="29" t="s">
        <v>58</v>
      </c>
      <c r="BL1" s="27" t="s">
        <v>59</v>
      </c>
      <c r="BM1" s="28" t="s">
        <v>60</v>
      </c>
      <c r="BN1" s="29" t="s">
        <v>61</v>
      </c>
      <c r="BO1" s="27" t="s">
        <v>62</v>
      </c>
      <c r="BP1" s="28" t="s">
        <v>63</v>
      </c>
      <c r="BQ1" s="29" t="s">
        <v>64</v>
      </c>
      <c r="BR1" s="27" t="s">
        <v>173</v>
      </c>
      <c r="BS1" s="28" t="s">
        <v>174</v>
      </c>
      <c r="BT1" s="29" t="s">
        <v>175</v>
      </c>
      <c r="BU1" s="27" t="s">
        <v>176</v>
      </c>
      <c r="BV1" s="28" t="s">
        <v>177</v>
      </c>
      <c r="BW1" s="29" t="s">
        <v>178</v>
      </c>
      <c r="BX1" s="85" t="s">
        <v>182</v>
      </c>
      <c r="BY1" s="28" t="s">
        <v>183</v>
      </c>
      <c r="BZ1" s="29" t="s">
        <v>184</v>
      </c>
      <c r="CA1" s="27" t="s">
        <v>194</v>
      </c>
      <c r="CB1" s="28" t="s">
        <v>195</v>
      </c>
      <c r="CC1" s="72" t="s">
        <v>196</v>
      </c>
      <c r="CD1" s="27" t="s">
        <v>207</v>
      </c>
      <c r="CE1" s="28" t="s">
        <v>206</v>
      </c>
      <c r="CF1" s="72" t="s">
        <v>205</v>
      </c>
      <c r="CG1" s="27" t="s">
        <v>179</v>
      </c>
      <c r="CH1" s="28" t="s">
        <v>180</v>
      </c>
      <c r="CI1" s="72" t="s">
        <v>181</v>
      </c>
      <c r="CJ1" s="27" t="s">
        <v>188</v>
      </c>
      <c r="CK1" s="28" t="s">
        <v>189</v>
      </c>
      <c r="CL1" s="72" t="s">
        <v>190</v>
      </c>
      <c r="CM1" s="27" t="s">
        <v>191</v>
      </c>
      <c r="CN1" s="28" t="s">
        <v>192</v>
      </c>
      <c r="CO1" s="72" t="s">
        <v>193</v>
      </c>
      <c r="CP1" s="27" t="s">
        <v>65</v>
      </c>
      <c r="CQ1" s="28" t="s">
        <v>201</v>
      </c>
      <c r="CR1" s="72" t="s">
        <v>66</v>
      </c>
      <c r="CS1" s="27" t="s">
        <v>198</v>
      </c>
      <c r="CT1" s="28" t="s">
        <v>199</v>
      </c>
      <c r="CU1" s="72" t="s">
        <v>200</v>
      </c>
      <c r="CV1" s="27" t="s">
        <v>202</v>
      </c>
      <c r="CW1" s="28" t="s">
        <v>203</v>
      </c>
      <c r="CX1" s="72" t="s">
        <v>204</v>
      </c>
      <c r="CY1" s="27" t="s">
        <v>12</v>
      </c>
      <c r="CZ1" s="28" t="s">
        <v>32</v>
      </c>
      <c r="DA1" s="72" t="s">
        <v>33</v>
      </c>
      <c r="DB1" s="29" t="s">
        <v>31</v>
      </c>
    </row>
    <row r="2" spans="1:106" x14ac:dyDescent="0.35">
      <c r="A2" s="9" t="s">
        <v>93</v>
      </c>
      <c r="B2" s="9" t="s">
        <v>94</v>
      </c>
      <c r="C2" s="5" t="s">
        <v>95</v>
      </c>
      <c r="D2" s="5">
        <v>2</v>
      </c>
      <c r="E2" s="5" t="str">
        <f>C2&amp;""&amp;D2</f>
        <v>D2</v>
      </c>
      <c r="F2" s="5">
        <v>1</v>
      </c>
      <c r="G2" s="5">
        <v>5</v>
      </c>
      <c r="H2" s="6">
        <v>0.61111111111111105</v>
      </c>
      <c r="I2" s="5" t="s">
        <v>96</v>
      </c>
      <c r="J2" s="7">
        <f>VLOOKUP(E2,LATLON!$A$2:$C$19,2)</f>
        <v>-5.4880659999999999</v>
      </c>
      <c r="K2" s="7">
        <f>VLOOKUP(E2,LATLON!$A$2:$C$19,3)</f>
        <v>119.31312699999999</v>
      </c>
      <c r="L2" s="5">
        <v>34</v>
      </c>
      <c r="M2" s="5">
        <v>22</v>
      </c>
      <c r="N2" s="5" t="s">
        <v>143</v>
      </c>
      <c r="O2" s="5">
        <v>3</v>
      </c>
      <c r="P2" s="6"/>
      <c r="Q2" s="6" t="s">
        <v>101</v>
      </c>
      <c r="R2" s="5" t="s">
        <v>97</v>
      </c>
      <c r="S2" s="5">
        <v>0.23</v>
      </c>
      <c r="T2" s="5" t="s">
        <v>95</v>
      </c>
      <c r="U2" s="8"/>
      <c r="V2" s="19">
        <v>2.0543981481481479E-2</v>
      </c>
      <c r="W2" s="20">
        <v>1.7870370370370373E-2</v>
      </c>
      <c r="X2" s="20">
        <v>5.2314814814814819E-3</v>
      </c>
      <c r="Y2" s="20"/>
      <c r="Z2" s="20"/>
      <c r="AA2" s="20"/>
      <c r="AB2" s="20">
        <f>SUM(V2:AA2)</f>
        <v>4.3645833333333335E-2</v>
      </c>
      <c r="AC2" s="20">
        <v>3.8078703703703707E-3</v>
      </c>
      <c r="AD2" s="20"/>
      <c r="AE2" s="20">
        <f t="shared" ref="AE2:AE13" si="0">AB2-AC2-AD2</f>
        <v>3.9837962962962964E-2</v>
      </c>
      <c r="AF2" s="21">
        <v>90</v>
      </c>
      <c r="AG2" s="21">
        <v>85</v>
      </c>
      <c r="AH2" s="22"/>
      <c r="AI2" s="30">
        <v>5</v>
      </c>
      <c r="AJ2" s="31">
        <v>4</v>
      </c>
      <c r="AK2" s="32"/>
      <c r="AL2" s="35"/>
      <c r="AM2" s="69" t="str">
        <f t="shared" ref="AM2:AM13" si="1">IF(AK2=0,"NA",AL2-$AC2)</f>
        <v>NA</v>
      </c>
      <c r="AN2" s="32">
        <v>1</v>
      </c>
      <c r="AO2" s="69">
        <v>1.7106481481481483E-2</v>
      </c>
      <c r="AP2" s="34">
        <f t="shared" ref="AP2:AP13" si="2">IF(AN2=0,"NA",AO2-$AC2)</f>
        <v>1.3298611111111112E-2</v>
      </c>
      <c r="AQ2" s="71"/>
      <c r="AR2" s="70"/>
      <c r="AS2" s="34" t="str">
        <f t="shared" ref="AS2:AS13" si="3">IF(AQ2=0,"NA",AR2-$AC2)</f>
        <v>NA</v>
      </c>
      <c r="AT2" s="71"/>
      <c r="AU2" s="70"/>
      <c r="AV2" s="34" t="str">
        <f t="shared" ref="AV2:AV13" si="4">IF(AT2=0,"NA",AU2-$AC2)</f>
        <v>NA</v>
      </c>
      <c r="AW2" s="71"/>
      <c r="AX2" s="70"/>
      <c r="AY2" s="34" t="str">
        <f t="shared" ref="AY2:AY22" si="5">IF(AW2=0,"NA",AX2-$AC2)</f>
        <v>NA</v>
      </c>
      <c r="AZ2" s="71"/>
      <c r="BA2" s="70"/>
      <c r="BB2" s="34" t="str">
        <f t="shared" ref="BB2:BB13" si="6">IF(AZ2=0,"NA",BA2-$AC2)</f>
        <v>NA</v>
      </c>
      <c r="BC2" s="71"/>
      <c r="BD2" s="70"/>
      <c r="BE2" s="34" t="str">
        <f t="shared" ref="BE2:BE13" si="7">IF(BC2=0,"NA",BD2-$AC2)</f>
        <v>NA</v>
      </c>
      <c r="BF2" s="71"/>
      <c r="BG2" s="70"/>
      <c r="BH2" s="34" t="str">
        <f t="shared" ref="BH2:BH13" si="8">IF(BF2=0,"NA",BG2-$AC2)</f>
        <v>NA</v>
      </c>
      <c r="BI2" s="71"/>
      <c r="BJ2" s="70"/>
      <c r="BK2" s="34" t="str">
        <f t="shared" ref="BK2:BK13" si="9">IF(BI2=0,"NA",BJ2-$AC2)</f>
        <v>NA</v>
      </c>
      <c r="BL2" s="71"/>
      <c r="BM2" s="70"/>
      <c r="BN2" s="34" t="str">
        <f t="shared" ref="BN2:BN13" si="10">IF(BL2=0,"NA",BM2-$AC2)</f>
        <v>NA</v>
      </c>
      <c r="BO2" s="71"/>
      <c r="BP2" s="70"/>
      <c r="BQ2" s="34" t="str">
        <f t="shared" ref="BQ2:BQ13" si="11">IF(BO2=0,"NA",BP2-$AC2)</f>
        <v>NA</v>
      </c>
      <c r="BR2" s="71">
        <v>1</v>
      </c>
      <c r="BS2" s="89">
        <v>1.2037037037037035E-2</v>
      </c>
      <c r="BT2" s="34">
        <f t="shared" ref="BT2:BT13" si="12">IF(BR2=0,"NA",BS2-$AC2)</f>
        <v>8.2291666666666641E-3</v>
      </c>
      <c r="BU2" s="71"/>
      <c r="BV2" s="70"/>
      <c r="BW2" s="34" t="str">
        <f t="shared" ref="BW2:BW22" si="13">IF(BU2=0,"NA",BV2-$AC2)</f>
        <v>NA</v>
      </c>
      <c r="BX2" s="86"/>
      <c r="BY2" s="69"/>
      <c r="BZ2" s="34" t="str">
        <f t="shared" ref="BZ2:BZ22" si="14">IF(BX2=0,"NA",BY2-$AC2)</f>
        <v>NA</v>
      </c>
      <c r="CA2" s="71">
        <v>1</v>
      </c>
      <c r="CB2" s="84">
        <v>1.8553240740740742E-2</v>
      </c>
      <c r="CC2" s="34">
        <f t="shared" ref="CC2:CC22" si="15">IF(CA2=0,"NA",CB2-$AC2)</f>
        <v>1.474537037037037E-2</v>
      </c>
      <c r="CD2" s="71"/>
      <c r="CE2" s="84"/>
      <c r="CF2" s="34" t="str">
        <f t="shared" ref="CF2:CF22" si="16">IF(CD2=0,"NA",CE2-$AC2)</f>
        <v>NA</v>
      </c>
      <c r="CG2" s="71"/>
      <c r="CH2" s="84"/>
      <c r="CI2" s="34" t="str">
        <f t="shared" ref="CI2:CI22" si="17">IF(CG2=0,"NA",CH2-$AC2)</f>
        <v>NA</v>
      </c>
      <c r="CJ2" s="71"/>
      <c r="CK2" s="84"/>
      <c r="CL2" s="34" t="str">
        <f t="shared" ref="CL2:CL22" si="18">IF(CJ2=0,"NA",CK2-$AC2)</f>
        <v>NA</v>
      </c>
      <c r="CM2" s="71"/>
      <c r="CN2" s="84"/>
      <c r="CO2" s="34" t="str">
        <f t="shared" ref="CO2:CO22" si="19">IF(CM2=0,"NA",CN2-$AC2)</f>
        <v>NA</v>
      </c>
      <c r="CP2" s="71"/>
      <c r="CQ2" s="84"/>
      <c r="CR2" s="34" t="str">
        <f t="shared" ref="CR2:CR22" si="20">IF(CP2=0,"NA",CQ2-$AC2)</f>
        <v>NA</v>
      </c>
      <c r="CS2" s="71"/>
      <c r="CT2" s="84"/>
      <c r="CU2" s="34" t="str">
        <f t="shared" ref="CU2:CU22" si="21">IF(CS2=0,"NA",CT2-$AC2)</f>
        <v>NA</v>
      </c>
      <c r="CV2" s="71"/>
      <c r="CW2" s="84"/>
      <c r="CX2" s="34" t="str">
        <f t="shared" ref="CX2:CX22" si="22">IF(CV2=0,"NA",CW2-$AC2)</f>
        <v>NA</v>
      </c>
      <c r="CY2" s="71">
        <v>3</v>
      </c>
      <c r="CZ2" s="84">
        <v>4.1319444444444442E-3</v>
      </c>
      <c r="DA2" s="34">
        <f t="shared" ref="DA2:DA13" si="23">IF(CY2=0,"NA",CZ2-$AC2)</f>
        <v>3.2407407407407341E-4</v>
      </c>
      <c r="DB2" s="37"/>
    </row>
    <row r="3" spans="1:106" x14ac:dyDescent="0.35">
      <c r="A3" s="9" t="s">
        <v>93</v>
      </c>
      <c r="B3" s="9" t="s">
        <v>94</v>
      </c>
      <c r="C3" s="5" t="s">
        <v>95</v>
      </c>
      <c r="D3" s="5">
        <v>3</v>
      </c>
      <c r="E3" s="5" t="str">
        <f t="shared" ref="E3:E22" si="24">C3&amp;""&amp;D3</f>
        <v>D3</v>
      </c>
      <c r="F3" s="5">
        <v>2</v>
      </c>
      <c r="G3" s="5" t="s">
        <v>98</v>
      </c>
      <c r="H3" s="6">
        <v>0.62361111111111112</v>
      </c>
      <c r="I3" s="6" t="s">
        <v>96</v>
      </c>
      <c r="J3" s="7">
        <v>-5.1189571000000003</v>
      </c>
      <c r="K3" s="7">
        <v>119.309404</v>
      </c>
      <c r="L3" s="5">
        <v>43</v>
      </c>
      <c r="M3" s="5">
        <v>31</v>
      </c>
      <c r="N3" s="5" t="s">
        <v>102</v>
      </c>
      <c r="O3" s="5">
        <v>6</v>
      </c>
      <c r="P3" s="6"/>
      <c r="Q3" s="6" t="s">
        <v>103</v>
      </c>
      <c r="R3" s="5" t="s">
        <v>97</v>
      </c>
      <c r="S3" s="5">
        <v>0.22</v>
      </c>
      <c r="T3" s="5" t="s">
        <v>95</v>
      </c>
      <c r="U3" s="8" t="s">
        <v>153</v>
      </c>
      <c r="V3" s="19">
        <v>1.7569444444444447E-2</v>
      </c>
      <c r="W3" s="20">
        <v>1.486111111111111E-2</v>
      </c>
      <c r="X3" s="20">
        <v>1.486111111111111E-2</v>
      </c>
      <c r="Y3" s="20">
        <v>1.486111111111111E-2</v>
      </c>
      <c r="Z3" s="20">
        <v>1.486111111111111E-2</v>
      </c>
      <c r="AA3" s="20">
        <v>1.1342592592592591E-3</v>
      </c>
      <c r="AB3" s="20">
        <f t="shared" ref="AB3:AB22" si="25">SUM(V3:AA3)</f>
        <v>7.8148148148148147E-2</v>
      </c>
      <c r="AC3" s="20">
        <v>1.0416666666666666E-2</v>
      </c>
      <c r="AD3" s="20">
        <v>2.5208333333333333E-2</v>
      </c>
      <c r="AE3" s="20">
        <f t="shared" si="0"/>
        <v>4.2523148148148143E-2</v>
      </c>
      <c r="AF3" s="21">
        <v>80</v>
      </c>
      <c r="AG3" s="21">
        <v>90</v>
      </c>
      <c r="AH3" s="22"/>
      <c r="AI3" s="30">
        <v>0</v>
      </c>
      <c r="AJ3" s="31">
        <v>0</v>
      </c>
      <c r="AK3" s="32"/>
      <c r="AL3" s="35"/>
      <c r="AM3" s="69" t="str">
        <f t="shared" si="1"/>
        <v>NA</v>
      </c>
      <c r="AN3" s="32"/>
      <c r="AO3" s="33"/>
      <c r="AP3" s="34" t="str">
        <f t="shared" si="2"/>
        <v>NA</v>
      </c>
      <c r="AQ3" s="32"/>
      <c r="AR3" s="33"/>
      <c r="AS3" s="34" t="str">
        <f t="shared" si="3"/>
        <v>NA</v>
      </c>
      <c r="AT3" s="32"/>
      <c r="AU3" s="33"/>
      <c r="AV3" s="34" t="str">
        <f t="shared" si="4"/>
        <v>NA</v>
      </c>
      <c r="AW3" s="32"/>
      <c r="AX3" s="33"/>
      <c r="AY3" s="34" t="str">
        <f t="shared" si="5"/>
        <v>NA</v>
      </c>
      <c r="AZ3" s="32"/>
      <c r="BA3" s="33"/>
      <c r="BB3" s="34" t="str">
        <f t="shared" si="6"/>
        <v>NA</v>
      </c>
      <c r="BC3" s="32"/>
      <c r="BD3" s="33"/>
      <c r="BE3" s="34" t="str">
        <f t="shared" si="7"/>
        <v>NA</v>
      </c>
      <c r="BF3" s="32"/>
      <c r="BG3" s="33"/>
      <c r="BH3" s="34" t="str">
        <f t="shared" si="8"/>
        <v>NA</v>
      </c>
      <c r="BI3" s="32"/>
      <c r="BJ3" s="33"/>
      <c r="BK3" s="34" t="str">
        <f t="shared" si="9"/>
        <v>NA</v>
      </c>
      <c r="BL3" s="32"/>
      <c r="BM3" s="33"/>
      <c r="BN3" s="34" t="str">
        <f t="shared" si="10"/>
        <v>NA</v>
      </c>
      <c r="BO3" s="32"/>
      <c r="BP3" s="33"/>
      <c r="BQ3" s="34" t="str">
        <f t="shared" si="11"/>
        <v>NA</v>
      </c>
      <c r="BR3" s="32"/>
      <c r="BS3" s="33"/>
      <c r="BT3" s="34" t="str">
        <f t="shared" si="12"/>
        <v>NA</v>
      </c>
      <c r="BU3" s="32"/>
      <c r="BV3" s="33"/>
      <c r="BW3" s="34" t="str">
        <f t="shared" si="13"/>
        <v>NA</v>
      </c>
      <c r="BX3" s="86"/>
      <c r="BY3" s="69"/>
      <c r="BZ3" s="34" t="str">
        <f t="shared" si="14"/>
        <v>NA</v>
      </c>
      <c r="CA3" s="32"/>
      <c r="CB3" s="33"/>
      <c r="CC3" s="34" t="str">
        <f t="shared" si="15"/>
        <v>NA</v>
      </c>
      <c r="CD3" s="32"/>
      <c r="CE3" s="33"/>
      <c r="CF3" s="34" t="str">
        <f t="shared" si="16"/>
        <v>NA</v>
      </c>
      <c r="CG3" s="32"/>
      <c r="CH3" s="33"/>
      <c r="CI3" s="34" t="str">
        <f t="shared" si="17"/>
        <v>NA</v>
      </c>
      <c r="CJ3" s="32"/>
      <c r="CK3" s="33"/>
      <c r="CL3" s="34" t="str">
        <f t="shared" si="18"/>
        <v>NA</v>
      </c>
      <c r="CM3" s="32"/>
      <c r="CN3" s="33"/>
      <c r="CO3" s="34" t="str">
        <f t="shared" si="19"/>
        <v>NA</v>
      </c>
      <c r="CP3" s="32"/>
      <c r="CQ3" s="33"/>
      <c r="CR3" s="34" t="str">
        <f t="shared" si="20"/>
        <v>NA</v>
      </c>
      <c r="CS3" s="32"/>
      <c r="CT3" s="33"/>
      <c r="CU3" s="34" t="str">
        <f t="shared" si="21"/>
        <v>NA</v>
      </c>
      <c r="CV3" s="32"/>
      <c r="CW3" s="33"/>
      <c r="CX3" s="34" t="str">
        <f t="shared" si="22"/>
        <v>NA</v>
      </c>
      <c r="CY3" s="32"/>
      <c r="CZ3" s="33"/>
      <c r="DA3" s="34" t="str">
        <f t="shared" si="23"/>
        <v>NA</v>
      </c>
      <c r="DB3" s="37"/>
    </row>
    <row r="4" spans="1:106" x14ac:dyDescent="0.35">
      <c r="A4" s="9" t="s">
        <v>93</v>
      </c>
      <c r="B4" s="9" t="s">
        <v>94</v>
      </c>
      <c r="C4" s="5" t="s">
        <v>99</v>
      </c>
      <c r="D4" s="5">
        <v>2</v>
      </c>
      <c r="E4" s="5" t="str">
        <f t="shared" si="24"/>
        <v>L2</v>
      </c>
      <c r="F4" s="5">
        <v>3</v>
      </c>
      <c r="G4" s="5">
        <v>11</v>
      </c>
      <c r="H4" s="6">
        <v>0.63958333333333328</v>
      </c>
      <c r="I4" s="6">
        <v>0.71666666666666667</v>
      </c>
      <c r="J4" s="7">
        <f>VLOOKUP(E4,LATLON!$A$2:$C$19,2)</f>
        <v>-5.4811319999999997</v>
      </c>
      <c r="K4" s="7">
        <f>VLOOKUP(E4,LATLON!$A$2:$C$19,3)</f>
        <v>119.31211</v>
      </c>
      <c r="L4" s="5">
        <v>50</v>
      </c>
      <c r="M4" s="5" t="s">
        <v>96</v>
      </c>
      <c r="N4" s="5" t="s">
        <v>104</v>
      </c>
      <c r="O4" s="5">
        <v>3</v>
      </c>
      <c r="P4" s="6"/>
      <c r="Q4" s="6" t="s">
        <v>108</v>
      </c>
      <c r="R4" s="5" t="s">
        <v>97</v>
      </c>
      <c r="S4" s="5">
        <v>0.2</v>
      </c>
      <c r="T4" s="5" t="s">
        <v>95</v>
      </c>
      <c r="U4" s="8"/>
      <c r="V4" s="19">
        <v>2.2291666666666668E-2</v>
      </c>
      <c r="W4" s="20">
        <v>2.9525462962962962E-2</v>
      </c>
      <c r="X4" s="20">
        <v>9.0856481481481483E-3</v>
      </c>
      <c r="Y4" s="20"/>
      <c r="Z4" s="20"/>
      <c r="AA4" s="20"/>
      <c r="AB4" s="20">
        <f t="shared" si="25"/>
        <v>6.0902777777777778E-2</v>
      </c>
      <c r="AC4" s="20">
        <v>3.6574074074074074E-3</v>
      </c>
      <c r="AD4" s="20">
        <v>1.6724537037037034E-2</v>
      </c>
      <c r="AE4" s="20">
        <f t="shared" si="0"/>
        <v>4.0520833333333339E-2</v>
      </c>
      <c r="AF4" s="21">
        <v>80</v>
      </c>
      <c r="AG4" s="21">
        <v>80</v>
      </c>
      <c r="AH4" s="22"/>
      <c r="AI4" s="30">
        <v>6</v>
      </c>
      <c r="AJ4" s="31">
        <v>5</v>
      </c>
      <c r="AK4" s="32">
        <v>1</v>
      </c>
      <c r="AL4" s="35">
        <v>3.4236111111111113E-2</v>
      </c>
      <c r="AM4" s="69">
        <f t="shared" si="1"/>
        <v>3.0578703703703705E-2</v>
      </c>
      <c r="AN4" s="32"/>
      <c r="AO4" s="33"/>
      <c r="AP4" s="34" t="str">
        <f t="shared" si="2"/>
        <v>NA</v>
      </c>
      <c r="AQ4" s="32"/>
      <c r="AR4" s="33"/>
      <c r="AS4" s="34" t="str">
        <f t="shared" si="3"/>
        <v>NA</v>
      </c>
      <c r="AT4" s="32"/>
      <c r="AU4" s="33"/>
      <c r="AV4" s="34" t="str">
        <f t="shared" si="4"/>
        <v>NA</v>
      </c>
      <c r="AW4" s="32"/>
      <c r="AX4" s="33"/>
      <c r="AY4" s="34" t="str">
        <f t="shared" si="5"/>
        <v>NA</v>
      </c>
      <c r="AZ4" s="32"/>
      <c r="BA4" s="33"/>
      <c r="BB4" s="34" t="str">
        <f t="shared" si="6"/>
        <v>NA</v>
      </c>
      <c r="BC4" s="32"/>
      <c r="BD4" s="33"/>
      <c r="BE4" s="34" t="str">
        <f t="shared" si="7"/>
        <v>NA</v>
      </c>
      <c r="BF4" s="32">
        <v>1</v>
      </c>
      <c r="BG4" s="35">
        <v>1.6284722222222221E-2</v>
      </c>
      <c r="BH4" s="34">
        <f t="shared" si="8"/>
        <v>1.2627314814814813E-2</v>
      </c>
      <c r="BI4" s="32">
        <v>1</v>
      </c>
      <c r="BJ4" s="35">
        <v>2.4062500000000001E-2</v>
      </c>
      <c r="BK4" s="34">
        <f t="shared" si="9"/>
        <v>2.0405092592592593E-2</v>
      </c>
      <c r="BL4" s="32"/>
      <c r="BM4" s="33"/>
      <c r="BN4" s="34" t="str">
        <f t="shared" si="10"/>
        <v>NA</v>
      </c>
      <c r="BO4" s="32"/>
      <c r="BP4" s="33"/>
      <c r="BQ4" s="34" t="str">
        <f t="shared" si="11"/>
        <v>NA</v>
      </c>
      <c r="BR4" s="32"/>
      <c r="BS4" s="33"/>
      <c r="BT4" s="34" t="str">
        <f t="shared" si="12"/>
        <v>NA</v>
      </c>
      <c r="BU4" s="32"/>
      <c r="BV4" s="33"/>
      <c r="BW4" s="34" t="str">
        <f t="shared" si="13"/>
        <v>NA</v>
      </c>
      <c r="BX4" s="86"/>
      <c r="BY4" s="69"/>
      <c r="BZ4" s="34" t="str">
        <f t="shared" si="14"/>
        <v>NA</v>
      </c>
      <c r="CA4" s="32"/>
      <c r="CB4" s="35"/>
      <c r="CC4" s="34" t="str">
        <f t="shared" si="15"/>
        <v>NA</v>
      </c>
      <c r="CD4" s="32"/>
      <c r="CE4" s="35"/>
      <c r="CF4" s="34" t="str">
        <f t="shared" si="16"/>
        <v>NA</v>
      </c>
      <c r="CG4" s="32"/>
      <c r="CH4" s="35"/>
      <c r="CI4" s="34" t="str">
        <f t="shared" si="17"/>
        <v>NA</v>
      </c>
      <c r="CJ4" s="32"/>
      <c r="CK4" s="35"/>
      <c r="CL4" s="34" t="str">
        <f t="shared" si="18"/>
        <v>NA</v>
      </c>
      <c r="CM4" s="32"/>
      <c r="CN4" s="35"/>
      <c r="CO4" s="34" t="str">
        <f t="shared" si="19"/>
        <v>NA</v>
      </c>
      <c r="CP4" s="32"/>
      <c r="CQ4" s="35"/>
      <c r="CR4" s="34" t="str">
        <f t="shared" si="20"/>
        <v>NA</v>
      </c>
      <c r="CS4" s="32"/>
      <c r="CT4" s="35"/>
      <c r="CU4" s="34" t="str">
        <f t="shared" si="21"/>
        <v>NA</v>
      </c>
      <c r="CV4" s="32"/>
      <c r="CW4" s="35"/>
      <c r="CX4" s="34" t="str">
        <f t="shared" si="22"/>
        <v>NA</v>
      </c>
      <c r="CY4" s="32">
        <v>6</v>
      </c>
      <c r="CZ4" s="35">
        <v>3.7731481481481483E-3</v>
      </c>
      <c r="DA4" s="34">
        <f t="shared" si="23"/>
        <v>1.1574074074074091E-4</v>
      </c>
      <c r="DB4" s="37"/>
    </row>
    <row r="5" spans="1:106" x14ac:dyDescent="0.35">
      <c r="A5" s="9" t="s">
        <v>93</v>
      </c>
      <c r="B5" s="9" t="s">
        <v>94</v>
      </c>
      <c r="C5" s="5" t="s">
        <v>99</v>
      </c>
      <c r="D5" s="5">
        <v>1</v>
      </c>
      <c r="E5" s="5" t="str">
        <f t="shared" si="24"/>
        <v>L1</v>
      </c>
      <c r="F5" s="5">
        <v>4</v>
      </c>
      <c r="G5" s="5">
        <v>1</v>
      </c>
      <c r="H5" s="6">
        <v>0.64722222222222225</v>
      </c>
      <c r="I5" s="6">
        <v>0.71666666666666667</v>
      </c>
      <c r="J5" s="7">
        <f>VLOOKUP(E5,LATLON!$A$2:$C$19,2)</f>
        <v>-5.4810160000000003</v>
      </c>
      <c r="K5" s="7">
        <f>VLOOKUP(E5,LATLON!$A$2:$C$19,3)</f>
        <v>119.31128099999999</v>
      </c>
      <c r="L5" s="5">
        <v>49</v>
      </c>
      <c r="M5" s="5">
        <v>40</v>
      </c>
      <c r="N5" s="5" t="s">
        <v>105</v>
      </c>
      <c r="O5" s="5">
        <v>3</v>
      </c>
      <c r="P5" s="6"/>
      <c r="Q5" s="6" t="s">
        <v>109</v>
      </c>
      <c r="R5" s="5" t="s">
        <v>97</v>
      </c>
      <c r="S5" s="5">
        <v>0.2</v>
      </c>
      <c r="T5" s="5" t="s">
        <v>95</v>
      </c>
      <c r="U5" s="8" t="s">
        <v>112</v>
      </c>
      <c r="V5" s="19"/>
      <c r="W5" s="20"/>
      <c r="X5" s="20"/>
      <c r="Y5" s="20"/>
      <c r="Z5" s="20"/>
      <c r="AA5" s="20"/>
      <c r="AB5" s="20">
        <f t="shared" si="25"/>
        <v>0</v>
      </c>
      <c r="AC5" s="20"/>
      <c r="AD5" s="20"/>
      <c r="AE5" s="20">
        <f t="shared" si="0"/>
        <v>0</v>
      </c>
      <c r="AF5" s="21"/>
      <c r="AG5" s="21"/>
      <c r="AH5" s="22"/>
      <c r="AI5" s="30"/>
      <c r="AJ5" s="31"/>
      <c r="AK5" s="32"/>
      <c r="AL5" s="35"/>
      <c r="AM5" s="69" t="str">
        <f t="shared" si="1"/>
        <v>NA</v>
      </c>
      <c r="AN5" s="32"/>
      <c r="AO5" s="33"/>
      <c r="AP5" s="34" t="str">
        <f t="shared" si="2"/>
        <v>NA</v>
      </c>
      <c r="AQ5" s="32"/>
      <c r="AR5" s="33"/>
      <c r="AS5" s="34" t="str">
        <f t="shared" si="3"/>
        <v>NA</v>
      </c>
      <c r="AT5" s="32"/>
      <c r="AU5" s="33"/>
      <c r="AV5" s="34" t="str">
        <f t="shared" si="4"/>
        <v>NA</v>
      </c>
      <c r="AW5" s="32"/>
      <c r="AX5" s="33"/>
      <c r="AY5" s="34" t="str">
        <f t="shared" si="5"/>
        <v>NA</v>
      </c>
      <c r="AZ5" s="32"/>
      <c r="BA5" s="33"/>
      <c r="BB5" s="34" t="str">
        <f t="shared" si="6"/>
        <v>NA</v>
      </c>
      <c r="BC5" s="32"/>
      <c r="BD5" s="33"/>
      <c r="BE5" s="34" t="str">
        <f t="shared" si="7"/>
        <v>NA</v>
      </c>
      <c r="BF5" s="32"/>
      <c r="BG5" s="33"/>
      <c r="BH5" s="34" t="str">
        <f t="shared" si="8"/>
        <v>NA</v>
      </c>
      <c r="BI5" s="32"/>
      <c r="BJ5" s="33"/>
      <c r="BK5" s="34" t="str">
        <f t="shared" si="9"/>
        <v>NA</v>
      </c>
      <c r="BL5" s="32"/>
      <c r="BM5" s="33"/>
      <c r="BN5" s="34" t="str">
        <f t="shared" si="10"/>
        <v>NA</v>
      </c>
      <c r="BO5" s="32"/>
      <c r="BP5" s="33"/>
      <c r="BQ5" s="34" t="str">
        <f t="shared" si="11"/>
        <v>NA</v>
      </c>
      <c r="BR5" s="32"/>
      <c r="BS5" s="33"/>
      <c r="BT5" s="34" t="str">
        <f t="shared" si="12"/>
        <v>NA</v>
      </c>
      <c r="BU5" s="32"/>
      <c r="BV5" s="33"/>
      <c r="BW5" s="34" t="str">
        <f t="shared" si="13"/>
        <v>NA</v>
      </c>
      <c r="BX5" s="86"/>
      <c r="BY5" s="69"/>
      <c r="BZ5" s="34" t="str">
        <f t="shared" si="14"/>
        <v>NA</v>
      </c>
      <c r="CA5" s="32"/>
      <c r="CB5" s="33"/>
      <c r="CC5" s="34" t="str">
        <f t="shared" si="15"/>
        <v>NA</v>
      </c>
      <c r="CD5" s="32"/>
      <c r="CE5" s="33"/>
      <c r="CF5" s="34" t="str">
        <f t="shared" si="16"/>
        <v>NA</v>
      </c>
      <c r="CG5" s="32"/>
      <c r="CH5" s="33"/>
      <c r="CI5" s="34" t="str">
        <f t="shared" si="17"/>
        <v>NA</v>
      </c>
      <c r="CJ5" s="32"/>
      <c r="CK5" s="33"/>
      <c r="CL5" s="34" t="str">
        <f t="shared" si="18"/>
        <v>NA</v>
      </c>
      <c r="CM5" s="32"/>
      <c r="CN5" s="33"/>
      <c r="CO5" s="34" t="str">
        <f t="shared" si="19"/>
        <v>NA</v>
      </c>
      <c r="CP5" s="32"/>
      <c r="CQ5" s="33"/>
      <c r="CR5" s="34" t="str">
        <f t="shared" si="20"/>
        <v>NA</v>
      </c>
      <c r="CS5" s="32"/>
      <c r="CT5" s="33"/>
      <c r="CU5" s="34" t="str">
        <f t="shared" si="21"/>
        <v>NA</v>
      </c>
      <c r="CV5" s="32"/>
      <c r="CW5" s="33"/>
      <c r="CX5" s="34" t="str">
        <f t="shared" si="22"/>
        <v>NA</v>
      </c>
      <c r="CY5" s="32"/>
      <c r="CZ5" s="33"/>
      <c r="DA5" s="34" t="str">
        <f t="shared" si="23"/>
        <v>NA</v>
      </c>
      <c r="DB5" s="37"/>
    </row>
    <row r="6" spans="1:106" x14ac:dyDescent="0.35">
      <c r="A6" s="9" t="s">
        <v>93</v>
      </c>
      <c r="B6" s="9" t="s">
        <v>94</v>
      </c>
      <c r="C6" s="5" t="s">
        <v>95</v>
      </c>
      <c r="D6" s="5">
        <v>1</v>
      </c>
      <c r="E6" s="5" t="str">
        <f t="shared" si="24"/>
        <v>D1</v>
      </c>
      <c r="F6" s="5">
        <v>5</v>
      </c>
      <c r="G6" s="5">
        <v>12</v>
      </c>
      <c r="H6" s="6">
        <v>0.65138888888888891</v>
      </c>
      <c r="I6" s="6">
        <v>0.71388888888888891</v>
      </c>
      <c r="J6" s="7">
        <f>VLOOKUP(E6,LATLON!$A$2:$C$19,2)</f>
        <v>-5.4793240000000001</v>
      </c>
      <c r="K6" s="7">
        <f>VLOOKUP(E6,LATLON!$A$2:$C$19,3)</f>
        <v>119.31157399999999</v>
      </c>
      <c r="L6" s="5">
        <v>55</v>
      </c>
      <c r="M6" s="5" t="s">
        <v>96</v>
      </c>
      <c r="N6" s="5" t="s">
        <v>106</v>
      </c>
      <c r="O6" s="5">
        <v>3</v>
      </c>
      <c r="P6" s="6"/>
      <c r="Q6" s="6" t="s">
        <v>110</v>
      </c>
      <c r="R6" s="5" t="s">
        <v>97</v>
      </c>
      <c r="S6" s="5">
        <v>0.2</v>
      </c>
      <c r="T6" s="5" t="s">
        <v>95</v>
      </c>
      <c r="U6" s="8" t="s">
        <v>112</v>
      </c>
      <c r="V6" s="19"/>
      <c r="W6" s="20"/>
      <c r="X6" s="20"/>
      <c r="Y6" s="20"/>
      <c r="Z6" s="20"/>
      <c r="AA6" s="20"/>
      <c r="AB6" s="20">
        <f t="shared" si="25"/>
        <v>0</v>
      </c>
      <c r="AC6" s="20"/>
      <c r="AD6" s="20"/>
      <c r="AE6" s="20">
        <f t="shared" si="0"/>
        <v>0</v>
      </c>
      <c r="AF6" s="21"/>
      <c r="AG6" s="21"/>
      <c r="AH6" s="22"/>
      <c r="AI6" s="30"/>
      <c r="AJ6" s="31"/>
      <c r="AK6" s="32"/>
      <c r="AL6" s="35"/>
      <c r="AM6" s="69" t="str">
        <f t="shared" si="1"/>
        <v>NA</v>
      </c>
      <c r="AN6" s="32"/>
      <c r="AO6" s="33"/>
      <c r="AP6" s="34" t="str">
        <f t="shared" si="2"/>
        <v>NA</v>
      </c>
      <c r="AQ6" s="32"/>
      <c r="AR6" s="33"/>
      <c r="AS6" s="34" t="str">
        <f t="shared" si="3"/>
        <v>NA</v>
      </c>
      <c r="AT6" s="32"/>
      <c r="AU6" s="33"/>
      <c r="AV6" s="34" t="str">
        <f t="shared" si="4"/>
        <v>NA</v>
      </c>
      <c r="AW6" s="32"/>
      <c r="AX6" s="33"/>
      <c r="AY6" s="34" t="str">
        <f t="shared" si="5"/>
        <v>NA</v>
      </c>
      <c r="AZ6" s="32"/>
      <c r="BA6" s="33"/>
      <c r="BB6" s="34" t="str">
        <f t="shared" si="6"/>
        <v>NA</v>
      </c>
      <c r="BC6" s="32"/>
      <c r="BD6" s="33"/>
      <c r="BE6" s="34" t="str">
        <f t="shared" si="7"/>
        <v>NA</v>
      </c>
      <c r="BF6" s="32"/>
      <c r="BG6" s="33"/>
      <c r="BH6" s="34" t="str">
        <f t="shared" si="8"/>
        <v>NA</v>
      </c>
      <c r="BI6" s="32"/>
      <c r="BJ6" s="33"/>
      <c r="BK6" s="34" t="str">
        <f t="shared" si="9"/>
        <v>NA</v>
      </c>
      <c r="BL6" s="32"/>
      <c r="BM6" s="33"/>
      <c r="BN6" s="34" t="str">
        <f t="shared" si="10"/>
        <v>NA</v>
      </c>
      <c r="BO6" s="32"/>
      <c r="BP6" s="33"/>
      <c r="BQ6" s="34" t="str">
        <f t="shared" si="11"/>
        <v>NA</v>
      </c>
      <c r="BR6" s="32"/>
      <c r="BS6" s="33"/>
      <c r="BT6" s="34" t="str">
        <f t="shared" si="12"/>
        <v>NA</v>
      </c>
      <c r="BU6" s="32"/>
      <c r="BV6" s="33"/>
      <c r="BW6" s="34" t="str">
        <f t="shared" si="13"/>
        <v>NA</v>
      </c>
      <c r="BX6" s="86"/>
      <c r="BY6" s="69"/>
      <c r="BZ6" s="34" t="str">
        <f t="shared" si="14"/>
        <v>NA</v>
      </c>
      <c r="CA6" s="32"/>
      <c r="CB6" s="33"/>
      <c r="CC6" s="34" t="str">
        <f t="shared" si="15"/>
        <v>NA</v>
      </c>
      <c r="CD6" s="32"/>
      <c r="CE6" s="33"/>
      <c r="CF6" s="34" t="str">
        <f t="shared" si="16"/>
        <v>NA</v>
      </c>
      <c r="CG6" s="32"/>
      <c r="CH6" s="33"/>
      <c r="CI6" s="34" t="str">
        <f t="shared" si="17"/>
        <v>NA</v>
      </c>
      <c r="CJ6" s="32"/>
      <c r="CK6" s="33"/>
      <c r="CL6" s="34" t="str">
        <f t="shared" si="18"/>
        <v>NA</v>
      </c>
      <c r="CM6" s="32"/>
      <c r="CN6" s="33"/>
      <c r="CO6" s="34" t="str">
        <f t="shared" si="19"/>
        <v>NA</v>
      </c>
      <c r="CP6" s="32"/>
      <c r="CQ6" s="33"/>
      <c r="CR6" s="34" t="str">
        <f t="shared" si="20"/>
        <v>NA</v>
      </c>
      <c r="CS6" s="32"/>
      <c r="CT6" s="33"/>
      <c r="CU6" s="34" t="str">
        <f t="shared" si="21"/>
        <v>NA</v>
      </c>
      <c r="CV6" s="32"/>
      <c r="CW6" s="33"/>
      <c r="CX6" s="34" t="str">
        <f t="shared" si="22"/>
        <v>NA</v>
      </c>
      <c r="CY6" s="32"/>
      <c r="CZ6" s="33"/>
      <c r="DA6" s="34" t="str">
        <f t="shared" si="23"/>
        <v>NA</v>
      </c>
      <c r="DB6" s="37"/>
    </row>
    <row r="7" spans="1:106" x14ac:dyDescent="0.35">
      <c r="A7" s="9" t="s">
        <v>93</v>
      </c>
      <c r="B7" s="9" t="s">
        <v>94</v>
      </c>
      <c r="C7" s="5" t="s">
        <v>99</v>
      </c>
      <c r="D7" s="5">
        <v>3</v>
      </c>
      <c r="E7" s="5" t="str">
        <f t="shared" si="24"/>
        <v>L3</v>
      </c>
      <c r="F7" s="5">
        <v>6</v>
      </c>
      <c r="G7" s="5">
        <v>14</v>
      </c>
      <c r="H7" s="6">
        <v>0.65833333333333333</v>
      </c>
      <c r="I7" s="6">
        <v>0.7090277777777777</v>
      </c>
      <c r="J7" s="7">
        <f>VLOOKUP(E7,LATLON!$A$2:$C$19,2)</f>
        <v>-5.4793599999999998</v>
      </c>
      <c r="K7" s="7">
        <f>VLOOKUP(E7,LATLON!$A$2:$C$19,3)</f>
        <v>119.312033</v>
      </c>
      <c r="L7" s="5">
        <v>42</v>
      </c>
      <c r="M7" s="5" t="s">
        <v>96</v>
      </c>
      <c r="N7" s="5" t="s">
        <v>107</v>
      </c>
      <c r="O7" s="5">
        <v>3</v>
      </c>
      <c r="P7" s="6"/>
      <c r="Q7" s="6" t="s">
        <v>111</v>
      </c>
      <c r="R7" s="5" t="s">
        <v>97</v>
      </c>
      <c r="S7" s="5">
        <v>0.17</v>
      </c>
      <c r="T7" s="5" t="s">
        <v>95</v>
      </c>
      <c r="U7" s="8" t="s">
        <v>112</v>
      </c>
      <c r="V7" s="19"/>
      <c r="W7" s="20"/>
      <c r="X7" s="20"/>
      <c r="Y7" s="20"/>
      <c r="Z7" s="20"/>
      <c r="AA7" s="20"/>
      <c r="AB7" s="20">
        <f t="shared" si="25"/>
        <v>0</v>
      </c>
      <c r="AC7" s="20"/>
      <c r="AD7" s="20"/>
      <c r="AE7" s="20">
        <f t="shared" si="0"/>
        <v>0</v>
      </c>
      <c r="AF7" s="21"/>
      <c r="AG7" s="21"/>
      <c r="AH7" s="22"/>
      <c r="AI7" s="30"/>
      <c r="AJ7" s="31"/>
      <c r="AK7" s="32"/>
      <c r="AL7" s="35"/>
      <c r="AM7" s="69" t="str">
        <f t="shared" si="1"/>
        <v>NA</v>
      </c>
      <c r="AN7" s="32"/>
      <c r="AO7" s="33"/>
      <c r="AP7" s="34" t="str">
        <f t="shared" si="2"/>
        <v>NA</v>
      </c>
      <c r="AQ7" s="32"/>
      <c r="AR7" s="33"/>
      <c r="AS7" s="34" t="str">
        <f t="shared" si="3"/>
        <v>NA</v>
      </c>
      <c r="AT7" s="32"/>
      <c r="AU7" s="33"/>
      <c r="AV7" s="34" t="str">
        <f t="shared" si="4"/>
        <v>NA</v>
      </c>
      <c r="AW7" s="32"/>
      <c r="AX7" s="33"/>
      <c r="AY7" s="34" t="str">
        <f t="shared" si="5"/>
        <v>NA</v>
      </c>
      <c r="AZ7" s="32"/>
      <c r="BA7" s="33"/>
      <c r="BB7" s="34" t="str">
        <f t="shared" si="6"/>
        <v>NA</v>
      </c>
      <c r="BC7" s="32"/>
      <c r="BD7" s="33"/>
      <c r="BE7" s="34" t="str">
        <f t="shared" si="7"/>
        <v>NA</v>
      </c>
      <c r="BF7" s="32"/>
      <c r="BG7" s="33"/>
      <c r="BH7" s="34" t="str">
        <f t="shared" si="8"/>
        <v>NA</v>
      </c>
      <c r="BI7" s="32"/>
      <c r="BJ7" s="33"/>
      <c r="BK7" s="34" t="str">
        <f t="shared" si="9"/>
        <v>NA</v>
      </c>
      <c r="BL7" s="32"/>
      <c r="BM7" s="33"/>
      <c r="BN7" s="34" t="str">
        <f t="shared" si="10"/>
        <v>NA</v>
      </c>
      <c r="BO7" s="32"/>
      <c r="BP7" s="33"/>
      <c r="BQ7" s="34" t="str">
        <f t="shared" si="11"/>
        <v>NA</v>
      </c>
      <c r="BR7" s="32"/>
      <c r="BS7" s="33"/>
      <c r="BT7" s="34" t="str">
        <f t="shared" si="12"/>
        <v>NA</v>
      </c>
      <c r="BU7" s="32"/>
      <c r="BV7" s="33"/>
      <c r="BW7" s="34" t="str">
        <f t="shared" si="13"/>
        <v>NA</v>
      </c>
      <c r="BX7" s="86"/>
      <c r="BY7" s="69"/>
      <c r="BZ7" s="34" t="str">
        <f t="shared" si="14"/>
        <v>NA</v>
      </c>
      <c r="CA7" s="32"/>
      <c r="CB7" s="33"/>
      <c r="CC7" s="34" t="str">
        <f t="shared" si="15"/>
        <v>NA</v>
      </c>
      <c r="CD7" s="32"/>
      <c r="CE7" s="33"/>
      <c r="CF7" s="34" t="str">
        <f t="shared" si="16"/>
        <v>NA</v>
      </c>
      <c r="CG7" s="32"/>
      <c r="CH7" s="33"/>
      <c r="CI7" s="34" t="str">
        <f t="shared" si="17"/>
        <v>NA</v>
      </c>
      <c r="CJ7" s="32"/>
      <c r="CK7" s="33"/>
      <c r="CL7" s="34" t="str">
        <f t="shared" si="18"/>
        <v>NA</v>
      </c>
      <c r="CM7" s="32"/>
      <c r="CN7" s="33"/>
      <c r="CO7" s="34" t="str">
        <f t="shared" si="19"/>
        <v>NA</v>
      </c>
      <c r="CP7" s="32"/>
      <c r="CQ7" s="33"/>
      <c r="CR7" s="34" t="str">
        <f t="shared" si="20"/>
        <v>NA</v>
      </c>
      <c r="CS7" s="32"/>
      <c r="CT7" s="33"/>
      <c r="CU7" s="34" t="str">
        <f t="shared" si="21"/>
        <v>NA</v>
      </c>
      <c r="CV7" s="32"/>
      <c r="CW7" s="33"/>
      <c r="CX7" s="34" t="str">
        <f t="shared" si="22"/>
        <v>NA</v>
      </c>
      <c r="CY7" s="32"/>
      <c r="CZ7" s="33"/>
      <c r="DA7" s="34" t="str">
        <f t="shared" si="23"/>
        <v>NA</v>
      </c>
      <c r="DB7" s="37"/>
    </row>
    <row r="8" spans="1:106" x14ac:dyDescent="0.35">
      <c r="A8" s="9" t="s">
        <v>121</v>
      </c>
      <c r="B8" s="9" t="s">
        <v>94</v>
      </c>
      <c r="C8" s="5" t="s">
        <v>99</v>
      </c>
      <c r="D8" s="5">
        <v>3</v>
      </c>
      <c r="E8" s="5" t="str">
        <f t="shared" si="24"/>
        <v>L3</v>
      </c>
      <c r="F8" s="5">
        <v>1</v>
      </c>
      <c r="G8" s="5">
        <v>1</v>
      </c>
      <c r="H8" s="6">
        <v>0.53194444444444444</v>
      </c>
      <c r="I8" s="6">
        <v>0.58333333333333337</v>
      </c>
      <c r="J8" s="7">
        <f>VLOOKUP(E8,LATLON!$A$2:$C$19,2)</f>
        <v>-5.4793599999999998</v>
      </c>
      <c r="K8" s="7">
        <f>VLOOKUP(E8,LATLON!$A$2:$C$19,3)</f>
        <v>119.312033</v>
      </c>
      <c r="L8" s="5">
        <v>45</v>
      </c>
      <c r="M8" s="5">
        <v>50</v>
      </c>
      <c r="N8" s="5" t="s">
        <v>117</v>
      </c>
      <c r="O8" s="5">
        <v>2</v>
      </c>
      <c r="P8" s="6"/>
      <c r="Q8" s="6" t="s">
        <v>126</v>
      </c>
      <c r="R8" s="5" t="s">
        <v>113</v>
      </c>
      <c r="S8" s="5">
        <v>0.19</v>
      </c>
      <c r="T8" s="5" t="s">
        <v>141</v>
      </c>
      <c r="U8" s="8" t="s">
        <v>197</v>
      </c>
      <c r="V8" s="19">
        <v>3.2546296296296295E-2</v>
      </c>
      <c r="W8" s="20">
        <v>2.0474537037037038E-2</v>
      </c>
      <c r="X8" s="20"/>
      <c r="Y8" s="20"/>
      <c r="Z8" s="20"/>
      <c r="AA8" s="20"/>
      <c r="AB8" s="20">
        <f t="shared" si="25"/>
        <v>5.3020833333333336E-2</v>
      </c>
      <c r="AC8" s="20">
        <v>3.9351851851851857E-3</v>
      </c>
      <c r="AD8" s="20">
        <v>6.9444444444444441E-3</v>
      </c>
      <c r="AE8" s="20">
        <f t="shared" si="0"/>
        <v>4.2141203703703708E-2</v>
      </c>
      <c r="AF8" s="21">
        <v>100</v>
      </c>
      <c r="AG8" s="21">
        <v>85</v>
      </c>
      <c r="AH8" s="22"/>
      <c r="AI8" s="30">
        <v>3</v>
      </c>
      <c r="AJ8" s="31">
        <v>2</v>
      </c>
      <c r="AK8" s="32"/>
      <c r="AL8" s="35"/>
      <c r="AM8" s="69" t="str">
        <f t="shared" si="1"/>
        <v>NA</v>
      </c>
      <c r="AN8" s="32">
        <v>3</v>
      </c>
      <c r="AO8" s="83">
        <v>0.28819444444444448</v>
      </c>
      <c r="AP8" s="34">
        <f t="shared" si="2"/>
        <v>0.28425925925925927</v>
      </c>
      <c r="AQ8" s="32"/>
      <c r="AR8" s="33"/>
      <c r="AS8" s="34" t="str">
        <f t="shared" si="3"/>
        <v>NA</v>
      </c>
      <c r="AT8" s="32"/>
      <c r="AU8" s="33"/>
      <c r="AV8" s="34" t="str">
        <f t="shared" si="4"/>
        <v>NA</v>
      </c>
      <c r="AW8" s="32"/>
      <c r="AX8" s="33"/>
      <c r="AY8" s="34" t="str">
        <f t="shared" si="5"/>
        <v>NA</v>
      </c>
      <c r="AZ8" s="32"/>
      <c r="BA8" s="33"/>
      <c r="BB8" s="34" t="str">
        <f t="shared" si="6"/>
        <v>NA</v>
      </c>
      <c r="BC8" s="32"/>
      <c r="BD8" s="33"/>
      <c r="BE8" s="34" t="str">
        <f t="shared" si="7"/>
        <v>NA</v>
      </c>
      <c r="BF8" s="32"/>
      <c r="BG8" s="33"/>
      <c r="BH8" s="34" t="str">
        <f t="shared" si="8"/>
        <v>NA</v>
      </c>
      <c r="BI8" s="32"/>
      <c r="BJ8" s="33"/>
      <c r="BK8" s="34" t="str">
        <f t="shared" si="9"/>
        <v>NA</v>
      </c>
      <c r="BL8" s="32"/>
      <c r="BM8" s="33"/>
      <c r="BN8" s="34" t="str">
        <f t="shared" si="10"/>
        <v>NA</v>
      </c>
      <c r="BO8" s="32"/>
      <c r="BP8" s="33"/>
      <c r="BQ8" s="34" t="str">
        <f t="shared" si="11"/>
        <v>NA</v>
      </c>
      <c r="BR8" s="32"/>
      <c r="BS8" s="33"/>
      <c r="BT8" s="34" t="str">
        <f t="shared" si="12"/>
        <v>NA</v>
      </c>
      <c r="BU8" s="32"/>
      <c r="BV8" s="33"/>
      <c r="BW8" s="34" t="str">
        <f t="shared" si="13"/>
        <v>NA</v>
      </c>
      <c r="BX8" s="86"/>
      <c r="BY8" s="69"/>
      <c r="BZ8" s="34" t="str">
        <f t="shared" si="14"/>
        <v>NA</v>
      </c>
      <c r="CA8" s="32"/>
      <c r="CB8" s="33"/>
      <c r="CC8" s="34" t="str">
        <f t="shared" si="15"/>
        <v>NA</v>
      </c>
      <c r="CD8" s="32"/>
      <c r="CE8" s="33"/>
      <c r="CF8" s="34" t="str">
        <f t="shared" si="16"/>
        <v>NA</v>
      </c>
      <c r="CG8" s="32"/>
      <c r="CH8" s="33"/>
      <c r="CI8" s="34" t="str">
        <f t="shared" si="17"/>
        <v>NA</v>
      </c>
      <c r="CJ8" s="32"/>
      <c r="CK8" s="33"/>
      <c r="CL8" s="34" t="str">
        <f t="shared" si="18"/>
        <v>NA</v>
      </c>
      <c r="CM8" s="32"/>
      <c r="CN8" s="33"/>
      <c r="CO8" s="34" t="str">
        <f t="shared" si="19"/>
        <v>NA</v>
      </c>
      <c r="CP8" s="32"/>
      <c r="CQ8" s="33"/>
      <c r="CR8" s="34" t="str">
        <f t="shared" si="20"/>
        <v>NA</v>
      </c>
      <c r="CS8" s="32"/>
      <c r="CT8" s="83"/>
      <c r="CU8" s="34" t="str">
        <f t="shared" si="21"/>
        <v>NA</v>
      </c>
      <c r="CV8" s="32"/>
      <c r="CW8" s="83"/>
      <c r="CX8" s="34" t="str">
        <f t="shared" si="22"/>
        <v>NA</v>
      </c>
      <c r="CY8" s="32">
        <v>5</v>
      </c>
      <c r="CZ8" s="83">
        <v>0.25694444444444448</v>
      </c>
      <c r="DA8" s="34">
        <f t="shared" si="23"/>
        <v>0.25300925925925927</v>
      </c>
      <c r="DB8" s="37"/>
    </row>
    <row r="9" spans="1:106" x14ac:dyDescent="0.35">
      <c r="A9" s="9" t="s">
        <v>121</v>
      </c>
      <c r="B9" s="9" t="s">
        <v>94</v>
      </c>
      <c r="C9" s="5" t="s">
        <v>95</v>
      </c>
      <c r="D9" s="5">
        <v>1</v>
      </c>
      <c r="E9" s="5" t="str">
        <f t="shared" si="24"/>
        <v>D1</v>
      </c>
      <c r="F9" s="5">
        <v>2</v>
      </c>
      <c r="G9" s="5">
        <v>12</v>
      </c>
      <c r="H9" s="6">
        <v>0.53402777777777777</v>
      </c>
      <c r="I9" s="6">
        <v>0.58750000000000002</v>
      </c>
      <c r="J9" s="7">
        <f>VLOOKUP(E9,LATLON!$A$2:$C$19,2)</f>
        <v>-5.4793240000000001</v>
      </c>
      <c r="K9" s="7">
        <f>VLOOKUP(E9,LATLON!$A$2:$C$19,3)</f>
        <v>119.31157399999999</v>
      </c>
      <c r="L9" s="5">
        <v>60</v>
      </c>
      <c r="M9" s="5">
        <v>61</v>
      </c>
      <c r="N9" s="5" t="s">
        <v>115</v>
      </c>
      <c r="O9" s="5">
        <v>3</v>
      </c>
      <c r="P9" s="6"/>
      <c r="Q9" s="6" t="s">
        <v>122</v>
      </c>
      <c r="R9" s="5" t="s">
        <v>113</v>
      </c>
      <c r="S9" s="5">
        <v>0.19</v>
      </c>
      <c r="T9" s="5" t="s">
        <v>141</v>
      </c>
      <c r="U9" s="8" t="s">
        <v>197</v>
      </c>
      <c r="V9" s="19">
        <v>1.982638888888889E-2</v>
      </c>
      <c r="W9" s="20">
        <v>2.3483796296296298E-2</v>
      </c>
      <c r="X9" s="20">
        <v>2.5925925925925925E-3</v>
      </c>
      <c r="Y9" s="20"/>
      <c r="Z9" s="20"/>
      <c r="AA9" s="20"/>
      <c r="AB9" s="20">
        <f t="shared" si="25"/>
        <v>4.5902777777777778E-2</v>
      </c>
      <c r="AC9" s="20">
        <v>3.7847222222222223E-3</v>
      </c>
      <c r="AD9" s="20"/>
      <c r="AE9" s="20">
        <f t="shared" si="0"/>
        <v>4.2118055555555554E-2</v>
      </c>
      <c r="AF9" s="21">
        <v>100</v>
      </c>
      <c r="AG9" s="21">
        <v>85</v>
      </c>
      <c r="AH9" s="22"/>
      <c r="AI9" s="30">
        <v>3</v>
      </c>
      <c r="AJ9" s="31">
        <v>3</v>
      </c>
      <c r="AK9" s="32">
        <v>3</v>
      </c>
      <c r="AL9" s="35">
        <v>2.5358796296296296E-2</v>
      </c>
      <c r="AM9" s="69">
        <f t="shared" si="1"/>
        <v>2.1574074074074072E-2</v>
      </c>
      <c r="AN9" s="32"/>
      <c r="AO9" s="33"/>
      <c r="AP9" s="34" t="str">
        <f t="shared" si="2"/>
        <v>NA</v>
      </c>
      <c r="AQ9" s="32"/>
      <c r="AR9" s="33"/>
      <c r="AS9" s="34" t="str">
        <f t="shared" si="3"/>
        <v>NA</v>
      </c>
      <c r="AT9" s="32"/>
      <c r="AU9" s="33"/>
      <c r="AV9" s="34" t="str">
        <f t="shared" si="4"/>
        <v>NA</v>
      </c>
      <c r="AW9" s="32"/>
      <c r="AX9" s="33"/>
      <c r="AY9" s="34" t="str">
        <f t="shared" si="5"/>
        <v>NA</v>
      </c>
      <c r="AZ9" s="32"/>
      <c r="BA9" s="33"/>
      <c r="BB9" s="34" t="str">
        <f t="shared" si="6"/>
        <v>NA</v>
      </c>
      <c r="BC9" s="32"/>
      <c r="BD9" s="33"/>
      <c r="BE9" s="34" t="str">
        <f t="shared" si="7"/>
        <v>NA</v>
      </c>
      <c r="BF9" s="32"/>
      <c r="BG9" s="33"/>
      <c r="BH9" s="34" t="str">
        <f t="shared" si="8"/>
        <v>NA</v>
      </c>
      <c r="BI9" s="32">
        <v>1</v>
      </c>
      <c r="BJ9" s="35">
        <v>4.5856481481481477E-2</v>
      </c>
      <c r="BK9" s="34">
        <f t="shared" si="9"/>
        <v>4.2071759259259253E-2</v>
      </c>
      <c r="BL9" s="32"/>
      <c r="BM9" s="33"/>
      <c r="BN9" s="34" t="str">
        <f t="shared" si="10"/>
        <v>NA</v>
      </c>
      <c r="BO9" s="32"/>
      <c r="BP9" s="33"/>
      <c r="BQ9" s="34" t="str">
        <f t="shared" si="11"/>
        <v>NA</v>
      </c>
      <c r="BR9" s="32"/>
      <c r="BS9" s="33"/>
      <c r="BT9" s="34" t="str">
        <f t="shared" si="12"/>
        <v>NA</v>
      </c>
      <c r="BU9" s="32"/>
      <c r="BV9" s="33"/>
      <c r="BW9" s="34" t="str">
        <f t="shared" si="13"/>
        <v>NA</v>
      </c>
      <c r="BX9" s="86"/>
      <c r="BY9" s="69"/>
      <c r="BZ9" s="34" t="str">
        <f t="shared" si="14"/>
        <v>NA</v>
      </c>
      <c r="CA9" s="32"/>
      <c r="CB9" s="33"/>
      <c r="CC9" s="34" t="str">
        <f t="shared" si="15"/>
        <v>NA</v>
      </c>
      <c r="CD9" s="32"/>
      <c r="CE9" s="33"/>
      <c r="CF9" s="34" t="str">
        <f t="shared" si="16"/>
        <v>NA</v>
      </c>
      <c r="CG9" s="32"/>
      <c r="CH9" s="33"/>
      <c r="CI9" s="34" t="str">
        <f t="shared" si="17"/>
        <v>NA</v>
      </c>
      <c r="CJ9" s="32"/>
      <c r="CK9" s="33"/>
      <c r="CL9" s="34" t="str">
        <f t="shared" si="18"/>
        <v>NA</v>
      </c>
      <c r="CM9" s="32"/>
      <c r="CN9" s="33"/>
      <c r="CO9" s="34" t="str">
        <f t="shared" si="19"/>
        <v>NA</v>
      </c>
      <c r="CP9" s="32"/>
      <c r="CQ9" s="33"/>
      <c r="CR9" s="34" t="str">
        <f t="shared" si="20"/>
        <v>NA</v>
      </c>
      <c r="CS9" s="32"/>
      <c r="CT9" s="69"/>
      <c r="CU9" s="34" t="str">
        <f t="shared" si="21"/>
        <v>NA</v>
      </c>
      <c r="CV9" s="32"/>
      <c r="CW9" s="69"/>
      <c r="CX9" s="34" t="str">
        <f t="shared" si="22"/>
        <v>NA</v>
      </c>
      <c r="CY9" s="32">
        <v>2</v>
      </c>
      <c r="CZ9" s="69">
        <v>2.193287037037037E-2</v>
      </c>
      <c r="DA9" s="34">
        <f t="shared" si="23"/>
        <v>1.8148148148148149E-2</v>
      </c>
      <c r="DB9" s="37"/>
    </row>
    <row r="10" spans="1:106" x14ac:dyDescent="0.35">
      <c r="A10" s="9" t="s">
        <v>121</v>
      </c>
      <c r="B10" s="9" t="s">
        <v>94</v>
      </c>
      <c r="C10" s="5" t="s">
        <v>99</v>
      </c>
      <c r="D10" s="5">
        <v>1</v>
      </c>
      <c r="E10" s="5" t="str">
        <f t="shared" si="24"/>
        <v>L1</v>
      </c>
      <c r="F10" s="5">
        <v>3</v>
      </c>
      <c r="G10" s="5" t="s">
        <v>98</v>
      </c>
      <c r="H10" s="6">
        <v>0.5395833333333333</v>
      </c>
      <c r="I10" s="6">
        <v>0.59097222222222223</v>
      </c>
      <c r="J10" s="7">
        <f>VLOOKUP(E10,LATLON!$A$2:$C$19,2)</f>
        <v>-5.4810160000000003</v>
      </c>
      <c r="K10" s="7">
        <f>VLOOKUP(E10,LATLON!$A$2:$C$19,3)</f>
        <v>119.31128099999999</v>
      </c>
      <c r="L10" s="5">
        <v>53</v>
      </c>
      <c r="M10" s="5">
        <v>55</v>
      </c>
      <c r="N10" s="5" t="s">
        <v>118</v>
      </c>
      <c r="O10" s="5">
        <v>5</v>
      </c>
      <c r="P10" s="6"/>
      <c r="Q10" s="6" t="s">
        <v>103</v>
      </c>
      <c r="R10" s="5" t="s">
        <v>113</v>
      </c>
      <c r="S10" s="5">
        <v>0.19</v>
      </c>
      <c r="T10" s="5" t="s">
        <v>141</v>
      </c>
      <c r="U10" s="8" t="s">
        <v>197</v>
      </c>
      <c r="V10" s="19">
        <v>8.7962962962962962E-4</v>
      </c>
      <c r="W10" s="20">
        <v>1.6655092592592593E-2</v>
      </c>
      <c r="X10" s="20">
        <v>1.486111111111111E-2</v>
      </c>
      <c r="Y10" s="20">
        <v>1.486111111111111E-2</v>
      </c>
      <c r="Z10" s="20">
        <v>5.0115740740740737E-3</v>
      </c>
      <c r="AA10" s="20"/>
      <c r="AB10" s="20">
        <f t="shared" si="25"/>
        <v>5.2268518518518513E-2</v>
      </c>
      <c r="AC10" s="20">
        <v>4.6412037037037038E-3</v>
      </c>
      <c r="AD10" s="20">
        <v>5.0115740740740737E-3</v>
      </c>
      <c r="AE10" s="20">
        <f t="shared" si="0"/>
        <v>4.2615740740740739E-2</v>
      </c>
      <c r="AF10" s="21">
        <v>100</v>
      </c>
      <c r="AG10" s="21">
        <v>40</v>
      </c>
      <c r="AH10" s="22"/>
      <c r="AI10" s="30">
        <v>4</v>
      </c>
      <c r="AJ10" s="31">
        <v>3</v>
      </c>
      <c r="AK10" s="32">
        <v>1</v>
      </c>
      <c r="AL10" s="35">
        <v>1.8634259259259257E-2</v>
      </c>
      <c r="AM10" s="69">
        <f t="shared" si="1"/>
        <v>1.3993055555555554E-2</v>
      </c>
      <c r="AN10" s="32">
        <v>3</v>
      </c>
      <c r="AO10" s="35">
        <v>1.7615740740740741E-2</v>
      </c>
      <c r="AP10" s="34">
        <f t="shared" si="2"/>
        <v>1.2974537037037038E-2</v>
      </c>
      <c r="AQ10" s="32"/>
      <c r="AR10" s="33"/>
      <c r="AS10" s="34" t="str">
        <f t="shared" si="3"/>
        <v>NA</v>
      </c>
      <c r="AT10" s="32"/>
      <c r="AU10" s="33"/>
      <c r="AV10" s="34" t="str">
        <f t="shared" si="4"/>
        <v>NA</v>
      </c>
      <c r="AW10" s="32"/>
      <c r="AX10" s="33"/>
      <c r="AY10" s="34" t="str">
        <f t="shared" si="5"/>
        <v>NA</v>
      </c>
      <c r="AZ10" s="32"/>
      <c r="BA10" s="33"/>
      <c r="BB10" s="34" t="str">
        <f t="shared" si="6"/>
        <v>NA</v>
      </c>
      <c r="BC10" s="32"/>
      <c r="BD10" s="33"/>
      <c r="BE10" s="34" t="str">
        <f t="shared" si="7"/>
        <v>NA</v>
      </c>
      <c r="BF10" s="32"/>
      <c r="BG10" s="33"/>
      <c r="BH10" s="34" t="str">
        <f t="shared" si="8"/>
        <v>NA</v>
      </c>
      <c r="BI10" s="32"/>
      <c r="BJ10" s="33"/>
      <c r="BK10" s="34" t="str">
        <f t="shared" si="9"/>
        <v>NA</v>
      </c>
      <c r="BL10" s="32"/>
      <c r="BM10" s="33"/>
      <c r="BN10" s="34" t="str">
        <f t="shared" si="10"/>
        <v>NA</v>
      </c>
      <c r="BO10" s="32"/>
      <c r="BP10" s="33"/>
      <c r="BQ10" s="34" t="str">
        <f t="shared" si="11"/>
        <v>NA</v>
      </c>
      <c r="BR10" s="32"/>
      <c r="BS10" s="33"/>
      <c r="BT10" s="34" t="str">
        <f t="shared" si="12"/>
        <v>NA</v>
      </c>
      <c r="BU10" s="32"/>
      <c r="BV10" s="33"/>
      <c r="BW10" s="34" t="str">
        <f t="shared" si="13"/>
        <v>NA</v>
      </c>
      <c r="BX10" s="86"/>
      <c r="BY10" s="69"/>
      <c r="BZ10" s="34" t="str">
        <f t="shared" si="14"/>
        <v>NA</v>
      </c>
      <c r="CA10" s="32"/>
      <c r="CB10" s="35"/>
      <c r="CC10" s="34" t="str">
        <f t="shared" si="15"/>
        <v>NA</v>
      </c>
      <c r="CD10" s="32"/>
      <c r="CE10" s="35"/>
      <c r="CF10" s="34" t="str">
        <f t="shared" si="16"/>
        <v>NA</v>
      </c>
      <c r="CG10" s="32"/>
      <c r="CH10" s="35"/>
      <c r="CI10" s="34" t="str">
        <f t="shared" si="17"/>
        <v>NA</v>
      </c>
      <c r="CJ10" s="32"/>
      <c r="CK10" s="35"/>
      <c r="CL10" s="34" t="str">
        <f t="shared" si="18"/>
        <v>NA</v>
      </c>
      <c r="CM10" s="32"/>
      <c r="CN10" s="35"/>
      <c r="CO10" s="34" t="str">
        <f t="shared" si="19"/>
        <v>NA</v>
      </c>
      <c r="CP10" s="32"/>
      <c r="CQ10" s="35"/>
      <c r="CR10" s="34" t="str">
        <f t="shared" si="20"/>
        <v>NA</v>
      </c>
      <c r="CS10" s="32"/>
      <c r="CT10" s="35"/>
      <c r="CU10" s="34" t="str">
        <f t="shared" si="21"/>
        <v>NA</v>
      </c>
      <c r="CV10" s="32"/>
      <c r="CW10" s="35"/>
      <c r="CX10" s="34" t="str">
        <f t="shared" si="22"/>
        <v>NA</v>
      </c>
      <c r="CY10" s="32">
        <v>2</v>
      </c>
      <c r="CZ10" s="35">
        <v>6.8402777777777776E-3</v>
      </c>
      <c r="DA10" s="34">
        <f t="shared" si="23"/>
        <v>2.1990740740740738E-3</v>
      </c>
      <c r="DB10" s="37"/>
    </row>
    <row r="11" spans="1:106" x14ac:dyDescent="0.35">
      <c r="A11" s="9" t="s">
        <v>121</v>
      </c>
      <c r="B11" s="9" t="s">
        <v>94</v>
      </c>
      <c r="C11" s="5" t="s">
        <v>114</v>
      </c>
      <c r="D11" s="5">
        <v>2</v>
      </c>
      <c r="E11" s="5" t="str">
        <f t="shared" si="24"/>
        <v>E2</v>
      </c>
      <c r="F11" s="5">
        <v>4</v>
      </c>
      <c r="G11" s="5">
        <v>5</v>
      </c>
      <c r="H11" s="6">
        <v>0.55069444444444449</v>
      </c>
      <c r="I11" s="6">
        <v>0.60277777777777775</v>
      </c>
      <c r="J11" s="7">
        <f>VLOOKUP(E11,LATLON!$A$2:$C$19,2)</f>
        <v>-5.491987</v>
      </c>
      <c r="K11" s="7">
        <f>VLOOKUP(E11,LATLON!$A$2:$C$19,3)</f>
        <v>119.312573</v>
      </c>
      <c r="L11" s="5">
        <v>67</v>
      </c>
      <c r="M11" s="5">
        <v>68</v>
      </c>
      <c r="N11" s="5" t="s">
        <v>116</v>
      </c>
      <c r="O11" s="5">
        <v>2</v>
      </c>
      <c r="P11" s="6"/>
      <c r="Q11" s="6" t="s">
        <v>123</v>
      </c>
      <c r="R11" s="5" t="s">
        <v>113</v>
      </c>
      <c r="S11" s="5">
        <v>0.19</v>
      </c>
      <c r="T11" s="5" t="s">
        <v>141</v>
      </c>
      <c r="U11" s="8"/>
      <c r="V11" s="19">
        <v>2.5937500000000002E-2</v>
      </c>
      <c r="W11" s="20">
        <v>2.5370370370370366E-2</v>
      </c>
      <c r="X11" s="20"/>
      <c r="Y11" s="20"/>
      <c r="Z11" s="20"/>
      <c r="AA11" s="20"/>
      <c r="AB11" s="20">
        <f t="shared" si="25"/>
        <v>5.1307870370370365E-2</v>
      </c>
      <c r="AC11" s="20">
        <v>3.5416666666666665E-3</v>
      </c>
      <c r="AD11" s="20">
        <v>5.0925925925925921E-4</v>
      </c>
      <c r="AE11" s="20">
        <f t="shared" si="0"/>
        <v>4.7256944444444442E-2</v>
      </c>
      <c r="AF11" s="21">
        <v>90</v>
      </c>
      <c r="AG11" s="21">
        <v>80</v>
      </c>
      <c r="AH11" s="22"/>
      <c r="AI11" s="30">
        <v>12</v>
      </c>
      <c r="AJ11" s="31">
        <v>10</v>
      </c>
      <c r="AK11" s="32">
        <v>1</v>
      </c>
      <c r="AL11" s="35">
        <v>2.3645833333333335E-2</v>
      </c>
      <c r="AM11" s="69">
        <f t="shared" si="1"/>
        <v>2.0104166666666669E-2</v>
      </c>
      <c r="AN11" s="32">
        <v>2</v>
      </c>
      <c r="AO11" s="35">
        <v>7.7083333333333335E-3</v>
      </c>
      <c r="AP11" s="34">
        <f t="shared" si="2"/>
        <v>4.1666666666666675E-3</v>
      </c>
      <c r="AQ11" s="32"/>
      <c r="AR11" s="33"/>
      <c r="AS11" s="34" t="str">
        <f t="shared" si="3"/>
        <v>NA</v>
      </c>
      <c r="AT11" s="32"/>
      <c r="AU11" s="33"/>
      <c r="AV11" s="34" t="str">
        <f t="shared" si="4"/>
        <v>NA</v>
      </c>
      <c r="AW11" s="32">
        <v>14</v>
      </c>
      <c r="AX11" s="35">
        <v>4.2939814814814811E-3</v>
      </c>
      <c r="AY11" s="34">
        <f t="shared" si="5"/>
        <v>7.523148148148146E-4</v>
      </c>
      <c r="AZ11" s="32">
        <v>1</v>
      </c>
      <c r="BA11" s="35">
        <v>2.2812499999999999E-2</v>
      </c>
      <c r="BB11" s="34">
        <f t="shared" si="6"/>
        <v>1.9270833333333334E-2</v>
      </c>
      <c r="BC11" s="32"/>
      <c r="BD11" s="33"/>
      <c r="BE11" s="34" t="str">
        <f t="shared" si="7"/>
        <v>NA</v>
      </c>
      <c r="BF11" s="32">
        <v>1</v>
      </c>
      <c r="BG11" s="35">
        <v>2.3645833333333335E-2</v>
      </c>
      <c r="BH11" s="34">
        <f t="shared" si="8"/>
        <v>2.0104166666666669E-2</v>
      </c>
      <c r="BI11" s="32"/>
      <c r="BJ11" s="33"/>
      <c r="BK11" s="34" t="str">
        <f t="shared" si="9"/>
        <v>NA</v>
      </c>
      <c r="BL11" s="32">
        <v>1</v>
      </c>
      <c r="BM11" s="35">
        <v>2.6226851851851852E-2</v>
      </c>
      <c r="BN11" s="34">
        <f t="shared" si="10"/>
        <v>2.2685185185185187E-2</v>
      </c>
      <c r="BO11" s="32"/>
      <c r="BP11" s="33"/>
      <c r="BQ11" s="34" t="str">
        <f t="shared" si="11"/>
        <v>NA</v>
      </c>
      <c r="BR11" s="32"/>
      <c r="BS11" s="33"/>
      <c r="BT11" s="34" t="str">
        <f t="shared" si="12"/>
        <v>NA</v>
      </c>
      <c r="BU11" s="32"/>
      <c r="BV11" s="33"/>
      <c r="BW11" s="34" t="str">
        <f t="shared" si="13"/>
        <v>NA</v>
      </c>
      <c r="BX11" s="86">
        <v>1</v>
      </c>
      <c r="BY11" s="69">
        <v>2.929398148148148E-2</v>
      </c>
      <c r="BZ11" s="34">
        <f t="shared" si="14"/>
        <v>2.5752314814814815E-2</v>
      </c>
      <c r="CA11" s="32"/>
      <c r="CB11" s="35"/>
      <c r="CC11" s="34" t="str">
        <f t="shared" si="15"/>
        <v>NA</v>
      </c>
      <c r="CD11" s="32">
        <v>1</v>
      </c>
      <c r="CE11" s="35">
        <v>4.5173611111111116E-2</v>
      </c>
      <c r="CF11" s="34">
        <f t="shared" si="16"/>
        <v>4.1631944444444451E-2</v>
      </c>
      <c r="CG11" s="32"/>
      <c r="CH11" s="35"/>
      <c r="CI11" s="34" t="str">
        <f t="shared" si="17"/>
        <v>NA</v>
      </c>
      <c r="CJ11" s="32">
        <v>1</v>
      </c>
      <c r="CK11" s="35">
        <v>4.9178240740740738E-2</v>
      </c>
      <c r="CL11" s="34">
        <f t="shared" si="18"/>
        <v>4.5636574074074072E-2</v>
      </c>
      <c r="CM11" s="32"/>
      <c r="CN11" s="35"/>
      <c r="CO11" s="34" t="str">
        <f t="shared" si="19"/>
        <v>NA</v>
      </c>
      <c r="CP11" s="32"/>
      <c r="CQ11" s="35"/>
      <c r="CR11" s="34" t="str">
        <f t="shared" si="20"/>
        <v>NA</v>
      </c>
      <c r="CS11" s="32"/>
      <c r="CT11" s="35"/>
      <c r="CU11" s="34" t="str">
        <f t="shared" si="21"/>
        <v>NA</v>
      </c>
      <c r="CV11" s="32"/>
      <c r="CW11" s="35"/>
      <c r="CX11" s="34" t="str">
        <f t="shared" si="22"/>
        <v>NA</v>
      </c>
      <c r="CY11" s="32">
        <v>1</v>
      </c>
      <c r="CZ11" s="35">
        <v>4.2245370370370371E-3</v>
      </c>
      <c r="DA11" s="34">
        <f t="shared" si="23"/>
        <v>6.8287037037037058E-4</v>
      </c>
      <c r="DB11" s="37"/>
    </row>
    <row r="12" spans="1:106" x14ac:dyDescent="0.35">
      <c r="A12" s="9" t="s">
        <v>121</v>
      </c>
      <c r="B12" s="9" t="s">
        <v>94</v>
      </c>
      <c r="C12" s="5" t="s">
        <v>114</v>
      </c>
      <c r="D12" s="5">
        <v>3</v>
      </c>
      <c r="E12" s="5" t="str">
        <f t="shared" si="24"/>
        <v>E3</v>
      </c>
      <c r="F12" s="5">
        <v>5</v>
      </c>
      <c r="G12" s="5">
        <v>14</v>
      </c>
      <c r="H12" s="6">
        <v>0.55763888888888891</v>
      </c>
      <c r="I12" s="6">
        <v>0.6069444444444444</v>
      </c>
      <c r="J12" s="7">
        <f>VLOOKUP(E12,LATLON!$A$2:$C$19,2)</f>
        <v>-5.49282</v>
      </c>
      <c r="K12" s="7">
        <f>VLOOKUP(E12,LATLON!$A$2:$C$19,3)</f>
        <v>119.31198000000001</v>
      </c>
      <c r="L12" s="5">
        <v>50</v>
      </c>
      <c r="M12" s="5">
        <v>59</v>
      </c>
      <c r="N12" s="5" t="s">
        <v>119</v>
      </c>
      <c r="O12" s="5">
        <v>3</v>
      </c>
      <c r="P12" s="6"/>
      <c r="Q12" s="6" t="s">
        <v>124</v>
      </c>
      <c r="R12" s="5" t="s">
        <v>113</v>
      </c>
      <c r="S12" s="5">
        <v>0.22</v>
      </c>
      <c r="T12" s="5" t="s">
        <v>141</v>
      </c>
      <c r="U12" s="8"/>
      <c r="V12" s="19">
        <v>1.9583333333333331E-2</v>
      </c>
      <c r="W12" s="20">
        <v>2.4189814814814817E-2</v>
      </c>
      <c r="X12" s="20">
        <v>5.7754629629629623E-3</v>
      </c>
      <c r="Y12" s="20"/>
      <c r="Z12" s="20"/>
      <c r="AA12" s="20"/>
      <c r="AB12" s="20">
        <f t="shared" si="25"/>
        <v>4.9548611111111106E-2</v>
      </c>
      <c r="AC12" s="20">
        <v>3.7037037037037034E-3</v>
      </c>
      <c r="AD12" s="20">
        <v>5.7754629629629623E-3</v>
      </c>
      <c r="AE12" s="20">
        <f t="shared" si="0"/>
        <v>4.0069444444444442E-2</v>
      </c>
      <c r="AF12" s="21">
        <v>100</v>
      </c>
      <c r="AG12" s="21">
        <v>30</v>
      </c>
      <c r="AH12" s="22"/>
      <c r="AI12" s="30">
        <v>2</v>
      </c>
      <c r="AJ12" s="31">
        <v>1</v>
      </c>
      <c r="AK12" s="32"/>
      <c r="AL12" s="35"/>
      <c r="AM12" s="69" t="str">
        <f t="shared" si="1"/>
        <v>NA</v>
      </c>
      <c r="AN12" s="32"/>
      <c r="AO12" s="33"/>
      <c r="AP12" s="34" t="str">
        <f t="shared" si="2"/>
        <v>NA</v>
      </c>
      <c r="AQ12" s="32"/>
      <c r="AR12" s="33"/>
      <c r="AS12" s="34" t="str">
        <f t="shared" si="3"/>
        <v>NA</v>
      </c>
      <c r="AT12" s="32"/>
      <c r="AU12" s="33"/>
      <c r="AV12" s="34" t="str">
        <f t="shared" si="4"/>
        <v>NA</v>
      </c>
      <c r="AW12" s="32"/>
      <c r="AX12" s="33"/>
      <c r="AY12" s="34" t="str">
        <f t="shared" si="5"/>
        <v>NA</v>
      </c>
      <c r="AZ12" s="32"/>
      <c r="BA12" s="33"/>
      <c r="BB12" s="34" t="str">
        <f t="shared" si="6"/>
        <v>NA</v>
      </c>
      <c r="BC12" s="32"/>
      <c r="BD12" s="33"/>
      <c r="BE12" s="34" t="str">
        <f t="shared" si="7"/>
        <v>NA</v>
      </c>
      <c r="BF12" s="32"/>
      <c r="BG12" s="33"/>
      <c r="BH12" s="34" t="str">
        <f t="shared" si="8"/>
        <v>NA</v>
      </c>
      <c r="BI12" s="32"/>
      <c r="BJ12" s="33"/>
      <c r="BK12" s="34" t="str">
        <f t="shared" si="9"/>
        <v>NA</v>
      </c>
      <c r="BL12" s="32"/>
      <c r="BM12" s="33"/>
      <c r="BN12" s="34" t="str">
        <f t="shared" si="10"/>
        <v>NA</v>
      </c>
      <c r="BO12" s="32"/>
      <c r="BP12" s="33"/>
      <c r="BQ12" s="34" t="str">
        <f t="shared" si="11"/>
        <v>NA</v>
      </c>
      <c r="BR12" s="32"/>
      <c r="BS12" s="33"/>
      <c r="BT12" s="34" t="str">
        <f t="shared" si="12"/>
        <v>NA</v>
      </c>
      <c r="BU12" s="32"/>
      <c r="BV12" s="33"/>
      <c r="BW12" s="34" t="str">
        <f t="shared" si="13"/>
        <v>NA</v>
      </c>
      <c r="BX12" s="86"/>
      <c r="BY12" s="69"/>
      <c r="BZ12" s="34" t="str">
        <f t="shared" si="14"/>
        <v>NA</v>
      </c>
      <c r="CA12" s="32"/>
      <c r="CB12" s="83"/>
      <c r="CC12" s="34" t="str">
        <f t="shared" si="15"/>
        <v>NA</v>
      </c>
      <c r="CD12" s="32"/>
      <c r="CE12" s="83"/>
      <c r="CF12" s="34" t="str">
        <f t="shared" si="16"/>
        <v>NA</v>
      </c>
      <c r="CG12" s="32"/>
      <c r="CH12" s="83"/>
      <c r="CI12" s="34" t="str">
        <f t="shared" si="17"/>
        <v>NA</v>
      </c>
      <c r="CJ12" s="32"/>
      <c r="CK12" s="83"/>
      <c r="CL12" s="34" t="str">
        <f t="shared" si="18"/>
        <v>NA</v>
      </c>
      <c r="CM12" s="32"/>
      <c r="CN12" s="83"/>
      <c r="CO12" s="34" t="str">
        <f t="shared" si="19"/>
        <v>NA</v>
      </c>
      <c r="CP12" s="32"/>
      <c r="CQ12" s="83"/>
      <c r="CR12" s="34" t="str">
        <f t="shared" si="20"/>
        <v>NA</v>
      </c>
      <c r="CS12" s="32"/>
      <c r="CT12" s="83"/>
      <c r="CU12" s="34" t="str">
        <f t="shared" si="21"/>
        <v>NA</v>
      </c>
      <c r="CV12" s="32"/>
      <c r="CW12" s="83"/>
      <c r="CX12" s="34" t="str">
        <f t="shared" si="22"/>
        <v>NA</v>
      </c>
      <c r="CY12" s="32">
        <v>5</v>
      </c>
      <c r="CZ12" s="83">
        <v>1.2997685185185183E-2</v>
      </c>
      <c r="DA12" s="34">
        <f t="shared" si="23"/>
        <v>9.2939814814814795E-3</v>
      </c>
      <c r="DB12" s="37"/>
    </row>
    <row r="13" spans="1:106" x14ac:dyDescent="0.35">
      <c r="A13" s="9" t="s">
        <v>121</v>
      </c>
      <c r="B13" s="9" t="s">
        <v>94</v>
      </c>
      <c r="C13" s="5" t="s">
        <v>114</v>
      </c>
      <c r="D13" s="5">
        <v>1</v>
      </c>
      <c r="E13" s="5" t="str">
        <f t="shared" si="24"/>
        <v>E1</v>
      </c>
      <c r="F13" s="5">
        <v>6</v>
      </c>
      <c r="G13" s="5">
        <v>11</v>
      </c>
      <c r="H13" s="6">
        <v>0.56527777777777777</v>
      </c>
      <c r="I13" s="6">
        <v>0.61875000000000002</v>
      </c>
      <c r="J13" s="7">
        <f>VLOOKUP(E13,LATLON!$A$2:$C$19,2)</f>
        <v>-5.4901910000000003</v>
      </c>
      <c r="K13" s="7">
        <f>VLOOKUP(E13,LATLON!$A$2:$C$19,3)</f>
        <v>119.311859</v>
      </c>
      <c r="L13" s="5">
        <v>95</v>
      </c>
      <c r="M13" s="5">
        <v>98</v>
      </c>
      <c r="N13" s="5" t="s">
        <v>120</v>
      </c>
      <c r="O13" s="5">
        <v>2</v>
      </c>
      <c r="P13" s="6"/>
      <c r="Q13" s="6" t="s">
        <v>125</v>
      </c>
      <c r="R13" s="5" t="s">
        <v>113</v>
      </c>
      <c r="S13" s="5">
        <v>0.22</v>
      </c>
      <c r="T13" s="5" t="s">
        <v>141</v>
      </c>
      <c r="U13" s="8"/>
      <c r="V13" s="19">
        <v>2.9270833333333333E-2</v>
      </c>
      <c r="W13" s="20">
        <v>2.6238425925925925E-2</v>
      </c>
      <c r="X13" s="20"/>
      <c r="Y13" s="20"/>
      <c r="Z13" s="20"/>
      <c r="AA13" s="20"/>
      <c r="AB13" s="20">
        <f t="shared" si="25"/>
        <v>5.5509259259259258E-2</v>
      </c>
      <c r="AC13" s="20">
        <v>4.409722222222222E-3</v>
      </c>
      <c r="AD13" s="20">
        <v>9.432870370370371E-3</v>
      </c>
      <c r="AE13" s="20">
        <f t="shared" si="0"/>
        <v>4.1666666666666664E-2</v>
      </c>
      <c r="AF13" s="21">
        <v>100</v>
      </c>
      <c r="AG13" s="21">
        <v>30</v>
      </c>
      <c r="AH13" s="22"/>
      <c r="AI13" s="30">
        <v>6</v>
      </c>
      <c r="AJ13" s="31">
        <v>5</v>
      </c>
      <c r="AK13" s="32">
        <v>2</v>
      </c>
      <c r="AL13" s="35">
        <v>2.6550925925925926E-2</v>
      </c>
      <c r="AM13" s="69">
        <f t="shared" si="1"/>
        <v>2.2141203703703705E-2</v>
      </c>
      <c r="AN13" s="32"/>
      <c r="AO13" s="33"/>
      <c r="AP13" s="34" t="str">
        <f t="shared" si="2"/>
        <v>NA</v>
      </c>
      <c r="AQ13" s="32"/>
      <c r="AR13" s="33"/>
      <c r="AS13" s="34" t="str">
        <f t="shared" si="3"/>
        <v>NA</v>
      </c>
      <c r="AT13" s="32"/>
      <c r="AU13" s="33"/>
      <c r="AV13" s="34" t="str">
        <f t="shared" si="4"/>
        <v>NA</v>
      </c>
      <c r="AW13" s="32"/>
      <c r="AX13" s="33"/>
      <c r="AY13" s="34" t="str">
        <f t="shared" si="5"/>
        <v>NA</v>
      </c>
      <c r="AZ13" s="32"/>
      <c r="BA13" s="33"/>
      <c r="BB13" s="34" t="str">
        <f t="shared" si="6"/>
        <v>NA</v>
      </c>
      <c r="BC13" s="32"/>
      <c r="BD13" s="33"/>
      <c r="BE13" s="34" t="str">
        <f t="shared" si="7"/>
        <v>NA</v>
      </c>
      <c r="BF13" s="32">
        <v>1</v>
      </c>
      <c r="BG13" s="35">
        <v>1.8518518518518521E-2</v>
      </c>
      <c r="BH13" s="34">
        <f t="shared" si="8"/>
        <v>1.41087962962963E-2</v>
      </c>
      <c r="BI13" s="32"/>
      <c r="BJ13" s="33"/>
      <c r="BK13" s="34" t="str">
        <f t="shared" si="9"/>
        <v>NA</v>
      </c>
      <c r="BL13" s="32"/>
      <c r="BM13" s="33"/>
      <c r="BN13" s="34" t="str">
        <f t="shared" si="10"/>
        <v>NA</v>
      </c>
      <c r="BO13" s="32"/>
      <c r="BP13" s="33"/>
      <c r="BQ13" s="34" t="str">
        <f t="shared" si="11"/>
        <v>NA</v>
      </c>
      <c r="BR13" s="32">
        <v>1</v>
      </c>
      <c r="BS13" s="35">
        <v>6.9444444444444441E-3</v>
      </c>
      <c r="BT13" s="34">
        <f t="shared" si="12"/>
        <v>2.5347222222222221E-3</v>
      </c>
      <c r="BU13" s="32"/>
      <c r="BV13" s="33"/>
      <c r="BW13" s="34" t="str">
        <f t="shared" si="13"/>
        <v>NA</v>
      </c>
      <c r="BX13" s="86"/>
      <c r="BY13" s="69"/>
      <c r="BZ13" s="34" t="str">
        <f t="shared" si="14"/>
        <v>NA</v>
      </c>
      <c r="CA13" s="32"/>
      <c r="CB13" s="33"/>
      <c r="CC13" s="34" t="str">
        <f t="shared" si="15"/>
        <v>NA</v>
      </c>
      <c r="CD13" s="32"/>
      <c r="CE13" s="33"/>
      <c r="CF13" s="34" t="str">
        <f t="shared" si="16"/>
        <v>NA</v>
      </c>
      <c r="CG13" s="32"/>
      <c r="CH13" s="33"/>
      <c r="CI13" s="34" t="str">
        <f t="shared" si="17"/>
        <v>NA</v>
      </c>
      <c r="CJ13" s="32"/>
      <c r="CK13" s="33"/>
      <c r="CL13" s="34" t="str">
        <f t="shared" si="18"/>
        <v>NA</v>
      </c>
      <c r="CM13" s="32">
        <v>1</v>
      </c>
      <c r="CN13" s="35">
        <v>2.326388888888889E-2</v>
      </c>
      <c r="CO13" s="34">
        <f t="shared" si="19"/>
        <v>1.8854166666666668E-2</v>
      </c>
      <c r="CP13" s="32">
        <v>2</v>
      </c>
      <c r="CQ13" s="35">
        <v>3.3321759259259259E-2</v>
      </c>
      <c r="CR13" s="34">
        <f t="shared" si="20"/>
        <v>2.8912037037037038E-2</v>
      </c>
      <c r="CS13" s="32"/>
      <c r="CT13" s="33"/>
      <c r="CU13" s="34" t="str">
        <f t="shared" si="21"/>
        <v>NA</v>
      </c>
      <c r="CV13" s="32"/>
      <c r="CW13" s="33"/>
      <c r="CX13" s="34" t="str">
        <f t="shared" si="22"/>
        <v>NA</v>
      </c>
      <c r="CY13" s="32"/>
      <c r="CZ13" s="33"/>
      <c r="DA13" s="34" t="str">
        <f t="shared" si="23"/>
        <v>NA</v>
      </c>
      <c r="DB13" s="37"/>
    </row>
    <row r="14" spans="1:106" x14ac:dyDescent="0.35">
      <c r="A14" s="9" t="s">
        <v>133</v>
      </c>
      <c r="B14" s="9" t="s">
        <v>142</v>
      </c>
      <c r="C14" s="5" t="s">
        <v>114</v>
      </c>
      <c r="D14" s="5">
        <v>4</v>
      </c>
      <c r="E14" s="5" t="str">
        <f t="shared" si="24"/>
        <v>E4</v>
      </c>
      <c r="F14" s="5">
        <v>1</v>
      </c>
      <c r="G14" s="5">
        <v>1</v>
      </c>
      <c r="H14" s="6">
        <v>0.31944444444444448</v>
      </c>
      <c r="I14" s="6">
        <v>0.39444444444444443</v>
      </c>
      <c r="J14" s="7">
        <f>VLOOKUP(E14,LATLON!$A$2:$C$19,2)</f>
        <v>-5.4639509999999998</v>
      </c>
      <c r="K14" s="7">
        <f>VLOOKUP(E14,LATLON!$A$2:$C$19,3)</f>
        <v>119.287291</v>
      </c>
      <c r="L14" s="5">
        <v>68</v>
      </c>
      <c r="M14" s="5">
        <v>39</v>
      </c>
      <c r="N14" s="5" t="s">
        <v>144</v>
      </c>
      <c r="O14" s="5">
        <v>4</v>
      </c>
      <c r="P14" s="6"/>
      <c r="Q14" s="6" t="s">
        <v>134</v>
      </c>
      <c r="R14" s="5" t="s">
        <v>135</v>
      </c>
      <c r="S14" s="5">
        <v>0.18</v>
      </c>
      <c r="T14" s="5" t="s">
        <v>95</v>
      </c>
      <c r="U14" s="8"/>
      <c r="V14" s="19">
        <v>1.7858796296296296E-2</v>
      </c>
      <c r="W14" s="20">
        <v>1.7858796296296296E-2</v>
      </c>
      <c r="X14" s="20">
        <v>1.7858796296296296E-2</v>
      </c>
      <c r="Y14" s="20">
        <v>8.1828703703703699E-3</v>
      </c>
      <c r="Z14" s="20"/>
      <c r="AA14" s="20"/>
      <c r="AB14" s="20">
        <f t="shared" si="25"/>
        <v>6.1759259259259257E-2</v>
      </c>
      <c r="AC14" s="20">
        <v>3.7268518518518514E-3</v>
      </c>
      <c r="AD14" s="20">
        <v>1.5127314814814816E-2</v>
      </c>
      <c r="AE14" s="20">
        <f t="shared" ref="AE14:AE22" si="26">AB14-AC14-AD14</f>
        <v>4.2905092592592592E-2</v>
      </c>
      <c r="AF14" s="21">
        <v>100</v>
      </c>
      <c r="AG14" s="21">
        <v>80</v>
      </c>
      <c r="AH14" s="22"/>
      <c r="AI14" s="30">
        <v>5</v>
      </c>
      <c r="AJ14" s="31">
        <v>2</v>
      </c>
      <c r="AK14" s="32"/>
      <c r="AL14" s="33"/>
      <c r="AM14" s="34" t="str">
        <f t="shared" ref="AM14:AM22" si="27">IF(AK14=0,"NA",AL14-$AC14)</f>
        <v>NA</v>
      </c>
      <c r="AN14" s="32"/>
      <c r="AO14" s="33"/>
      <c r="AP14" s="34" t="str">
        <f t="shared" ref="AP14:AP22" si="28">IF(AN14=0,"NA",AO14-$AC14)</f>
        <v>NA</v>
      </c>
      <c r="AQ14" s="32"/>
      <c r="AR14" s="33"/>
      <c r="AS14" s="34" t="str">
        <f t="shared" ref="AS14:AS22" si="29">IF(AQ14=0,"NA",AR14-$AC14)</f>
        <v>NA</v>
      </c>
      <c r="AT14" s="33"/>
      <c r="AU14" s="33"/>
      <c r="AV14" s="34" t="str">
        <f t="shared" ref="AV14:AV22" si="30">IF(AT14=0,"NA",AU14-$AC14)</f>
        <v>NA</v>
      </c>
      <c r="AW14" s="32"/>
      <c r="AX14" s="35"/>
      <c r="AY14" s="34" t="str">
        <f t="shared" si="5"/>
        <v>NA</v>
      </c>
      <c r="AZ14" s="32"/>
      <c r="BA14" s="35"/>
      <c r="BB14" s="34" t="str">
        <f t="shared" ref="BB14:BB22" si="31">IF(AZ14=0,"NA",BA14-$AC14)</f>
        <v>NA</v>
      </c>
      <c r="BC14" s="32"/>
      <c r="BD14" s="33"/>
      <c r="BE14" s="34" t="str">
        <f t="shared" ref="BE14:BE22" si="32">IF(BC14=0,"NA",BD14-$AC14)</f>
        <v>NA</v>
      </c>
      <c r="BF14" s="32"/>
      <c r="BG14" s="35"/>
      <c r="BH14" s="34" t="str">
        <f t="shared" ref="BH14:BH22" si="33">IF(BF14=0,"NA",BG14-$AC14)</f>
        <v>NA</v>
      </c>
      <c r="BI14" s="32">
        <v>1</v>
      </c>
      <c r="BJ14" s="35">
        <v>1.8148148148148146E-2</v>
      </c>
      <c r="BK14" s="34">
        <f t="shared" ref="BK14:BK22" si="34">IF(BI14=0,"NA",BJ14-$AC14)</f>
        <v>1.4421296296296295E-2</v>
      </c>
      <c r="BL14" s="33"/>
      <c r="BM14" s="33"/>
      <c r="BN14" s="34" t="str">
        <f t="shared" ref="BN14:BN22" si="35">IF(BL14=0,"NA",BM14-$AC14)</f>
        <v>NA</v>
      </c>
      <c r="BO14" s="32"/>
      <c r="BP14" s="33"/>
      <c r="BQ14" s="34" t="str">
        <f t="shared" ref="BQ14:BQ22" si="36">IF(BO14=0,"NA",BP14-$AC14)</f>
        <v>NA</v>
      </c>
      <c r="BR14" s="32">
        <v>1</v>
      </c>
      <c r="BS14" s="35">
        <v>1.653935185185185E-2</v>
      </c>
      <c r="BT14" s="34">
        <f t="shared" ref="BT14:BT22" si="37">IF(BR14=0,"NA",BS14-$AC14)</f>
        <v>1.2812499999999999E-2</v>
      </c>
      <c r="BU14" s="32"/>
      <c r="BV14" s="35"/>
      <c r="BW14" s="34" t="str">
        <f t="shared" si="13"/>
        <v>NA</v>
      </c>
      <c r="BX14" s="86"/>
      <c r="BY14" s="69"/>
      <c r="BZ14" s="34" t="str">
        <f t="shared" si="14"/>
        <v>NA</v>
      </c>
      <c r="CA14" s="32"/>
      <c r="CB14" s="33"/>
      <c r="CC14" s="34" t="str">
        <f t="shared" si="15"/>
        <v>NA</v>
      </c>
      <c r="CD14" s="32"/>
      <c r="CE14" s="33"/>
      <c r="CF14" s="34" t="str">
        <f t="shared" si="16"/>
        <v>NA</v>
      </c>
      <c r="CG14" s="32"/>
      <c r="CH14" s="33"/>
      <c r="CI14" s="34" t="str">
        <f t="shared" si="17"/>
        <v>NA</v>
      </c>
      <c r="CJ14" s="32"/>
      <c r="CK14" s="33"/>
      <c r="CL14" s="34" t="str">
        <f t="shared" si="18"/>
        <v>NA</v>
      </c>
      <c r="CM14" s="32"/>
      <c r="CN14" s="33"/>
      <c r="CO14" s="34" t="str">
        <f t="shared" si="19"/>
        <v>NA</v>
      </c>
      <c r="CP14" s="32"/>
      <c r="CQ14" s="33"/>
      <c r="CR14" s="34" t="str">
        <f t="shared" si="20"/>
        <v>NA</v>
      </c>
      <c r="CS14" s="32"/>
      <c r="CT14" s="33"/>
      <c r="CU14" s="34" t="str">
        <f t="shared" si="21"/>
        <v>NA</v>
      </c>
      <c r="CV14" s="32"/>
      <c r="CW14" s="33"/>
      <c r="CX14" s="34" t="str">
        <f t="shared" si="22"/>
        <v>NA</v>
      </c>
      <c r="CY14" s="32"/>
      <c r="CZ14" s="33"/>
      <c r="DA14" s="34" t="str">
        <f t="shared" ref="DA14:DA22" si="38">IF(CY14=0,"NA",CZ14-$AC14)</f>
        <v>NA</v>
      </c>
      <c r="DB14" s="37"/>
    </row>
    <row r="15" spans="1:106" x14ac:dyDescent="0.35">
      <c r="A15" s="9" t="s">
        <v>133</v>
      </c>
      <c r="B15" s="9" t="s">
        <v>142</v>
      </c>
      <c r="C15" s="5" t="s">
        <v>114</v>
      </c>
      <c r="D15" s="5">
        <v>6</v>
      </c>
      <c r="E15" s="5" t="str">
        <f t="shared" si="24"/>
        <v>E6</v>
      </c>
      <c r="F15" s="5">
        <v>2</v>
      </c>
      <c r="G15" s="5">
        <v>12</v>
      </c>
      <c r="H15" s="6">
        <v>0.32361111111111113</v>
      </c>
      <c r="I15" s="6">
        <v>0.39305555555555555</v>
      </c>
      <c r="J15" s="7">
        <f>VLOOKUP(E15,LATLON!$A$2:$C$19,2)</f>
        <v>-5.463902</v>
      </c>
      <c r="K15" s="7">
        <f>VLOOKUP(E15,LATLON!$A$2:$C$19,3)</f>
        <v>119.28802</v>
      </c>
      <c r="L15" s="5">
        <v>45</v>
      </c>
      <c r="M15" s="5">
        <v>61</v>
      </c>
      <c r="N15" s="5" t="s">
        <v>145</v>
      </c>
      <c r="O15" s="5">
        <v>3</v>
      </c>
      <c r="P15" s="6"/>
      <c r="Q15" s="6" t="s">
        <v>125</v>
      </c>
      <c r="R15" s="5" t="s">
        <v>135</v>
      </c>
      <c r="S15" s="5">
        <v>0.15</v>
      </c>
      <c r="T15" s="5" t="s">
        <v>95</v>
      </c>
      <c r="U15" s="8"/>
      <c r="V15" s="19">
        <v>2.1539351851851851E-2</v>
      </c>
      <c r="W15" s="20">
        <v>1.9131944444444444E-2</v>
      </c>
      <c r="X15" s="20">
        <v>9.7453703703703713E-3</v>
      </c>
      <c r="Y15" s="20"/>
      <c r="Z15" s="20"/>
      <c r="AA15" s="20"/>
      <c r="AB15" s="20">
        <f t="shared" si="25"/>
        <v>5.0416666666666665E-2</v>
      </c>
      <c r="AC15" s="20">
        <v>5.8796296296296296E-3</v>
      </c>
      <c r="AD15" s="20"/>
      <c r="AE15" s="20">
        <f t="shared" si="26"/>
        <v>4.4537037037037035E-2</v>
      </c>
      <c r="AF15" s="21">
        <v>100</v>
      </c>
      <c r="AG15" s="21">
        <v>50</v>
      </c>
      <c r="AH15" s="22"/>
      <c r="AI15" s="30">
        <v>6</v>
      </c>
      <c r="AJ15" s="31">
        <v>5</v>
      </c>
      <c r="AK15" s="32">
        <v>2</v>
      </c>
      <c r="AL15" s="35">
        <v>1.3333333333333334E-2</v>
      </c>
      <c r="AM15" s="34">
        <f t="shared" si="27"/>
        <v>7.4537037037037046E-3</v>
      </c>
      <c r="AN15" s="32"/>
      <c r="AO15" s="33"/>
      <c r="AP15" s="34" t="str">
        <f t="shared" si="28"/>
        <v>NA</v>
      </c>
      <c r="AQ15" s="32"/>
      <c r="AR15" s="33"/>
      <c r="AS15" s="34" t="str">
        <f t="shared" si="29"/>
        <v>NA</v>
      </c>
      <c r="AT15" s="33"/>
      <c r="AU15" s="33"/>
      <c r="AV15" s="34" t="str">
        <f t="shared" si="30"/>
        <v>NA</v>
      </c>
      <c r="AW15" s="32"/>
      <c r="AX15" s="33"/>
      <c r="AY15" s="34" t="str">
        <f t="shared" si="5"/>
        <v>NA</v>
      </c>
      <c r="AZ15" s="32"/>
      <c r="BA15" s="33"/>
      <c r="BB15" s="34" t="str">
        <f t="shared" si="31"/>
        <v>NA</v>
      </c>
      <c r="BC15" s="32"/>
      <c r="BD15" s="33"/>
      <c r="BE15" s="34" t="str">
        <f t="shared" si="32"/>
        <v>NA</v>
      </c>
      <c r="BF15" s="32"/>
      <c r="BG15" s="35"/>
      <c r="BH15" s="34" t="str">
        <f t="shared" si="33"/>
        <v>NA</v>
      </c>
      <c r="BI15" s="32"/>
      <c r="BJ15" s="33"/>
      <c r="BK15" s="34" t="str">
        <f t="shared" si="34"/>
        <v>NA</v>
      </c>
      <c r="BL15" s="32"/>
      <c r="BM15" s="33"/>
      <c r="BN15" s="34" t="str">
        <f t="shared" si="35"/>
        <v>NA</v>
      </c>
      <c r="BO15" s="32"/>
      <c r="BP15" s="33"/>
      <c r="BQ15" s="34" t="str">
        <f t="shared" si="36"/>
        <v>NA</v>
      </c>
      <c r="BR15" s="32">
        <v>2</v>
      </c>
      <c r="BS15" s="35">
        <v>7.9976851851851858E-3</v>
      </c>
      <c r="BT15" s="34">
        <f t="shared" si="37"/>
        <v>2.1180555555555562E-3</v>
      </c>
      <c r="BU15" s="32">
        <v>1</v>
      </c>
      <c r="BV15" s="83">
        <v>1.2731481481481481E-2</v>
      </c>
      <c r="BW15" s="34">
        <f t="shared" si="13"/>
        <v>6.8518518518518512E-3</v>
      </c>
      <c r="BX15" s="86">
        <v>1</v>
      </c>
      <c r="BY15" s="69">
        <v>1.0034722222222221E-2</v>
      </c>
      <c r="BZ15" s="34">
        <f t="shared" si="14"/>
        <v>4.1550925925925913E-3</v>
      </c>
      <c r="CA15" s="32"/>
      <c r="CB15" s="83"/>
      <c r="CC15" s="34" t="str">
        <f t="shared" si="15"/>
        <v>NA</v>
      </c>
      <c r="CD15" s="32"/>
      <c r="CE15" s="83"/>
      <c r="CF15" s="34" t="str">
        <f t="shared" si="16"/>
        <v>NA</v>
      </c>
      <c r="CG15" s="32">
        <v>1</v>
      </c>
      <c r="CH15" s="83">
        <v>1.0289351851851852E-2</v>
      </c>
      <c r="CI15" s="34">
        <f t="shared" si="17"/>
        <v>4.409722222222222E-3</v>
      </c>
      <c r="CJ15" s="32"/>
      <c r="CK15" s="33"/>
      <c r="CL15" s="34" t="str">
        <f t="shared" si="18"/>
        <v>NA</v>
      </c>
      <c r="CM15" s="32"/>
      <c r="CN15" s="33"/>
      <c r="CO15" s="34" t="str">
        <f t="shared" si="19"/>
        <v>NA</v>
      </c>
      <c r="CP15" s="32"/>
      <c r="CQ15" s="33"/>
      <c r="CR15" s="34" t="str">
        <f t="shared" si="20"/>
        <v>NA</v>
      </c>
      <c r="CS15" s="32"/>
      <c r="CT15" s="33"/>
      <c r="CU15" s="34" t="str">
        <f t="shared" si="21"/>
        <v>NA</v>
      </c>
      <c r="CV15" s="32"/>
      <c r="CW15" s="33"/>
      <c r="CX15" s="34" t="str">
        <f t="shared" si="22"/>
        <v>NA</v>
      </c>
      <c r="CY15" s="32"/>
      <c r="CZ15" s="33"/>
      <c r="DA15" s="34" t="str">
        <f t="shared" si="38"/>
        <v>NA</v>
      </c>
      <c r="DB15" s="37"/>
    </row>
    <row r="16" spans="1:106" x14ac:dyDescent="0.35">
      <c r="A16" s="9" t="s">
        <v>133</v>
      </c>
      <c r="B16" s="9" t="s">
        <v>142</v>
      </c>
      <c r="C16" s="5" t="s">
        <v>114</v>
      </c>
      <c r="D16" s="5">
        <v>5</v>
      </c>
      <c r="E16" s="5" t="str">
        <f t="shared" si="24"/>
        <v>E5</v>
      </c>
      <c r="F16" s="5">
        <v>3</v>
      </c>
      <c r="G16" s="5" t="s">
        <v>98</v>
      </c>
      <c r="H16" s="6">
        <v>0.33958333333333335</v>
      </c>
      <c r="I16" s="6">
        <v>0.38680555555555557</v>
      </c>
      <c r="J16" s="7">
        <f>VLOOKUP(E16,LATLON!$A$2:$C$19,2)</f>
        <v>-5.4620889999999997</v>
      </c>
      <c r="K16" s="7">
        <f>VLOOKUP(E16,LATLON!$A$2:$C$19,3)</f>
        <v>119.286874</v>
      </c>
      <c r="L16" s="5">
        <v>68</v>
      </c>
      <c r="M16" s="5">
        <v>63</v>
      </c>
      <c r="N16" s="5" t="s">
        <v>146</v>
      </c>
      <c r="O16" s="5">
        <v>4</v>
      </c>
      <c r="P16" s="6"/>
      <c r="Q16" s="6" t="s">
        <v>101</v>
      </c>
      <c r="R16" s="5" t="s">
        <v>135</v>
      </c>
      <c r="S16" s="5">
        <v>0.15</v>
      </c>
      <c r="T16" s="5" t="s">
        <v>95</v>
      </c>
      <c r="U16" s="8"/>
      <c r="V16" s="19">
        <v>1.486111111111111E-2</v>
      </c>
      <c r="W16" s="20">
        <v>1.486111111111111E-2</v>
      </c>
      <c r="X16" s="20">
        <v>1.486111111111111E-2</v>
      </c>
      <c r="Y16" s="20">
        <v>3.3217592592592591E-3</v>
      </c>
      <c r="Z16" s="20"/>
      <c r="AA16" s="20"/>
      <c r="AB16" s="20">
        <f t="shared" si="25"/>
        <v>4.7905092592592589E-2</v>
      </c>
      <c r="AC16" s="20">
        <v>4.5833333333333334E-3</v>
      </c>
      <c r="AD16" s="20">
        <v>1.3888888888888889E-3</v>
      </c>
      <c r="AE16" s="20">
        <f t="shared" si="26"/>
        <v>4.1932870370370363E-2</v>
      </c>
      <c r="AF16" s="21">
        <v>80</v>
      </c>
      <c r="AG16" s="21">
        <v>80</v>
      </c>
      <c r="AH16" s="22"/>
      <c r="AI16" s="30">
        <v>4</v>
      </c>
      <c r="AJ16" s="31">
        <v>3</v>
      </c>
      <c r="AK16" s="32"/>
      <c r="AL16" s="35"/>
      <c r="AM16" s="34" t="str">
        <f t="shared" si="27"/>
        <v>NA</v>
      </c>
      <c r="AN16" s="32"/>
      <c r="AO16" s="35"/>
      <c r="AP16" s="34" t="str">
        <f t="shared" si="28"/>
        <v>NA</v>
      </c>
      <c r="AQ16" s="32">
        <v>1</v>
      </c>
      <c r="AR16" s="35">
        <v>3.0555555555555555E-2</v>
      </c>
      <c r="AS16" s="34">
        <f t="shared" si="29"/>
        <v>2.5972222222222223E-2</v>
      </c>
      <c r="AT16" s="32"/>
      <c r="AU16" s="35"/>
      <c r="AV16" s="34" t="str">
        <f t="shared" si="30"/>
        <v>NA</v>
      </c>
      <c r="AW16" s="32"/>
      <c r="AX16" s="35"/>
      <c r="AY16" s="34" t="str">
        <f t="shared" si="5"/>
        <v>NA</v>
      </c>
      <c r="AZ16" s="32"/>
      <c r="BA16" s="35"/>
      <c r="BB16" s="34" t="str">
        <f t="shared" si="31"/>
        <v>NA</v>
      </c>
      <c r="BC16" s="32"/>
      <c r="BD16" s="35"/>
      <c r="BE16" s="34" t="str">
        <f t="shared" si="32"/>
        <v>NA</v>
      </c>
      <c r="BF16" s="32"/>
      <c r="BG16" s="35"/>
      <c r="BH16" s="34" t="str">
        <f t="shared" si="33"/>
        <v>NA</v>
      </c>
      <c r="BI16" s="43">
        <v>12</v>
      </c>
      <c r="BJ16" s="90">
        <v>5.7407407407407416E-3</v>
      </c>
      <c r="BK16" s="34">
        <f t="shared" si="34"/>
        <v>1.1574074074074082E-3</v>
      </c>
      <c r="BL16" s="32"/>
      <c r="BM16" s="33"/>
      <c r="BN16" s="34" t="str">
        <f t="shared" si="35"/>
        <v>NA</v>
      </c>
      <c r="BO16" s="32"/>
      <c r="BP16" s="33"/>
      <c r="BQ16" s="34" t="str">
        <f t="shared" si="36"/>
        <v>NA</v>
      </c>
      <c r="BR16" s="32">
        <v>1</v>
      </c>
      <c r="BS16" s="69">
        <v>3.1041666666666665E-2</v>
      </c>
      <c r="BT16" s="34">
        <f t="shared" si="37"/>
        <v>2.6458333333333334E-2</v>
      </c>
      <c r="BU16" s="32"/>
      <c r="BV16" s="33"/>
      <c r="BW16" s="34" t="str">
        <f t="shared" si="13"/>
        <v>NA</v>
      </c>
      <c r="BX16" s="86"/>
      <c r="BY16" s="69"/>
      <c r="BZ16" s="34" t="str">
        <f t="shared" si="14"/>
        <v>NA</v>
      </c>
      <c r="CA16" s="32"/>
      <c r="CB16" s="35"/>
      <c r="CC16" s="34" t="str">
        <f t="shared" si="15"/>
        <v>NA</v>
      </c>
      <c r="CD16" s="32"/>
      <c r="CE16" s="35"/>
      <c r="CF16" s="34" t="str">
        <f t="shared" si="16"/>
        <v>NA</v>
      </c>
      <c r="CG16" s="32"/>
      <c r="CH16" s="35"/>
      <c r="CI16" s="34" t="str">
        <f t="shared" si="17"/>
        <v>NA</v>
      </c>
      <c r="CJ16" s="32"/>
      <c r="CK16" s="35"/>
      <c r="CL16" s="34" t="str">
        <f t="shared" si="18"/>
        <v>NA</v>
      </c>
      <c r="CM16" s="32"/>
      <c r="CN16" s="35"/>
      <c r="CO16" s="34" t="str">
        <f t="shared" si="19"/>
        <v>NA</v>
      </c>
      <c r="CP16" s="32"/>
      <c r="CQ16" s="35"/>
      <c r="CR16" s="34" t="str">
        <f t="shared" si="20"/>
        <v>NA</v>
      </c>
      <c r="CS16" s="32"/>
      <c r="CT16" s="35"/>
      <c r="CU16" s="34" t="str">
        <f t="shared" si="21"/>
        <v>NA</v>
      </c>
      <c r="CV16" s="32"/>
      <c r="CW16" s="35"/>
      <c r="CX16" s="34" t="str">
        <f t="shared" si="22"/>
        <v>NA</v>
      </c>
      <c r="CY16" s="32"/>
      <c r="CZ16" s="35"/>
      <c r="DA16" s="34" t="str">
        <f t="shared" si="38"/>
        <v>NA</v>
      </c>
      <c r="DB16" s="37"/>
    </row>
    <row r="17" spans="1:106" x14ac:dyDescent="0.35">
      <c r="A17" s="9" t="s">
        <v>133</v>
      </c>
      <c r="B17" s="9" t="s">
        <v>142</v>
      </c>
      <c r="C17" s="5" t="s">
        <v>99</v>
      </c>
      <c r="D17" s="5">
        <v>6</v>
      </c>
      <c r="E17" s="5" t="str">
        <f t="shared" si="24"/>
        <v>L6</v>
      </c>
      <c r="F17" s="5">
        <v>4</v>
      </c>
      <c r="G17" s="5">
        <v>12</v>
      </c>
      <c r="H17" s="6">
        <v>0.57222222222222219</v>
      </c>
      <c r="I17" s="6">
        <v>0.65833333333333333</v>
      </c>
      <c r="J17" s="7">
        <f>VLOOKUP(E17,LATLON!$A$2:$C$19,2)</f>
        <v>-5.4686510000000004</v>
      </c>
      <c r="K17" s="7">
        <f>VLOOKUP(E17,LATLON!$A$2:$C$19,3)</f>
        <v>119.300428</v>
      </c>
      <c r="L17" s="5">
        <v>33</v>
      </c>
      <c r="M17" s="5">
        <v>30</v>
      </c>
      <c r="N17" s="5" t="s">
        <v>147</v>
      </c>
      <c r="O17" s="5">
        <v>2</v>
      </c>
      <c r="P17" s="6"/>
      <c r="Q17" s="6" t="s">
        <v>108</v>
      </c>
      <c r="R17" s="5" t="s">
        <v>136</v>
      </c>
      <c r="S17" s="5">
        <v>0.24</v>
      </c>
      <c r="T17" s="5" t="s">
        <v>141</v>
      </c>
      <c r="U17" s="8"/>
      <c r="V17" s="19">
        <v>2.9224537037037038E-2</v>
      </c>
      <c r="W17" s="20">
        <v>2.854166666666667E-2</v>
      </c>
      <c r="X17" s="20"/>
      <c r="Y17" s="20"/>
      <c r="Z17" s="20"/>
      <c r="AA17" s="20"/>
      <c r="AB17" s="20">
        <f t="shared" si="25"/>
        <v>5.7766203703703708E-2</v>
      </c>
      <c r="AC17" s="20">
        <v>7.2916666666666659E-3</v>
      </c>
      <c r="AD17" s="20">
        <v>7.9861111111111122E-3</v>
      </c>
      <c r="AE17" s="20">
        <f t="shared" si="26"/>
        <v>4.2488425925925929E-2</v>
      </c>
      <c r="AF17" s="21">
        <v>100</v>
      </c>
      <c r="AG17" s="21">
        <v>90</v>
      </c>
      <c r="AH17" s="22"/>
      <c r="AI17" s="30">
        <v>5</v>
      </c>
      <c r="AJ17" s="31">
        <v>4</v>
      </c>
      <c r="AK17" s="32"/>
      <c r="AL17" s="35"/>
      <c r="AM17" s="34" t="str">
        <f t="shared" si="27"/>
        <v>NA</v>
      </c>
      <c r="AN17" s="32">
        <v>1</v>
      </c>
      <c r="AO17" s="35">
        <v>4.2083333333333334E-2</v>
      </c>
      <c r="AP17" s="34">
        <f t="shared" si="28"/>
        <v>3.4791666666666665E-2</v>
      </c>
      <c r="AQ17" s="32">
        <v>10</v>
      </c>
      <c r="AR17" s="35">
        <v>2.5196759259259256E-2</v>
      </c>
      <c r="AS17" s="34">
        <f t="shared" si="29"/>
        <v>1.7905092592592591E-2</v>
      </c>
      <c r="AT17" s="32"/>
      <c r="AU17" s="35"/>
      <c r="AV17" s="34" t="str">
        <f t="shared" si="30"/>
        <v>NA</v>
      </c>
      <c r="AW17" s="32"/>
      <c r="AX17" s="35"/>
      <c r="AY17" s="34" t="str">
        <f t="shared" si="5"/>
        <v>NA</v>
      </c>
      <c r="AZ17" s="32">
        <v>1</v>
      </c>
      <c r="BA17" s="35">
        <v>3.3854166666666664E-2</v>
      </c>
      <c r="BB17" s="34">
        <f t="shared" si="31"/>
        <v>2.6562499999999999E-2</v>
      </c>
      <c r="BC17" s="32"/>
      <c r="BD17" s="35"/>
      <c r="BE17" s="34" t="str">
        <f t="shared" si="32"/>
        <v>NA</v>
      </c>
      <c r="BF17" s="32"/>
      <c r="BG17" s="35"/>
      <c r="BH17" s="34" t="str">
        <f t="shared" si="33"/>
        <v>NA</v>
      </c>
      <c r="BI17" s="43"/>
      <c r="BJ17" s="35"/>
      <c r="BK17" s="34" t="str">
        <f t="shared" si="34"/>
        <v>NA</v>
      </c>
      <c r="BL17" s="43"/>
      <c r="BM17" s="35"/>
      <c r="BN17" s="34" t="str">
        <f t="shared" si="35"/>
        <v>NA</v>
      </c>
      <c r="BO17" s="43"/>
      <c r="BP17" s="35"/>
      <c r="BQ17" s="34" t="str">
        <f t="shared" si="36"/>
        <v>NA</v>
      </c>
      <c r="BR17" s="32"/>
      <c r="BS17" s="33"/>
      <c r="BT17" s="34" t="str">
        <f t="shared" si="37"/>
        <v>NA</v>
      </c>
      <c r="BU17" s="32"/>
      <c r="BV17" s="33"/>
      <c r="BW17" s="34" t="str">
        <f t="shared" si="13"/>
        <v>NA</v>
      </c>
      <c r="BX17" s="86"/>
      <c r="BY17" s="69"/>
      <c r="BZ17" s="34" t="str">
        <f t="shared" si="14"/>
        <v>NA</v>
      </c>
      <c r="CA17" s="32"/>
      <c r="CB17" s="35"/>
      <c r="CC17" s="34" t="str">
        <f t="shared" si="15"/>
        <v>NA</v>
      </c>
      <c r="CD17" s="32"/>
      <c r="CE17" s="35"/>
      <c r="CF17" s="34" t="str">
        <f t="shared" si="16"/>
        <v>NA</v>
      </c>
      <c r="CG17" s="32"/>
      <c r="CH17" s="35"/>
      <c r="CI17" s="34" t="str">
        <f t="shared" si="17"/>
        <v>NA</v>
      </c>
      <c r="CJ17" s="32"/>
      <c r="CK17" s="35"/>
      <c r="CL17" s="34" t="str">
        <f t="shared" si="18"/>
        <v>NA</v>
      </c>
      <c r="CM17" s="32"/>
      <c r="CN17" s="35"/>
      <c r="CO17" s="34" t="str">
        <f t="shared" si="19"/>
        <v>NA</v>
      </c>
      <c r="CP17" s="32"/>
      <c r="CQ17" s="35"/>
      <c r="CR17" s="34" t="str">
        <f t="shared" si="20"/>
        <v>NA</v>
      </c>
      <c r="CS17" s="32"/>
      <c r="CT17" s="35"/>
      <c r="CU17" s="34" t="str">
        <f t="shared" si="21"/>
        <v>NA</v>
      </c>
      <c r="CV17" s="32"/>
      <c r="CW17" s="35"/>
      <c r="CX17" s="34" t="str">
        <f t="shared" si="22"/>
        <v>NA</v>
      </c>
      <c r="CY17" s="32">
        <v>2</v>
      </c>
      <c r="CZ17" s="35">
        <v>0.80208333333333337</v>
      </c>
      <c r="DA17" s="34">
        <f t="shared" si="38"/>
        <v>0.79479166666666667</v>
      </c>
      <c r="DB17" s="37"/>
    </row>
    <row r="18" spans="1:106" x14ac:dyDescent="0.35">
      <c r="A18" s="9" t="s">
        <v>133</v>
      </c>
      <c r="B18" s="9" t="s">
        <v>142</v>
      </c>
      <c r="C18" s="5" t="s">
        <v>95</v>
      </c>
      <c r="D18" s="5">
        <v>4</v>
      </c>
      <c r="E18" s="5" t="str">
        <f t="shared" si="24"/>
        <v>D4</v>
      </c>
      <c r="F18" s="5">
        <v>5</v>
      </c>
      <c r="G18" s="5">
        <v>1</v>
      </c>
      <c r="H18" s="6">
        <v>0.57638888888888895</v>
      </c>
      <c r="I18" s="6">
        <v>0.65833333333333333</v>
      </c>
      <c r="J18" s="7">
        <f>VLOOKUP(E18,LATLON!$A$2:$C$19,2)</f>
        <v>-5.468826</v>
      </c>
      <c r="K18" s="7">
        <f>VLOOKUP(E18,LATLON!$A$2:$C$19,3)</f>
        <v>119.300459</v>
      </c>
      <c r="L18" s="5">
        <v>36</v>
      </c>
      <c r="M18" s="5">
        <v>30</v>
      </c>
      <c r="N18" s="5" t="s">
        <v>148</v>
      </c>
      <c r="O18" s="5">
        <v>3</v>
      </c>
      <c r="P18" s="6"/>
      <c r="Q18" s="6" t="s">
        <v>126</v>
      </c>
      <c r="R18" s="5" t="s">
        <v>136</v>
      </c>
      <c r="S18" s="5">
        <v>0.26</v>
      </c>
      <c r="T18" s="5" t="s">
        <v>141</v>
      </c>
      <c r="U18" s="8"/>
      <c r="V18" s="19">
        <v>1.7858796296296296E-2</v>
      </c>
      <c r="W18" s="20">
        <v>2.225694444444444E-2</v>
      </c>
      <c r="X18" s="20">
        <v>1.6180555555555556E-2</v>
      </c>
      <c r="Y18" s="20"/>
      <c r="Z18" s="20"/>
      <c r="AA18" s="20"/>
      <c r="AB18" s="20">
        <f t="shared" si="25"/>
        <v>5.6296296296296289E-2</v>
      </c>
      <c r="AC18" s="20">
        <v>4.155092592592593E-3</v>
      </c>
      <c r="AD18" s="20">
        <v>9.2361111111111116E-3</v>
      </c>
      <c r="AE18" s="20">
        <f t="shared" si="26"/>
        <v>4.2905092592592585E-2</v>
      </c>
      <c r="AF18" s="21">
        <v>100</v>
      </c>
      <c r="AG18" s="21">
        <v>80</v>
      </c>
      <c r="AH18" s="22"/>
      <c r="AI18" s="30">
        <v>3</v>
      </c>
      <c r="AJ18" s="31">
        <v>3</v>
      </c>
      <c r="AK18" s="32"/>
      <c r="AL18" s="35"/>
      <c r="AM18" s="34" t="str">
        <f t="shared" si="27"/>
        <v>NA</v>
      </c>
      <c r="AN18" s="32">
        <v>1</v>
      </c>
      <c r="AO18" s="35">
        <v>2.3078703703703702E-2</v>
      </c>
      <c r="AP18" s="34">
        <f t="shared" si="28"/>
        <v>1.892361111111111E-2</v>
      </c>
      <c r="AQ18" s="32"/>
      <c r="AR18" s="35"/>
      <c r="AS18" s="34" t="str">
        <f t="shared" si="29"/>
        <v>NA</v>
      </c>
      <c r="AT18" s="32"/>
      <c r="AU18" s="35"/>
      <c r="AV18" s="34" t="str">
        <f t="shared" si="30"/>
        <v>NA</v>
      </c>
      <c r="AW18" s="32"/>
      <c r="AX18" s="35"/>
      <c r="AY18" s="34" t="str">
        <f t="shared" si="5"/>
        <v>NA</v>
      </c>
      <c r="AZ18" s="32">
        <v>1</v>
      </c>
      <c r="BA18" s="35">
        <v>1.3321759259259261E-2</v>
      </c>
      <c r="BB18" s="34">
        <f t="shared" si="31"/>
        <v>9.1666666666666667E-3</v>
      </c>
      <c r="BC18" s="32"/>
      <c r="BD18" s="35"/>
      <c r="BE18" s="34" t="str">
        <f t="shared" si="32"/>
        <v>NA</v>
      </c>
      <c r="BF18" s="32"/>
      <c r="BG18" s="35"/>
      <c r="BH18" s="34" t="str">
        <f t="shared" si="33"/>
        <v>NA</v>
      </c>
      <c r="BI18" s="32"/>
      <c r="BJ18" s="35"/>
      <c r="BK18" s="34" t="str">
        <f t="shared" si="34"/>
        <v>NA</v>
      </c>
      <c r="BL18" s="32"/>
      <c r="BM18" s="35"/>
      <c r="BN18" s="34" t="str">
        <f t="shared" si="35"/>
        <v>NA</v>
      </c>
      <c r="BO18" s="32"/>
      <c r="BP18" s="35"/>
      <c r="BQ18" s="34" t="str">
        <f t="shared" si="36"/>
        <v>NA</v>
      </c>
      <c r="BR18" s="32"/>
      <c r="BS18" s="33"/>
      <c r="BT18" s="34" t="str">
        <f t="shared" si="37"/>
        <v>NA</v>
      </c>
      <c r="BU18" s="32"/>
      <c r="BV18" s="33"/>
      <c r="BW18" s="34" t="str">
        <f t="shared" si="13"/>
        <v>NA</v>
      </c>
      <c r="BX18" s="86"/>
      <c r="BY18" s="69"/>
      <c r="BZ18" s="34" t="str">
        <f t="shared" si="14"/>
        <v>NA</v>
      </c>
      <c r="CA18" s="32"/>
      <c r="CB18" s="35"/>
      <c r="CC18" s="34" t="str">
        <f t="shared" si="15"/>
        <v>NA</v>
      </c>
      <c r="CD18" s="32"/>
      <c r="CE18" s="35"/>
      <c r="CF18" s="34" t="str">
        <f t="shared" si="16"/>
        <v>NA</v>
      </c>
      <c r="CG18" s="32"/>
      <c r="CH18" s="35"/>
      <c r="CI18" s="34" t="str">
        <f t="shared" si="17"/>
        <v>NA</v>
      </c>
      <c r="CJ18" s="32"/>
      <c r="CK18" s="35"/>
      <c r="CL18" s="34" t="str">
        <f t="shared" si="18"/>
        <v>NA</v>
      </c>
      <c r="CM18" s="32"/>
      <c r="CN18" s="35"/>
      <c r="CO18" s="34" t="str">
        <f t="shared" si="19"/>
        <v>NA</v>
      </c>
      <c r="CP18" s="32"/>
      <c r="CQ18" s="35"/>
      <c r="CR18" s="34" t="str">
        <f t="shared" si="20"/>
        <v>NA</v>
      </c>
      <c r="CS18" s="32"/>
      <c r="CT18" s="35"/>
      <c r="CU18" s="34" t="str">
        <f t="shared" si="21"/>
        <v>NA</v>
      </c>
      <c r="CV18" s="32"/>
      <c r="CW18" s="35"/>
      <c r="CX18" s="34" t="str">
        <f t="shared" si="22"/>
        <v>NA</v>
      </c>
      <c r="CY18" s="32">
        <v>3</v>
      </c>
      <c r="CZ18" s="35">
        <v>4.2245370370370371E-3</v>
      </c>
      <c r="DA18" s="34">
        <f t="shared" si="38"/>
        <v>6.9444444444444024E-5</v>
      </c>
      <c r="DB18" s="37"/>
    </row>
    <row r="19" spans="1:106" x14ac:dyDescent="0.35">
      <c r="A19" s="9" t="s">
        <v>133</v>
      </c>
      <c r="B19" s="9" t="s">
        <v>142</v>
      </c>
      <c r="C19" s="5" t="s">
        <v>99</v>
      </c>
      <c r="D19" s="5">
        <v>5</v>
      </c>
      <c r="E19" s="5" t="str">
        <f t="shared" si="24"/>
        <v>L5</v>
      </c>
      <c r="F19" s="5">
        <v>6</v>
      </c>
      <c r="G19" s="5" t="s">
        <v>98</v>
      </c>
      <c r="H19" s="6">
        <v>0.58194444444444449</v>
      </c>
      <c r="I19" s="6">
        <v>0.65347222222222223</v>
      </c>
      <c r="J19" s="7">
        <f>VLOOKUP(E19,LATLON!$A$2:$C$19,2)</f>
        <v>-5.4682510000000004</v>
      </c>
      <c r="K19" s="7">
        <f>VLOOKUP(E19,LATLON!$A$2:$C$19,3)</f>
        <v>119.301957</v>
      </c>
      <c r="L19" s="5">
        <v>23</v>
      </c>
      <c r="M19" s="5">
        <v>18</v>
      </c>
      <c r="N19" s="5" t="s">
        <v>149</v>
      </c>
      <c r="O19" s="5">
        <v>4</v>
      </c>
      <c r="P19" s="6"/>
      <c r="Q19" s="6" t="s">
        <v>109</v>
      </c>
      <c r="R19" s="5" t="s">
        <v>136</v>
      </c>
      <c r="S19" s="5">
        <v>0.26</v>
      </c>
      <c r="T19" s="5" t="s">
        <v>141</v>
      </c>
      <c r="U19" s="5"/>
      <c r="V19" s="20">
        <v>2.1944444444444447E-2</v>
      </c>
      <c r="W19" s="20">
        <v>1.486111111111111E-2</v>
      </c>
      <c r="X19" s="20">
        <v>1.5960648148148151E-2</v>
      </c>
      <c r="Y19" s="20"/>
      <c r="Z19" s="20"/>
      <c r="AA19" s="20"/>
      <c r="AB19" s="20">
        <f t="shared" si="25"/>
        <v>5.2766203703703704E-2</v>
      </c>
      <c r="AC19" s="20">
        <v>1.6898148148148148E-2</v>
      </c>
      <c r="AD19" s="20"/>
      <c r="AE19" s="20">
        <f t="shared" si="26"/>
        <v>3.5868055555555556E-2</v>
      </c>
      <c r="AF19" s="21">
        <v>100</v>
      </c>
      <c r="AG19" s="21">
        <v>60</v>
      </c>
      <c r="AH19" s="21"/>
      <c r="AI19" s="33">
        <v>6</v>
      </c>
      <c r="AJ19" s="33">
        <v>4</v>
      </c>
      <c r="AK19" s="33"/>
      <c r="AL19" s="35"/>
      <c r="AM19" s="69" t="str">
        <f t="shared" si="27"/>
        <v>NA</v>
      </c>
      <c r="AN19" s="33">
        <v>1</v>
      </c>
      <c r="AO19" s="35">
        <v>1.2</v>
      </c>
      <c r="AP19" s="69">
        <f t="shared" si="28"/>
        <v>1.1831018518518519</v>
      </c>
      <c r="AQ19" s="33"/>
      <c r="AR19" s="35"/>
      <c r="AS19" s="69" t="str">
        <f t="shared" si="29"/>
        <v>NA</v>
      </c>
      <c r="AT19" s="33"/>
      <c r="AU19" s="35"/>
      <c r="AV19" s="69" t="str">
        <f t="shared" si="30"/>
        <v>NA</v>
      </c>
      <c r="AW19" s="33"/>
      <c r="AX19" s="35"/>
      <c r="AY19" s="69" t="str">
        <f t="shared" si="5"/>
        <v>NA</v>
      </c>
      <c r="AZ19" s="33">
        <v>1</v>
      </c>
      <c r="BA19" s="35">
        <v>2.2754629629629628E-2</v>
      </c>
      <c r="BB19" s="69">
        <f t="shared" si="31"/>
        <v>5.8564814814814799E-3</v>
      </c>
      <c r="BC19" s="33"/>
      <c r="BD19" s="35"/>
      <c r="BE19" s="69" t="str">
        <f t="shared" si="32"/>
        <v>NA</v>
      </c>
      <c r="BF19" s="33"/>
      <c r="BG19" s="35"/>
      <c r="BH19" s="69" t="str">
        <f t="shared" si="33"/>
        <v>NA</v>
      </c>
      <c r="BI19" s="33"/>
      <c r="BJ19" s="35"/>
      <c r="BK19" s="69" t="str">
        <f t="shared" si="34"/>
        <v>NA</v>
      </c>
      <c r="BL19" s="33"/>
      <c r="BM19" s="35"/>
      <c r="BN19" s="69" t="str">
        <f t="shared" si="35"/>
        <v>NA</v>
      </c>
      <c r="BO19" s="33"/>
      <c r="BP19" s="35"/>
      <c r="BQ19" s="69" t="str">
        <f t="shared" si="36"/>
        <v>NA</v>
      </c>
      <c r="BR19" s="33"/>
      <c r="BS19" s="33"/>
      <c r="BT19" s="69" t="str">
        <f t="shared" si="37"/>
        <v>NA</v>
      </c>
      <c r="BU19" s="33"/>
      <c r="BV19" s="33"/>
      <c r="BW19" s="69" t="str">
        <f t="shared" si="13"/>
        <v>NA</v>
      </c>
      <c r="BX19" s="86"/>
      <c r="BY19" s="69"/>
      <c r="BZ19" s="69" t="str">
        <f t="shared" si="14"/>
        <v>NA</v>
      </c>
      <c r="CA19" s="33"/>
      <c r="CB19" s="35"/>
      <c r="CC19" s="69" t="str">
        <f t="shared" si="15"/>
        <v>NA</v>
      </c>
      <c r="CD19" s="33"/>
      <c r="CE19" s="35"/>
      <c r="CF19" s="69" t="str">
        <f t="shared" si="16"/>
        <v>NA</v>
      </c>
      <c r="CG19" s="33"/>
      <c r="CH19" s="35"/>
      <c r="CI19" s="69" t="str">
        <f t="shared" si="17"/>
        <v>NA</v>
      </c>
      <c r="CJ19" s="33"/>
      <c r="CK19" s="35"/>
      <c r="CL19" s="69" t="str">
        <f t="shared" si="18"/>
        <v>NA</v>
      </c>
      <c r="CM19" s="33"/>
      <c r="CN19" s="35"/>
      <c r="CO19" s="69" t="str">
        <f t="shared" si="19"/>
        <v>NA</v>
      </c>
      <c r="CP19" s="33"/>
      <c r="CQ19" s="35"/>
      <c r="CR19" s="69" t="str">
        <f t="shared" si="20"/>
        <v>NA</v>
      </c>
      <c r="CS19" s="33"/>
      <c r="CT19" s="35"/>
      <c r="CU19" s="69" t="str">
        <f t="shared" si="21"/>
        <v>NA</v>
      </c>
      <c r="CV19" s="33"/>
      <c r="CW19" s="35"/>
      <c r="CX19" s="69" t="str">
        <f t="shared" si="22"/>
        <v>NA</v>
      </c>
      <c r="CY19" s="33">
        <v>2</v>
      </c>
      <c r="CZ19" s="35">
        <v>1.0895833333333333</v>
      </c>
      <c r="DA19" s="69">
        <f t="shared" si="38"/>
        <v>1.0726851851851853</v>
      </c>
      <c r="DB19" s="33"/>
    </row>
    <row r="20" spans="1:106" x14ac:dyDescent="0.35">
      <c r="A20" s="9" t="s">
        <v>133</v>
      </c>
      <c r="B20" s="9" t="s">
        <v>142</v>
      </c>
      <c r="C20" s="5" t="s">
        <v>95</v>
      </c>
      <c r="D20" s="5">
        <v>5</v>
      </c>
      <c r="E20" s="5" t="str">
        <f t="shared" si="24"/>
        <v>D5</v>
      </c>
      <c r="F20" s="5">
        <v>7</v>
      </c>
      <c r="G20" s="5">
        <v>11</v>
      </c>
      <c r="H20" s="6">
        <v>0.58680555555555558</v>
      </c>
      <c r="I20" s="6">
        <v>0.65347222222222223</v>
      </c>
      <c r="J20" s="7">
        <f>VLOOKUP(E20,LATLON!$A$2:$C$19,2)</f>
        <v>-5.4682649999999997</v>
      </c>
      <c r="K20" s="7">
        <f>VLOOKUP(E20,LATLON!$A$2:$C$19,3)</f>
        <v>119.30207900000001</v>
      </c>
      <c r="L20" s="5">
        <v>25</v>
      </c>
      <c r="M20" s="5">
        <v>20</v>
      </c>
      <c r="N20" s="5" t="s">
        <v>150</v>
      </c>
      <c r="O20" s="5">
        <v>3</v>
      </c>
      <c r="P20" s="6"/>
      <c r="Q20" s="6" t="s">
        <v>137</v>
      </c>
      <c r="R20" s="5" t="s">
        <v>136</v>
      </c>
      <c r="S20" s="5">
        <v>0.26</v>
      </c>
      <c r="T20" s="5" t="s">
        <v>141</v>
      </c>
      <c r="U20" s="5"/>
      <c r="V20" s="20">
        <v>2.5983796296296297E-2</v>
      </c>
      <c r="W20" s="20">
        <v>2.6631944444444444E-2</v>
      </c>
      <c r="X20" s="20">
        <v>1.1574074074074075E-2</v>
      </c>
      <c r="Y20" s="20"/>
      <c r="Z20" s="20"/>
      <c r="AA20" s="20"/>
      <c r="AB20" s="20">
        <f t="shared" si="25"/>
        <v>6.4189814814814811E-2</v>
      </c>
      <c r="AC20" s="20">
        <v>4.4560185185185189E-3</v>
      </c>
      <c r="AD20" s="20">
        <v>1.5046296296296295E-2</v>
      </c>
      <c r="AE20" s="20">
        <f t="shared" si="26"/>
        <v>4.4687499999999998E-2</v>
      </c>
      <c r="AF20" s="21">
        <v>80</v>
      </c>
      <c r="AG20" s="21">
        <v>80</v>
      </c>
      <c r="AH20" s="21"/>
      <c r="AI20" s="33">
        <v>3</v>
      </c>
      <c r="AJ20" s="33">
        <v>2</v>
      </c>
      <c r="AK20" s="33"/>
      <c r="AL20" s="35"/>
      <c r="AM20" s="69" t="str">
        <f t="shared" si="27"/>
        <v>NA</v>
      </c>
      <c r="AN20" s="33"/>
      <c r="AO20" s="35"/>
      <c r="AP20" s="69" t="str">
        <f t="shared" si="28"/>
        <v>NA</v>
      </c>
      <c r="AQ20" s="33"/>
      <c r="AR20" s="35"/>
      <c r="AS20" s="69" t="str">
        <f t="shared" si="29"/>
        <v>NA</v>
      </c>
      <c r="AT20" s="33"/>
      <c r="AU20" s="35"/>
      <c r="AV20" s="69" t="str">
        <f t="shared" si="30"/>
        <v>NA</v>
      </c>
      <c r="AW20" s="33"/>
      <c r="AX20" s="35"/>
      <c r="AY20" s="69" t="str">
        <f t="shared" si="5"/>
        <v>NA</v>
      </c>
      <c r="AZ20" s="33">
        <v>1</v>
      </c>
      <c r="BA20" s="35">
        <v>3.050925925925926E-2</v>
      </c>
      <c r="BB20" s="69">
        <f t="shared" si="31"/>
        <v>2.6053240740740741E-2</v>
      </c>
      <c r="BC20" s="33"/>
      <c r="BD20" s="35"/>
      <c r="BE20" s="69" t="str">
        <f t="shared" si="32"/>
        <v>NA</v>
      </c>
      <c r="BF20" s="33"/>
      <c r="BG20" s="35"/>
      <c r="BH20" s="69" t="str">
        <f t="shared" si="33"/>
        <v>NA</v>
      </c>
      <c r="BI20" s="33"/>
      <c r="BJ20" s="35"/>
      <c r="BK20" s="69" t="str">
        <f t="shared" si="34"/>
        <v>NA</v>
      </c>
      <c r="BL20" s="33"/>
      <c r="BM20" s="35"/>
      <c r="BN20" s="69" t="str">
        <f t="shared" si="35"/>
        <v>NA</v>
      </c>
      <c r="BO20" s="33"/>
      <c r="BP20" s="35"/>
      <c r="BQ20" s="69" t="str">
        <f t="shared" si="36"/>
        <v>NA</v>
      </c>
      <c r="BR20" s="33"/>
      <c r="BS20" s="35"/>
      <c r="BT20" s="69" t="str">
        <f t="shared" si="37"/>
        <v>NA</v>
      </c>
      <c r="BU20" s="33"/>
      <c r="BV20" s="35"/>
      <c r="BW20" s="69" t="str">
        <f t="shared" si="13"/>
        <v>NA</v>
      </c>
      <c r="BX20" s="86"/>
      <c r="BY20" s="69"/>
      <c r="BZ20" s="69" t="str">
        <f t="shared" si="14"/>
        <v>NA</v>
      </c>
      <c r="CA20" s="33"/>
      <c r="CB20" s="35"/>
      <c r="CC20" s="69" t="str">
        <f t="shared" si="15"/>
        <v>NA</v>
      </c>
      <c r="CD20" s="33"/>
      <c r="CE20" s="35"/>
      <c r="CF20" s="69" t="str">
        <f t="shared" si="16"/>
        <v>NA</v>
      </c>
      <c r="CG20" s="33"/>
      <c r="CH20" s="35"/>
      <c r="CI20" s="69" t="str">
        <f t="shared" si="17"/>
        <v>NA</v>
      </c>
      <c r="CJ20" s="33"/>
      <c r="CK20" s="35"/>
      <c r="CL20" s="69" t="str">
        <f t="shared" si="18"/>
        <v>NA</v>
      </c>
      <c r="CM20" s="33"/>
      <c r="CN20" s="35"/>
      <c r="CO20" s="69" t="str">
        <f t="shared" si="19"/>
        <v>NA</v>
      </c>
      <c r="CP20" s="33"/>
      <c r="CQ20" s="35"/>
      <c r="CR20" s="69" t="str">
        <f t="shared" si="20"/>
        <v>NA</v>
      </c>
      <c r="CS20" s="33"/>
      <c r="CT20" s="35"/>
      <c r="CU20" s="69" t="str">
        <f t="shared" si="21"/>
        <v>NA</v>
      </c>
      <c r="CV20" s="33"/>
      <c r="CW20" s="35"/>
      <c r="CX20" s="69" t="str">
        <f t="shared" si="22"/>
        <v>NA</v>
      </c>
      <c r="CY20" s="33">
        <v>1</v>
      </c>
      <c r="CZ20" s="35">
        <v>3.3784722222222223E-2</v>
      </c>
      <c r="DA20" s="69">
        <f t="shared" si="38"/>
        <v>2.9328703703703704E-2</v>
      </c>
      <c r="DB20" s="33"/>
    </row>
    <row r="21" spans="1:106" x14ac:dyDescent="0.35">
      <c r="A21" s="9" t="s">
        <v>133</v>
      </c>
      <c r="B21" s="9" t="s">
        <v>142</v>
      </c>
      <c r="C21" s="5" t="s">
        <v>95</v>
      </c>
      <c r="D21" s="5">
        <v>6</v>
      </c>
      <c r="E21" s="5" t="str">
        <f t="shared" si="24"/>
        <v>D6</v>
      </c>
      <c r="F21" s="5">
        <v>9</v>
      </c>
      <c r="G21" s="5">
        <v>14</v>
      </c>
      <c r="H21" s="64">
        <v>0.6</v>
      </c>
      <c r="I21" s="64">
        <v>0.64861111111111114</v>
      </c>
      <c r="J21" s="7">
        <f>VLOOKUP(E21,LATLON!$A$2:$C$19,2)</f>
        <v>-5.4671349999999999</v>
      </c>
      <c r="K21" s="7">
        <f>VLOOKUP(E21,LATLON!$A$2:$C$19,3)</f>
        <v>119.302812</v>
      </c>
      <c r="L21" s="5">
        <v>29</v>
      </c>
      <c r="M21" s="5">
        <v>22</v>
      </c>
      <c r="N21" s="65" t="s">
        <v>151</v>
      </c>
      <c r="O21" s="65">
        <v>3</v>
      </c>
      <c r="P21" s="65"/>
      <c r="Q21" s="65" t="s">
        <v>124</v>
      </c>
      <c r="R21" s="5" t="s">
        <v>136</v>
      </c>
      <c r="S21" s="65">
        <v>0.28000000000000003</v>
      </c>
      <c r="T21" s="65" t="s">
        <v>141</v>
      </c>
      <c r="U21" s="65"/>
      <c r="V21" s="66">
        <v>1.9675925925925926E-4</v>
      </c>
      <c r="W21" s="66">
        <v>2.6377314814814815E-2</v>
      </c>
      <c r="X21" s="66">
        <v>2.3043981481481481E-2</v>
      </c>
      <c r="Y21" s="66"/>
      <c r="Z21" s="66"/>
      <c r="AA21" s="66"/>
      <c r="AB21" s="20">
        <f t="shared" si="25"/>
        <v>4.9618055555555554E-2</v>
      </c>
      <c r="AC21" s="91">
        <v>4.363425925925926E-3</v>
      </c>
      <c r="AD21" s="91">
        <v>2.3148148148148146E-4</v>
      </c>
      <c r="AE21" s="20">
        <f t="shared" si="26"/>
        <v>4.5023148148148152E-2</v>
      </c>
      <c r="AF21" s="67">
        <v>100</v>
      </c>
      <c r="AG21" s="67">
        <v>75</v>
      </c>
      <c r="AH21" s="67"/>
      <c r="AI21" s="68">
        <v>6</v>
      </c>
      <c r="AJ21" s="68">
        <v>4</v>
      </c>
      <c r="AK21" s="68"/>
      <c r="AL21" s="68"/>
      <c r="AM21" s="69" t="str">
        <f t="shared" si="27"/>
        <v>NA</v>
      </c>
      <c r="AN21" s="68"/>
      <c r="AO21" s="68"/>
      <c r="AP21" s="69" t="str">
        <f t="shared" si="28"/>
        <v>NA</v>
      </c>
      <c r="AQ21" s="68"/>
      <c r="AR21" s="68"/>
      <c r="AS21" s="69" t="str">
        <f t="shared" si="29"/>
        <v>NA</v>
      </c>
      <c r="AT21" s="68"/>
      <c r="AU21" s="68"/>
      <c r="AV21" s="69" t="str">
        <f t="shared" si="30"/>
        <v>NA</v>
      </c>
      <c r="AW21" s="68"/>
      <c r="AX21" s="68"/>
      <c r="AY21" s="69" t="str">
        <f t="shared" si="5"/>
        <v>NA</v>
      </c>
      <c r="AZ21" s="68">
        <v>1</v>
      </c>
      <c r="BA21" s="92">
        <v>5.4398148148148149E-3</v>
      </c>
      <c r="BB21" s="69">
        <f t="shared" si="31"/>
        <v>1.0763888888888889E-3</v>
      </c>
      <c r="BC21" s="68"/>
      <c r="BD21" s="68"/>
      <c r="BE21" s="69" t="str">
        <f t="shared" si="32"/>
        <v>NA</v>
      </c>
      <c r="BF21" s="68"/>
      <c r="BG21" s="68"/>
      <c r="BH21" s="69" t="str">
        <f t="shared" si="33"/>
        <v>NA</v>
      </c>
      <c r="BI21" s="68">
        <v>1</v>
      </c>
      <c r="BJ21" s="93">
        <v>1.1743055555555555</v>
      </c>
      <c r="BK21" s="69">
        <f t="shared" si="34"/>
        <v>1.1699421296296295</v>
      </c>
      <c r="BL21" s="68"/>
      <c r="BM21" s="68"/>
      <c r="BN21" s="69" t="str">
        <f t="shared" si="35"/>
        <v>NA</v>
      </c>
      <c r="BO21" s="68"/>
      <c r="BP21" s="68"/>
      <c r="BQ21" s="69" t="str">
        <f t="shared" si="36"/>
        <v>NA</v>
      </c>
      <c r="BR21" s="68"/>
      <c r="BS21" s="68"/>
      <c r="BT21" s="69" t="str">
        <f t="shared" si="37"/>
        <v>NA</v>
      </c>
      <c r="BU21" s="68"/>
      <c r="BV21" s="68"/>
      <c r="BW21" s="69" t="str">
        <f t="shared" si="13"/>
        <v>NA</v>
      </c>
      <c r="BX21" s="87">
        <v>1</v>
      </c>
      <c r="BY21" s="92">
        <v>2.2418981481481481E-2</v>
      </c>
      <c r="BZ21" s="69">
        <f t="shared" si="14"/>
        <v>1.8055555555555554E-2</v>
      </c>
      <c r="CA21" s="68"/>
      <c r="CB21" s="68"/>
      <c r="CC21" s="69" t="str">
        <f t="shared" si="15"/>
        <v>NA</v>
      </c>
      <c r="CD21" s="68"/>
      <c r="CE21" s="68"/>
      <c r="CF21" s="69" t="str">
        <f t="shared" si="16"/>
        <v>NA</v>
      </c>
      <c r="CG21" s="68"/>
      <c r="CH21" s="68"/>
      <c r="CI21" s="69" t="str">
        <f t="shared" si="17"/>
        <v>NA</v>
      </c>
      <c r="CJ21" s="68"/>
      <c r="CK21" s="68"/>
      <c r="CL21" s="69" t="str">
        <f t="shared" si="18"/>
        <v>NA</v>
      </c>
      <c r="CM21" s="68"/>
      <c r="CN21" s="68"/>
      <c r="CO21" s="69" t="str">
        <f t="shared" si="19"/>
        <v>NA</v>
      </c>
      <c r="CP21" s="68"/>
      <c r="CQ21" s="68"/>
      <c r="CR21" s="69" t="str">
        <f t="shared" si="20"/>
        <v>NA</v>
      </c>
      <c r="CS21" s="68"/>
      <c r="CT21" s="68"/>
      <c r="CU21" s="69" t="str">
        <f t="shared" si="21"/>
        <v>NA</v>
      </c>
      <c r="CV21" s="68">
        <v>1</v>
      </c>
      <c r="CW21" s="93">
        <v>1.2305555555555556</v>
      </c>
      <c r="CX21" s="69">
        <f t="shared" si="22"/>
        <v>1.2261921296296296</v>
      </c>
      <c r="CY21" s="68">
        <v>1</v>
      </c>
      <c r="CZ21" s="93">
        <v>1.4541666666666666</v>
      </c>
      <c r="DA21" s="69">
        <f t="shared" si="38"/>
        <v>1.4498032407407406</v>
      </c>
      <c r="DB21" s="68"/>
    </row>
    <row r="22" spans="1:106" x14ac:dyDescent="0.35">
      <c r="A22" s="9" t="s">
        <v>133</v>
      </c>
      <c r="B22" s="9" t="s">
        <v>142</v>
      </c>
      <c r="C22" s="5" t="s">
        <v>99</v>
      </c>
      <c r="D22" s="5">
        <v>4</v>
      </c>
      <c r="E22" s="5" t="str">
        <f t="shared" si="24"/>
        <v>L4</v>
      </c>
      <c r="F22" s="5">
        <v>8</v>
      </c>
      <c r="G22" s="5">
        <v>5</v>
      </c>
      <c r="H22" s="64">
        <v>0.59583333333333333</v>
      </c>
      <c r="I22" s="64">
        <v>0.64652777777777781</v>
      </c>
      <c r="J22" s="7">
        <f>VLOOKUP(E22,LATLON!$A$2:$C$19,2)</f>
        <v>-5.4663769999999996</v>
      </c>
      <c r="K22" s="7">
        <f>VLOOKUP(E22,LATLON!$A$2:$C$19,3)</f>
        <v>119.30229</v>
      </c>
      <c r="L22" s="5">
        <v>39</v>
      </c>
      <c r="M22" s="5">
        <v>30</v>
      </c>
      <c r="N22" s="65" t="s">
        <v>152</v>
      </c>
      <c r="O22" s="65">
        <v>2</v>
      </c>
      <c r="P22" s="65"/>
      <c r="Q22" s="65" t="s">
        <v>110</v>
      </c>
      <c r="R22" s="5" t="s">
        <v>136</v>
      </c>
      <c r="S22" s="65">
        <v>0.28000000000000003</v>
      </c>
      <c r="T22" s="65" t="s">
        <v>141</v>
      </c>
      <c r="U22" s="65"/>
      <c r="V22" s="66">
        <v>2.8020833333333332E-2</v>
      </c>
      <c r="W22" s="66">
        <v>2.3090277777777779E-2</v>
      </c>
      <c r="X22" s="66"/>
      <c r="Y22" s="66"/>
      <c r="Z22" s="66"/>
      <c r="AA22" s="66"/>
      <c r="AB22" s="20">
        <f t="shared" si="25"/>
        <v>5.1111111111111107E-2</v>
      </c>
      <c r="AC22" s="91">
        <v>3.645833333333333E-3</v>
      </c>
      <c r="AD22" s="91">
        <v>6.4004629629629628E-3</v>
      </c>
      <c r="AE22" s="20">
        <f t="shared" si="26"/>
        <v>4.1064814814814811E-2</v>
      </c>
      <c r="AF22" s="67">
        <v>100</v>
      </c>
      <c r="AG22" s="67">
        <v>95</v>
      </c>
      <c r="AH22" s="67"/>
      <c r="AI22" s="68">
        <v>9</v>
      </c>
      <c r="AJ22" s="68">
        <v>6</v>
      </c>
      <c r="AK22" s="68">
        <v>6</v>
      </c>
      <c r="AL22" s="92">
        <v>3.8541666666666668E-3</v>
      </c>
      <c r="AM22" s="69">
        <f t="shared" si="27"/>
        <v>2.0833333333333381E-4</v>
      </c>
      <c r="AN22" s="68">
        <v>3</v>
      </c>
      <c r="AO22" s="92">
        <v>3.7384259259259263E-3</v>
      </c>
      <c r="AP22" s="69">
        <f t="shared" si="28"/>
        <v>9.2592592592593333E-5</v>
      </c>
      <c r="AQ22" s="68"/>
      <c r="AR22" s="68"/>
      <c r="AS22" s="69" t="str">
        <f t="shared" si="29"/>
        <v>NA</v>
      </c>
      <c r="AT22" s="68"/>
      <c r="AU22" s="68"/>
      <c r="AV22" s="69" t="str">
        <f t="shared" si="30"/>
        <v>NA</v>
      </c>
      <c r="AW22" s="68"/>
      <c r="AX22" s="68"/>
      <c r="AY22" s="69" t="str">
        <f t="shared" si="5"/>
        <v>NA</v>
      </c>
      <c r="AZ22" s="68">
        <v>1</v>
      </c>
      <c r="BA22" s="92">
        <v>1.7361111111111112E-2</v>
      </c>
      <c r="BB22" s="69">
        <f t="shared" si="31"/>
        <v>1.3715277777777779E-2</v>
      </c>
      <c r="BC22" s="68"/>
      <c r="BD22" s="68"/>
      <c r="BE22" s="69" t="str">
        <f t="shared" si="32"/>
        <v>NA</v>
      </c>
      <c r="BF22" s="68"/>
      <c r="BG22" s="68"/>
      <c r="BH22" s="69" t="str">
        <f t="shared" si="33"/>
        <v>NA</v>
      </c>
      <c r="BI22" s="68">
        <v>1</v>
      </c>
      <c r="BJ22" s="92">
        <v>2.732638888888889E-2</v>
      </c>
      <c r="BK22" s="69">
        <f t="shared" si="34"/>
        <v>2.3680555555555555E-2</v>
      </c>
      <c r="BL22" s="68"/>
      <c r="BM22" s="68"/>
      <c r="BN22" s="69" t="str">
        <f t="shared" si="35"/>
        <v>NA</v>
      </c>
      <c r="BO22" s="68"/>
      <c r="BP22" s="68"/>
      <c r="BQ22" s="69" t="str">
        <f t="shared" si="36"/>
        <v>NA</v>
      </c>
      <c r="BR22" s="68"/>
      <c r="BS22" s="68"/>
      <c r="BT22" s="69" t="str">
        <f t="shared" si="37"/>
        <v>NA</v>
      </c>
      <c r="BU22" s="68"/>
      <c r="BV22" s="68"/>
      <c r="BW22" s="69" t="str">
        <f t="shared" si="13"/>
        <v>NA</v>
      </c>
      <c r="BX22" s="87"/>
      <c r="BY22" s="68"/>
      <c r="BZ22" s="69" t="str">
        <f t="shared" si="14"/>
        <v>NA</v>
      </c>
      <c r="CA22" s="68"/>
      <c r="CB22" s="68"/>
      <c r="CC22" s="69" t="str">
        <f t="shared" si="15"/>
        <v>NA</v>
      </c>
      <c r="CD22" s="68"/>
      <c r="CE22" s="68"/>
      <c r="CF22" s="69" t="str">
        <f t="shared" si="16"/>
        <v>NA</v>
      </c>
      <c r="CG22" s="68"/>
      <c r="CH22" s="68"/>
      <c r="CI22" s="69" t="str">
        <f t="shared" si="17"/>
        <v>NA</v>
      </c>
      <c r="CJ22" s="68"/>
      <c r="CK22" s="68"/>
      <c r="CL22" s="69" t="str">
        <f t="shared" si="18"/>
        <v>NA</v>
      </c>
      <c r="CM22" s="68"/>
      <c r="CN22" s="68"/>
      <c r="CO22" s="69" t="str">
        <f t="shared" si="19"/>
        <v>NA</v>
      </c>
      <c r="CP22" s="68"/>
      <c r="CQ22" s="68"/>
      <c r="CR22" s="69" t="str">
        <f t="shared" si="20"/>
        <v>NA</v>
      </c>
      <c r="CS22" s="68">
        <v>1</v>
      </c>
      <c r="CT22" s="92">
        <v>7.789351851851852E-3</v>
      </c>
      <c r="CU22" s="69">
        <f t="shared" si="21"/>
        <v>4.1435185185185186E-3</v>
      </c>
      <c r="CV22" s="68"/>
      <c r="CW22" s="92"/>
      <c r="CX22" s="69" t="str">
        <f t="shared" si="22"/>
        <v>NA</v>
      </c>
      <c r="CY22" s="68">
        <v>2</v>
      </c>
      <c r="CZ22" s="92">
        <v>2.3541666666666666E-2</v>
      </c>
      <c r="DA22" s="69">
        <f t="shared" si="38"/>
        <v>1.9895833333333331E-2</v>
      </c>
      <c r="DB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tabSelected="1" workbookViewId="0">
      <selection activeCell="A5" sqref="A5"/>
    </sheetView>
  </sheetViews>
  <sheetFormatPr defaultRowHeight="14.5" x14ac:dyDescent="0.35"/>
  <sheetData>
    <row r="1" spans="1:5" x14ac:dyDescent="0.35">
      <c r="A1" t="s">
        <v>127</v>
      </c>
      <c r="B1" t="s">
        <v>128</v>
      </c>
      <c r="C1" t="s">
        <v>0</v>
      </c>
      <c r="D1" t="s">
        <v>129</v>
      </c>
      <c r="E1" t="s">
        <v>131</v>
      </c>
    </row>
    <row r="2" spans="1:5" x14ac:dyDescent="0.35">
      <c r="A2" t="s">
        <v>130</v>
      </c>
      <c r="B2">
        <v>93</v>
      </c>
      <c r="C2" t="s">
        <v>133</v>
      </c>
      <c r="D2" s="63">
        <v>0.35000000000000003</v>
      </c>
      <c r="E2" t="s">
        <v>132</v>
      </c>
    </row>
    <row r="3" spans="1:5" x14ac:dyDescent="0.35">
      <c r="A3" t="s">
        <v>138</v>
      </c>
      <c r="B3">
        <v>88</v>
      </c>
      <c r="C3" t="s">
        <v>133</v>
      </c>
      <c r="D3" s="63">
        <v>0.59236111111111112</v>
      </c>
    </row>
    <row r="4" spans="1:5" x14ac:dyDescent="0.35">
      <c r="A4" t="s">
        <v>168</v>
      </c>
      <c r="B4">
        <v>89</v>
      </c>
      <c r="C4" t="s">
        <v>140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87</v>
      </c>
      <c r="AH1" s="28" t="s">
        <v>88</v>
      </c>
      <c r="AI1" s="29" t="s">
        <v>89</v>
      </c>
      <c r="AJ1" s="36" t="s">
        <v>31</v>
      </c>
    </row>
    <row r="2" spans="1:36" s="62" customFormat="1" ht="76.5" customHeight="1" x14ac:dyDescent="0.35">
      <c r="A2" s="45" t="s">
        <v>68</v>
      </c>
      <c r="B2" s="46" t="s">
        <v>69</v>
      </c>
      <c r="C2" s="47" t="s">
        <v>70</v>
      </c>
      <c r="D2" s="48" t="s">
        <v>71</v>
      </c>
      <c r="E2" s="47" t="s">
        <v>72</v>
      </c>
      <c r="F2" s="47"/>
      <c r="G2" s="49" t="s">
        <v>73</v>
      </c>
      <c r="H2" s="47" t="s">
        <v>74</v>
      </c>
      <c r="I2" s="50" t="s">
        <v>75</v>
      </c>
      <c r="J2" s="50" t="s">
        <v>75</v>
      </c>
      <c r="K2" s="47" t="s">
        <v>90</v>
      </c>
      <c r="L2" s="47" t="s">
        <v>90</v>
      </c>
      <c r="M2" s="47" t="s">
        <v>77</v>
      </c>
      <c r="N2" s="47" t="s">
        <v>76</v>
      </c>
      <c r="O2" s="49" t="s">
        <v>91</v>
      </c>
      <c r="P2" s="49"/>
      <c r="Q2" s="47" t="s">
        <v>92</v>
      </c>
      <c r="R2" s="47" t="s">
        <v>78</v>
      </c>
      <c r="S2" s="47" t="s">
        <v>78</v>
      </c>
      <c r="T2" s="51"/>
      <c r="U2" s="52" t="s">
        <v>79</v>
      </c>
      <c r="V2" s="52" t="s">
        <v>79</v>
      </c>
      <c r="W2" s="52" t="s">
        <v>79</v>
      </c>
      <c r="X2" s="53">
        <f>SUM(U2:W2)</f>
        <v>0</v>
      </c>
      <c r="Y2" s="53" t="s">
        <v>80</v>
      </c>
      <c r="Z2" s="53" t="s">
        <v>81</v>
      </c>
      <c r="AA2" s="53" t="e">
        <f>X2-Y2-Z2</f>
        <v>#VALUE!</v>
      </c>
      <c r="AB2" s="54" t="s">
        <v>83</v>
      </c>
      <c r="AC2" s="54" t="s">
        <v>82</v>
      </c>
      <c r="AD2" s="55"/>
      <c r="AE2" s="56" t="s">
        <v>84</v>
      </c>
      <c r="AF2" s="57" t="s">
        <v>84</v>
      </c>
      <c r="AG2" s="58" t="s">
        <v>85</v>
      </c>
      <c r="AH2" s="59" t="s">
        <v>86</v>
      </c>
      <c r="AI2" s="60" t="e">
        <f>IF(AG2=0,"NA",AH2-$Y2)</f>
        <v>#VALUE!</v>
      </c>
      <c r="AJ2" s="61"/>
    </row>
    <row r="3" spans="1:36" x14ac:dyDescent="0.35">
      <c r="A3" s="9" t="s">
        <v>93</v>
      </c>
      <c r="B3" s="9" t="s">
        <v>94</v>
      </c>
      <c r="C3" s="5" t="s">
        <v>95</v>
      </c>
      <c r="D3" s="5">
        <v>2</v>
      </c>
      <c r="E3" s="5">
        <v>1</v>
      </c>
      <c r="F3" s="5">
        <v>5</v>
      </c>
      <c r="G3" s="6">
        <v>0.61111111111111105</v>
      </c>
      <c r="H3" s="5" t="s">
        <v>96</v>
      </c>
      <c r="I3" s="7"/>
      <c r="J3" s="7"/>
      <c r="K3" s="5">
        <v>34</v>
      </c>
      <c r="L3" s="5">
        <v>32</v>
      </c>
      <c r="M3" s="5" t="s">
        <v>100</v>
      </c>
      <c r="N3" s="5">
        <v>3</v>
      </c>
      <c r="O3" s="6"/>
      <c r="P3" s="6" t="s">
        <v>101</v>
      </c>
      <c r="Q3" s="5" t="s">
        <v>97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93</v>
      </c>
      <c r="B4" s="9" t="s">
        <v>94</v>
      </c>
      <c r="C4" s="5" t="s">
        <v>95</v>
      </c>
      <c r="D4" s="5">
        <v>3</v>
      </c>
      <c r="E4" s="5">
        <v>2</v>
      </c>
      <c r="F4" s="5" t="s">
        <v>98</v>
      </c>
      <c r="G4" s="6">
        <v>0.62361111111111112</v>
      </c>
      <c r="H4" s="6" t="s">
        <v>96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102</v>
      </c>
      <c r="N4" s="5">
        <v>6</v>
      </c>
      <c r="O4" s="6"/>
      <c r="P4" s="6" t="s">
        <v>103</v>
      </c>
      <c r="Q4" s="5" t="s">
        <v>97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93</v>
      </c>
      <c r="B5" s="9" t="s">
        <v>94</v>
      </c>
      <c r="C5" s="5" t="s">
        <v>99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96</v>
      </c>
      <c r="M5" s="5" t="s">
        <v>104</v>
      </c>
      <c r="N5" s="5">
        <v>3</v>
      </c>
      <c r="O5" s="6"/>
      <c r="P5" s="6" t="s">
        <v>108</v>
      </c>
      <c r="Q5" s="5" t="s">
        <v>97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93</v>
      </c>
      <c r="B6" s="9" t="s">
        <v>94</v>
      </c>
      <c r="C6" s="5" t="s">
        <v>99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105</v>
      </c>
      <c r="N6" s="5">
        <v>3</v>
      </c>
      <c r="O6" s="6"/>
      <c r="P6" s="6" t="s">
        <v>109</v>
      </c>
      <c r="Q6" s="5" t="s">
        <v>97</v>
      </c>
      <c r="R6" s="5"/>
      <c r="S6" s="5"/>
      <c r="T6" s="8" t="s">
        <v>112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93</v>
      </c>
      <c r="B7" s="9" t="s">
        <v>94</v>
      </c>
      <c r="C7" s="5" t="s">
        <v>95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96</v>
      </c>
      <c r="M7" s="5" t="s">
        <v>106</v>
      </c>
      <c r="N7" s="5">
        <v>3</v>
      </c>
      <c r="O7" s="6"/>
      <c r="P7" s="6" t="s">
        <v>110</v>
      </c>
      <c r="Q7" s="5" t="s">
        <v>97</v>
      </c>
      <c r="R7" s="5"/>
      <c r="S7" s="5"/>
      <c r="T7" s="8" t="s">
        <v>112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93</v>
      </c>
      <c r="B8" s="9" t="s">
        <v>94</v>
      </c>
      <c r="C8" s="5" t="s">
        <v>99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96</v>
      </c>
      <c r="M8" s="5" t="s">
        <v>107</v>
      </c>
      <c r="N8" s="5">
        <v>3</v>
      </c>
      <c r="O8" s="6"/>
      <c r="P8" s="6" t="s">
        <v>111</v>
      </c>
      <c r="Q8" s="5" t="s">
        <v>97</v>
      </c>
      <c r="R8" s="5"/>
      <c r="S8" s="5"/>
      <c r="T8" s="8" t="s">
        <v>112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121</v>
      </c>
      <c r="B9" s="9" t="s">
        <v>94</v>
      </c>
      <c r="C9" s="5" t="s">
        <v>99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117</v>
      </c>
      <c r="N9" s="5">
        <v>2</v>
      </c>
      <c r="O9" s="6"/>
      <c r="P9" s="6" t="s">
        <v>126</v>
      </c>
      <c r="Q9" s="5" t="s">
        <v>113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95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115</v>
      </c>
      <c r="N10" s="5">
        <v>3</v>
      </c>
      <c r="O10" s="6"/>
      <c r="P10" s="6" t="s">
        <v>122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99</v>
      </c>
      <c r="D11" s="5">
        <v>1</v>
      </c>
      <c r="E11" s="5">
        <v>3</v>
      </c>
      <c r="F11" s="5" t="s">
        <v>98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118</v>
      </c>
      <c r="N11" s="5">
        <v>5</v>
      </c>
      <c r="O11" s="6"/>
      <c r="P11" s="6" t="s">
        <v>103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114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116</v>
      </c>
      <c r="N12" s="5">
        <v>2</v>
      </c>
      <c r="O12" s="6"/>
      <c r="P12" s="6" t="s">
        <v>123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114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119</v>
      </c>
      <c r="N13" s="5">
        <v>3</v>
      </c>
      <c r="O13" s="6"/>
      <c r="P13" s="6" t="s">
        <v>124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114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120</v>
      </c>
      <c r="N14" s="5">
        <v>2</v>
      </c>
      <c r="O14" s="6"/>
      <c r="P14" s="6" t="s">
        <v>125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154</v>
      </c>
      <c r="B1" s="74" t="s">
        <v>29</v>
      </c>
      <c r="C1" s="74" t="s">
        <v>30</v>
      </c>
      <c r="D1" s="75" t="s">
        <v>131</v>
      </c>
    </row>
    <row r="2" spans="1:4" x14ac:dyDescent="0.35">
      <c r="A2" s="76" t="s">
        <v>155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156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157</v>
      </c>
      <c r="B4" s="77">
        <v>-5.4889159999999997</v>
      </c>
      <c r="C4" s="77">
        <v>119.309448</v>
      </c>
      <c r="D4" s="78" t="s">
        <v>98</v>
      </c>
    </row>
    <row r="5" spans="1:4" x14ac:dyDescent="0.35">
      <c r="A5" s="76" t="s">
        <v>158</v>
      </c>
      <c r="B5" s="77">
        <v>-5.468826</v>
      </c>
      <c r="C5" s="77">
        <v>119.300459</v>
      </c>
      <c r="D5" s="78"/>
    </row>
    <row r="6" spans="1:4" x14ac:dyDescent="0.35">
      <c r="A6" s="76" t="s">
        <v>159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138</v>
      </c>
      <c r="B7" s="77">
        <v>-5.4671349999999999</v>
      </c>
      <c r="C7" s="77">
        <v>119.302812</v>
      </c>
      <c r="D7" s="78"/>
    </row>
    <row r="8" spans="1:4" x14ac:dyDescent="0.35">
      <c r="A8" s="76" t="s">
        <v>160</v>
      </c>
      <c r="B8" s="77">
        <v>-5.4901910000000003</v>
      </c>
      <c r="C8" s="77">
        <v>119.311859</v>
      </c>
      <c r="D8" s="78"/>
    </row>
    <row r="9" spans="1:4" x14ac:dyDescent="0.35">
      <c r="A9" s="76" t="s">
        <v>161</v>
      </c>
      <c r="B9" s="77">
        <v>-5.491987</v>
      </c>
      <c r="C9" s="77">
        <v>119.312573</v>
      </c>
      <c r="D9" s="78"/>
    </row>
    <row r="10" spans="1:4" x14ac:dyDescent="0.35">
      <c r="A10" s="76" t="s">
        <v>162</v>
      </c>
      <c r="B10" s="77">
        <v>-5.49282</v>
      </c>
      <c r="C10" s="77">
        <v>119.31198000000001</v>
      </c>
      <c r="D10" s="78"/>
    </row>
    <row r="11" spans="1:4" x14ac:dyDescent="0.35">
      <c r="A11" s="76" t="s">
        <v>163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130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164</v>
      </c>
      <c r="B13" s="77">
        <v>-5.463902</v>
      </c>
      <c r="C13" s="77">
        <v>119.28802</v>
      </c>
      <c r="D13" s="78"/>
    </row>
    <row r="14" spans="1:4" x14ac:dyDescent="0.35">
      <c r="A14" s="76" t="s">
        <v>165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166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167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168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169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139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2024-07-03T11:55:48Z</dcterms:modified>
</cp:coreProperties>
</file>