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5.2024\"/>
    </mc:Choice>
  </mc:AlternateContent>
  <xr:revisionPtr revIDLastSave="0" documentId="13_ncr:1_{738780B7-9E44-4C6A-BC50-8E8785EB6A5D}" xr6:coauthVersionLast="43" xr6:coauthVersionMax="43" xr10:uidLastSave="{00000000-0000-0000-0000-000000000000}"/>
  <bookViews>
    <workbookView xWindow="11350" yWindow="3230" windowWidth="14400" windowHeight="7270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22" i="2" l="1"/>
  <c r="CX21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20" i="2"/>
  <c r="K20" i="2"/>
  <c r="J21" i="2"/>
  <c r="K21" i="2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U22" i="2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DA21" i="2"/>
  <c r="DA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19" i="2" l="1"/>
  <c r="J19" i="2"/>
  <c r="J18" i="2"/>
  <c r="K18" i="2"/>
  <c r="J17" i="2"/>
  <c r="K17" i="2"/>
  <c r="J16" i="2"/>
  <c r="K16" i="2"/>
  <c r="J15" i="2"/>
  <c r="K15" i="2"/>
  <c r="J14" i="2"/>
  <c r="K14" i="2"/>
  <c r="J13" i="2"/>
  <c r="K13" i="2"/>
  <c r="K12" i="2"/>
  <c r="J12" i="2"/>
  <c r="K11" i="2"/>
  <c r="J11" i="2"/>
  <c r="K10" i="2"/>
  <c r="J10" i="2"/>
  <c r="J9" i="2"/>
  <c r="K9" i="2"/>
  <c r="J8" i="2"/>
  <c r="K8" i="2"/>
  <c r="K7" i="2"/>
  <c r="J7" i="2"/>
  <c r="J6" i="2"/>
  <c r="K6" i="2"/>
  <c r="K5" i="2"/>
  <c r="J5" i="2"/>
  <c r="J4" i="2"/>
  <c r="K4" i="2"/>
  <c r="J3" i="2"/>
  <c r="K3" i="2"/>
  <c r="K2" i="2"/>
  <c r="J2" i="2"/>
  <c r="DA2" i="2"/>
  <c r="DA3" i="2"/>
  <c r="DA4" i="2"/>
  <c r="DA5" i="2"/>
  <c r="DA6" i="2"/>
  <c r="DA7" i="2"/>
  <c r="DA8" i="2"/>
  <c r="DA9" i="2"/>
  <c r="DA10" i="2"/>
  <c r="DA11" i="2"/>
  <c r="DA12" i="2"/>
  <c r="DA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DA20" i="2" l="1"/>
  <c r="DA19" i="2"/>
  <c r="DA18" i="2"/>
  <c r="DA17" i="2"/>
  <c r="DA16" i="2"/>
  <c r="DA15" i="2"/>
  <c r="DA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<sst xmlns="http://schemas.openxmlformats.org/spreadsheetml/2006/main" count="343" uniqueCount="199">
  <si>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</si>
  <si>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</si>
  <si>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</si>
  <si>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</si>
  <si>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</si>
  <si>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</si>
  <si>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</si>
  <si>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</si>
  <si>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</si>
  <si>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</si>
  <si>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</si>
  <si>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</si>
  <si>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</si>
  <si>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</si>
  <si>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</si>
  <si>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</si>
  <si>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</si>
  <si>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</si>
  <si>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</si>
  <si>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</si>
  <si>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</si>
  <si>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</si>
  <si>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</si>
  <si>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</si>
  <si>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</si>
  <si>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</si>
  <si>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</si>
  <si>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</si>
  <si>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</si>
  <si>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</si>
  <si>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</si>
  <si>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</si>
  <si>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</si>
  <si>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</si>
  <si>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</si>
  <si>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</si>
  <si>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</si>
  <si>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</si>
  <si>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</si>
  <si>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</si>
  <si>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</si>
  <si>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</si>
  <si>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</si>
  <si>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</si>
  <si>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</si>
  <si>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</si>
  <si>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</si>
  <si>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</si>
  <si>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</si>
  <si>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</si>
  <si>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</si>
  <si>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</si>
  <si>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</si>
  <si>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</si>
  <si>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</si>
  <si>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</si>
  <si>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</si>
  <si>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</si>
  <si>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</si>
  <si>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</si>
  <si>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</si>
  <si>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</si>
  <si>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</si>
  <si>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</si>
  <si>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</si>
  <si>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</si>
  <si>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</si>
  <si>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</si>
  <si>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</si>
  <si>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</si>
  <si>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</si>
  <si>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</si>
  <si>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</si>
  <si>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</si>
  <si>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</si>
  <si>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</si>
  <si>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</si>
  <si>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</si>
  <si>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</si>
  <si>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</si>
  <si>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</si>
  <si>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</si>
  <si>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</si>
  <si>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</si>
  <si>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</si>
  <si>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</si>
  <si>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</si>
  <si>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</si>
  <si>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</si>
  <si>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</si>
  <si>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</si>
  <si>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</si>
  <si>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</si>
  <si>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</si>
  <si>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</si>
  <si>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</si>
  <si>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</si>
  <si>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</si>
  <si>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</si>
  <si>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</si>
  <si>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</si>
  <si>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</si>
  <si>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</si>
  <si>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</si>
  <si>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</si>
  <si>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</si>
  <si>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</si>
  <si>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</si>
  <si>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</si>
  <si>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</si>
  <si>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</si>
  <si>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</si>
  <si>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</si>
  <si>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</si>
  <si>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</si>
  <si>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</si>
  <si>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</si>
  <si>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</si>
  <si>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</si>
  <si>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</si>
  <si>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</si>
  <si>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</si>
  <si>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</si>
  <si>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</si>
  <si>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</si>
  <si>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</si>
  <si>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</si>
  <si>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</si>
  <si>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</si>
  <si>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</si>
  <si>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</si>
  <si>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</si>
  <si>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</si>
  <si>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</si>
  <si>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</si>
  <si>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</si>
  <si>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</si>
  <si>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</si>
  <si>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</si>
  <si>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</si>
  <si>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</si>
  <si>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</si>
  <si>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</si>
  <si>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</si>
  <si>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</si>
  <si>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</si>
  <si>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</si>
  <si>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28/05/2024</t>
  </si>
  <si>
    <t>TMP</t>
  </si>
  <si>
    <t>D</t>
  </si>
  <si>
    <t>28_05_2024_1302_C1_D1_TMPD2</t>
  </si>
  <si>
    <t>BN1</t>
  </si>
  <si>
    <t>SLIGHTLY CLOUDY</t>
  </si>
  <si>
    <t>I</t>
  </si>
  <si>
    <t>E</t>
  </si>
  <si>
    <t>28_05_2024_1310_C5_D2_TMPE1</t>
  </si>
  <si>
    <t>B14</t>
  </si>
  <si>
    <t>28_05_2024_1316_C12_D3_TMPE2</t>
  </si>
  <si>
    <t>B25</t>
  </si>
  <si>
    <t>CNEW</t>
  </si>
  <si>
    <t>28_05_2024_1334_CNEW_D5_TMPD3</t>
  </si>
  <si>
    <t>B18</t>
  </si>
  <si>
    <t>29/05/2024</t>
  </si>
  <si>
    <t>29_05_2024_1228_C1_D1_TMPE3</t>
  </si>
  <si>
    <t>L</t>
  </si>
  <si>
    <t>29_05_2024_1247_C12_D2_TMPL1</t>
  </si>
  <si>
    <t>29_05_2024_1255_C1_D3_TMPL2</t>
  </si>
  <si>
    <t>29_05_2024_1305_C14_D4_TMPD1</t>
  </si>
  <si>
    <t>29_05_2024_1434_C11_D5_TMPL3</t>
  </si>
  <si>
    <t>SUNNY</t>
  </si>
  <si>
    <t>B20</t>
  </si>
  <si>
    <t>UNNUMBER</t>
  </si>
  <si>
    <t>B6</t>
  </si>
  <si>
    <t>B11</t>
  </si>
  <si>
    <t>B24</t>
  </si>
  <si>
    <t>30/05/2024</t>
  </si>
  <si>
    <t>LTP</t>
  </si>
  <si>
    <t>30_05_2024_1553_C11_D1_LTPL6</t>
  </si>
  <si>
    <t>30_05_2024_1556_C1_D2_LTPD4</t>
  </si>
  <si>
    <t>30_05_2024_1603_C14_D3_LTPD5</t>
  </si>
  <si>
    <t>30_05_2024_1606_C5_D4_LTPL5</t>
  </si>
  <si>
    <t>30_05_2024_1620_C12_D5_LTPL4</t>
  </si>
  <si>
    <t>30_05_2024_1626_CNEW_D6_LTPD6</t>
  </si>
  <si>
    <t>B2</t>
  </si>
  <si>
    <t>B3</t>
  </si>
  <si>
    <t>B19</t>
  </si>
  <si>
    <t>01_06_2024_0725_C12_D1_LTPE6</t>
  </si>
  <si>
    <t>01_06_2024_0728_C11_D2_LTPE4</t>
  </si>
  <si>
    <t>01_06_2024_0742_CNEW_D3_LTPE5</t>
  </si>
  <si>
    <t>BN2</t>
  </si>
  <si>
    <t>B21</t>
  </si>
  <si>
    <t>MAXN_GARONGGONG</t>
  </si>
  <si>
    <t>TIME_1STGARONGGONG</t>
  </si>
  <si>
    <t>T1_GARONGGONG</t>
  </si>
  <si>
    <t>MAXN_SANDFISH</t>
  </si>
  <si>
    <t>TIME_1STSANDFISH</t>
  </si>
  <si>
    <t>T1_SANDFISH</t>
  </si>
  <si>
    <t>31/05/2024</t>
  </si>
  <si>
    <t>REAL DATE 01/06/2024. CHANGED FOR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</si>
</sst>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B22"/>
  <sheetViews>
    <sheetView tabSelected="1" zoomScale="85" zoomScaleNormal="85" workbookViewId="0">
      <pane xSplit="5" ySplit="1" topLeftCell="BE2" activePane="bottomRight" state="frozen"/>
      <selection pane="topRight" activeCell="F1" sqref="F1"/>
      <selection pane="bottomLeft" activeCell="A2" sqref="A2"/>
      <selection pane="bottomRight" activeCell="BJ20" sqref="BJ20"/>
    </sheetView>
  </sheetViews>
  <sheetFormatPr defaultRowHeight="14.5" x14ac:dyDescent="0.35"/>
  <cols>
    <col min="1" max="1" width="10.453125" bestFit="1" customWidth="1"/>
    <col min="2" max="4" width="8.7265625" hidden="1" customWidth="1"/>
    <col min="5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2" max="102" width="11.1796875" bestFit="1" customWidth="1"/>
    <col min="105" max="105" width="11.1796875" bestFit="1" customWidth="1"/>
    <col min="106" max="106" width="13.90625" bestFit="1" customWidth="1"/>
  </cols>
  <sheetData>
    <row r="1" spans="1:10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191</v>
      </c>
      <c r="CQ1" s="27" t="s">
        <v>192</v>
      </c>
      <c r="CR1" s="60" t="s">
        <v>193</v>
      </c>
      <c r="CS1" s="83" t="s">
        <v>141</v>
      </c>
      <c r="CT1" s="27" t="s">
        <v>142</v>
      </c>
      <c r="CU1" s="60" t="s">
        <v>143</v>
      </c>
      <c r="CV1" s="83" t="s">
        <v>194</v>
      </c>
      <c r="CW1" s="27" t="s">
        <v>195</v>
      </c>
      <c r="CX1" s="60" t="s">
        <v>196</v>
      </c>
      <c r="CY1" s="83" t="s">
        <v>12</v>
      </c>
      <c r="CZ1" s="27" t="s">
        <v>32</v>
      </c>
      <c r="DA1" s="60" t="s">
        <v>33</v>
      </c>
      <c r="DB1" s="28" t="s">
        <v>31</v>
      </c>
    </row>
    <row r="2" spans="1:106" x14ac:dyDescent="0.35">
      <c r="A2" s="9" t="s">
        <v>147</v>
      </c>
      <c r="B2" s="9" t="s">
        <v>148</v>
      </c>
      <c r="C2" s="5" t="s">
        <v>149</v>
      </c>
      <c r="D2" s="5">
        <v>2</v>
      </c>
      <c r="E2" s="76" t="str">
        <f>C2&amp;""&amp;D2</f>
        <v>D2</v>
      </c>
      <c r="F2" s="5">
        <v>1</v>
      </c>
      <c r="G2" s="5">
        <v>1</v>
      </c>
      <c r="H2" s="6">
        <v>0.54305555555555551</v>
      </c>
      <c r="I2" s="6">
        <v>0.63888888888888895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50</v>
      </c>
      <c r="M2" s="5">
        <v>49</v>
      </c>
      <c r="N2" s="5" t="s">
        <v>150</v>
      </c>
      <c r="O2" s="5">
        <v>4</v>
      </c>
      <c r="P2" s="6">
        <f>I2-H2</f>
        <v>9.5833333333333437E-2</v>
      </c>
      <c r="Q2" s="6" t="s">
        <v>151</v>
      </c>
      <c r="R2" s="5" t="s">
        <v>152</v>
      </c>
      <c r="S2" s="5">
        <v>0.52</v>
      </c>
      <c r="T2" s="5" t="s">
        <v>153</v>
      </c>
      <c r="U2" s="8"/>
      <c r="V2" s="19">
        <v>1.8668981481481481E-2</v>
      </c>
      <c r="W2" s="20">
        <v>1.7858796296296296E-2</v>
      </c>
      <c r="X2" s="20">
        <v>1.7858796296296296E-2</v>
      </c>
      <c r="Y2" s="20">
        <v>3.1134259259259257E-3</v>
      </c>
      <c r="Z2" s="20"/>
      <c r="AA2" s="20"/>
      <c r="AB2" s="20">
        <f>SUM(V2:AA2)</f>
        <v>5.7499999999999996E-2</v>
      </c>
      <c r="AC2" s="20">
        <v>3.8078703703703707E-3</v>
      </c>
      <c r="AD2" s="20">
        <v>1.005787037037037E-2</v>
      </c>
      <c r="AE2" s="20">
        <f t="shared" ref="AE2:AE13" si="0">AB2-AC2-AD2</f>
        <v>4.3634259259259255E-2</v>
      </c>
      <c r="AF2" s="21">
        <v>80</v>
      </c>
      <c r="AG2" s="21">
        <v>90</v>
      </c>
      <c r="AH2" s="22"/>
      <c r="AI2" s="29">
        <v>6</v>
      </c>
      <c r="AJ2" s="30">
        <v>6</v>
      </c>
      <c r="AK2" s="31"/>
      <c r="AL2" s="34"/>
      <c r="AM2" s="33" t="str">
        <f t="shared" ref="AM2:AM13" si="1">IF(AK2=0,"NA",AL2-$AC2)</f>
        <v>NA</v>
      </c>
      <c r="AN2" s="59">
        <v>1</v>
      </c>
      <c r="AO2" s="72">
        <v>3.9467592592592596E-2</v>
      </c>
      <c r="AP2" s="33">
        <f t="shared" ref="AP2:AP13" si="2">IF(AN2=0,"NA",AO2-$AC2)</f>
        <v>3.5659722222222225E-2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72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>
        <v>2</v>
      </c>
      <c r="BJ2" s="72">
        <v>9.0277777777777787E-3</v>
      </c>
      <c r="BK2" s="33">
        <f t="shared" ref="BK2:BK13" si="9">IF(BI2=0,"NA",BJ2-$AC2)</f>
        <v>5.2199074074074075E-3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>
        <v>3</v>
      </c>
      <c r="BS2" s="74">
        <v>1.8032407407407407E-2</v>
      </c>
      <c r="BT2" s="33">
        <f t="shared" ref="BT2:BT13" si="12">IF(BR2=0,"NA",BS2-$AC2)</f>
        <v>1.4224537037037036E-2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>
        <v>3</v>
      </c>
      <c r="CB2" s="72">
        <v>3.8425925925925923E-3</v>
      </c>
      <c r="CC2" s="33">
        <f t="shared" ref="CC2:CC22" si="15">IF(CA2=0,"NA",CB2-$AC2)</f>
        <v>3.4722222222221578E-5</v>
      </c>
      <c r="CD2" s="59">
        <v>1</v>
      </c>
      <c r="CE2" s="72">
        <v>3.2615740740740744E-2</v>
      </c>
      <c r="CF2" s="33">
        <f t="shared" ref="CF2:CF22" si="16">IF(CD2=0,"NA",CE2-$AC2)</f>
        <v>2.8807870370370373E-2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>
        <v>1</v>
      </c>
      <c r="CQ2" s="72">
        <v>6.4814814814814813E-3</v>
      </c>
      <c r="CR2" s="33">
        <f t="shared" ref="CR2:CR22" si="20">IF(CP2=0,"NA",CQ2-$AC2)</f>
        <v>2.6736111111111105E-3</v>
      </c>
      <c r="CS2" s="59"/>
      <c r="CT2" s="72"/>
      <c r="CU2" s="33" t="str">
        <f t="shared" ref="CU2:CU22" si="21">IF(CS2=0,"NA",CT2-$AC2)</f>
        <v>NA</v>
      </c>
      <c r="CV2" s="59"/>
      <c r="CW2" s="72"/>
      <c r="CX2" s="33" t="str">
        <f t="shared" ref="CX2:CX22" si="22">IF(CV2=0,"NA",CW2-$AC2)</f>
        <v>NA</v>
      </c>
      <c r="CY2" s="59"/>
      <c r="CZ2" s="72"/>
      <c r="DA2" s="33" t="str">
        <f t="shared" ref="DA2:DA13" si="23">IF(CY2=0,"NA",CZ2-$AC2)</f>
        <v>NA</v>
      </c>
      <c r="DB2" s="35"/>
    </row>
    <row r="3" spans="1:106" x14ac:dyDescent="0.35">
      <c r="A3" s="9" t="s">
        <v>147</v>
      </c>
      <c r="B3" s="9" t="s">
        <v>148</v>
      </c>
      <c r="C3" s="5" t="s">
        <v>154</v>
      </c>
      <c r="D3" s="5">
        <v>1</v>
      </c>
      <c r="E3" s="76" t="str">
        <f t="shared" ref="E3:E22" si="24">C3&amp;""&amp;D3</f>
        <v>E1</v>
      </c>
      <c r="F3" s="5">
        <v>2</v>
      </c>
      <c r="G3" s="5">
        <v>5</v>
      </c>
      <c r="H3" s="6">
        <v>0.54861111111111105</v>
      </c>
      <c r="I3" s="6">
        <v>0.62222222222222223</v>
      </c>
      <c r="J3" s="7">
        <f>VLOOKUP(E3,LATLON!$A$2:$C$19,2)</f>
        <v>-5.4901910000000003</v>
      </c>
      <c r="K3" s="7">
        <f>VLOOKUP(E3,LATLON!$A$2:$C$19,3)</f>
        <v>119.311859</v>
      </c>
      <c r="L3" s="5">
        <v>80</v>
      </c>
      <c r="M3" s="5">
        <v>80</v>
      </c>
      <c r="N3" s="5" t="s">
        <v>155</v>
      </c>
      <c r="O3" s="5">
        <v>3</v>
      </c>
      <c r="P3" s="6">
        <f t="shared" ref="P3:P22" si="25">I3-H3</f>
        <v>7.3611111111111183E-2</v>
      </c>
      <c r="Q3" s="6" t="s">
        <v>156</v>
      </c>
      <c r="R3" s="5" t="s">
        <v>152</v>
      </c>
      <c r="S3" s="5">
        <v>0.52</v>
      </c>
      <c r="T3" s="5" t="s">
        <v>153</v>
      </c>
      <c r="U3" s="8"/>
      <c r="V3" s="19">
        <v>1.8553240740740742E-2</v>
      </c>
      <c r="W3" s="20">
        <v>1.9386574074074073E-2</v>
      </c>
      <c r="X3" s="20">
        <v>7.8819444444444432E-3</v>
      </c>
      <c r="Y3" s="20"/>
      <c r="Z3" s="20"/>
      <c r="AA3" s="20"/>
      <c r="AB3" s="20">
        <f t="shared" ref="AB3:AB22" si="26">SUM(V3:AA3)</f>
        <v>4.5821759259259257E-2</v>
      </c>
      <c r="AC3" s="20">
        <v>4.4791666666666669E-3</v>
      </c>
      <c r="AD3" s="20"/>
      <c r="AE3" s="20">
        <f t="shared" si="0"/>
        <v>4.1342592592592591E-2</v>
      </c>
      <c r="AF3" s="21">
        <v>100</v>
      </c>
      <c r="AG3" s="21">
        <v>45</v>
      </c>
      <c r="AH3" s="22"/>
      <c r="AI3" s="29">
        <v>4</v>
      </c>
      <c r="AJ3" s="30">
        <v>4</v>
      </c>
      <c r="AK3" s="31">
        <v>44</v>
      </c>
      <c r="AL3" s="34">
        <v>6.5046296296296302E-3</v>
      </c>
      <c r="AM3" s="33">
        <f t="shared" si="1"/>
        <v>2.0254629629629633E-3</v>
      </c>
      <c r="AN3" s="31"/>
      <c r="AO3" s="32"/>
      <c r="AP3" s="33" t="str">
        <f t="shared" si="2"/>
        <v>NA</v>
      </c>
      <c r="AQ3" s="31">
        <v>4</v>
      </c>
      <c r="AR3" s="34">
        <v>9.3981481481481485E-3</v>
      </c>
      <c r="AS3" s="33">
        <f t="shared" si="3"/>
        <v>4.9189814814814816E-3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>
        <v>18</v>
      </c>
      <c r="BJ3" s="34">
        <v>4.4212962962962956E-3</v>
      </c>
      <c r="BK3" s="33">
        <f t="shared" si="9"/>
        <v>-5.7870370370371321E-5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1"/>
      <c r="CW3" s="34"/>
      <c r="CX3" s="33" t="str">
        <f t="shared" si="22"/>
        <v>NA</v>
      </c>
      <c r="CY3" s="31">
        <v>1</v>
      </c>
      <c r="CZ3" s="34">
        <v>1.1481481481481483E-2</v>
      </c>
      <c r="DA3" s="33">
        <f t="shared" si="23"/>
        <v>7.0023148148148162E-3</v>
      </c>
      <c r="DB3" s="35"/>
    </row>
    <row r="4" spans="1:106" x14ac:dyDescent="0.35">
      <c r="A4" s="9" t="s">
        <v>147</v>
      </c>
      <c r="B4" s="9" t="s">
        <v>148</v>
      </c>
      <c r="C4" s="5" t="s">
        <v>154</v>
      </c>
      <c r="D4" s="5">
        <v>2</v>
      </c>
      <c r="E4" s="76" t="str">
        <f t="shared" si="24"/>
        <v>E2</v>
      </c>
      <c r="F4" s="5">
        <v>3</v>
      </c>
      <c r="G4" s="5">
        <v>12</v>
      </c>
      <c r="H4" s="6">
        <v>0.55277777777777781</v>
      </c>
      <c r="I4" s="6">
        <v>0.63263888888888886</v>
      </c>
      <c r="J4" s="7">
        <f>VLOOKUP(E4,LATLON!$A$2:$C$19,2)</f>
        <v>-5.491987</v>
      </c>
      <c r="K4" s="7">
        <f>VLOOKUP(E4,LATLON!$A$2:$C$19,3)</f>
        <v>119.312573</v>
      </c>
      <c r="L4" s="5">
        <v>64</v>
      </c>
      <c r="M4" s="5">
        <v>74</v>
      </c>
      <c r="N4" s="5" t="s">
        <v>157</v>
      </c>
      <c r="O4" s="5">
        <v>3</v>
      </c>
      <c r="P4" s="6">
        <f t="shared" si="25"/>
        <v>7.9861111111111049E-2</v>
      </c>
      <c r="Q4" s="6" t="s">
        <v>158</v>
      </c>
      <c r="R4" s="5" t="s">
        <v>152</v>
      </c>
      <c r="S4" s="5">
        <v>0.61</v>
      </c>
      <c r="T4" s="5" t="s">
        <v>153</v>
      </c>
      <c r="U4" s="8"/>
      <c r="V4" s="19">
        <v>1.7847222222222223E-2</v>
      </c>
      <c r="W4" s="20">
        <v>1.7858796296296296E-2</v>
      </c>
      <c r="X4" s="20">
        <v>8.7499999999999991E-3</v>
      </c>
      <c r="Y4" s="20"/>
      <c r="Z4" s="20"/>
      <c r="AA4" s="20"/>
      <c r="AB4" s="20">
        <f t="shared" si="26"/>
        <v>4.445601851851852E-2</v>
      </c>
      <c r="AC4" s="20">
        <v>5.0000000000000001E-3</v>
      </c>
      <c r="AD4" s="20"/>
      <c r="AE4" s="20">
        <f t="shared" si="0"/>
        <v>3.9456018518518522E-2</v>
      </c>
      <c r="AF4" s="21">
        <v>100</v>
      </c>
      <c r="AG4" s="21">
        <v>100</v>
      </c>
      <c r="AH4" s="22"/>
      <c r="AI4" s="29">
        <v>5</v>
      </c>
      <c r="AJ4" s="30">
        <v>4</v>
      </c>
      <c r="AK4" s="31"/>
      <c r="AL4" s="34"/>
      <c r="AM4" s="33" t="str">
        <f t="shared" si="1"/>
        <v>NA</v>
      </c>
      <c r="AN4" s="31">
        <v>2</v>
      </c>
      <c r="AO4" s="34">
        <v>2.9814814814814811E-2</v>
      </c>
      <c r="AP4" s="33">
        <f t="shared" si="2"/>
        <v>2.481481481481481E-2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>
        <v>53</v>
      </c>
      <c r="BJ4" s="34">
        <v>5.0000000000000001E-3</v>
      </c>
      <c r="BK4" s="33">
        <f t="shared" si="9"/>
        <v>0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>
        <v>1</v>
      </c>
      <c r="BS4" s="34">
        <v>1.5000000000000001E-2</v>
      </c>
      <c r="BT4" s="33">
        <f t="shared" si="12"/>
        <v>1.0000000000000002E-2</v>
      </c>
      <c r="BU4" s="31"/>
      <c r="BV4" s="32"/>
      <c r="BW4" s="33" t="str">
        <f t="shared" si="13"/>
        <v>NA</v>
      </c>
      <c r="BX4" s="41">
        <v>1</v>
      </c>
      <c r="BY4" s="57">
        <v>1.1342592592592592E-2</v>
      </c>
      <c r="BZ4" s="33">
        <f t="shared" si="14"/>
        <v>6.3425925925925915E-3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1"/>
      <c r="CZ4" s="34"/>
      <c r="DA4" s="33" t="str">
        <f t="shared" si="23"/>
        <v>NA</v>
      </c>
      <c r="DB4" s="35"/>
    </row>
    <row r="5" spans="1:106" x14ac:dyDescent="0.35">
      <c r="A5" s="9" t="s">
        <v>147</v>
      </c>
      <c r="B5" s="9" t="s">
        <v>148</v>
      </c>
      <c r="C5" s="5" t="s">
        <v>149</v>
      </c>
      <c r="D5" s="5">
        <v>3</v>
      </c>
      <c r="E5" s="76" t="str">
        <f t="shared" si="24"/>
        <v>D3</v>
      </c>
      <c r="F5" s="5">
        <v>5</v>
      </c>
      <c r="G5" s="5" t="s">
        <v>159</v>
      </c>
      <c r="H5" s="6">
        <v>0.56527777777777777</v>
      </c>
      <c r="I5" s="6">
        <v>0.6166666666666667</v>
      </c>
      <c r="J5" s="7">
        <f>VLOOKUP(E5,LATLON!$A$2:$C$19,2)</f>
        <v>-5.4889159999999997</v>
      </c>
      <c r="K5" s="7">
        <f>VLOOKUP(E5,LATLON!$A$2:$C$19,3)</f>
        <v>119.309448</v>
      </c>
      <c r="L5" s="5">
        <v>67</v>
      </c>
      <c r="M5" s="5">
        <v>55</v>
      </c>
      <c r="N5" s="5" t="s">
        <v>160</v>
      </c>
      <c r="O5" s="5">
        <v>4</v>
      </c>
      <c r="P5" s="6">
        <f t="shared" si="25"/>
        <v>5.1388888888888928E-2</v>
      </c>
      <c r="Q5" s="6" t="s">
        <v>161</v>
      </c>
      <c r="R5" s="5" t="s">
        <v>152</v>
      </c>
      <c r="S5" s="5">
        <v>0.61</v>
      </c>
      <c r="T5" s="5" t="s">
        <v>153</v>
      </c>
      <c r="U5" s="8"/>
      <c r="V5" s="19">
        <v>1.5648148148148151E-2</v>
      </c>
      <c r="W5" s="20">
        <v>1.486111111111111E-2</v>
      </c>
      <c r="X5" s="20">
        <v>1.486111111111111E-2</v>
      </c>
      <c r="Y5" s="20">
        <v>1.486111111111111E-2</v>
      </c>
      <c r="Z5" s="20"/>
      <c r="AA5" s="20"/>
      <c r="AB5" s="20">
        <f t="shared" si="26"/>
        <v>6.0231481481481476E-2</v>
      </c>
      <c r="AC5" s="20">
        <v>3.8888888888888883E-3</v>
      </c>
      <c r="AD5" s="20">
        <v>1.1388888888888888E-2</v>
      </c>
      <c r="AE5" s="20">
        <f t="shared" si="0"/>
        <v>4.4953703703703704E-2</v>
      </c>
      <c r="AF5" s="21">
        <v>100</v>
      </c>
      <c r="AG5" s="21">
        <v>90</v>
      </c>
      <c r="AH5" s="22"/>
      <c r="AI5" s="29">
        <v>4</v>
      </c>
      <c r="AJ5" s="30">
        <v>2</v>
      </c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>
        <v>3</v>
      </c>
      <c r="BJ5" s="34">
        <v>6.4467592592592597E-3</v>
      </c>
      <c r="BK5" s="33">
        <f t="shared" si="9"/>
        <v>2.5578703703703714E-3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>
        <v>1</v>
      </c>
      <c r="BS5" s="34">
        <v>1.5891203703703703E-2</v>
      </c>
      <c r="BT5" s="33">
        <f t="shared" si="12"/>
        <v>1.2002314814814815E-2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1"/>
      <c r="CZ5" s="32"/>
      <c r="DA5" s="33" t="str">
        <f t="shared" si="23"/>
        <v>NA</v>
      </c>
      <c r="DB5" s="35"/>
    </row>
    <row r="6" spans="1:106" x14ac:dyDescent="0.35">
      <c r="A6" s="9" t="s">
        <v>162</v>
      </c>
      <c r="B6" s="9" t="s">
        <v>148</v>
      </c>
      <c r="C6" s="5" t="s">
        <v>154</v>
      </c>
      <c r="D6" s="5">
        <v>3</v>
      </c>
      <c r="E6" s="76" t="str">
        <f t="shared" si="24"/>
        <v>E3</v>
      </c>
      <c r="F6" s="5">
        <v>1</v>
      </c>
      <c r="G6" s="5" t="s">
        <v>159</v>
      </c>
      <c r="H6" s="6">
        <v>0.51944444444444449</v>
      </c>
      <c r="I6" s="6">
        <v>0.62777777777777777</v>
      </c>
      <c r="J6" s="7">
        <f>VLOOKUP(E6,LATLON!$A$2:$C$19,2)</f>
        <v>-5.49282</v>
      </c>
      <c r="K6" s="7">
        <f>VLOOKUP(E6,LATLON!$A$2:$C$19,3)</f>
        <v>119.31198000000001</v>
      </c>
      <c r="L6" s="5">
        <v>58</v>
      </c>
      <c r="M6" s="5">
        <v>57</v>
      </c>
      <c r="N6" s="5" t="s">
        <v>163</v>
      </c>
      <c r="O6" s="5">
        <v>3</v>
      </c>
      <c r="P6" s="6">
        <f t="shared" si="25"/>
        <v>0.10833333333333328</v>
      </c>
      <c r="Q6" s="6" t="s">
        <v>171</v>
      </c>
      <c r="R6" s="5" t="s">
        <v>169</v>
      </c>
      <c r="S6" s="5">
        <v>0.17</v>
      </c>
      <c r="T6" s="5" t="s">
        <v>153</v>
      </c>
      <c r="U6" s="8"/>
      <c r="V6" s="19">
        <v>1.8726851851851852E-2</v>
      </c>
      <c r="W6" s="20">
        <v>1.6423611111111111E-2</v>
      </c>
      <c r="X6" s="20">
        <v>1.486111111111111E-2</v>
      </c>
      <c r="Y6" s="20"/>
      <c r="Z6" s="20"/>
      <c r="AA6" s="20"/>
      <c r="AB6" s="20">
        <f t="shared" si="26"/>
        <v>5.0011574074074076E-2</v>
      </c>
      <c r="AC6" s="20">
        <v>4.5949074074074078E-3</v>
      </c>
      <c r="AD6" s="20"/>
      <c r="AE6" s="20">
        <f t="shared" si="0"/>
        <v>4.5416666666666668E-2</v>
      </c>
      <c r="AF6" s="21">
        <v>90</v>
      </c>
      <c r="AG6" s="21">
        <v>100</v>
      </c>
      <c r="AH6" s="22"/>
      <c r="AI6" s="29">
        <v>8</v>
      </c>
      <c r="AJ6" s="30">
        <v>8</v>
      </c>
      <c r="AK6" s="31">
        <v>1</v>
      </c>
      <c r="AL6" s="34">
        <v>1.5196759259259259E-2</v>
      </c>
      <c r="AM6" s="33">
        <f t="shared" si="1"/>
        <v>1.0601851851851852E-2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>
        <v>4</v>
      </c>
      <c r="BJ6" s="34">
        <v>7.2916666666666659E-3</v>
      </c>
      <c r="BK6" s="33">
        <f t="shared" si="9"/>
        <v>2.6967592592592581E-3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>
        <v>2</v>
      </c>
      <c r="BS6" s="34">
        <v>1.005787037037037E-2</v>
      </c>
      <c r="BT6" s="33">
        <f t="shared" si="12"/>
        <v>5.462962962962962E-3</v>
      </c>
      <c r="BU6" s="31">
        <v>2</v>
      </c>
      <c r="BV6" s="34">
        <v>3.1469907407407412E-2</v>
      </c>
      <c r="BW6" s="33">
        <f t="shared" si="13"/>
        <v>2.6875000000000003E-2</v>
      </c>
      <c r="BX6" s="41">
        <v>2</v>
      </c>
      <c r="BY6" s="57">
        <v>3.0254629629629631E-2</v>
      </c>
      <c r="BZ6" s="33">
        <f t="shared" si="14"/>
        <v>2.5659722222222223E-2</v>
      </c>
      <c r="CA6" s="31"/>
      <c r="CB6" s="32"/>
      <c r="CC6" s="33" t="str">
        <f t="shared" si="15"/>
        <v>NA</v>
      </c>
      <c r="CD6" s="31">
        <v>1</v>
      </c>
      <c r="CE6" s="34">
        <v>1.5219907407407409E-2</v>
      </c>
      <c r="CF6" s="33">
        <f t="shared" si="16"/>
        <v>1.0625000000000002E-2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4"/>
      <c r="CX6" s="33" t="str">
        <f t="shared" si="22"/>
        <v>NA</v>
      </c>
      <c r="CY6" s="31">
        <v>3</v>
      </c>
      <c r="CZ6" s="34">
        <v>1.3344907407407408E-2</v>
      </c>
      <c r="DA6" s="33">
        <f t="shared" si="23"/>
        <v>8.7500000000000008E-3</v>
      </c>
      <c r="DB6" s="35"/>
    </row>
    <row r="7" spans="1:106" x14ac:dyDescent="0.35">
      <c r="A7" s="9" t="s">
        <v>162</v>
      </c>
      <c r="B7" s="9" t="s">
        <v>148</v>
      </c>
      <c r="C7" s="5" t="s">
        <v>164</v>
      </c>
      <c r="D7" s="5">
        <v>1</v>
      </c>
      <c r="E7" s="76" t="str">
        <f t="shared" si="24"/>
        <v>L1</v>
      </c>
      <c r="F7" s="5">
        <v>2</v>
      </c>
      <c r="G7" s="5">
        <v>12</v>
      </c>
      <c r="H7" s="6">
        <v>0.53263888888888888</v>
      </c>
      <c r="I7" s="6">
        <v>0.61597222222222225</v>
      </c>
      <c r="J7" s="7">
        <f>VLOOKUP(E7,LATLON!$A$2:$C$19,2)</f>
        <v>-5.4810160000000003</v>
      </c>
      <c r="K7" s="7">
        <f>VLOOKUP(E7,LATLON!$A$2:$C$19,3)</f>
        <v>119.31128099999999</v>
      </c>
      <c r="L7" s="5">
        <v>57</v>
      </c>
      <c r="M7" s="5">
        <v>60</v>
      </c>
      <c r="N7" s="5" t="s">
        <v>165</v>
      </c>
      <c r="O7" s="5">
        <v>3</v>
      </c>
      <c r="P7" s="6">
        <f t="shared" si="25"/>
        <v>8.333333333333337E-2</v>
      </c>
      <c r="Q7" s="6" t="s">
        <v>170</v>
      </c>
      <c r="R7" s="5" t="s">
        <v>169</v>
      </c>
      <c r="S7" s="5">
        <v>0.27</v>
      </c>
      <c r="T7" s="5" t="s">
        <v>153</v>
      </c>
      <c r="U7" s="8"/>
      <c r="V7" s="19">
        <v>3.0185185185185186E-2</v>
      </c>
      <c r="W7" s="20">
        <v>2.3842592592592596E-2</v>
      </c>
      <c r="X7" s="20">
        <v>1.9791666666666668E-3</v>
      </c>
      <c r="Y7" s="20"/>
      <c r="Z7" s="20"/>
      <c r="AA7" s="20"/>
      <c r="AB7" s="20">
        <f t="shared" si="26"/>
        <v>5.6006944444444449E-2</v>
      </c>
      <c r="AC7" s="20">
        <v>4.386574074074074E-3</v>
      </c>
      <c r="AD7" s="20">
        <v>1.5405092592592593E-2</v>
      </c>
      <c r="AE7" s="20">
        <f t="shared" si="0"/>
        <v>3.6215277777777777E-2</v>
      </c>
      <c r="AF7" s="21">
        <v>50</v>
      </c>
      <c r="AG7" s="21">
        <v>100</v>
      </c>
      <c r="AH7" s="22"/>
      <c r="AI7" s="29">
        <v>5</v>
      </c>
      <c r="AJ7" s="30">
        <v>5</v>
      </c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>
        <v>1</v>
      </c>
      <c r="BJ7" s="34">
        <v>9.2129629629629627E-3</v>
      </c>
      <c r="BK7" s="33">
        <f t="shared" si="9"/>
        <v>4.8263888888888887E-3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>
        <v>1</v>
      </c>
      <c r="CB7" s="34">
        <v>1.9791666666666666E-2</v>
      </c>
      <c r="CC7" s="33">
        <f t="shared" si="15"/>
        <v>1.5405092592592592E-2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>
        <v>1</v>
      </c>
      <c r="CK7" s="34">
        <v>2.1666666666666667E-2</v>
      </c>
      <c r="CL7" s="33">
        <f t="shared" si="18"/>
        <v>1.7280092592592593E-2</v>
      </c>
      <c r="CM7" s="31"/>
      <c r="CN7" s="32"/>
      <c r="CO7" s="33" t="str">
        <f t="shared" si="19"/>
        <v>NA</v>
      </c>
      <c r="CP7" s="31">
        <v>1</v>
      </c>
      <c r="CQ7" s="34">
        <v>1.6180555555555556E-2</v>
      </c>
      <c r="CR7" s="33">
        <f t="shared" si="20"/>
        <v>1.1793981481481482E-2</v>
      </c>
      <c r="CS7" s="31"/>
      <c r="CT7" s="32"/>
      <c r="CU7" s="33" t="str">
        <f t="shared" si="21"/>
        <v>NA</v>
      </c>
      <c r="CV7" s="31"/>
      <c r="CW7" s="34"/>
      <c r="CX7" s="33" t="str">
        <f t="shared" si="22"/>
        <v>NA</v>
      </c>
      <c r="CY7" s="31">
        <v>4</v>
      </c>
      <c r="CZ7" s="34">
        <v>4.6064814814814814E-3</v>
      </c>
      <c r="DA7" s="33">
        <f t="shared" si="23"/>
        <v>2.1990740740740738E-4</v>
      </c>
      <c r="DB7" s="35"/>
    </row>
    <row r="8" spans="1:106" x14ac:dyDescent="0.35">
      <c r="A8" s="9" t="s">
        <v>162</v>
      </c>
      <c r="B8" s="9" t="s">
        <v>148</v>
      </c>
      <c r="C8" s="5" t="s">
        <v>164</v>
      </c>
      <c r="D8" s="5">
        <v>2</v>
      </c>
      <c r="E8" s="76" t="str">
        <f t="shared" si="24"/>
        <v>L2</v>
      </c>
      <c r="F8" s="5">
        <v>3</v>
      </c>
      <c r="G8" s="5">
        <v>1</v>
      </c>
      <c r="H8" s="6">
        <v>0.53819444444444442</v>
      </c>
      <c r="I8" s="6">
        <v>0.61249999999999993</v>
      </c>
      <c r="J8" s="7">
        <f>VLOOKUP(E8,LATLON!$A$2:$C$19,2)</f>
        <v>-5.4811319999999997</v>
      </c>
      <c r="K8" s="7">
        <f>VLOOKUP(E8,LATLON!$A$2:$C$19,3)</f>
        <v>119.31211</v>
      </c>
      <c r="L8" s="5">
        <v>57</v>
      </c>
      <c r="M8" s="5">
        <v>63</v>
      </c>
      <c r="N8" s="5" t="s">
        <v>166</v>
      </c>
      <c r="O8" s="5">
        <v>3</v>
      </c>
      <c r="P8" s="6">
        <f t="shared" si="25"/>
        <v>7.4305555555555514E-2</v>
      </c>
      <c r="Q8" s="6" t="s">
        <v>172</v>
      </c>
      <c r="R8" s="5" t="s">
        <v>169</v>
      </c>
      <c r="S8" s="5">
        <v>0.27</v>
      </c>
      <c r="T8" s="5" t="s">
        <v>153</v>
      </c>
      <c r="U8" s="8"/>
      <c r="V8" s="19">
        <v>2.5185185185185185E-2</v>
      </c>
      <c r="W8" s="20">
        <v>2.2673611111111113E-2</v>
      </c>
      <c r="X8" s="20">
        <v>2.8506944444444442E-2</v>
      </c>
      <c r="Y8" s="20"/>
      <c r="Z8" s="20"/>
      <c r="AA8" s="20"/>
      <c r="AB8" s="20">
        <f t="shared" si="26"/>
        <v>7.6365740740740748E-2</v>
      </c>
      <c r="AC8" s="20">
        <v>4.5717592592592589E-3</v>
      </c>
      <c r="AD8" s="20">
        <v>2.8506944444444442E-2</v>
      </c>
      <c r="AE8" s="20">
        <f t="shared" si="0"/>
        <v>4.3287037037037041E-2</v>
      </c>
      <c r="AF8" s="21">
        <v>60</v>
      </c>
      <c r="AG8" s="21">
        <v>30</v>
      </c>
      <c r="AH8" s="22"/>
      <c r="AI8" s="29">
        <v>7</v>
      </c>
      <c r="AJ8" s="30">
        <v>6</v>
      </c>
      <c r="AK8" s="31">
        <v>2</v>
      </c>
      <c r="AL8" s="34">
        <v>1.3657407407407408E-2</v>
      </c>
      <c r="AM8" s="33">
        <f t="shared" si="1"/>
        <v>9.0856481481481483E-3</v>
      </c>
      <c r="AN8" s="31">
        <v>3</v>
      </c>
      <c r="AO8" s="71">
        <v>8.2407407407407412E-3</v>
      </c>
      <c r="AP8" s="33">
        <f t="shared" si="2"/>
        <v>3.6689814814814823E-3</v>
      </c>
      <c r="AQ8" s="31">
        <v>2</v>
      </c>
      <c r="AR8" s="34">
        <v>1.4444444444444446E-2</v>
      </c>
      <c r="AS8" s="33">
        <f t="shared" si="3"/>
        <v>9.8726851851851857E-3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>
        <v>1</v>
      </c>
      <c r="BG8" s="34">
        <v>1.4444444444444446E-2</v>
      </c>
      <c r="BH8" s="33">
        <f t="shared" si="8"/>
        <v>9.8726851851851857E-3</v>
      </c>
      <c r="BI8" s="31">
        <v>1</v>
      </c>
      <c r="BJ8" s="34">
        <v>1.5520833333333333E-2</v>
      </c>
      <c r="BK8" s="33">
        <f t="shared" si="9"/>
        <v>1.0949074074074073E-2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>
        <v>1</v>
      </c>
      <c r="BY8" s="57">
        <v>1.4444444444444446E-2</v>
      </c>
      <c r="BZ8" s="33">
        <f t="shared" si="14"/>
        <v>9.8726851851851857E-3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1"/>
      <c r="CW8" s="71"/>
      <c r="CX8" s="33" t="str">
        <f t="shared" si="22"/>
        <v>NA</v>
      </c>
      <c r="CY8" s="31">
        <v>2</v>
      </c>
      <c r="CZ8" s="71">
        <v>5.9837962962962961E-3</v>
      </c>
      <c r="DA8" s="33">
        <f t="shared" si="23"/>
        <v>1.4120370370370372E-3</v>
      </c>
      <c r="DB8" s="35"/>
    </row>
    <row r="9" spans="1:106" x14ac:dyDescent="0.35">
      <c r="A9" s="9" t="s">
        <v>162</v>
      </c>
      <c r="B9" s="9" t="s">
        <v>148</v>
      </c>
      <c r="C9" s="5" t="s">
        <v>149</v>
      </c>
      <c r="D9" s="5">
        <v>1</v>
      </c>
      <c r="E9" s="76" t="str">
        <f t="shared" si="24"/>
        <v>D1</v>
      </c>
      <c r="F9" s="5">
        <v>4</v>
      </c>
      <c r="G9" s="5">
        <v>14</v>
      </c>
      <c r="H9" s="6">
        <v>0.54513888888888895</v>
      </c>
      <c r="I9" s="6">
        <v>0.60486111111111118</v>
      </c>
      <c r="J9" s="7">
        <f>VLOOKUP(E9,LATLON!$A$2:$C$19,2)</f>
        <v>-5.4793240000000001</v>
      </c>
      <c r="K9" s="7">
        <f>VLOOKUP(E9,LATLON!$A$2:$C$19,3)</f>
        <v>119.31157399999999</v>
      </c>
      <c r="L9" s="5">
        <v>68</v>
      </c>
      <c r="M9" s="5">
        <v>70</v>
      </c>
      <c r="N9" s="5" t="s">
        <v>167</v>
      </c>
      <c r="O9" s="5">
        <v>3</v>
      </c>
      <c r="P9" s="6">
        <f t="shared" si="25"/>
        <v>5.9722222222222232E-2</v>
      </c>
      <c r="Q9" s="6" t="s">
        <v>173</v>
      </c>
      <c r="R9" s="5" t="s">
        <v>169</v>
      </c>
      <c r="S9" s="5">
        <v>0.27</v>
      </c>
      <c r="T9" s="5" t="s">
        <v>153</v>
      </c>
      <c r="U9" s="8"/>
      <c r="V9" s="19">
        <v>2.2870370370370371E-2</v>
      </c>
      <c r="W9" s="20">
        <v>2.1863425925925925E-2</v>
      </c>
      <c r="X9" s="20">
        <v>1.5740740740740741E-3</v>
      </c>
      <c r="Y9" s="20"/>
      <c r="Z9" s="20"/>
      <c r="AA9" s="20"/>
      <c r="AB9" s="20">
        <f t="shared" si="26"/>
        <v>4.6307870370370374E-2</v>
      </c>
      <c r="AC9" s="20">
        <v>4.0277777777777777E-3</v>
      </c>
      <c r="AD9" s="20"/>
      <c r="AE9" s="20">
        <f t="shared" si="0"/>
        <v>4.2280092592592598E-2</v>
      </c>
      <c r="AF9" s="21">
        <v>100</v>
      </c>
      <c r="AG9" s="21">
        <v>30</v>
      </c>
      <c r="AH9" s="22"/>
      <c r="AI9" s="29">
        <v>5</v>
      </c>
      <c r="AJ9" s="30">
        <v>4</v>
      </c>
      <c r="AK9" s="31"/>
      <c r="AL9" s="34"/>
      <c r="AM9" s="33" t="str">
        <f t="shared" si="1"/>
        <v>NA</v>
      </c>
      <c r="AN9" s="31">
        <v>1</v>
      </c>
      <c r="AO9" s="34">
        <v>1.5196759259259259E-2</v>
      </c>
      <c r="AP9" s="33">
        <f t="shared" si="2"/>
        <v>1.1168981481481481E-2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>
        <v>3</v>
      </c>
      <c r="BJ9" s="34">
        <v>4.0277777777777777E-3</v>
      </c>
      <c r="BK9" s="33">
        <f t="shared" si="9"/>
        <v>0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>
        <v>1</v>
      </c>
      <c r="CE9" s="34">
        <v>3.2314814814814817E-2</v>
      </c>
      <c r="CF9" s="33">
        <f t="shared" si="16"/>
        <v>2.8287037037037041E-2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1"/>
      <c r="CW9" s="57"/>
      <c r="CX9" s="33" t="str">
        <f t="shared" si="22"/>
        <v>NA</v>
      </c>
      <c r="CY9" s="31"/>
      <c r="CZ9" s="57"/>
      <c r="DA9" s="33" t="str">
        <f t="shared" si="23"/>
        <v>NA</v>
      </c>
      <c r="DB9" s="35"/>
    </row>
    <row r="10" spans="1:106" x14ac:dyDescent="0.35">
      <c r="A10" s="9" t="s">
        <v>162</v>
      </c>
      <c r="B10" s="9" t="s">
        <v>148</v>
      </c>
      <c r="C10" s="5" t="s">
        <v>164</v>
      </c>
      <c r="D10" s="5">
        <v>3</v>
      </c>
      <c r="E10" s="76" t="str">
        <f t="shared" si="24"/>
        <v>L3</v>
      </c>
      <c r="F10" s="5">
        <v>5</v>
      </c>
      <c r="G10" s="5">
        <v>11</v>
      </c>
      <c r="H10" s="6">
        <v>0.55208333333333337</v>
      </c>
      <c r="I10" s="6">
        <v>0.6069444444444444</v>
      </c>
      <c r="J10" s="7">
        <f>VLOOKUP(E10,LATLON!$A$2:$C$19,2)</f>
        <v>-5.4793599999999998</v>
      </c>
      <c r="K10" s="7">
        <f>VLOOKUP(E10,LATLON!$A$2:$C$19,3)</f>
        <v>119.312033</v>
      </c>
      <c r="L10" s="5">
        <v>53</v>
      </c>
      <c r="M10" s="5">
        <v>58</v>
      </c>
      <c r="N10" s="5" t="s">
        <v>168</v>
      </c>
      <c r="O10" s="5">
        <v>2</v>
      </c>
      <c r="P10" s="6">
        <f t="shared" si="25"/>
        <v>5.4861111111111027E-2</v>
      </c>
      <c r="Q10" s="6" t="s">
        <v>174</v>
      </c>
      <c r="R10" s="5" t="s">
        <v>169</v>
      </c>
      <c r="S10" s="5">
        <v>0.27</v>
      </c>
      <c r="T10" s="5" t="s">
        <v>153</v>
      </c>
      <c r="U10" s="8"/>
      <c r="V10" s="19">
        <v>2.3958333333333331E-2</v>
      </c>
      <c r="W10" s="20">
        <v>2.3622685185185188E-2</v>
      </c>
      <c r="X10" s="20"/>
      <c r="Y10" s="20"/>
      <c r="Z10" s="20"/>
      <c r="AA10" s="20"/>
      <c r="AB10" s="20">
        <f t="shared" si="26"/>
        <v>4.7581018518518522E-2</v>
      </c>
      <c r="AC10" s="20">
        <v>4.1203703703703706E-3</v>
      </c>
      <c r="AD10" s="20"/>
      <c r="AE10" s="20">
        <f t="shared" si="0"/>
        <v>4.3460648148148151E-2</v>
      </c>
      <c r="AF10" s="21">
        <v>60</v>
      </c>
      <c r="AG10" s="21">
        <v>100</v>
      </c>
      <c r="AH10" s="22"/>
      <c r="AI10" s="29">
        <v>5</v>
      </c>
      <c r="AJ10" s="30">
        <v>5</v>
      </c>
      <c r="AK10" s="31"/>
      <c r="AL10" s="34"/>
      <c r="AM10" s="33" t="str">
        <f t="shared" si="1"/>
        <v>NA</v>
      </c>
      <c r="AN10" s="31">
        <v>25</v>
      </c>
      <c r="AO10" s="34">
        <v>6.1921296296296299E-3</v>
      </c>
      <c r="AP10" s="33">
        <f t="shared" si="2"/>
        <v>2.0717592592592593E-3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>
        <v>1</v>
      </c>
      <c r="BA10" s="34">
        <v>4.71875E-2</v>
      </c>
      <c r="BB10" s="33">
        <f t="shared" si="6"/>
        <v>4.3067129629629629E-2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>
        <v>2</v>
      </c>
      <c r="BJ10" s="34">
        <v>1.0381944444444444E-2</v>
      </c>
      <c r="BK10" s="33">
        <f t="shared" si="9"/>
        <v>6.261574074074073E-3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>
        <v>1</v>
      </c>
      <c r="CW10" s="34">
        <v>2.0914351851851851E-2</v>
      </c>
      <c r="CX10" s="33">
        <f t="shared" si="22"/>
        <v>1.6793981481481479E-2</v>
      </c>
      <c r="CY10" s="31">
        <v>1</v>
      </c>
      <c r="CZ10" s="34">
        <v>4.4212962962962956E-3</v>
      </c>
      <c r="DA10" s="33">
        <f t="shared" si="23"/>
        <v>3.0092592592592497E-4</v>
      </c>
      <c r="DB10" s="35"/>
    </row>
    <row r="11" spans="1:106" x14ac:dyDescent="0.35">
      <c r="A11" s="9" t="s">
        <v>175</v>
      </c>
      <c r="B11" s="9" t="s">
        <v>176</v>
      </c>
      <c r="C11" s="5" t="s">
        <v>164</v>
      </c>
      <c r="D11" s="5">
        <v>6</v>
      </c>
      <c r="E11" s="76" t="str">
        <f t="shared" si="24"/>
        <v>L6</v>
      </c>
      <c r="F11" s="5">
        <v>1</v>
      </c>
      <c r="G11" s="5">
        <v>11</v>
      </c>
      <c r="H11" s="6">
        <v>0.66180555555555554</v>
      </c>
      <c r="I11" s="6">
        <v>0.74791666666666667</v>
      </c>
      <c r="J11" s="7">
        <f>VLOOKUP(E11,LATLON!$A$2:$C$19,2)</f>
        <v>-5.4686510000000004</v>
      </c>
      <c r="K11" s="7">
        <f>VLOOKUP(E11,LATLON!$A$2:$C$19,3)</f>
        <v>119.300428</v>
      </c>
      <c r="L11" s="5">
        <v>37</v>
      </c>
      <c r="M11" s="5">
        <v>35</v>
      </c>
      <c r="N11" s="5" t="s">
        <v>177</v>
      </c>
      <c r="O11" s="5">
        <v>3</v>
      </c>
      <c r="P11" s="6">
        <f t="shared" si="25"/>
        <v>8.6111111111111138E-2</v>
      </c>
      <c r="Q11" s="6" t="s">
        <v>151</v>
      </c>
      <c r="R11" s="5" t="s">
        <v>169</v>
      </c>
      <c r="S11" s="5">
        <v>0.48</v>
      </c>
      <c r="T11" s="5" t="s">
        <v>153</v>
      </c>
      <c r="U11" s="8"/>
      <c r="V11" s="19">
        <v>3.0636574074074076E-2</v>
      </c>
      <c r="W11" s="20">
        <v>2.884259259259259E-2</v>
      </c>
      <c r="X11" s="20">
        <v>1.695601851851852E-2</v>
      </c>
      <c r="Y11" s="20"/>
      <c r="Z11" s="20"/>
      <c r="AA11" s="20"/>
      <c r="AB11" s="20">
        <f t="shared" si="26"/>
        <v>7.6435185185185189E-2</v>
      </c>
      <c r="AC11" s="20">
        <v>7.4421296296296293E-3</v>
      </c>
      <c r="AD11" s="20">
        <v>2.4305555555555556E-2</v>
      </c>
      <c r="AE11" s="20">
        <f t="shared" si="0"/>
        <v>4.4687500000000005E-2</v>
      </c>
      <c r="AF11" s="21">
        <v>70</v>
      </c>
      <c r="AG11" s="21">
        <v>90</v>
      </c>
      <c r="AH11" s="22"/>
      <c r="AI11" s="29">
        <v>2</v>
      </c>
      <c r="AJ11" s="30">
        <v>2</v>
      </c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>
        <v>1</v>
      </c>
      <c r="BD11" s="34">
        <v>9.8726851851851857E-3</v>
      </c>
      <c r="BE11" s="33">
        <f t="shared" si="7"/>
        <v>2.4305555555555565E-3</v>
      </c>
      <c r="BF11" s="31"/>
      <c r="BG11" s="34"/>
      <c r="BH11" s="33" t="str">
        <f t="shared" si="8"/>
        <v>NA</v>
      </c>
      <c r="BI11" s="31">
        <v>17</v>
      </c>
      <c r="BJ11" s="34">
        <v>1.6423611111111111E-2</v>
      </c>
      <c r="BK11" s="33">
        <f t="shared" si="9"/>
        <v>8.9814814814814826E-3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1"/>
      <c r="CW11" s="34"/>
      <c r="CX11" s="33" t="str">
        <f t="shared" si="22"/>
        <v>NA</v>
      </c>
      <c r="CY11" s="31"/>
      <c r="CZ11" s="34"/>
      <c r="DA11" s="33" t="str">
        <f t="shared" si="23"/>
        <v>NA</v>
      </c>
      <c r="DB11" s="35"/>
    </row>
    <row r="12" spans="1:106" x14ac:dyDescent="0.35">
      <c r="A12" s="9" t="s">
        <v>175</v>
      </c>
      <c r="B12" s="9" t="s">
        <v>176</v>
      </c>
      <c r="C12" s="5" t="s">
        <v>149</v>
      </c>
      <c r="D12" s="5">
        <v>4</v>
      </c>
      <c r="E12" s="76" t="str">
        <f t="shared" si="24"/>
        <v>D4</v>
      </c>
      <c r="F12" s="5">
        <v>2</v>
      </c>
      <c r="G12" s="5">
        <v>1</v>
      </c>
      <c r="H12" s="6">
        <v>0.66388888888888886</v>
      </c>
      <c r="I12" s="6">
        <v>0.74722222222222223</v>
      </c>
      <c r="J12" s="7">
        <f>VLOOKUP(E12,LATLON!$A$2:$C$19,2)</f>
        <v>-5.468826</v>
      </c>
      <c r="K12" s="7">
        <f>VLOOKUP(E12,LATLON!$A$2:$C$19,3)</f>
        <v>119.300459</v>
      </c>
      <c r="L12" s="5">
        <v>40</v>
      </c>
      <c r="M12" s="5">
        <v>38</v>
      </c>
      <c r="N12" s="5" t="s">
        <v>178</v>
      </c>
      <c r="O12" s="5">
        <v>3</v>
      </c>
      <c r="P12" s="6">
        <f t="shared" si="25"/>
        <v>8.333333333333337E-2</v>
      </c>
      <c r="Q12" s="6" t="s">
        <v>183</v>
      </c>
      <c r="R12" s="5" t="s">
        <v>169</v>
      </c>
      <c r="S12" s="5">
        <v>0.48</v>
      </c>
      <c r="T12" s="5" t="s">
        <v>153</v>
      </c>
      <c r="U12" s="8"/>
      <c r="V12" s="19">
        <v>1.8206018518518517E-2</v>
      </c>
      <c r="W12" s="20">
        <v>2.479166666666667E-2</v>
      </c>
      <c r="X12" s="20">
        <v>7.5810185185185182E-3</v>
      </c>
      <c r="Y12" s="20"/>
      <c r="Z12" s="20"/>
      <c r="AA12" s="20"/>
      <c r="AB12" s="20">
        <f t="shared" si="26"/>
        <v>5.0578703703703709E-2</v>
      </c>
      <c r="AC12" s="20">
        <v>3.7268518518518514E-3</v>
      </c>
      <c r="AD12" s="20">
        <v>4.108796296296297E-3</v>
      </c>
      <c r="AE12" s="20">
        <f t="shared" si="0"/>
        <v>4.2743055555555562E-2</v>
      </c>
      <c r="AF12" s="21">
        <v>90</v>
      </c>
      <c r="AG12" s="21">
        <v>60</v>
      </c>
      <c r="AH12" s="22"/>
      <c r="AI12" s="29">
        <v>3</v>
      </c>
      <c r="AJ12" s="30">
        <v>1</v>
      </c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>
        <v>2</v>
      </c>
      <c r="BJ12" s="34">
        <v>4.8495370370370368E-3</v>
      </c>
      <c r="BK12" s="33">
        <f t="shared" si="9"/>
        <v>1.1226851851851853E-3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1"/>
      <c r="CW12" s="71"/>
      <c r="CX12" s="33" t="str">
        <f t="shared" si="22"/>
        <v>NA</v>
      </c>
      <c r="CY12" s="31"/>
      <c r="CZ12" s="71"/>
      <c r="DA12" s="33" t="str">
        <f t="shared" si="23"/>
        <v>NA</v>
      </c>
      <c r="DB12" s="35"/>
    </row>
    <row r="13" spans="1:106" x14ac:dyDescent="0.35">
      <c r="A13" s="9" t="s">
        <v>175</v>
      </c>
      <c r="B13" s="9" t="s">
        <v>176</v>
      </c>
      <c r="C13" s="5" t="s">
        <v>149</v>
      </c>
      <c r="D13" s="5">
        <v>5</v>
      </c>
      <c r="E13" s="76" t="str">
        <f t="shared" si="24"/>
        <v>D5</v>
      </c>
      <c r="F13" s="5">
        <v>3</v>
      </c>
      <c r="G13" s="5">
        <v>14</v>
      </c>
      <c r="H13" s="6">
        <v>0.66875000000000007</v>
      </c>
      <c r="I13" s="6">
        <v>0.74236111111111114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30</v>
      </c>
      <c r="M13" s="5">
        <v>25</v>
      </c>
      <c r="N13" s="5" t="s">
        <v>179</v>
      </c>
      <c r="O13" s="5">
        <v>3</v>
      </c>
      <c r="P13" s="6">
        <f t="shared" si="25"/>
        <v>7.3611111111111072E-2</v>
      </c>
      <c r="Q13" s="6" t="s">
        <v>161</v>
      </c>
      <c r="R13" s="5" t="s">
        <v>169</v>
      </c>
      <c r="S13" s="5">
        <v>0.48</v>
      </c>
      <c r="T13" s="5" t="s">
        <v>153</v>
      </c>
      <c r="U13" s="8"/>
      <c r="V13" s="19">
        <v>1.7858796296296296E-2</v>
      </c>
      <c r="W13" s="20">
        <v>1.8703703703703705E-2</v>
      </c>
      <c r="X13" s="20">
        <v>1.8379629629629628E-2</v>
      </c>
      <c r="Y13" s="20"/>
      <c r="Z13" s="20"/>
      <c r="AA13" s="20"/>
      <c r="AB13" s="20">
        <f t="shared" si="26"/>
        <v>5.4942129629629625E-2</v>
      </c>
      <c r="AC13" s="20">
        <v>4.8263888888888887E-3</v>
      </c>
      <c r="AD13" s="20">
        <v>1.1446759259259261E-2</v>
      </c>
      <c r="AE13" s="20">
        <f t="shared" si="0"/>
        <v>3.8668981481481478E-2</v>
      </c>
      <c r="AF13" s="21">
        <v>80</v>
      </c>
      <c r="AG13" s="21">
        <v>60</v>
      </c>
      <c r="AH13" s="22"/>
      <c r="AI13" s="29">
        <v>2</v>
      </c>
      <c r="AJ13" s="30">
        <v>0</v>
      </c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1"/>
      <c r="CW13" s="32"/>
      <c r="CX13" s="33" t="str">
        <f t="shared" si="22"/>
        <v>NA</v>
      </c>
      <c r="CY13" s="31"/>
      <c r="CZ13" s="32"/>
      <c r="DA13" s="33" t="str">
        <f t="shared" si="23"/>
        <v>NA</v>
      </c>
      <c r="DB13" s="35"/>
    </row>
    <row r="14" spans="1:106" x14ac:dyDescent="0.35">
      <c r="A14" s="9" t="s">
        <v>175</v>
      </c>
      <c r="B14" s="9" t="s">
        <v>176</v>
      </c>
      <c r="C14" s="5" t="s">
        <v>164</v>
      </c>
      <c r="D14" s="5">
        <v>5</v>
      </c>
      <c r="E14" s="76" t="str">
        <f t="shared" si="24"/>
        <v>L5</v>
      </c>
      <c r="F14" s="5">
        <v>4</v>
      </c>
      <c r="G14" s="5">
        <v>5</v>
      </c>
      <c r="H14" s="6">
        <v>0.67083333333333339</v>
      </c>
      <c r="I14" s="6">
        <v>0.74305555555555547</v>
      </c>
      <c r="J14" s="7">
        <f>VLOOKUP(E14,LATLON!$A$2:$C$19,2)</f>
        <v>-5.4682510000000004</v>
      </c>
      <c r="K14" s="7">
        <f>VLOOKUP(E14,LATLON!$A$2:$C$19,3)</f>
        <v>119.301957</v>
      </c>
      <c r="L14" s="5">
        <v>40</v>
      </c>
      <c r="M14" s="5">
        <v>20</v>
      </c>
      <c r="N14" s="5" t="s">
        <v>180</v>
      </c>
      <c r="O14" s="5">
        <v>3</v>
      </c>
      <c r="P14" s="6">
        <f t="shared" si="25"/>
        <v>7.2222222222222077E-2</v>
      </c>
      <c r="Q14" s="6" t="s">
        <v>185</v>
      </c>
      <c r="R14" s="5" t="s">
        <v>169</v>
      </c>
      <c r="S14" s="5">
        <v>0.48</v>
      </c>
      <c r="T14" s="5" t="s">
        <v>153</v>
      </c>
      <c r="U14" s="8"/>
      <c r="V14" s="19">
        <v>2.6469907407407411E-2</v>
      </c>
      <c r="W14" s="20">
        <v>2.7800925925925923E-2</v>
      </c>
      <c r="X14" s="20">
        <v>1.9907407407407408E-3</v>
      </c>
      <c r="Y14" s="20"/>
      <c r="Z14" s="20"/>
      <c r="AA14" s="20"/>
      <c r="AB14" s="20">
        <f t="shared" si="26"/>
        <v>5.6261574074074075E-2</v>
      </c>
      <c r="AC14" s="20">
        <v>4.3518518518518515E-3</v>
      </c>
      <c r="AD14" s="20">
        <v>8.9351851851851866E-3</v>
      </c>
      <c r="AE14" s="20">
        <f t="shared" ref="AE14:AE22" si="27">AB14-AC14-AD14</f>
        <v>4.297453703703704E-2</v>
      </c>
      <c r="AF14" s="21">
        <v>100</v>
      </c>
      <c r="AG14" s="21">
        <v>30</v>
      </c>
      <c r="AH14" s="22"/>
      <c r="AI14" s="29">
        <v>4</v>
      </c>
      <c r="AJ14" s="30">
        <v>2</v>
      </c>
      <c r="AK14" s="31"/>
      <c r="AL14" s="32"/>
      <c r="AM14" s="33" t="str">
        <f t="shared" ref="AM14:AM22" si="28">IF(AK14=0,"NA",AL14-$AC14)</f>
        <v>NA</v>
      </c>
      <c r="AN14" s="31"/>
      <c r="AO14" s="32"/>
      <c r="AP14" s="33" t="str">
        <f t="shared" ref="AP14:AP22" si="29">IF(AN14=0,"NA",AO14-$AC14)</f>
        <v>NA</v>
      </c>
      <c r="AQ14" s="31">
        <v>4</v>
      </c>
      <c r="AR14" s="34">
        <v>1.1643518518518518E-2</v>
      </c>
      <c r="AS14" s="33">
        <f t="shared" ref="AS14:AS22" si="30">IF(AQ14=0,"NA",AR14-$AC14)</f>
        <v>7.2916666666666668E-3</v>
      </c>
      <c r="AT14" s="31"/>
      <c r="AU14" s="32"/>
      <c r="AV14" s="33" t="str">
        <f t="shared" ref="AV14:AV22" si="31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2">IF(AZ14=0,"NA",BA14-$AC14)</f>
        <v>NA</v>
      </c>
      <c r="BC14" s="31"/>
      <c r="BD14" s="32"/>
      <c r="BE14" s="33" t="str">
        <f t="shared" ref="BE14:BE22" si="33">IF(BC14=0,"NA",BD14-$AC14)</f>
        <v>NA</v>
      </c>
      <c r="BF14" s="31"/>
      <c r="BG14" s="34"/>
      <c r="BH14" s="33" t="str">
        <f t="shared" ref="BH14:BH22" si="34">IF(BF14=0,"NA",BG14-$AC14)</f>
        <v>NA</v>
      </c>
      <c r="BI14" s="31"/>
      <c r="BJ14" s="34"/>
      <c r="BK14" s="33" t="str">
        <f t="shared" ref="BK14:BK22" si="35">IF(BI14=0,"NA",BJ14-$AC14)</f>
        <v>NA</v>
      </c>
      <c r="BL14" s="31"/>
      <c r="BM14" s="32"/>
      <c r="BN14" s="33" t="str">
        <f t="shared" ref="BN14:BN22" si="36">IF(BL14=0,"NA",BM14-$AC14)</f>
        <v>NA</v>
      </c>
      <c r="BO14" s="31"/>
      <c r="BP14" s="32"/>
      <c r="BQ14" s="33" t="str">
        <f t="shared" ref="BQ14:BQ22" si="37">IF(BO14=0,"NA",BP14-$AC14)</f>
        <v>NA</v>
      </c>
      <c r="BR14" s="31"/>
      <c r="BS14" s="34"/>
      <c r="BT14" s="33" t="str">
        <f t="shared" ref="BT14:BT22" si="38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si="22"/>
        <v>NA</v>
      </c>
      <c r="CY14" s="31">
        <v>4</v>
      </c>
      <c r="CZ14" s="34">
        <v>4.4212962962962956E-3</v>
      </c>
      <c r="DA14" s="33">
        <f t="shared" ref="DA14:DA22" si="39">IF(CY14=0,"NA",CZ14-$AC14)</f>
        <v>6.9444444444444024E-5</v>
      </c>
      <c r="DB14" s="35"/>
    </row>
    <row r="15" spans="1:106" x14ac:dyDescent="0.35">
      <c r="A15" s="9" t="s">
        <v>175</v>
      </c>
      <c r="B15" s="9" t="s">
        <v>176</v>
      </c>
      <c r="C15" s="5" t="s">
        <v>164</v>
      </c>
      <c r="D15" s="5">
        <v>4</v>
      </c>
      <c r="E15" s="76" t="str">
        <f t="shared" si="24"/>
        <v>L4</v>
      </c>
      <c r="F15" s="5">
        <v>5</v>
      </c>
      <c r="G15" s="5">
        <v>12</v>
      </c>
      <c r="H15" s="6">
        <v>0.68055555555555547</v>
      </c>
      <c r="I15" s="6">
        <v>0.73888888888888893</v>
      </c>
      <c r="J15" s="7">
        <f>VLOOKUP(E15,LATLON!$A$2:$C$19,2)</f>
        <v>-5.4663769999999996</v>
      </c>
      <c r="K15" s="7">
        <f>VLOOKUP(E15,LATLON!$A$2:$C$19,3)</f>
        <v>119.30229</v>
      </c>
      <c r="L15" s="5">
        <v>41</v>
      </c>
      <c r="M15" s="5">
        <v>35</v>
      </c>
      <c r="N15" s="5" t="s">
        <v>181</v>
      </c>
      <c r="O15" s="5">
        <v>3</v>
      </c>
      <c r="P15" s="6">
        <f t="shared" si="25"/>
        <v>5.8333333333333459E-2</v>
      </c>
      <c r="Q15" s="6" t="s">
        <v>158</v>
      </c>
      <c r="R15" s="5" t="s">
        <v>169</v>
      </c>
      <c r="S15" s="5">
        <v>0.53</v>
      </c>
      <c r="T15" s="5" t="s">
        <v>153</v>
      </c>
      <c r="U15" s="8"/>
      <c r="V15" s="19">
        <v>2.1747685185185186E-2</v>
      </c>
      <c r="W15" s="20">
        <v>2.4386574074074074E-2</v>
      </c>
      <c r="X15" s="20">
        <v>1.2719907407407407E-2</v>
      </c>
      <c r="Y15" s="20"/>
      <c r="Z15" s="20"/>
      <c r="AA15" s="20"/>
      <c r="AB15" s="20">
        <f t="shared" si="26"/>
        <v>5.8854166666666673E-2</v>
      </c>
      <c r="AC15" s="20">
        <v>4.0393518518518521E-3</v>
      </c>
      <c r="AD15" s="20">
        <v>1.2719907407407407E-2</v>
      </c>
      <c r="AE15" s="20">
        <f t="shared" si="27"/>
        <v>4.2094907407407414E-2</v>
      </c>
      <c r="AF15" s="21">
        <v>100</v>
      </c>
      <c r="AG15" s="21">
        <v>100</v>
      </c>
      <c r="AH15" s="22"/>
      <c r="AI15" s="29">
        <v>5</v>
      </c>
      <c r="AJ15" s="30">
        <v>4</v>
      </c>
      <c r="AK15" s="31"/>
      <c r="AL15" s="34"/>
      <c r="AM15" s="33" t="str">
        <f t="shared" si="28"/>
        <v>NA</v>
      </c>
      <c r="AN15" s="31">
        <v>2</v>
      </c>
      <c r="AO15" s="34">
        <v>1.9988425925925927E-2</v>
      </c>
      <c r="AP15" s="33">
        <f t="shared" si="29"/>
        <v>1.5949074074074074E-2</v>
      </c>
      <c r="AQ15" s="31">
        <v>2</v>
      </c>
      <c r="AR15" s="34">
        <v>4.0381944444444443E-2</v>
      </c>
      <c r="AS15" s="33">
        <f t="shared" si="30"/>
        <v>3.6342592592592593E-2</v>
      </c>
      <c r="AT15" s="31"/>
      <c r="AU15" s="32"/>
      <c r="AV15" s="33" t="str">
        <f t="shared" si="31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2"/>
        <v>NA</v>
      </c>
      <c r="BC15" s="31"/>
      <c r="BD15" s="32"/>
      <c r="BE15" s="33" t="str">
        <f t="shared" si="33"/>
        <v>NA</v>
      </c>
      <c r="BF15" s="31"/>
      <c r="BG15" s="34"/>
      <c r="BH15" s="33" t="str">
        <f t="shared" si="34"/>
        <v>NA</v>
      </c>
      <c r="BI15" s="31">
        <v>2</v>
      </c>
      <c r="BJ15" s="34">
        <v>4.3749999999999995E-3</v>
      </c>
      <c r="BK15" s="33">
        <f t="shared" si="35"/>
        <v>3.3564814814814742E-4</v>
      </c>
      <c r="BL15" s="31"/>
      <c r="BM15" s="32"/>
      <c r="BN15" s="33" t="str">
        <f t="shared" si="36"/>
        <v>NA</v>
      </c>
      <c r="BO15" s="31"/>
      <c r="BP15" s="32"/>
      <c r="BQ15" s="33" t="str">
        <f t="shared" si="37"/>
        <v>NA</v>
      </c>
      <c r="BR15" s="31"/>
      <c r="BS15" s="34"/>
      <c r="BT15" s="33" t="str">
        <f t="shared" si="38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/>
      <c r="CW15" s="32"/>
      <c r="CX15" s="33" t="str">
        <f t="shared" si="22"/>
        <v>NA</v>
      </c>
      <c r="CY15" s="31">
        <v>2</v>
      </c>
      <c r="CZ15" s="34">
        <v>4.8726851851851856E-3</v>
      </c>
      <c r="DA15" s="33">
        <f t="shared" si="39"/>
        <v>8.333333333333335E-4</v>
      </c>
      <c r="DB15" s="35"/>
    </row>
    <row r="16" spans="1:106" x14ac:dyDescent="0.35">
      <c r="A16" s="9" t="s">
        <v>175</v>
      </c>
      <c r="B16" s="9" t="s">
        <v>176</v>
      </c>
      <c r="C16" s="5" t="s">
        <v>149</v>
      </c>
      <c r="D16" s="5">
        <v>6</v>
      </c>
      <c r="E16" s="76" t="str">
        <f t="shared" si="24"/>
        <v>D6</v>
      </c>
      <c r="F16" s="5">
        <v>6</v>
      </c>
      <c r="G16" s="5" t="s">
        <v>159</v>
      </c>
      <c r="H16" s="6">
        <v>0.68472222222222223</v>
      </c>
      <c r="I16" s="6">
        <v>0.74097222222222225</v>
      </c>
      <c r="J16" s="7">
        <f>VLOOKUP(E16,LATLON!$A$2:$C$19,2)</f>
        <v>-5.4671349999999999</v>
      </c>
      <c r="K16" s="7">
        <f>VLOOKUP(E16,LATLON!$A$2:$C$19,3)</f>
        <v>119.302812</v>
      </c>
      <c r="L16" s="5">
        <v>30</v>
      </c>
      <c r="M16" s="5">
        <v>28</v>
      </c>
      <c r="N16" s="5" t="s">
        <v>182</v>
      </c>
      <c r="O16" s="5">
        <v>4</v>
      </c>
      <c r="P16" s="6">
        <f t="shared" si="25"/>
        <v>5.6250000000000022E-2</v>
      </c>
      <c r="Q16" s="6" t="s">
        <v>184</v>
      </c>
      <c r="R16" s="5" t="s">
        <v>169</v>
      </c>
      <c r="S16" s="5">
        <v>0.53</v>
      </c>
      <c r="T16" s="5" t="s">
        <v>153</v>
      </c>
      <c r="U16" s="8"/>
      <c r="V16" s="19">
        <v>1.6863425925925928E-2</v>
      </c>
      <c r="W16" s="20">
        <v>1.486111111111111E-2</v>
      </c>
      <c r="X16" s="20">
        <v>1.7164351851851851E-2</v>
      </c>
      <c r="Y16" s="20">
        <v>2.0254629629629629E-2</v>
      </c>
      <c r="Z16" s="20"/>
      <c r="AA16" s="20"/>
      <c r="AB16" s="20">
        <f t="shared" si="26"/>
        <v>6.9143518518518521E-2</v>
      </c>
      <c r="AC16" s="20">
        <v>3.8078703703703707E-3</v>
      </c>
      <c r="AD16" s="20">
        <v>2.0254629629629629E-2</v>
      </c>
      <c r="AE16" s="20">
        <f t="shared" si="27"/>
        <v>4.5081018518518527E-2</v>
      </c>
      <c r="AF16" s="21">
        <v>90</v>
      </c>
      <c r="AG16" s="21">
        <v>70</v>
      </c>
      <c r="AH16" s="22"/>
      <c r="AI16" s="29">
        <v>2</v>
      </c>
      <c r="AJ16" s="30">
        <v>0</v>
      </c>
      <c r="AK16" s="31"/>
      <c r="AL16" s="34"/>
      <c r="AM16" s="33" t="str">
        <f t="shared" si="28"/>
        <v>NA</v>
      </c>
      <c r="AN16" s="31"/>
      <c r="AO16" s="34"/>
      <c r="AP16" s="33" t="str">
        <f t="shared" si="29"/>
        <v>NA</v>
      </c>
      <c r="AQ16" s="31"/>
      <c r="AR16" s="34"/>
      <c r="AS16" s="33" t="str">
        <f t="shared" si="30"/>
        <v>NA</v>
      </c>
      <c r="AT16" s="31"/>
      <c r="AU16" s="34"/>
      <c r="AV16" s="33" t="str">
        <f t="shared" si="31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2"/>
        <v>NA</v>
      </c>
      <c r="BC16" s="31"/>
      <c r="BD16" s="34"/>
      <c r="BE16" s="33" t="str">
        <f t="shared" si="33"/>
        <v>NA</v>
      </c>
      <c r="BF16" s="31"/>
      <c r="BG16" s="34"/>
      <c r="BH16" s="57" t="str">
        <f t="shared" si="34"/>
        <v>NA</v>
      </c>
      <c r="BI16" s="41"/>
      <c r="BJ16" s="34"/>
      <c r="BK16" s="33" t="str">
        <f t="shared" si="35"/>
        <v>NA</v>
      </c>
      <c r="BL16" s="31"/>
      <c r="BM16" s="32"/>
      <c r="BN16" s="33" t="str">
        <f t="shared" si="36"/>
        <v>NA</v>
      </c>
      <c r="BO16" s="31"/>
      <c r="BP16" s="32"/>
      <c r="BQ16" s="33" t="str">
        <f t="shared" si="37"/>
        <v>NA</v>
      </c>
      <c r="BR16" s="31"/>
      <c r="BS16" s="57"/>
      <c r="BT16" s="33" t="str">
        <f t="shared" si="38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22"/>
        <v>NA</v>
      </c>
      <c r="CY16" s="31"/>
      <c r="CZ16" s="34"/>
      <c r="DA16" s="33" t="str">
        <f t="shared" si="39"/>
        <v>NA</v>
      </c>
      <c r="DB16" s="35"/>
    </row>
    <row r="17" spans="1:106" x14ac:dyDescent="0.35">
      <c r="A17" s="93" t="s">
        <v>197</v>
      </c>
      <c r="B17" s="9" t="s">
        <v>176</v>
      </c>
      <c r="C17" s="5" t="s">
        <v>154</v>
      </c>
      <c r="D17" s="5">
        <v>6</v>
      </c>
      <c r="E17" s="76" t="str">
        <f t="shared" si="24"/>
        <v>E6</v>
      </c>
      <c r="F17" s="5">
        <v>1</v>
      </c>
      <c r="G17" s="5">
        <v>12</v>
      </c>
      <c r="H17" s="6">
        <v>0.30902777777777779</v>
      </c>
      <c r="I17" s="6">
        <v>0.38263888888888892</v>
      </c>
      <c r="J17" s="7">
        <f>VLOOKUP(E17,LATLON!$A$2:$C$19,2)</f>
        <v>-5.463902</v>
      </c>
      <c r="K17" s="7">
        <f>VLOOKUP(E17,LATLON!$A$2:$C$19,3)</f>
        <v>119.28802</v>
      </c>
      <c r="L17" s="5">
        <v>43</v>
      </c>
      <c r="M17" s="5">
        <v>42</v>
      </c>
      <c r="N17" s="5" t="s">
        <v>186</v>
      </c>
      <c r="O17" s="5">
        <v>3</v>
      </c>
      <c r="P17" s="6">
        <f t="shared" si="25"/>
        <v>7.3611111111111127E-2</v>
      </c>
      <c r="Q17" s="6" t="s">
        <v>190</v>
      </c>
      <c r="R17" s="5" t="s">
        <v>169</v>
      </c>
      <c r="S17" s="5">
        <v>0.6</v>
      </c>
      <c r="T17" s="5" t="s">
        <v>153</v>
      </c>
      <c r="U17" s="8" t="s">
        <v>198</v>
      </c>
      <c r="V17" s="19">
        <v>1.8043981481481484E-2</v>
      </c>
      <c r="W17" s="20">
        <v>1.7858796296296296E-2</v>
      </c>
      <c r="X17" s="20">
        <v>8.2870370370370372E-3</v>
      </c>
      <c r="Y17" s="20"/>
      <c r="Z17" s="20"/>
      <c r="AA17" s="20"/>
      <c r="AB17" s="20">
        <f t="shared" si="26"/>
        <v>4.4189814814814821E-2</v>
      </c>
      <c r="AC17" s="20">
        <v>3.8310185185185183E-3</v>
      </c>
      <c r="AD17" s="20"/>
      <c r="AE17" s="20">
        <f t="shared" si="27"/>
        <v>4.0358796296296302E-2</v>
      </c>
      <c r="AF17" s="21">
        <v>100</v>
      </c>
      <c r="AG17" s="21">
        <v>100</v>
      </c>
      <c r="AH17" s="22"/>
      <c r="AI17" s="29">
        <v>4</v>
      </c>
      <c r="AJ17" s="30">
        <v>3</v>
      </c>
      <c r="AK17" s="31"/>
      <c r="AL17" s="34"/>
      <c r="AM17" s="33" t="str">
        <f t="shared" si="28"/>
        <v>NA</v>
      </c>
      <c r="AN17" s="31"/>
      <c r="AO17" s="34"/>
      <c r="AP17" s="33" t="str">
        <f t="shared" si="29"/>
        <v>NA</v>
      </c>
      <c r="AQ17" s="31"/>
      <c r="AR17" s="34"/>
      <c r="AS17" s="33" t="str">
        <f t="shared" si="30"/>
        <v>NA</v>
      </c>
      <c r="AT17" s="31"/>
      <c r="AU17" s="34"/>
      <c r="AV17" s="33" t="str">
        <f t="shared" si="31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2"/>
        <v>NA</v>
      </c>
      <c r="BC17" s="31"/>
      <c r="BD17" s="34"/>
      <c r="BE17" s="33" t="str">
        <f t="shared" si="33"/>
        <v>NA</v>
      </c>
      <c r="BF17" s="31"/>
      <c r="BG17" s="34"/>
      <c r="BH17" s="33" t="str">
        <f t="shared" si="34"/>
        <v>NA</v>
      </c>
      <c r="BI17" s="41">
        <v>3</v>
      </c>
      <c r="BJ17" s="34">
        <v>3.8541666666666668E-3</v>
      </c>
      <c r="BK17" s="33">
        <f t="shared" si="35"/>
        <v>2.3148148148148442E-5</v>
      </c>
      <c r="BL17" s="41"/>
      <c r="BM17" s="34"/>
      <c r="BN17" s="33" t="str">
        <f t="shared" si="36"/>
        <v>NA</v>
      </c>
      <c r="BO17" s="41"/>
      <c r="BP17" s="34"/>
      <c r="BQ17" s="33" t="str">
        <f t="shared" si="37"/>
        <v>NA</v>
      </c>
      <c r="BR17" s="31">
        <v>2</v>
      </c>
      <c r="BS17" s="34">
        <v>2.4965277777777781E-2</v>
      </c>
      <c r="BT17" s="33">
        <f t="shared" si="38"/>
        <v>2.1134259259259262E-2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>
        <v>2</v>
      </c>
      <c r="CE17" s="34">
        <v>6.1805555555555563E-3</v>
      </c>
      <c r="CF17" s="33">
        <f t="shared" si="16"/>
        <v>2.349537037037038E-3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22"/>
        <v>NA</v>
      </c>
      <c r="CY17" s="31"/>
      <c r="CZ17" s="34"/>
      <c r="DA17" s="33" t="str">
        <f t="shared" si="39"/>
        <v>NA</v>
      </c>
      <c r="DB17" s="35"/>
    </row>
    <row r="18" spans="1:106" x14ac:dyDescent="0.35">
      <c r="A18" s="93" t="s">
        <v>197</v>
      </c>
      <c r="B18" s="9" t="s">
        <v>176</v>
      </c>
      <c r="C18" s="5" t="s">
        <v>154</v>
      </c>
      <c r="D18" s="5">
        <v>4</v>
      </c>
      <c r="E18" s="76" t="str">
        <f t="shared" si="24"/>
        <v>E4</v>
      </c>
      <c r="F18" s="5">
        <v>2</v>
      </c>
      <c r="G18" s="5">
        <v>11</v>
      </c>
      <c r="H18" s="6">
        <v>0.31111111111111112</v>
      </c>
      <c r="I18" s="6">
        <v>0.38125000000000003</v>
      </c>
      <c r="J18" s="7">
        <f>VLOOKUP(E18,LATLON!$A$2:$C$19,2)</f>
        <v>-5.4639509999999998</v>
      </c>
      <c r="K18" s="7">
        <f>VLOOKUP(E18,LATLON!$A$2:$C$19,3)</f>
        <v>119.287291</v>
      </c>
      <c r="L18" s="5">
        <v>70</v>
      </c>
      <c r="M18" s="5">
        <v>70</v>
      </c>
      <c r="N18" s="5" t="s">
        <v>187</v>
      </c>
      <c r="O18" s="5">
        <v>4</v>
      </c>
      <c r="P18" s="6">
        <f t="shared" si="25"/>
        <v>7.0138888888888917E-2</v>
      </c>
      <c r="Q18" s="6" t="s">
        <v>189</v>
      </c>
      <c r="R18" s="5" t="s">
        <v>169</v>
      </c>
      <c r="S18" s="5">
        <v>0.6</v>
      </c>
      <c r="T18" s="5" t="s">
        <v>153</v>
      </c>
      <c r="U18" s="8" t="s">
        <v>198</v>
      </c>
      <c r="V18" s="19">
        <v>1.7858796296296296E-2</v>
      </c>
      <c r="W18" s="20">
        <v>1.7858796296296296E-2</v>
      </c>
      <c r="X18" s="20">
        <v>1.7858796296296296E-2</v>
      </c>
      <c r="Y18" s="20">
        <v>6.7592592592592591E-3</v>
      </c>
      <c r="Z18" s="20"/>
      <c r="AA18" s="20"/>
      <c r="AB18" s="20">
        <f t="shared" si="26"/>
        <v>6.0335648148148145E-2</v>
      </c>
      <c r="AC18" s="20">
        <v>3.8194444444444443E-3</v>
      </c>
      <c r="AD18" s="20">
        <v>1.4201388888888888E-2</v>
      </c>
      <c r="AE18" s="20">
        <f t="shared" si="27"/>
        <v>4.2314814814814812E-2</v>
      </c>
      <c r="AF18" s="21">
        <v>100</v>
      </c>
      <c r="AG18" s="21">
        <v>100</v>
      </c>
      <c r="AH18" s="22"/>
      <c r="AI18" s="29">
        <v>3</v>
      </c>
      <c r="AJ18" s="30">
        <v>2</v>
      </c>
      <c r="AK18" s="31"/>
      <c r="AL18" s="34"/>
      <c r="AM18" s="33" t="str">
        <f t="shared" si="28"/>
        <v>NA</v>
      </c>
      <c r="AN18" s="31"/>
      <c r="AO18" s="34"/>
      <c r="AP18" s="33" t="str">
        <f t="shared" si="29"/>
        <v>NA</v>
      </c>
      <c r="AQ18" s="31"/>
      <c r="AR18" s="34"/>
      <c r="AS18" s="33" t="str">
        <f t="shared" si="30"/>
        <v>NA</v>
      </c>
      <c r="AT18" s="31"/>
      <c r="AU18" s="34"/>
      <c r="AV18" s="33" t="str">
        <f t="shared" si="31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2"/>
        <v>NA</v>
      </c>
      <c r="BC18" s="31"/>
      <c r="BD18" s="34"/>
      <c r="BE18" s="33" t="str">
        <f t="shared" si="33"/>
        <v>NA</v>
      </c>
      <c r="BF18" s="31"/>
      <c r="BG18" s="34"/>
      <c r="BH18" s="33" t="str">
        <f t="shared" si="34"/>
        <v>NA</v>
      </c>
      <c r="BI18" s="31">
        <v>7</v>
      </c>
      <c r="BJ18" s="34">
        <v>1.7048611111111112E-2</v>
      </c>
      <c r="BK18" s="33">
        <f t="shared" si="35"/>
        <v>1.3229166666666667E-2</v>
      </c>
      <c r="BL18" s="31"/>
      <c r="BM18" s="34"/>
      <c r="BN18" s="33" t="str">
        <f t="shared" si="36"/>
        <v>NA</v>
      </c>
      <c r="BO18" s="31"/>
      <c r="BP18" s="34"/>
      <c r="BQ18" s="33" t="str">
        <f t="shared" si="37"/>
        <v>NA</v>
      </c>
      <c r="BR18" s="31">
        <v>2</v>
      </c>
      <c r="BS18" s="34">
        <v>2.3391203703703702E-2</v>
      </c>
      <c r="BT18" s="33">
        <f t="shared" si="38"/>
        <v>1.9571759259259257E-2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22"/>
        <v>NA</v>
      </c>
      <c r="CY18" s="31"/>
      <c r="CZ18" s="34"/>
      <c r="DA18" s="33" t="str">
        <f t="shared" si="39"/>
        <v>NA</v>
      </c>
      <c r="DB18" s="35"/>
    </row>
    <row r="19" spans="1:106" x14ac:dyDescent="0.35">
      <c r="A19" s="93" t="s">
        <v>197</v>
      </c>
      <c r="B19" s="9" t="s">
        <v>176</v>
      </c>
      <c r="C19" s="5" t="s">
        <v>154</v>
      </c>
      <c r="D19" s="5">
        <v>5</v>
      </c>
      <c r="E19" s="76" t="str">
        <f t="shared" si="24"/>
        <v>E5</v>
      </c>
      <c r="F19" s="5">
        <v>3</v>
      </c>
      <c r="G19" s="5" t="s">
        <v>159</v>
      </c>
      <c r="H19" s="6">
        <v>0.32083333333333336</v>
      </c>
      <c r="I19" s="6">
        <v>0.37291666666666662</v>
      </c>
      <c r="J19" s="7">
        <f>VLOOKUP(E19,LATLON!$A$2:$C$19,2)</f>
        <v>-5.4620889999999997</v>
      </c>
      <c r="K19" s="7">
        <f>VLOOKUP(E19,LATLON!$A$2:$C$19,3)</f>
        <v>119.286874</v>
      </c>
      <c r="L19" s="5">
        <v>58</v>
      </c>
      <c r="M19" s="5">
        <v>52</v>
      </c>
      <c r="N19" s="5" t="s">
        <v>188</v>
      </c>
      <c r="O19" s="5">
        <v>4</v>
      </c>
      <c r="P19" s="6">
        <f t="shared" si="25"/>
        <v>5.2083333333333259E-2</v>
      </c>
      <c r="Q19" s="6" t="s">
        <v>156</v>
      </c>
      <c r="R19" s="5" t="s">
        <v>169</v>
      </c>
      <c r="S19" s="5">
        <v>0.6</v>
      </c>
      <c r="T19" s="5" t="s">
        <v>153</v>
      </c>
      <c r="U19" s="8" t="s">
        <v>198</v>
      </c>
      <c r="V19" s="19">
        <v>1.486111111111111E-2</v>
      </c>
      <c r="W19" s="20">
        <v>1.486111111111111E-2</v>
      </c>
      <c r="X19" s="20">
        <v>1.486111111111111E-2</v>
      </c>
      <c r="Y19" s="20">
        <v>1.1770833333333333E-2</v>
      </c>
      <c r="Z19" s="20"/>
      <c r="AA19" s="20"/>
      <c r="AB19" s="20">
        <f t="shared" si="26"/>
        <v>5.6354166666666664E-2</v>
      </c>
      <c r="AC19" s="20">
        <v>3.9351851851851857E-3</v>
      </c>
      <c r="AD19" s="20">
        <v>1.1076388888888887E-2</v>
      </c>
      <c r="AE19" s="20">
        <f t="shared" si="27"/>
        <v>4.1342592592592591E-2</v>
      </c>
      <c r="AF19" s="21">
        <v>70</v>
      </c>
      <c r="AG19" s="21">
        <v>100</v>
      </c>
      <c r="AH19" s="22"/>
      <c r="AI19" s="29">
        <v>3</v>
      </c>
      <c r="AJ19" s="30">
        <v>1</v>
      </c>
      <c r="AK19" s="31"/>
      <c r="AL19" s="34"/>
      <c r="AM19" s="33" t="str">
        <f t="shared" si="28"/>
        <v>NA</v>
      </c>
      <c r="AN19" s="31"/>
      <c r="AO19" s="34"/>
      <c r="AP19" s="33" t="str">
        <f t="shared" si="29"/>
        <v>NA</v>
      </c>
      <c r="AQ19" s="31"/>
      <c r="AR19" s="34"/>
      <c r="AS19" s="33" t="str">
        <f t="shared" si="30"/>
        <v>NA</v>
      </c>
      <c r="AT19" s="31"/>
      <c r="AU19" s="34"/>
      <c r="AV19" s="33" t="str">
        <f t="shared" si="31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2"/>
        <v>NA</v>
      </c>
      <c r="BC19" s="31"/>
      <c r="BD19" s="34"/>
      <c r="BE19" s="33" t="str">
        <f t="shared" si="33"/>
        <v>NA</v>
      </c>
      <c r="BF19" s="31"/>
      <c r="BG19" s="34"/>
      <c r="BH19" s="33" t="str">
        <f t="shared" si="34"/>
        <v>NA</v>
      </c>
      <c r="BI19" s="31">
        <v>27</v>
      </c>
      <c r="BJ19" s="34">
        <v>4.2476851851851851E-3</v>
      </c>
      <c r="BK19" s="33">
        <f t="shared" si="35"/>
        <v>3.1249999999999941E-4</v>
      </c>
      <c r="BL19" s="31"/>
      <c r="BM19" s="34"/>
      <c r="BN19" s="33" t="str">
        <f t="shared" si="36"/>
        <v>NA</v>
      </c>
      <c r="BO19" s="31"/>
      <c r="BP19" s="34"/>
      <c r="BQ19" s="33" t="str">
        <f t="shared" si="37"/>
        <v>NA</v>
      </c>
      <c r="BR19" s="31"/>
      <c r="BS19" s="32"/>
      <c r="BT19" s="33" t="str">
        <f t="shared" si="38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/>
      <c r="CW19" s="34"/>
      <c r="CX19" s="33" t="str">
        <f t="shared" si="22"/>
        <v>NA</v>
      </c>
      <c r="CY19" s="31"/>
      <c r="CZ19" s="34"/>
      <c r="DA19" s="33" t="str">
        <f t="shared" si="39"/>
        <v>NA</v>
      </c>
      <c r="DB19" s="35"/>
    </row>
    <row r="20" spans="1:106" x14ac:dyDescent="0.35">
      <c r="A20" s="9"/>
      <c r="B20" s="9"/>
      <c r="C20" s="5"/>
      <c r="D20" s="5"/>
      <c r="E20" s="76" t="str">
        <f t="shared" si="24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5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26"/>
        <v>0</v>
      </c>
      <c r="AC20" s="20"/>
      <c r="AD20" s="20"/>
      <c r="AE20" s="20">
        <f t="shared" si="27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8"/>
        <v>NA</v>
      </c>
      <c r="AN20" s="31"/>
      <c r="AO20" s="34"/>
      <c r="AP20" s="33" t="str">
        <f t="shared" si="29"/>
        <v>NA</v>
      </c>
      <c r="AQ20" s="31"/>
      <c r="AR20" s="34"/>
      <c r="AS20" s="33" t="str">
        <f t="shared" si="30"/>
        <v>NA</v>
      </c>
      <c r="AT20" s="31"/>
      <c r="AU20" s="34"/>
      <c r="AV20" s="33" t="str">
        <f t="shared" si="31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2"/>
        <v>NA</v>
      </c>
      <c r="BC20" s="31"/>
      <c r="BD20" s="34"/>
      <c r="BE20" s="33" t="str">
        <f t="shared" si="33"/>
        <v>NA</v>
      </c>
      <c r="BF20" s="31"/>
      <c r="BG20" s="34"/>
      <c r="BH20" s="33" t="str">
        <f t="shared" si="34"/>
        <v>NA</v>
      </c>
      <c r="BI20" s="31"/>
      <c r="BJ20" s="34"/>
      <c r="BK20" s="33" t="str">
        <f t="shared" si="35"/>
        <v>NA</v>
      </c>
      <c r="BL20" s="31"/>
      <c r="BM20" s="34"/>
      <c r="BN20" s="33" t="str">
        <f t="shared" si="36"/>
        <v>NA</v>
      </c>
      <c r="BO20" s="31"/>
      <c r="BP20" s="34"/>
      <c r="BQ20" s="33" t="str">
        <f t="shared" si="37"/>
        <v>NA</v>
      </c>
      <c r="BR20" s="31"/>
      <c r="BS20" s="34"/>
      <c r="BT20" s="33" t="str">
        <f t="shared" si="38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21"/>
        <v>NA</v>
      </c>
      <c r="CV20" s="31"/>
      <c r="CW20" s="34"/>
      <c r="CX20" s="33" t="str">
        <f t="shared" si="22"/>
        <v>NA</v>
      </c>
      <c r="CY20" s="31"/>
      <c r="CZ20" s="34"/>
      <c r="DA20" s="33" t="str">
        <f t="shared" si="39"/>
        <v>NA</v>
      </c>
      <c r="DB20" s="35"/>
    </row>
    <row r="21" spans="1:106" x14ac:dyDescent="0.35">
      <c r="A21" s="9"/>
      <c r="B21" s="9"/>
      <c r="C21" s="5"/>
      <c r="D21" s="5"/>
      <c r="E21" s="76" t="str">
        <f t="shared" si="24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5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26"/>
        <v>0</v>
      </c>
      <c r="AC21" s="80"/>
      <c r="AD21" s="80"/>
      <c r="AE21" s="20">
        <f t="shared" si="27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8"/>
        <v>NA</v>
      </c>
      <c r="AN21" s="31"/>
      <c r="AO21" s="32"/>
      <c r="AP21" s="33" t="str">
        <f t="shared" si="29"/>
        <v>NA</v>
      </c>
      <c r="AQ21" s="31"/>
      <c r="AR21" s="32"/>
      <c r="AS21" s="33" t="str">
        <f t="shared" si="30"/>
        <v>NA</v>
      </c>
      <c r="AT21" s="31"/>
      <c r="AU21" s="32"/>
      <c r="AV21" s="33" t="str">
        <f t="shared" si="31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2"/>
        <v>NA</v>
      </c>
      <c r="BC21" s="31"/>
      <c r="BD21" s="32"/>
      <c r="BE21" s="33" t="str">
        <f t="shared" si="33"/>
        <v>NA</v>
      </c>
      <c r="BF21" s="31"/>
      <c r="BG21" s="32"/>
      <c r="BH21" s="33" t="str">
        <f t="shared" si="34"/>
        <v>NA</v>
      </c>
      <c r="BI21" s="31"/>
      <c r="BJ21" s="57"/>
      <c r="BK21" s="33" t="str">
        <f t="shared" si="35"/>
        <v>NA</v>
      </c>
      <c r="BL21" s="31"/>
      <c r="BM21" s="32"/>
      <c r="BN21" s="33" t="str">
        <f t="shared" si="36"/>
        <v>NA</v>
      </c>
      <c r="BO21" s="31"/>
      <c r="BP21" s="32"/>
      <c r="BQ21" s="33" t="str">
        <f t="shared" si="37"/>
        <v>NA</v>
      </c>
      <c r="BR21" s="31"/>
      <c r="BS21" s="32"/>
      <c r="BT21" s="33" t="str">
        <f t="shared" si="38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32"/>
      <c r="CU21" s="33" t="str">
        <f t="shared" si="21"/>
        <v>NA</v>
      </c>
      <c r="CV21" s="31"/>
      <c r="CW21" s="57"/>
      <c r="CX21" s="33" t="str">
        <f t="shared" si="22"/>
        <v>NA</v>
      </c>
      <c r="CY21" s="31"/>
      <c r="CZ21" s="57"/>
      <c r="DA21" s="33" t="str">
        <f t="shared" si="39"/>
        <v>NA</v>
      </c>
      <c r="DB21" s="35"/>
    </row>
    <row r="22" spans="1:106" ht="15" thickBot="1" x14ac:dyDescent="0.4">
      <c r="A22" s="10"/>
      <c r="B22" s="10"/>
      <c r="C22" s="11"/>
      <c r="D22" s="11"/>
      <c r="E22" s="77" t="str">
        <f t="shared" si="24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5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6"/>
        <v>0</v>
      </c>
      <c r="AC22" s="82"/>
      <c r="AD22" s="82"/>
      <c r="AE22" s="23">
        <f t="shared" si="27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8"/>
        <v>NA</v>
      </c>
      <c r="AN22" s="38"/>
      <c r="AO22" s="40"/>
      <c r="AP22" s="42" t="str">
        <f t="shared" si="29"/>
        <v>NA</v>
      </c>
      <c r="AQ22" s="38"/>
      <c r="AR22" s="85"/>
      <c r="AS22" s="42" t="str">
        <f t="shared" si="30"/>
        <v>NA</v>
      </c>
      <c r="AT22" s="38"/>
      <c r="AU22" s="85"/>
      <c r="AV22" s="42" t="str">
        <f t="shared" si="31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2"/>
        <v>NA</v>
      </c>
      <c r="BC22" s="38"/>
      <c r="BD22" s="85"/>
      <c r="BE22" s="42" t="str">
        <f t="shared" si="33"/>
        <v>NA</v>
      </c>
      <c r="BF22" s="38"/>
      <c r="BG22" s="85"/>
      <c r="BH22" s="42" t="str">
        <f t="shared" si="34"/>
        <v>NA</v>
      </c>
      <c r="BI22" s="38"/>
      <c r="BJ22" s="40"/>
      <c r="BK22" s="42" t="str">
        <f t="shared" si="35"/>
        <v>NA</v>
      </c>
      <c r="BL22" s="38"/>
      <c r="BM22" s="85"/>
      <c r="BN22" s="42" t="str">
        <f t="shared" si="36"/>
        <v>NA</v>
      </c>
      <c r="BO22" s="38"/>
      <c r="BP22" s="85"/>
      <c r="BQ22" s="42" t="str">
        <f t="shared" si="37"/>
        <v>NA</v>
      </c>
      <c r="BR22" s="38"/>
      <c r="BS22" s="85"/>
      <c r="BT22" s="42" t="str">
        <f t="shared" si="38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21"/>
        <v>NA</v>
      </c>
      <c r="CV22" s="38"/>
      <c r="CW22" s="40"/>
      <c r="CX22" s="42" t="str">
        <f t="shared" si="22"/>
        <v>NA</v>
      </c>
      <c r="CY22" s="38"/>
      <c r="CZ22" s="40"/>
      <c r="DA22" s="42" t="str">
        <f t="shared" si="39"/>
        <v>NA</v>
      </c>
      <c r="DB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2" sqref="B2:E5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6"/>
    </row>
    <row r="3" spans="1:5" x14ac:dyDescent="0.35">
      <c r="A3" t="s">
        <v>96</v>
      </c>
      <c r="D3" s="56"/>
    </row>
    <row r="4" spans="1:5" x14ac:dyDescent="0.35">
      <c r="A4" t="s">
        <v>97</v>
      </c>
      <c r="D4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2024-06-10T15:29:54Z</dcterms:modified>
</cp:coreProperties>
</file>