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yaxinxing\Desktop\"/>
    </mc:Choice>
  </mc:AlternateContent>
  <xr:revisionPtr revIDLastSave="0" documentId="13_ncr:1_{F90E8191-961E-4314-9E04-FDBC46FEC273}" xr6:coauthVersionLast="47" xr6:coauthVersionMax="47" xr10:uidLastSave="{00000000-0000-0000-0000-000000000000}"/>
  <bookViews>
    <workbookView xWindow="-120" yWindow="-120" windowWidth="20730" windowHeight="111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 i="9" l="1"/>
  <c r="F35" i="9"/>
  <c r="I35" i="9" s="1"/>
  <c r="F34" i="9"/>
  <c r="I34" i="9" s="1"/>
  <c r="F33" i="9"/>
  <c r="I33" i="9" s="1"/>
  <c r="F27" i="9"/>
  <c r="I27" i="9" s="1"/>
  <c r="F26" i="9"/>
  <c r="I26" i="9" s="1"/>
  <c r="F10" i="9"/>
  <c r="A43" i="9"/>
  <c r="I36" i="9" l="1"/>
  <c r="F40" i="9" l="1"/>
  <c r="F41" i="9" s="1"/>
  <c r="I41" i="9" s="1"/>
  <c r="F39" i="9"/>
  <c r="I39" i="9" s="1"/>
  <c r="F8" i="9"/>
  <c r="I8" i="9" s="1"/>
  <c r="F28" i="9"/>
  <c r="I28" i="9" s="1"/>
  <c r="F21" i="9"/>
  <c r="I21" i="9" s="1"/>
  <c r="F15" i="9"/>
  <c r="I15" i="9" s="1"/>
  <c r="F42" i="9" l="1"/>
  <c r="I42" i="9" s="1"/>
  <c r="I40" i="9"/>
  <c r="F12" i="9" l="1"/>
  <c r="F9" i="9"/>
  <c r="I9" i="9" s="1"/>
  <c r="K6" i="9"/>
  <c r="I13" i="9" l="1"/>
  <c r="I12" i="9"/>
  <c r="I10" i="9"/>
  <c r="F14" i="9"/>
  <c r="I14" i="9" s="1"/>
  <c r="K7" i="9"/>
  <c r="K4" i="9"/>
  <c r="A8" i="9"/>
  <c r="A39" i="9"/>
  <c r="A40" i="9" s="1"/>
  <c r="A41" i="9" s="1"/>
  <c r="A42" i="9" s="1"/>
  <c r="L6" i="9" l="1"/>
  <c r="F17" i="9" l="1"/>
  <c r="I17" i="9" s="1"/>
  <c r="F16" i="9"/>
  <c r="I16" i="9" s="1"/>
  <c r="F23" i="9"/>
  <c r="I23" i="9" s="1"/>
  <c r="F22" i="9"/>
  <c r="I22" i="9" s="1"/>
  <c r="F30" i="9"/>
  <c r="I30" i="9" s="1"/>
  <c r="F29" i="9"/>
  <c r="I29" i="9" s="1"/>
  <c r="M6" i="9"/>
  <c r="F24" i="9"/>
  <c r="I24" i="9" s="1"/>
  <c r="F31" i="9" l="1"/>
  <c r="I31" i="9" s="1"/>
  <c r="N6" i="9"/>
  <c r="F32" i="9" l="1"/>
  <c r="I32" i="9" s="1"/>
  <c r="F25" i="9"/>
  <c r="I25" i="9" s="1"/>
  <c r="O6" i="9"/>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6" i="9" l="1"/>
  <c r="A17" i="9" s="1"/>
  <c r="A18" i="9" l="1"/>
  <c r="A19" i="9" s="1"/>
  <c r="A20" i="9" s="1"/>
  <c r="A21" i="9" s="1"/>
  <c r="A22" i="9" s="1"/>
  <c r="A23" i="9" s="1"/>
  <c r="A24" i="9" s="1"/>
  <c r="A25" i="9" s="1"/>
  <c r="A26" i="9" s="1"/>
  <c r="A27" i="9" s="1"/>
  <c r="F18" i="9" l="1"/>
  <c r="A28" i="9"/>
  <c r="A29" i="9" s="1"/>
  <c r="A30" i="9" s="1"/>
  <c r="A31" i="9" s="1"/>
  <c r="A32" i="9" s="1"/>
  <c r="A33" i="9" s="1"/>
  <c r="A34" i="9" s="1"/>
  <c r="A35" i="9" s="1"/>
  <c r="I18" i="9" l="1"/>
  <c r="F19" i="9"/>
  <c r="I19" i="9" l="1"/>
  <c r="F20" i="9"/>
  <c r="I2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<sst xmlns="http://schemas.openxmlformats.org/spreadsheetml/2006/main" count="200" uniqueCount="167">
  <si>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</si>
  <si>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</si>
  <si>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</si>
  <si>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</si>
  <si>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</si>
  <si>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</si>
  <si>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</si>
  <si>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</si>
  <si>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</si>
  <si>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</si>
  <si>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</si>
  <si>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</si>
  <si>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</si>
  <si>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</si>
  <si>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</si>
  <si>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</si>
  <si>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</si>
  <si>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</si>
  <si>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</si>
  <si>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</si>
  <si>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</si>
  <si>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</si>
  <si>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</si>
  <si>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</si>
  <si>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</si>
  <si>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</si>
  <si>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</si>
  <si>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</si>
  <si>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</si>
  <si>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</si>
  <si>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</si>
  <si>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</si>
  <si>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</si>
  <si>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</si>
  <si>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</si>
  <si>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</si>
  <si>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</si>
  <si>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</si>
  <si>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</si>
  <si>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</si>
  <si>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</si>
  <si>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</si>
  <si>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</si>
  <si>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</si>
  <si>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</si>
  <si>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</si>
  <si>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</si>
  <si>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</si>
  <si>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</si>
  <si>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</si>
  <si>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</si>
  <si>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</si>
  <si>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</si>
  <si>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</si>
  <si>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</si>
  <si>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</si>
  <si>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</si>
  <si>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</si>
  <si>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</si>
  <si>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</si>
  <si>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</si>
  <si>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</si>
  <si>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</si>
  <si>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</si>
  <si>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</si>
  <si>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</si>
  <si>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</si>
  <si>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</si>
  <si>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</si>
  <si>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</si>
  <si>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</si>
  <si>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</si>
  <si>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</si>
  <si>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</si>
  <si>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</si>
  <si>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</si>
  <si>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</si>
  <si>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</si>
  <si>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</si>
  <si>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</si>
  <si>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</si>
  <si>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</si>
  <si>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</si>
  <si>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</si>
  <si>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</si>
  <si>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</si>
  <si>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</si>
  <si>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</si>
  <si>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</si>
  <si>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</si>
  <si>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</si>
  <si>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</si>
  <si>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</si>
  <si>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</si>
  <si>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</si>
  <si>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</si>
  <si>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</si>
  <si>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</si>
  <si>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</si>
  <si>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</si>
  <si>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</si>
  <si>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</si>
  <si>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</si>
  <si>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</si>
  <si>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</si>
  <si>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</si>
  <si>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</si>
  <si>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</si>
  <si>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</si>
  <si>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</si>
  <si>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</si>
  <si>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</si>
  <si>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</si>
  <si>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</si>
  <si>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</si>
  <si>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</si>
  <si>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</si>
  <si>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</si>
  <si>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</si>
  <si>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</si>
  <si>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</si>
  <si>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</si>
  <si>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</si>
  <si>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</si>
  <si>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</si>
  <si>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</si>
  <si>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</si>
  <si>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</si>
  <si>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</si>
  <si>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</si>
  <si>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</si>
  <si>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</si>
  <si>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</si>
  <si>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</si>
  <si>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</si>
  <si>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</si>
  <si>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Shenwei</t>
  </si>
  <si>
    <t>Requirements</t>
  </si>
  <si>
    <t>Define Project Scope</t>
  </si>
  <si>
    <t>Stakeholder Interviews</t>
  </si>
  <si>
    <t>Research Review</t>
  </si>
  <si>
    <t>1.3.1</t>
  </si>
  <si>
    <t xml:space="preserve">     User Research</t>
  </si>
  <si>
    <t>Requirements Gathering</t>
  </si>
  <si>
    <t>Kickoff Meeting</t>
  </si>
  <si>
    <t>Design</t>
  </si>
  <si>
    <t>High Level Design</t>
  </si>
  <si>
    <t>Design Review</t>
  </si>
  <si>
    <t xml:space="preserve">     Flow Charts</t>
  </si>
  <si>
    <t>Design Revision</t>
  </si>
  <si>
    <t>Stakeholder Approval</t>
  </si>
  <si>
    <t>Development</t>
  </si>
  <si>
    <t>Implementation</t>
  </si>
  <si>
    <t xml:space="preserve">Pharmchem Franchises Ltd </t>
  </si>
  <si>
    <t>Online Ordering System</t>
  </si>
  <si>
    <t>Assign Team Tasks</t>
  </si>
  <si>
    <t>Monitor &amp; Track</t>
  </si>
  <si>
    <t>Manage Resources &amp; Workload</t>
  </si>
  <si>
    <t>Test</t>
  </si>
  <si>
    <t>Report to Stakeholders</t>
  </si>
  <si>
    <t>Verification</t>
  </si>
  <si>
    <t>Pay Contracts</t>
  </si>
  <si>
    <t>Create Template</t>
  </si>
  <si>
    <t>Deliver Template</t>
  </si>
  <si>
    <t>Close Out Paperwork</t>
  </si>
  <si>
    <t>New bugs will arise</t>
  </si>
  <si>
    <t>Debugging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</si>
</sst>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1">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12</xdr:col>
      <xdr:colOff>120014</xdr:colOff>
      <xdr:row>9</xdr:row>
      <xdr:rowOff>3</xdr:rowOff>
    </xdr:from>
    <xdr:to>
      <xdr:col>14</xdr:col>
      <xdr:colOff>133350</xdr:colOff>
      <xdr:row>9</xdr:row>
      <xdr:rowOff>165735</xdr:rowOff>
    </xdr:to>
    <xdr:sp macro="" textlink="">
      <xdr:nvSpPr>
        <xdr:cNvPr id="6" name="Arrow: Bent-Up 5">
          <a:extLst>
            <a:ext uri="{FF2B5EF4-FFF2-40B4-BE49-F238E27FC236}">
              <a16:creationId xmlns:a16="http://schemas.microsoft.com/office/drawing/2014/main" id="{A66EE30E-F434-4FEA-A755-E78FE5CDC90E}"/>
            </a:ext>
          </a:extLst>
        </xdr:cNvPr>
        <xdr:cNvSpPr/>
      </xdr:nvSpPr>
      <xdr:spPr>
        <a:xfrm rot="5400000">
          <a:off x="5768341" y="2076451"/>
          <a:ext cx="165732" cy="337186"/>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133350</xdr:colOff>
      <xdr:row>10</xdr:row>
      <xdr:rowOff>0</xdr:rowOff>
    </xdr:from>
    <xdr:to>
      <xdr:col>18</xdr:col>
      <xdr:colOff>146686</xdr:colOff>
      <xdr:row>10</xdr:row>
      <xdr:rowOff>165732</xdr:rowOff>
    </xdr:to>
    <xdr:sp macro="" textlink="">
      <xdr:nvSpPr>
        <xdr:cNvPr id="9" name="Arrow: Bent-Up 8">
          <a:extLst>
            <a:ext uri="{FF2B5EF4-FFF2-40B4-BE49-F238E27FC236}">
              <a16:creationId xmlns:a16="http://schemas.microsoft.com/office/drawing/2014/main" id="{85F2B456-9E29-4A08-8648-D8BEDD911F1C}"/>
            </a:ext>
          </a:extLst>
        </xdr:cNvPr>
        <xdr:cNvSpPr/>
      </xdr:nvSpPr>
      <xdr:spPr>
        <a:xfrm rot="5400000">
          <a:off x="6429377" y="2305048"/>
          <a:ext cx="165732" cy="337186"/>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19</xdr:col>
      <xdr:colOff>133350</xdr:colOff>
      <xdr:row>12</xdr:row>
      <xdr:rowOff>28574</xdr:rowOff>
    </xdr:from>
    <xdr:to>
      <xdr:col>20</xdr:col>
      <xdr:colOff>152400</xdr:colOff>
      <xdr:row>12</xdr:row>
      <xdr:rowOff>165731</xdr:rowOff>
    </xdr:to>
    <xdr:sp macro="" textlink="">
      <xdr:nvSpPr>
        <xdr:cNvPr id="10" name="Arrow: Bent-Up 9">
          <a:extLst>
            <a:ext uri="{FF2B5EF4-FFF2-40B4-BE49-F238E27FC236}">
              <a16:creationId xmlns:a16="http://schemas.microsoft.com/office/drawing/2014/main" id="{EA66DFA1-3F3A-4AE0-A8B7-0C35C16D93D8}"/>
            </a:ext>
          </a:extLst>
        </xdr:cNvPr>
        <xdr:cNvSpPr/>
      </xdr:nvSpPr>
      <xdr:spPr>
        <a:xfrm rot="5400000">
          <a:off x="6851334" y="2854640"/>
          <a:ext cx="137157" cy="180975"/>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22</xdr:col>
      <xdr:colOff>95250</xdr:colOff>
      <xdr:row>13</xdr:row>
      <xdr:rowOff>28575</xdr:rowOff>
    </xdr:from>
    <xdr:to>
      <xdr:col>23</xdr:col>
      <xdr:colOff>142875</xdr:colOff>
      <xdr:row>13</xdr:row>
      <xdr:rowOff>165732</xdr:rowOff>
    </xdr:to>
    <xdr:sp macro="" textlink="">
      <xdr:nvSpPr>
        <xdr:cNvPr id="11" name="Arrow: Bent-Up 10">
          <a:extLst>
            <a:ext uri="{FF2B5EF4-FFF2-40B4-BE49-F238E27FC236}">
              <a16:creationId xmlns:a16="http://schemas.microsoft.com/office/drawing/2014/main" id="{506E026E-94B4-4438-870C-B645621C410D}"/>
            </a:ext>
          </a:extLst>
        </xdr:cNvPr>
        <xdr:cNvSpPr/>
      </xdr:nvSpPr>
      <xdr:spPr>
        <a:xfrm rot="5400000">
          <a:off x="7313296" y="3145154"/>
          <a:ext cx="137157" cy="20955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23</xdr:col>
      <xdr:colOff>161924</xdr:colOff>
      <xdr:row>14</xdr:row>
      <xdr:rowOff>28578</xdr:rowOff>
    </xdr:from>
    <xdr:to>
      <xdr:col>24</xdr:col>
      <xdr:colOff>161924</xdr:colOff>
      <xdr:row>15</xdr:row>
      <xdr:rowOff>146683</xdr:rowOff>
    </xdr:to>
    <xdr:sp macro="" textlink="">
      <xdr:nvSpPr>
        <xdr:cNvPr id="13" name="Arrow: Bent-Up 12">
          <a:extLst>
            <a:ext uri="{FF2B5EF4-FFF2-40B4-BE49-F238E27FC236}">
              <a16:creationId xmlns:a16="http://schemas.microsoft.com/office/drawing/2014/main" id="{7A8CCFE5-9FFA-41EA-A718-81511CEC508E}"/>
            </a:ext>
          </a:extLst>
        </xdr:cNvPr>
        <xdr:cNvSpPr/>
      </xdr:nvSpPr>
      <xdr:spPr>
        <a:xfrm rot="5400000">
          <a:off x="7413309" y="3502343"/>
          <a:ext cx="346705" cy="161925"/>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26</xdr:col>
      <xdr:colOff>76200</xdr:colOff>
      <xdr:row>17</xdr:row>
      <xdr:rowOff>28576</xdr:rowOff>
    </xdr:from>
    <xdr:to>
      <xdr:col>27</xdr:col>
      <xdr:colOff>123825</xdr:colOff>
      <xdr:row>17</xdr:row>
      <xdr:rowOff>165733</xdr:rowOff>
    </xdr:to>
    <xdr:sp macro="" textlink="">
      <xdr:nvSpPr>
        <xdr:cNvPr id="14" name="Arrow: Bent-Up 13">
          <a:extLst>
            <a:ext uri="{FF2B5EF4-FFF2-40B4-BE49-F238E27FC236}">
              <a16:creationId xmlns:a16="http://schemas.microsoft.com/office/drawing/2014/main" id="{73A83A69-DDA9-49F1-89F3-31B49A1FAD38}"/>
            </a:ext>
          </a:extLst>
        </xdr:cNvPr>
        <xdr:cNvSpPr/>
      </xdr:nvSpPr>
      <xdr:spPr>
        <a:xfrm rot="5400000">
          <a:off x="7941946" y="4059555"/>
          <a:ext cx="137157" cy="20955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28</xdr:col>
      <xdr:colOff>19050</xdr:colOff>
      <xdr:row>17</xdr:row>
      <xdr:rowOff>219079</xdr:rowOff>
    </xdr:from>
    <xdr:to>
      <xdr:col>29</xdr:col>
      <xdr:colOff>9525</xdr:colOff>
      <xdr:row>18</xdr:row>
      <xdr:rowOff>213363</xdr:rowOff>
    </xdr:to>
    <xdr:sp macro="" textlink="">
      <xdr:nvSpPr>
        <xdr:cNvPr id="15" name="Arrow: Bent-Up 14">
          <a:extLst>
            <a:ext uri="{FF2B5EF4-FFF2-40B4-BE49-F238E27FC236}">
              <a16:creationId xmlns:a16="http://schemas.microsoft.com/office/drawing/2014/main" id="{E8E3C0D1-0042-4C08-9D0E-3796668C1470}"/>
            </a:ext>
          </a:extLst>
        </xdr:cNvPr>
        <xdr:cNvSpPr/>
      </xdr:nvSpPr>
      <xdr:spPr>
        <a:xfrm rot="5400000">
          <a:off x="8137208" y="4321496"/>
          <a:ext cx="222884" cy="15240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30</xdr:col>
      <xdr:colOff>104775</xdr:colOff>
      <xdr:row>19</xdr:row>
      <xdr:rowOff>28576</xdr:rowOff>
    </xdr:from>
    <xdr:to>
      <xdr:col>31</xdr:col>
      <xdr:colOff>152400</xdr:colOff>
      <xdr:row>19</xdr:row>
      <xdr:rowOff>165733</xdr:rowOff>
    </xdr:to>
    <xdr:sp macro="" textlink="">
      <xdr:nvSpPr>
        <xdr:cNvPr id="16" name="Arrow: Bent-Up 15">
          <a:extLst>
            <a:ext uri="{FF2B5EF4-FFF2-40B4-BE49-F238E27FC236}">
              <a16:creationId xmlns:a16="http://schemas.microsoft.com/office/drawing/2014/main" id="{1E532407-CB41-4212-A70F-146E0BEAF919}"/>
            </a:ext>
          </a:extLst>
        </xdr:cNvPr>
        <xdr:cNvSpPr/>
      </xdr:nvSpPr>
      <xdr:spPr>
        <a:xfrm rot="5400000">
          <a:off x="8618221" y="4516755"/>
          <a:ext cx="137157" cy="20955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32</xdr:col>
      <xdr:colOff>38100</xdr:colOff>
      <xdr:row>19</xdr:row>
      <xdr:rowOff>171450</xdr:rowOff>
    </xdr:from>
    <xdr:to>
      <xdr:col>32</xdr:col>
      <xdr:colOff>152400</xdr:colOff>
      <xdr:row>21</xdr:row>
      <xdr:rowOff>156211</xdr:rowOff>
    </xdr:to>
    <xdr:sp macro="" textlink="">
      <xdr:nvSpPr>
        <xdr:cNvPr id="17" name="Arrow: Bent-Up 16">
          <a:extLst>
            <a:ext uri="{FF2B5EF4-FFF2-40B4-BE49-F238E27FC236}">
              <a16:creationId xmlns:a16="http://schemas.microsoft.com/office/drawing/2014/main" id="{543BF6AF-667D-4630-B3D1-FE1C749CAE6A}"/>
            </a:ext>
          </a:extLst>
        </xdr:cNvPr>
        <xdr:cNvSpPr/>
      </xdr:nvSpPr>
      <xdr:spPr>
        <a:xfrm rot="5400000">
          <a:off x="8675369" y="4859656"/>
          <a:ext cx="441961" cy="11430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35</xdr:col>
      <xdr:colOff>85725</xdr:colOff>
      <xdr:row>22</xdr:row>
      <xdr:rowOff>19051</xdr:rowOff>
    </xdr:from>
    <xdr:to>
      <xdr:col>36</xdr:col>
      <xdr:colOff>133350</xdr:colOff>
      <xdr:row>22</xdr:row>
      <xdr:rowOff>156208</xdr:rowOff>
    </xdr:to>
    <xdr:sp macro="" textlink="">
      <xdr:nvSpPr>
        <xdr:cNvPr id="18" name="Arrow: Bent-Up 17">
          <a:extLst>
            <a:ext uri="{FF2B5EF4-FFF2-40B4-BE49-F238E27FC236}">
              <a16:creationId xmlns:a16="http://schemas.microsoft.com/office/drawing/2014/main" id="{A4ED4E31-2860-4151-AB0F-6D2A907C9562}"/>
            </a:ext>
          </a:extLst>
        </xdr:cNvPr>
        <xdr:cNvSpPr/>
      </xdr:nvSpPr>
      <xdr:spPr>
        <a:xfrm rot="5400000">
          <a:off x="9408796" y="5193030"/>
          <a:ext cx="137157" cy="20955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39</xdr:col>
      <xdr:colOff>85725</xdr:colOff>
      <xdr:row>23</xdr:row>
      <xdr:rowOff>66676</xdr:rowOff>
    </xdr:from>
    <xdr:to>
      <xdr:col>40</xdr:col>
      <xdr:colOff>133350</xdr:colOff>
      <xdr:row>23</xdr:row>
      <xdr:rowOff>203833</xdr:rowOff>
    </xdr:to>
    <xdr:sp macro="" textlink="">
      <xdr:nvSpPr>
        <xdr:cNvPr id="19" name="Arrow: Bent-Up 18">
          <a:extLst>
            <a:ext uri="{FF2B5EF4-FFF2-40B4-BE49-F238E27FC236}">
              <a16:creationId xmlns:a16="http://schemas.microsoft.com/office/drawing/2014/main" id="{22235AA9-9871-45C6-B4F0-D52EB892C153}"/>
            </a:ext>
          </a:extLst>
        </xdr:cNvPr>
        <xdr:cNvSpPr/>
      </xdr:nvSpPr>
      <xdr:spPr>
        <a:xfrm rot="5400000">
          <a:off x="10056496" y="5469255"/>
          <a:ext cx="137157" cy="20955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43</xdr:col>
      <xdr:colOff>66675</xdr:colOff>
      <xdr:row>24</xdr:row>
      <xdr:rowOff>9526</xdr:rowOff>
    </xdr:from>
    <xdr:to>
      <xdr:col>44</xdr:col>
      <xdr:colOff>114300</xdr:colOff>
      <xdr:row>24</xdr:row>
      <xdr:rowOff>146683</xdr:rowOff>
    </xdr:to>
    <xdr:sp macro="" textlink="">
      <xdr:nvSpPr>
        <xdr:cNvPr id="20" name="Arrow: Bent-Up 19">
          <a:extLst>
            <a:ext uri="{FF2B5EF4-FFF2-40B4-BE49-F238E27FC236}">
              <a16:creationId xmlns:a16="http://schemas.microsoft.com/office/drawing/2014/main" id="{609F665E-C931-4CA0-ABF9-C4FB7F747E05}"/>
            </a:ext>
          </a:extLst>
        </xdr:cNvPr>
        <xdr:cNvSpPr/>
      </xdr:nvSpPr>
      <xdr:spPr>
        <a:xfrm rot="5400000">
          <a:off x="10685146" y="5716905"/>
          <a:ext cx="137157" cy="20955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50</xdr:col>
      <xdr:colOff>85725</xdr:colOff>
      <xdr:row>25</xdr:row>
      <xdr:rowOff>28576</xdr:rowOff>
    </xdr:from>
    <xdr:to>
      <xdr:col>51</xdr:col>
      <xdr:colOff>133350</xdr:colOff>
      <xdr:row>25</xdr:row>
      <xdr:rowOff>165733</xdr:rowOff>
    </xdr:to>
    <xdr:sp macro="" textlink="">
      <xdr:nvSpPr>
        <xdr:cNvPr id="21" name="Arrow: Bent-Up 20">
          <a:extLst>
            <a:ext uri="{FF2B5EF4-FFF2-40B4-BE49-F238E27FC236}">
              <a16:creationId xmlns:a16="http://schemas.microsoft.com/office/drawing/2014/main" id="{F37FC476-0291-43C1-96A3-591DD86BB0A2}"/>
            </a:ext>
          </a:extLst>
        </xdr:cNvPr>
        <xdr:cNvSpPr/>
      </xdr:nvSpPr>
      <xdr:spPr>
        <a:xfrm rot="5400000">
          <a:off x="11837671" y="5964555"/>
          <a:ext cx="137157" cy="20955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52</xdr:col>
      <xdr:colOff>95250</xdr:colOff>
      <xdr:row>26</xdr:row>
      <xdr:rowOff>38101</xdr:rowOff>
    </xdr:from>
    <xdr:to>
      <xdr:col>53</xdr:col>
      <xdr:colOff>142875</xdr:colOff>
      <xdr:row>26</xdr:row>
      <xdr:rowOff>175258</xdr:rowOff>
    </xdr:to>
    <xdr:sp macro="" textlink="">
      <xdr:nvSpPr>
        <xdr:cNvPr id="22" name="Arrow: Bent-Up 21">
          <a:extLst>
            <a:ext uri="{FF2B5EF4-FFF2-40B4-BE49-F238E27FC236}">
              <a16:creationId xmlns:a16="http://schemas.microsoft.com/office/drawing/2014/main" id="{9CBFF71E-3648-4310-B1E1-392303087C64}"/>
            </a:ext>
          </a:extLst>
        </xdr:cNvPr>
        <xdr:cNvSpPr/>
      </xdr:nvSpPr>
      <xdr:spPr>
        <a:xfrm rot="5400000">
          <a:off x="12171046" y="6202680"/>
          <a:ext cx="137157" cy="20955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54</xdr:col>
      <xdr:colOff>114300</xdr:colOff>
      <xdr:row>27</xdr:row>
      <xdr:rowOff>9528</xdr:rowOff>
    </xdr:from>
    <xdr:to>
      <xdr:col>55</xdr:col>
      <xdr:colOff>152400</xdr:colOff>
      <xdr:row>28</xdr:row>
      <xdr:rowOff>118109</xdr:rowOff>
    </xdr:to>
    <xdr:sp macro="" textlink="">
      <xdr:nvSpPr>
        <xdr:cNvPr id="23" name="Arrow: Bent-Up 22">
          <a:extLst>
            <a:ext uri="{FF2B5EF4-FFF2-40B4-BE49-F238E27FC236}">
              <a16:creationId xmlns:a16="http://schemas.microsoft.com/office/drawing/2014/main" id="{C53ACC7F-A699-48F4-9B7B-EEB84752C459}"/>
            </a:ext>
          </a:extLst>
        </xdr:cNvPr>
        <xdr:cNvSpPr/>
      </xdr:nvSpPr>
      <xdr:spPr>
        <a:xfrm rot="5400000">
          <a:off x="12409172" y="6583681"/>
          <a:ext cx="337181" cy="200025"/>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58</xdr:col>
      <xdr:colOff>85725</xdr:colOff>
      <xdr:row>29</xdr:row>
      <xdr:rowOff>38101</xdr:rowOff>
    </xdr:from>
    <xdr:to>
      <xdr:col>59</xdr:col>
      <xdr:colOff>133350</xdr:colOff>
      <xdr:row>29</xdr:row>
      <xdr:rowOff>175258</xdr:rowOff>
    </xdr:to>
    <xdr:sp macro="" textlink="">
      <xdr:nvSpPr>
        <xdr:cNvPr id="24" name="Arrow: Bent-Up 23">
          <a:extLst>
            <a:ext uri="{FF2B5EF4-FFF2-40B4-BE49-F238E27FC236}">
              <a16:creationId xmlns:a16="http://schemas.microsoft.com/office/drawing/2014/main" id="{CB4D2637-0F0A-47D2-A774-CFD458B1DFED}"/>
            </a:ext>
          </a:extLst>
        </xdr:cNvPr>
        <xdr:cNvSpPr/>
      </xdr:nvSpPr>
      <xdr:spPr>
        <a:xfrm rot="5400000">
          <a:off x="13133071" y="6964680"/>
          <a:ext cx="137157" cy="20955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61</xdr:col>
      <xdr:colOff>66675</xdr:colOff>
      <xdr:row>30</xdr:row>
      <xdr:rowOff>1</xdr:rowOff>
    </xdr:from>
    <xdr:to>
      <xdr:col>62</xdr:col>
      <xdr:colOff>114300</xdr:colOff>
      <xdr:row>30</xdr:row>
      <xdr:rowOff>137158</xdr:rowOff>
    </xdr:to>
    <xdr:sp macro="" textlink="">
      <xdr:nvSpPr>
        <xdr:cNvPr id="25" name="Arrow: Bent-Up 24">
          <a:extLst>
            <a:ext uri="{FF2B5EF4-FFF2-40B4-BE49-F238E27FC236}">
              <a16:creationId xmlns:a16="http://schemas.microsoft.com/office/drawing/2014/main" id="{41552081-80F4-4B29-9A85-9FB8D14F1951}"/>
            </a:ext>
          </a:extLst>
        </xdr:cNvPr>
        <xdr:cNvSpPr/>
      </xdr:nvSpPr>
      <xdr:spPr>
        <a:xfrm rot="5400000">
          <a:off x="13599796" y="7155180"/>
          <a:ext cx="137157" cy="209550"/>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63</xdr:col>
      <xdr:colOff>19050</xdr:colOff>
      <xdr:row>31</xdr:row>
      <xdr:rowOff>19055</xdr:rowOff>
    </xdr:from>
    <xdr:to>
      <xdr:col>63</xdr:col>
      <xdr:colOff>142875</xdr:colOff>
      <xdr:row>31</xdr:row>
      <xdr:rowOff>175261</xdr:rowOff>
    </xdr:to>
    <xdr:sp macro="" textlink="">
      <xdr:nvSpPr>
        <xdr:cNvPr id="26" name="Arrow: Bent-Up 25">
          <a:extLst>
            <a:ext uri="{FF2B5EF4-FFF2-40B4-BE49-F238E27FC236}">
              <a16:creationId xmlns:a16="http://schemas.microsoft.com/office/drawing/2014/main" id="{C43BFCC4-44CC-446D-8E66-FBDA02AB10D4}"/>
            </a:ext>
          </a:extLst>
        </xdr:cNvPr>
        <xdr:cNvSpPr/>
      </xdr:nvSpPr>
      <xdr:spPr>
        <a:xfrm rot="5400000">
          <a:off x="13823635" y="7455220"/>
          <a:ext cx="156206" cy="123825"/>
        </a:xfrm>
        <a:prstGeom prst="bentUpArrow">
          <a:avLst/>
        </a:prstGeom>
        <a:ln w="3175">
          <a:solidFill>
            <a:schemeClr val="bg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3"/>
  <sheetViews>
    <sheetView showGridLines="0" tabSelected="1" zoomScaleNormal="100" workbookViewId="0">
      <pane ySplit="7" topLeftCell="A32" activePane="bottomLeft" state="frozen"/>
      <selection pane="bottomLeft" activeCell="BH34" sqref="BH34"/>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154</v>
      </c>
      <c r="B1" s="46"/>
      <c r="C1" s="46"/>
      <c r="D1" s="46"/>
      <c r="E1" s="46"/>
      <c r="F1" s="46"/>
      <c r="I1" s="130"/>
      <c r="K1" s="162" t="s">
        <v>77</v>
      </c>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2">
      <c r="A2" s="51" t="s">
        <v>153</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74</v>
      </c>
      <c r="C4" s="167">
        <v>44440</v>
      </c>
      <c r="D4" s="167"/>
      <c r="E4" s="167"/>
      <c r="F4" s="110"/>
      <c r="G4" s="113" t="s">
        <v>73</v>
      </c>
      <c r="H4" s="127">
        <v>1</v>
      </c>
      <c r="I4" s="111"/>
      <c r="J4" s="49"/>
      <c r="K4" s="164" t="str">
        <f>"Week "&amp;(K6-($C$4-WEEKDAY($C$4,1)+2))/7+1</f>
        <v>Week 1</v>
      </c>
      <c r="L4" s="165"/>
      <c r="M4" s="165"/>
      <c r="N4" s="165"/>
      <c r="O4" s="165"/>
      <c r="P4" s="165"/>
      <c r="Q4" s="166"/>
      <c r="R4" s="164" t="str">
        <f>"Week "&amp;(R6-($C$4-WEEKDAY($C$4,1)+2))/7+1</f>
        <v>Week 2</v>
      </c>
      <c r="S4" s="165"/>
      <c r="T4" s="165"/>
      <c r="U4" s="165"/>
      <c r="V4" s="165"/>
      <c r="W4" s="165"/>
      <c r="X4" s="166"/>
      <c r="Y4" s="164" t="str">
        <f>"Week "&amp;(Y6-($C$4-WEEKDAY($C$4,1)+2))/7+1</f>
        <v>Week 3</v>
      </c>
      <c r="Z4" s="165"/>
      <c r="AA4" s="165"/>
      <c r="AB4" s="165"/>
      <c r="AC4" s="165"/>
      <c r="AD4" s="165"/>
      <c r="AE4" s="166"/>
      <c r="AF4" s="164" t="str">
        <f>"Week "&amp;(AF6-($C$4-WEEKDAY($C$4,1)+2))/7+1</f>
        <v>Week 4</v>
      </c>
      <c r="AG4" s="165"/>
      <c r="AH4" s="165"/>
      <c r="AI4" s="165"/>
      <c r="AJ4" s="165"/>
      <c r="AK4" s="165"/>
      <c r="AL4" s="166"/>
      <c r="AM4" s="164" t="str">
        <f>"Week "&amp;(AM6-($C$4-WEEKDAY($C$4,1)+2))/7+1</f>
        <v>Week 5</v>
      </c>
      <c r="AN4" s="165"/>
      <c r="AO4" s="165"/>
      <c r="AP4" s="165"/>
      <c r="AQ4" s="165"/>
      <c r="AR4" s="165"/>
      <c r="AS4" s="166"/>
      <c r="AT4" s="164" t="str">
        <f>"Week "&amp;(AT6-($C$4-WEEKDAY($C$4,1)+2))/7+1</f>
        <v>Week 6</v>
      </c>
      <c r="AU4" s="165"/>
      <c r="AV4" s="165"/>
      <c r="AW4" s="165"/>
      <c r="AX4" s="165"/>
      <c r="AY4" s="165"/>
      <c r="AZ4" s="166"/>
      <c r="BA4" s="164" t="str">
        <f>"Week "&amp;(BA6-($C$4-WEEKDAY($C$4,1)+2))/7+1</f>
        <v>Week 7</v>
      </c>
      <c r="BB4" s="165"/>
      <c r="BC4" s="165"/>
      <c r="BD4" s="165"/>
      <c r="BE4" s="165"/>
      <c r="BF4" s="165"/>
      <c r="BG4" s="166"/>
      <c r="BH4" s="164" t="str">
        <f>"Week "&amp;(BH6-($C$4-WEEKDAY($C$4,1)+2))/7+1</f>
        <v>Week 8</v>
      </c>
      <c r="BI4" s="165"/>
      <c r="BJ4" s="165"/>
      <c r="BK4" s="165"/>
      <c r="BL4" s="165"/>
      <c r="BM4" s="165"/>
      <c r="BN4" s="166"/>
    </row>
    <row r="5" spans="1:66" ht="17.25" customHeight="1" x14ac:dyDescent="0.2">
      <c r="A5" s="109"/>
      <c r="B5" s="113" t="s">
        <v>75</v>
      </c>
      <c r="C5" s="163" t="s">
        <v>136</v>
      </c>
      <c r="D5" s="163"/>
      <c r="E5" s="163"/>
      <c r="F5" s="112"/>
      <c r="G5" s="112"/>
      <c r="H5" s="112"/>
      <c r="I5" s="112"/>
      <c r="J5" s="49"/>
      <c r="K5" s="168">
        <f>K6</f>
        <v>44438</v>
      </c>
      <c r="L5" s="169"/>
      <c r="M5" s="169"/>
      <c r="N5" s="169"/>
      <c r="O5" s="169"/>
      <c r="P5" s="169"/>
      <c r="Q5" s="170"/>
      <c r="R5" s="168">
        <f>R6</f>
        <v>44445</v>
      </c>
      <c r="S5" s="169"/>
      <c r="T5" s="169"/>
      <c r="U5" s="169"/>
      <c r="V5" s="169"/>
      <c r="W5" s="169"/>
      <c r="X5" s="170"/>
      <c r="Y5" s="168">
        <f>Y6</f>
        <v>44452</v>
      </c>
      <c r="Z5" s="169"/>
      <c r="AA5" s="169"/>
      <c r="AB5" s="169"/>
      <c r="AC5" s="169"/>
      <c r="AD5" s="169"/>
      <c r="AE5" s="170"/>
      <c r="AF5" s="168">
        <f>AF6</f>
        <v>44459</v>
      </c>
      <c r="AG5" s="169"/>
      <c r="AH5" s="169"/>
      <c r="AI5" s="169"/>
      <c r="AJ5" s="169"/>
      <c r="AK5" s="169"/>
      <c r="AL5" s="170"/>
      <c r="AM5" s="168">
        <f>AM6</f>
        <v>44466</v>
      </c>
      <c r="AN5" s="169"/>
      <c r="AO5" s="169"/>
      <c r="AP5" s="169"/>
      <c r="AQ5" s="169"/>
      <c r="AR5" s="169"/>
      <c r="AS5" s="170"/>
      <c r="AT5" s="168">
        <f>AT6</f>
        <v>44473</v>
      </c>
      <c r="AU5" s="169"/>
      <c r="AV5" s="169"/>
      <c r="AW5" s="169"/>
      <c r="AX5" s="169"/>
      <c r="AY5" s="169"/>
      <c r="AZ5" s="170"/>
      <c r="BA5" s="168">
        <f>BA6</f>
        <v>44480</v>
      </c>
      <c r="BB5" s="169"/>
      <c r="BC5" s="169"/>
      <c r="BD5" s="169"/>
      <c r="BE5" s="169"/>
      <c r="BF5" s="169"/>
      <c r="BG5" s="170"/>
      <c r="BH5" s="168">
        <f>BH6</f>
        <v>44487</v>
      </c>
      <c r="BI5" s="169"/>
      <c r="BJ5" s="169"/>
      <c r="BK5" s="169"/>
      <c r="BL5" s="169"/>
      <c r="BM5" s="169"/>
      <c r="BN5" s="170"/>
    </row>
    <row r="6" spans="1:66" x14ac:dyDescent="0.2">
      <c r="A6" s="48"/>
      <c r="B6" s="49"/>
      <c r="C6" s="49"/>
      <c r="D6" s="50"/>
      <c r="E6" s="49"/>
      <c r="F6" s="49"/>
      <c r="G6" s="49"/>
      <c r="H6" s="49"/>
      <c r="I6" s="49"/>
      <c r="J6" s="49"/>
      <c r="K6" s="91">
        <f>C4-WEEKDAY(C4,1)+2+7*(H4-1)</f>
        <v>44438</v>
      </c>
      <c r="L6" s="82">
        <f t="shared" ref="L6:AQ6" si="0">K6+1</f>
        <v>44439</v>
      </c>
      <c r="M6" s="82">
        <f t="shared" si="0"/>
        <v>44440</v>
      </c>
      <c r="N6" s="82">
        <f t="shared" si="0"/>
        <v>44441</v>
      </c>
      <c r="O6" s="82">
        <f t="shared" si="0"/>
        <v>44442</v>
      </c>
      <c r="P6" s="82">
        <f t="shared" si="0"/>
        <v>44443</v>
      </c>
      <c r="Q6" s="92">
        <f t="shared" si="0"/>
        <v>44444</v>
      </c>
      <c r="R6" s="91">
        <f t="shared" si="0"/>
        <v>44445</v>
      </c>
      <c r="S6" s="82">
        <f t="shared" si="0"/>
        <v>44446</v>
      </c>
      <c r="T6" s="82">
        <f t="shared" si="0"/>
        <v>44447</v>
      </c>
      <c r="U6" s="82">
        <f t="shared" si="0"/>
        <v>44448</v>
      </c>
      <c r="V6" s="82">
        <f t="shared" si="0"/>
        <v>44449</v>
      </c>
      <c r="W6" s="82">
        <f t="shared" si="0"/>
        <v>44450</v>
      </c>
      <c r="X6" s="92">
        <f t="shared" si="0"/>
        <v>44451</v>
      </c>
      <c r="Y6" s="91">
        <f t="shared" si="0"/>
        <v>44452</v>
      </c>
      <c r="Z6" s="82">
        <f t="shared" si="0"/>
        <v>44453</v>
      </c>
      <c r="AA6" s="82">
        <f t="shared" si="0"/>
        <v>44454</v>
      </c>
      <c r="AB6" s="82">
        <f t="shared" si="0"/>
        <v>44455</v>
      </c>
      <c r="AC6" s="82">
        <f t="shared" si="0"/>
        <v>44456</v>
      </c>
      <c r="AD6" s="82">
        <f t="shared" si="0"/>
        <v>44457</v>
      </c>
      <c r="AE6" s="92">
        <f t="shared" si="0"/>
        <v>44458</v>
      </c>
      <c r="AF6" s="91">
        <f t="shared" si="0"/>
        <v>44459</v>
      </c>
      <c r="AG6" s="82">
        <f t="shared" si="0"/>
        <v>44460</v>
      </c>
      <c r="AH6" s="82">
        <f t="shared" si="0"/>
        <v>44461</v>
      </c>
      <c r="AI6" s="82">
        <f t="shared" si="0"/>
        <v>44462</v>
      </c>
      <c r="AJ6" s="82">
        <f t="shared" si="0"/>
        <v>44463</v>
      </c>
      <c r="AK6" s="82">
        <f t="shared" si="0"/>
        <v>44464</v>
      </c>
      <c r="AL6" s="92">
        <f t="shared" si="0"/>
        <v>44465</v>
      </c>
      <c r="AM6" s="91">
        <f t="shared" si="0"/>
        <v>44466</v>
      </c>
      <c r="AN6" s="82">
        <f t="shared" si="0"/>
        <v>44467</v>
      </c>
      <c r="AO6" s="82">
        <f t="shared" si="0"/>
        <v>44468</v>
      </c>
      <c r="AP6" s="82">
        <f t="shared" si="0"/>
        <v>44469</v>
      </c>
      <c r="AQ6" s="82">
        <f t="shared" si="0"/>
        <v>44470</v>
      </c>
      <c r="AR6" s="82">
        <f t="shared" ref="AR6:BN6" si="1">AQ6+1</f>
        <v>44471</v>
      </c>
      <c r="AS6" s="92">
        <f t="shared" si="1"/>
        <v>44472</v>
      </c>
      <c r="AT6" s="91">
        <f t="shared" si="1"/>
        <v>44473</v>
      </c>
      <c r="AU6" s="82">
        <f t="shared" si="1"/>
        <v>44474</v>
      </c>
      <c r="AV6" s="82">
        <f t="shared" si="1"/>
        <v>44475</v>
      </c>
      <c r="AW6" s="82">
        <f t="shared" si="1"/>
        <v>44476</v>
      </c>
      <c r="AX6" s="82">
        <f t="shared" si="1"/>
        <v>44477</v>
      </c>
      <c r="AY6" s="82">
        <f t="shared" si="1"/>
        <v>44478</v>
      </c>
      <c r="AZ6" s="92">
        <f t="shared" si="1"/>
        <v>44479</v>
      </c>
      <c r="BA6" s="91">
        <f t="shared" si="1"/>
        <v>44480</v>
      </c>
      <c r="BB6" s="82">
        <f t="shared" si="1"/>
        <v>44481</v>
      </c>
      <c r="BC6" s="82">
        <f t="shared" si="1"/>
        <v>44482</v>
      </c>
      <c r="BD6" s="82">
        <f t="shared" si="1"/>
        <v>44483</v>
      </c>
      <c r="BE6" s="82">
        <f t="shared" si="1"/>
        <v>44484</v>
      </c>
      <c r="BF6" s="82">
        <f t="shared" si="1"/>
        <v>44485</v>
      </c>
      <c r="BG6" s="92">
        <f t="shared" si="1"/>
        <v>44486</v>
      </c>
      <c r="BH6" s="91">
        <f t="shared" si="1"/>
        <v>44487</v>
      </c>
      <c r="BI6" s="82">
        <f t="shared" si="1"/>
        <v>44488</v>
      </c>
      <c r="BJ6" s="82">
        <f t="shared" si="1"/>
        <v>44489</v>
      </c>
      <c r="BK6" s="82">
        <f t="shared" si="1"/>
        <v>44490</v>
      </c>
      <c r="BL6" s="82">
        <f t="shared" si="1"/>
        <v>44491</v>
      </c>
      <c r="BM6" s="82">
        <f t="shared" si="1"/>
        <v>44492</v>
      </c>
      <c r="BN6" s="92">
        <f t="shared" si="1"/>
        <v>44493</v>
      </c>
    </row>
    <row r="7" spans="1:66" s="123" customFormat="1" ht="24.75" thickBot="1" x14ac:dyDescent="0.25">
      <c r="A7" s="115" t="s">
        <v>0</v>
      </c>
      <c r="B7" s="116" t="s">
        <v>65</v>
      </c>
      <c r="C7" s="117" t="s">
        <v>66</v>
      </c>
      <c r="D7" s="118" t="s">
        <v>72</v>
      </c>
      <c r="E7" s="119" t="s">
        <v>67</v>
      </c>
      <c r="F7" s="119" t="s">
        <v>68</v>
      </c>
      <c r="G7" s="117" t="s">
        <v>69</v>
      </c>
      <c r="H7" s="117" t="s">
        <v>70</v>
      </c>
      <c r="I7" s="117" t="s">
        <v>71</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137</v>
      </c>
      <c r="C8" s="85"/>
      <c r="D8" s="86"/>
      <c r="E8" s="87"/>
      <c r="F8" s="114" t="str">
        <f>IF(ISBLANK(E8)," - ",IF(G8=0,E8,E8+G8-1))</f>
        <v xml:space="preserve"> - </v>
      </c>
      <c r="G8" s="88"/>
      <c r="H8" s="89"/>
      <c r="I8" s="90" t="str">
        <f t="shared" ref="I8:I36"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138</v>
      </c>
      <c r="C9" s="60" t="s">
        <v>136</v>
      </c>
      <c r="D9" s="126"/>
      <c r="E9" s="99">
        <v>44440</v>
      </c>
      <c r="F9" s="100">
        <f>IF(ISBLANK(E9)," - ",IF(G9=0,E9,E9+G9-1))</f>
        <v>44442</v>
      </c>
      <c r="G9" s="61">
        <v>3</v>
      </c>
      <c r="H9" s="62">
        <v>1</v>
      </c>
      <c r="I9" s="63">
        <f>IF(OR(F9=0,E9=0)," - ",NETWORKDAYS(E9,F9))</f>
        <v>3</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139</v>
      </c>
      <c r="C10" s="60" t="s">
        <v>136</v>
      </c>
      <c r="D10" s="126"/>
      <c r="E10" s="99">
        <v>44443</v>
      </c>
      <c r="F10" s="100">
        <f>IF(ISBLANK(E10)," - ",IF(G10=0,E10,E10+G10-1))</f>
        <v>44446</v>
      </c>
      <c r="G10" s="61">
        <v>4</v>
      </c>
      <c r="H10" s="62">
        <v>1</v>
      </c>
      <c r="I10" s="63">
        <f t="shared" si="4"/>
        <v>2</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140</v>
      </c>
      <c r="C11" s="60" t="s">
        <v>136</v>
      </c>
      <c r="D11" s="126"/>
      <c r="E11" s="99">
        <v>44447</v>
      </c>
      <c r="F11" s="100">
        <f t="shared" ref="F11:F32" si="6">IF(ISBLANK(E11)," - ",IF(G11=0,E11,E11+G11-1))</f>
        <v>44449</v>
      </c>
      <c r="G11" s="61">
        <v>3</v>
      </c>
      <c r="H11" s="62">
        <v>0.6</v>
      </c>
      <c r="I11" s="63">
        <f t="shared" si="4"/>
        <v>3</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
        <v>141</v>
      </c>
      <c r="B12" s="125" t="s">
        <v>142</v>
      </c>
      <c r="C12" s="60" t="s">
        <v>136</v>
      </c>
      <c r="D12" s="126"/>
      <c r="E12" s="99">
        <v>44447</v>
      </c>
      <c r="F12" s="100">
        <f t="shared" si="6"/>
        <v>44448</v>
      </c>
      <c r="G12" s="61">
        <v>2</v>
      </c>
      <c r="H12" s="62">
        <v>0.2</v>
      </c>
      <c r="I12" s="63">
        <f t="shared" si="4"/>
        <v>2</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24" x14ac:dyDescent="0.2">
      <c r="A13" s="59">
        <v>1.4</v>
      </c>
      <c r="B13" s="125" t="s">
        <v>143</v>
      </c>
      <c r="C13" s="60" t="s">
        <v>136</v>
      </c>
      <c r="D13" s="126"/>
      <c r="E13" s="99">
        <v>44449</v>
      </c>
      <c r="F13" s="100">
        <f>IF(ISBLANK(E13)," - ",IF(G13=0,E13,E13+G13-1))</f>
        <v>44452</v>
      </c>
      <c r="G13" s="61">
        <v>4</v>
      </c>
      <c r="H13" s="62">
        <v>0</v>
      </c>
      <c r="I13" s="63">
        <f t="shared" si="4"/>
        <v>2</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v>1.4</v>
      </c>
      <c r="B14" s="125" t="s">
        <v>144</v>
      </c>
      <c r="C14" s="60" t="s">
        <v>136</v>
      </c>
      <c r="D14" s="126"/>
      <c r="E14" s="99">
        <v>44452</v>
      </c>
      <c r="F14" s="100">
        <f t="shared" si="6"/>
        <v>44453</v>
      </c>
      <c r="G14" s="61">
        <v>2</v>
      </c>
      <c r="H14" s="62">
        <v>0</v>
      </c>
      <c r="I14" s="63">
        <f t="shared" si="4"/>
        <v>2</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54" customFormat="1" ht="18" x14ac:dyDescent="0.2">
      <c r="A15" s="52">
        <v>2</v>
      </c>
      <c r="B15" s="53" t="s">
        <v>145</v>
      </c>
      <c r="D15" s="55"/>
      <c r="E15" s="101"/>
      <c r="F15" s="101" t="str">
        <f t="shared" si="6"/>
        <v xml:space="preserve"> - </v>
      </c>
      <c r="G15" s="56"/>
      <c r="H15" s="57"/>
      <c r="I15" s="58" t="str">
        <f t="shared" si="4"/>
        <v xml:space="preserve"> - </v>
      </c>
      <c r="J15" s="95"/>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row>
    <row r="16" spans="1:66" s="60" customFormat="1" ht="18" x14ac:dyDescent="0.2">
      <c r="A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125" t="s">
        <v>146</v>
      </c>
      <c r="C16" s="60" t="s">
        <v>136</v>
      </c>
      <c r="D16" s="126"/>
      <c r="E16" s="99">
        <v>44453</v>
      </c>
      <c r="F16" s="100">
        <f t="shared" si="6"/>
        <v>44455</v>
      </c>
      <c r="G16" s="61">
        <v>3</v>
      </c>
      <c r="H16" s="62">
        <v>0</v>
      </c>
      <c r="I16" s="63">
        <f t="shared" si="4"/>
        <v>3</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7" s="125" t="s">
        <v>148</v>
      </c>
      <c r="C17" s="60" t="s">
        <v>136</v>
      </c>
      <c r="D17" s="126"/>
      <c r="E17" s="99">
        <v>44453</v>
      </c>
      <c r="F17" s="100">
        <f t="shared" si="6"/>
        <v>44454</v>
      </c>
      <c r="G17" s="61">
        <v>2</v>
      </c>
      <c r="H17" s="62">
        <v>0</v>
      </c>
      <c r="I17" s="63">
        <f t="shared" si="4"/>
        <v>2</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60" customFormat="1" ht="18" x14ac:dyDescent="0.2">
      <c r="A1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8" s="125" t="s">
        <v>147</v>
      </c>
      <c r="C18" s="60" t="s">
        <v>136</v>
      </c>
      <c r="D18" s="126"/>
      <c r="E18" s="99">
        <v>44456</v>
      </c>
      <c r="F18" s="100">
        <f t="shared" si="6"/>
        <v>44456</v>
      </c>
      <c r="G18" s="61">
        <v>1</v>
      </c>
      <c r="H18" s="62">
        <v>0</v>
      </c>
      <c r="I18" s="63">
        <f t="shared" si="4"/>
        <v>1</v>
      </c>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125" t="s">
        <v>149</v>
      </c>
      <c r="C19" s="60" t="s">
        <v>136</v>
      </c>
      <c r="D19" s="126"/>
      <c r="E19" s="99">
        <v>44457</v>
      </c>
      <c r="F19" s="100">
        <f t="shared" si="6"/>
        <v>44459</v>
      </c>
      <c r="G19" s="61">
        <v>3</v>
      </c>
      <c r="H19" s="62">
        <v>0</v>
      </c>
      <c r="I19" s="63">
        <f t="shared" si="4"/>
        <v>1</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0" s="125" t="s">
        <v>150</v>
      </c>
      <c r="C20" s="60" t="s">
        <v>136</v>
      </c>
      <c r="D20" s="126"/>
      <c r="E20" s="99">
        <v>44460</v>
      </c>
      <c r="F20" s="100">
        <f t="shared" si="6"/>
        <v>44460</v>
      </c>
      <c r="G20" s="61">
        <v>1</v>
      </c>
      <c r="H20" s="62">
        <v>0</v>
      </c>
      <c r="I20" s="63">
        <f t="shared" si="4"/>
        <v>1</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54" customFormat="1" ht="18" x14ac:dyDescent="0.2">
      <c r="A21" s="52" t="str">
        <f>IF(ISERROR(VALUE(SUBSTITUTE(prevWBS,".",""))),"1",IF(ISERROR(FIND("`",SUBSTITUTE(prevWBS,".","`",1))),TEXT(VALUE(prevWBS)+1,"#"),TEXT(VALUE(LEFT(prevWBS,FIND("`",SUBSTITUTE(prevWBS,".","`",1))-1))+1,"#")))</f>
        <v>3</v>
      </c>
      <c r="B21" s="53" t="s">
        <v>152</v>
      </c>
      <c r="D21" s="55"/>
      <c r="E21" s="101"/>
      <c r="F21" s="101" t="str">
        <f t="shared" si="6"/>
        <v xml:space="preserve"> - </v>
      </c>
      <c r="G21" s="56"/>
      <c r="H21" s="57"/>
      <c r="I21" s="58" t="str">
        <f t="shared" si="4"/>
        <v xml:space="preserve"> - </v>
      </c>
      <c r="J21" s="95"/>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5" t="s">
        <v>155</v>
      </c>
      <c r="C22" s="60" t="s">
        <v>136</v>
      </c>
      <c r="D22" s="126"/>
      <c r="E22" s="99">
        <v>44461</v>
      </c>
      <c r="F22" s="100">
        <f t="shared" si="6"/>
        <v>44464</v>
      </c>
      <c r="G22" s="61">
        <v>4</v>
      </c>
      <c r="H22" s="62">
        <v>0</v>
      </c>
      <c r="I22" s="63">
        <f t="shared" si="4"/>
        <v>3</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5" t="s">
        <v>156</v>
      </c>
      <c r="C23" s="60" t="s">
        <v>136</v>
      </c>
      <c r="D23" s="126"/>
      <c r="E23" s="99">
        <v>44465</v>
      </c>
      <c r="F23" s="100">
        <f t="shared" si="6"/>
        <v>44468</v>
      </c>
      <c r="G23" s="61">
        <v>4</v>
      </c>
      <c r="H23" s="62">
        <v>0</v>
      </c>
      <c r="I23" s="63">
        <f t="shared" si="4"/>
        <v>3</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24" x14ac:dyDescent="0.2">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5" t="s">
        <v>157</v>
      </c>
      <c r="C24" s="60" t="s">
        <v>136</v>
      </c>
      <c r="D24" s="126"/>
      <c r="E24" s="99">
        <v>44469</v>
      </c>
      <c r="F24" s="100">
        <f t="shared" si="6"/>
        <v>44472</v>
      </c>
      <c r="G24" s="61">
        <v>4</v>
      </c>
      <c r="H24" s="62">
        <v>0</v>
      </c>
      <c r="I24" s="63">
        <f t="shared" si="4"/>
        <v>2</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5" t="s">
        <v>151</v>
      </c>
      <c r="C25" s="60" t="s">
        <v>136</v>
      </c>
      <c r="D25" s="126"/>
      <c r="E25" s="99">
        <v>44473</v>
      </c>
      <c r="F25" s="100">
        <f t="shared" si="6"/>
        <v>44479</v>
      </c>
      <c r="G25" s="61">
        <v>7</v>
      </c>
      <c r="H25" s="62">
        <v>0</v>
      </c>
      <c r="I25" s="63">
        <f t="shared" si="4"/>
        <v>5</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6" s="125" t="s">
        <v>158</v>
      </c>
      <c r="C26" s="60" t="s">
        <v>136</v>
      </c>
      <c r="D26" s="126"/>
      <c r="E26" s="99">
        <v>44480</v>
      </c>
      <c r="F26" s="100">
        <f t="shared" ref="F26:F27" si="7">IF(ISBLANK(E26)," - ",IF(G26=0,E26,E26+G26-1))</f>
        <v>44482</v>
      </c>
      <c r="G26" s="61">
        <v>3</v>
      </c>
      <c r="H26" s="62">
        <v>0</v>
      </c>
      <c r="I26" s="63">
        <f t="shared" ref="I26:I27" si="8">IF(OR(F26=0,E26=0)," - ",NETWORKDAYS(E26,F26))</f>
        <v>3</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27" s="125" t="s">
        <v>159</v>
      </c>
      <c r="C27" s="60" t="s">
        <v>136</v>
      </c>
      <c r="D27" s="126"/>
      <c r="E27" s="99">
        <v>44482</v>
      </c>
      <c r="F27" s="100">
        <f t="shared" si="7"/>
        <v>44483</v>
      </c>
      <c r="G27" s="61">
        <v>2</v>
      </c>
      <c r="H27" s="62">
        <v>0</v>
      </c>
      <c r="I27" s="63">
        <f t="shared" si="8"/>
        <v>2</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54" customFormat="1" ht="18" x14ac:dyDescent="0.2">
      <c r="A28" s="52" t="str">
        <f>IF(ISERROR(VALUE(SUBSTITUTE(prevWBS,".",""))),"1",IF(ISERROR(FIND("`",SUBSTITUTE(prevWBS,".","`",1))),TEXT(VALUE(prevWBS)+1,"#"),TEXT(VALUE(LEFT(prevWBS,FIND("`",SUBSTITUTE(prevWBS,".","`",1))-1))+1,"#")))</f>
        <v>4</v>
      </c>
      <c r="B28" s="53" t="s">
        <v>160</v>
      </c>
      <c r="D28" s="55"/>
      <c r="E28" s="101"/>
      <c r="F28" s="101" t="str">
        <f t="shared" si="6"/>
        <v xml:space="preserve"> - </v>
      </c>
      <c r="G28" s="56"/>
      <c r="H28" s="57"/>
      <c r="I28" s="58" t="str">
        <f t="shared" si="4"/>
        <v xml:space="preserve"> - </v>
      </c>
      <c r="J28" s="95"/>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8"/>
      <c r="BE28" s="108"/>
      <c r="BF28" s="108"/>
      <c r="BG28" s="108"/>
      <c r="BH28" s="108"/>
      <c r="BI28" s="108"/>
      <c r="BJ28" s="108"/>
      <c r="BK28" s="108"/>
      <c r="BL28" s="108"/>
      <c r="BM28" s="108"/>
      <c r="BN28" s="108"/>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5" t="s">
        <v>161</v>
      </c>
      <c r="C29" s="60" t="s">
        <v>136</v>
      </c>
      <c r="D29" s="126"/>
      <c r="E29" s="99">
        <v>44484</v>
      </c>
      <c r="F29" s="100">
        <f t="shared" si="6"/>
        <v>44487</v>
      </c>
      <c r="G29" s="61">
        <v>4</v>
      </c>
      <c r="H29" s="62">
        <v>0</v>
      </c>
      <c r="I29" s="63">
        <f t="shared" si="4"/>
        <v>2</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8"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5" t="s">
        <v>162</v>
      </c>
      <c r="C30" s="60" t="s">
        <v>136</v>
      </c>
      <c r="D30" s="126"/>
      <c r="E30" s="99">
        <v>44488</v>
      </c>
      <c r="F30" s="100">
        <f t="shared" si="6"/>
        <v>44490</v>
      </c>
      <c r="G30" s="61">
        <v>3</v>
      </c>
      <c r="H30" s="62">
        <v>0</v>
      </c>
      <c r="I30" s="63">
        <f t="shared" si="4"/>
        <v>3</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125" t="s">
        <v>163</v>
      </c>
      <c r="C31" s="60" t="s">
        <v>136</v>
      </c>
      <c r="D31" s="126"/>
      <c r="E31" s="99">
        <v>44491</v>
      </c>
      <c r="F31" s="100">
        <f t="shared" si="6"/>
        <v>44491</v>
      </c>
      <c r="G31" s="61">
        <v>1</v>
      </c>
      <c r="H31" s="62">
        <v>0</v>
      </c>
      <c r="I31" s="63">
        <f t="shared" si="4"/>
        <v>1</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2" s="125" t="s">
        <v>164</v>
      </c>
      <c r="C32" s="60" t="s">
        <v>136</v>
      </c>
      <c r="D32" s="126"/>
      <c r="E32" s="99">
        <v>44492</v>
      </c>
      <c r="F32" s="100">
        <f t="shared" si="6"/>
        <v>44494</v>
      </c>
      <c r="G32" s="61">
        <v>3</v>
      </c>
      <c r="H32" s="62">
        <v>0</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54" customFormat="1" ht="18" x14ac:dyDescent="0.2">
      <c r="A33" s="52" t="str">
        <f>IF(ISERROR(VALUE(SUBSTITUTE(prevWBS,".",""))),"1",IF(ISERROR(FIND("`",SUBSTITUTE(prevWBS,".","`",1))),TEXT(VALUE(prevWBS)+1,"#"),TEXT(VALUE(LEFT(prevWBS,FIND("`",SUBSTITUTE(prevWBS,".","`",1))-1))+1,"#")))</f>
        <v>5</v>
      </c>
      <c r="B33" s="53" t="s">
        <v>160</v>
      </c>
      <c r="D33" s="55"/>
      <c r="E33" s="101"/>
      <c r="F33" s="101" t="str">
        <f t="shared" ref="F33:F35" si="9">IF(ISBLANK(E33)," - ",IF(G33=0,E33,E33+G33-1))</f>
        <v xml:space="preserve"> - </v>
      </c>
      <c r="G33" s="56"/>
      <c r="H33" s="57"/>
      <c r="I33" s="58" t="str">
        <f t="shared" ref="I33:I35" si="10">IF(OR(F33=0,E33=0)," - ",NETWORKDAYS(E33,F33))</f>
        <v xml:space="preserve"> - </v>
      </c>
      <c r="J33" s="95"/>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125" t="s">
        <v>165</v>
      </c>
      <c r="C34" s="60" t="s">
        <v>136</v>
      </c>
      <c r="D34" s="126"/>
      <c r="E34" s="99">
        <v>44495</v>
      </c>
      <c r="F34" s="100">
        <f t="shared" si="9"/>
        <v>44498</v>
      </c>
      <c r="G34" s="61">
        <v>4</v>
      </c>
      <c r="H34" s="62">
        <v>0</v>
      </c>
      <c r="I34" s="63">
        <f t="shared" si="10"/>
        <v>4</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5" s="125" t="s">
        <v>166</v>
      </c>
      <c r="C35" s="60" t="s">
        <v>136</v>
      </c>
      <c r="D35" s="126"/>
      <c r="E35" s="99">
        <v>44499</v>
      </c>
      <c r="F35" s="100">
        <f t="shared" si="9"/>
        <v>44501</v>
      </c>
      <c r="G35" s="61">
        <v>3</v>
      </c>
      <c r="H35" s="62">
        <v>0</v>
      </c>
      <c r="I35" s="63">
        <f t="shared" si="10"/>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74" customFormat="1" ht="18" x14ac:dyDescent="0.2">
      <c r="A37" s="70" t="s">
        <v>1</v>
      </c>
      <c r="B37" s="71"/>
      <c r="C37" s="72"/>
      <c r="D37" s="72"/>
      <c r="E37" s="103"/>
      <c r="F37" s="103"/>
      <c r="G37" s="73"/>
      <c r="H37" s="73"/>
      <c r="I37" s="73"/>
      <c r="J37" s="97"/>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9" customFormat="1" ht="18" x14ac:dyDescent="0.2">
      <c r="A38" s="75" t="s">
        <v>37</v>
      </c>
      <c r="B38" s="76"/>
      <c r="C38" s="76"/>
      <c r="D38" s="76"/>
      <c r="E38" s="104"/>
      <c r="F38" s="104"/>
      <c r="G38" s="76"/>
      <c r="H38" s="76"/>
      <c r="I38" s="76"/>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128" t="str">
        <f>IF(ISERROR(VALUE(SUBSTITUTE(prevWBS,".",""))),"1",IF(ISERROR(FIND("`",SUBSTITUTE(prevWBS,".","`",1))),TEXT(VALUE(prevWBS)+1,"#"),TEXT(VALUE(LEFT(prevWBS,FIND("`",SUBSTITUTE(prevWBS,".","`",1))-1))+1,"#")))</f>
        <v>1</v>
      </c>
      <c r="B39" s="129" t="s">
        <v>76</v>
      </c>
      <c r="C39" s="77"/>
      <c r="D39" s="78"/>
      <c r="E39" s="99"/>
      <c r="F39" s="100" t="str">
        <f t="shared" ref="F39:F42" si="11">IF(ISBLANK(E39)," - ",IF(G39=0,E39,E39+G39-1))</f>
        <v xml:space="preserve"> - </v>
      </c>
      <c r="G39" s="61"/>
      <c r="H39" s="62"/>
      <c r="I39" s="79" t="str">
        <f>IF(OR(F39=0,E39=0)," - ",NETWORKDAYS(E39,F39))</f>
        <v xml:space="preserve"> - </v>
      </c>
      <c r="J39" s="98"/>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0" s="80" t="s">
        <v>62</v>
      </c>
      <c r="C40" s="80"/>
      <c r="D40" s="78"/>
      <c r="E40" s="99"/>
      <c r="F40" s="100" t="str">
        <f t="shared" si="11"/>
        <v xml:space="preserve"> - </v>
      </c>
      <c r="G40" s="61"/>
      <c r="H40" s="62"/>
      <c r="I40" s="79" t="str">
        <f t="shared" ref="I40:I42" si="12">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1" s="81" t="s">
        <v>63</v>
      </c>
      <c r="C41" s="80"/>
      <c r="D41" s="78"/>
      <c r="E41" s="99"/>
      <c r="F41" s="100" t="str">
        <f t="shared" si="11"/>
        <v xml:space="preserve"> - </v>
      </c>
      <c r="G41" s="61"/>
      <c r="H41" s="62"/>
      <c r="I41" s="79" t="str">
        <f t="shared" si="12"/>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2" s="81" t="s">
        <v>64</v>
      </c>
      <c r="C42" s="80"/>
      <c r="D42" s="78"/>
      <c r="E42" s="99"/>
      <c r="F42" s="100" t="str">
        <f t="shared" si="11"/>
        <v xml:space="preserve"> - </v>
      </c>
      <c r="G42" s="61"/>
      <c r="H42" s="62"/>
      <c r="I42" s="79" t="str">
        <f t="shared" si="12"/>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32" customFormat="1" x14ac:dyDescent="0.2">
      <c r="A43" s="161" t="str">
        <f>HYPERLINK("https://vertex42.link/HowToCreateAGanttChart","► Watch How to Create a Gantt Chart in Excel")</f>
        <v>► Watch How to Create a Gantt Chart in Excel</v>
      </c>
      <c r="B43" s="30"/>
      <c r="C43" s="30"/>
      <c r="D43" s="31"/>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5 H28:H32 H36:H42">
    <cfRule type="dataBar" priority="1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 priority="57">
      <formula>K$6=TODAY()</formula>
    </cfRule>
  </conditionalFormatting>
  <conditionalFormatting sqref="K8:BN25 K28:BN42">
    <cfRule type="expression" dxfId="9" priority="60">
      <formula>AND($E8&lt;=K$6,ROUNDDOWN(($F8-$E8+1)*$H8,0)+$E8-1&gt;=K$6)</formula>
    </cfRule>
    <cfRule type="expression" dxfId="8" priority="61">
      <formula>AND(NOT(ISBLANK($E8)),$E8&lt;=K$6,$F8&gt;=K$6)</formula>
    </cfRule>
  </conditionalFormatting>
  <conditionalFormatting sqref="K6:BN25 K28:BN32 K36:BN42">
    <cfRule type="expression" dxfId="7" priority="20">
      <formula>K$6=TODAY()</formula>
    </cfRule>
  </conditionalFormatting>
  <conditionalFormatting sqref="H27">
    <cfRule type="dataBar" priority="5">
      <dataBar>
        <cfvo type="num" val="0"/>
        <cfvo type="num" val="1"/>
        <color theme="0" tint="-0.34998626667073579"/>
      </dataBar>
      <extLst>
        <ext xmlns:x14="http://schemas.microsoft.com/office/spreadsheetml/2009/9/main" uri="{B025F937-C7B1-47D3-B67F-A62EFF666E3E}">
          <x14:id>{44E29B21-3719-404E-B23B-11816C123260}</x14:id>
        </ext>
      </extLst>
    </cfRule>
  </conditionalFormatting>
  <conditionalFormatting sqref="H26">
    <cfRule type="dataBar" priority="9">
      <dataBar>
        <cfvo type="num" val="0"/>
        <cfvo type="num" val="1"/>
        <color theme="0" tint="-0.34998626667073579"/>
      </dataBar>
      <extLst>
        <ext xmlns:x14="http://schemas.microsoft.com/office/spreadsheetml/2009/9/main" uri="{B025F937-C7B1-47D3-B67F-A62EFF666E3E}">
          <x14:id>{04E3E068-A959-4F50-9CA3-AAD9D6170E36}</x14:id>
        </ext>
      </extLst>
    </cfRule>
  </conditionalFormatting>
  <conditionalFormatting sqref="K26:BN26">
    <cfRule type="expression" dxfId="6" priority="11">
      <formula>AND($E26&lt;=K$6,ROUNDDOWN(($F26-$E26+1)*$H26,0)+$E26-1&gt;=K$6)</formula>
    </cfRule>
    <cfRule type="expression" dxfId="5" priority="12">
      <formula>AND(NOT(ISBLANK($E26)),$E26&lt;=K$6,$F26&gt;=K$6)</formula>
    </cfRule>
  </conditionalFormatting>
  <conditionalFormatting sqref="K26:BN26">
    <cfRule type="expression" dxfId="4" priority="10">
      <formula>K$6=TODAY()</formula>
    </cfRule>
  </conditionalFormatting>
  <conditionalFormatting sqref="H33:H35">
    <cfRule type="dataBar" priority="1">
      <dataBar>
        <cfvo type="num" val="0"/>
        <cfvo type="num" val="1"/>
        <color theme="0" tint="-0.34998626667073579"/>
      </dataBar>
      <extLst>
        <ext xmlns:x14="http://schemas.microsoft.com/office/spreadsheetml/2009/9/main" uri="{B025F937-C7B1-47D3-B67F-A62EFF666E3E}">
          <x14:id>{FA8FFE21-9944-4761-AB07-12AEE9CBCA49}</x14:id>
        </ext>
      </extLst>
    </cfRule>
  </conditionalFormatting>
  <conditionalFormatting sqref="K27:BN27">
    <cfRule type="expression" dxfId="3" priority="7">
      <formula>AND($E27&lt;=K$6,ROUNDDOWN(($F27-$E27+1)*$H27,0)+$E27-1&gt;=K$6)</formula>
    </cfRule>
    <cfRule type="expression" dxfId="2" priority="8">
      <formula>AND(NOT(ISBLANK($E27)),$E27&lt;=K$6,$F27&gt;=K$6)</formula>
    </cfRule>
  </conditionalFormatting>
  <conditionalFormatting sqref="K27:BN27">
    <cfRule type="expression" dxfId="1" priority="6">
      <formula>K$6=TODAY()</formula>
    </cfRule>
  </conditionalFormatting>
  <conditionalFormatting sqref="K33:BN35">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6:B36 A38:B38 E15 E21 E28 E36:H38 G15:H15 G21:H21 G28:H28 H19 G39 G40:G41 G42 H17 H18 H22:H25 H32 H29 H30 H31" unlockedFormula="1"/>
    <ignoredError sqref="A28 A2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H8:H25 H28:H32 H36:H42</xm:sqref>
        </x14:conditionalFormatting>
        <x14:conditionalFormatting xmlns:xm="http://schemas.microsoft.com/office/excel/2006/main">
          <x14:cfRule type="dataBar" id="{44E29B21-3719-404E-B23B-11816C123260}">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04E3E068-A959-4F50-9CA3-AAD9D6170E36}">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FA8FFE21-9944-4761-AB07-12AEE9CBCA49}">
            <x14:dataBar minLength="0" maxLength="100" gradient="0">
              <x14:cfvo type="num">
                <xm:f>0</xm:f>
              </x14:cfvo>
              <x14:cfvo type="num">
                <xm:f>1</xm:f>
              </x14:cfvo>
              <x14:negativeFillColor rgb="FFFF0000"/>
              <x14:axisColor rgb="FF000000"/>
            </x14:dataBar>
          </x14:cfRule>
          <xm:sqref>H33:H35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36" t="s">
        <v>48</v>
      </c>
      <c r="B2" s="9"/>
      <c r="C2" s="8"/>
    </row>
    <row r="3" spans="1:3" s="20" customFormat="1" x14ac:dyDescent="0.2">
      <c r="A3" s="8"/>
      <c r="B3" s="9"/>
      <c r="C3" s="8"/>
    </row>
    <row r="4" spans="1:3" s="8" customFormat="1" ht="18" x14ac:dyDescent="0.25">
      <c r="A4" s="131" t="s">
        <v>89</v>
      </c>
      <c r="B4" s="38"/>
    </row>
    <row r="5" spans="1:3" s="8" customFormat="1" ht="57" x14ac:dyDescent="0.2">
      <c r="B5" s="137" t="s">
        <v>78</v>
      </c>
    </row>
    <row r="7" spans="1:3" ht="28.5" x14ac:dyDescent="0.2">
      <c r="B7" s="137" t="s">
        <v>90</v>
      </c>
    </row>
    <row r="9" spans="1:3" ht="14.25" x14ac:dyDescent="0.2">
      <c r="B9" s="136" t="s">
        <v>60</v>
      </c>
    </row>
    <row r="11" spans="1:3" ht="28.5" x14ac:dyDescent="0.2">
      <c r="B11" s="135" t="s">
        <v>61</v>
      </c>
    </row>
    <row r="12" spans="1:3" s="20" customFormat="1" x14ac:dyDescent="0.2"/>
    <row r="13" spans="1:3" ht="18" x14ac:dyDescent="0.25">
      <c r="A13" s="171" t="s">
        <v>4</v>
      </c>
      <c r="B13" s="171"/>
    </row>
    <row r="14" spans="1:3" s="20" customFormat="1" x14ac:dyDescent="0.2"/>
    <row r="15" spans="1:3" s="132" customFormat="1" ht="18" x14ac:dyDescent="0.2">
      <c r="A15" s="140"/>
      <c r="B15" s="138" t="s">
        <v>81</v>
      </c>
    </row>
    <row r="16" spans="1:3" s="132" customFormat="1" ht="18" x14ac:dyDescent="0.2">
      <c r="A16" s="140"/>
      <c r="B16" s="139" t="s">
        <v>79</v>
      </c>
      <c r="C16" s="134" t="s">
        <v>3</v>
      </c>
    </row>
    <row r="17" spans="1:3" ht="18" x14ac:dyDescent="0.25">
      <c r="A17" s="141"/>
      <c r="B17" s="139" t="s">
        <v>83</v>
      </c>
    </row>
    <row r="18" spans="1:3" s="20" customFormat="1" ht="18" x14ac:dyDescent="0.25">
      <c r="A18" s="141"/>
      <c r="B18" s="139" t="s">
        <v>91</v>
      </c>
    </row>
    <row r="19" spans="1:3" s="41" customFormat="1" ht="18" x14ac:dyDescent="0.25">
      <c r="A19" s="144"/>
      <c r="B19" s="139" t="s">
        <v>92</v>
      </c>
    </row>
    <row r="20" spans="1:3" s="132" customFormat="1" ht="18" x14ac:dyDescent="0.2">
      <c r="A20" s="140"/>
      <c r="B20" s="138" t="s">
        <v>80</v>
      </c>
      <c r="C20" s="133" t="s">
        <v>2</v>
      </c>
    </row>
    <row r="21" spans="1:3" ht="18" x14ac:dyDescent="0.25">
      <c r="A21" s="141"/>
      <c r="B21" s="139" t="s">
        <v>82</v>
      </c>
    </row>
    <row r="22" spans="1:3" s="8" customFormat="1" ht="18" x14ac:dyDescent="0.25">
      <c r="A22" s="142"/>
      <c r="B22" s="143" t="s">
        <v>84</v>
      </c>
    </row>
    <row r="23" spans="1:3" s="8" customFormat="1" ht="18" x14ac:dyDescent="0.25">
      <c r="A23" s="142"/>
      <c r="B23" s="10"/>
    </row>
    <row r="24" spans="1:3" s="8" customFormat="1" ht="18" x14ac:dyDescent="0.25">
      <c r="A24" s="171" t="s">
        <v>85</v>
      </c>
      <c r="B24" s="171"/>
    </row>
    <row r="25" spans="1:3" s="8" customFormat="1" ht="43.5" x14ac:dyDescent="0.25">
      <c r="A25" s="142"/>
      <c r="B25" s="139" t="s">
        <v>93</v>
      </c>
    </row>
    <row r="26" spans="1:3" s="8" customFormat="1" ht="18" x14ac:dyDescent="0.25">
      <c r="A26" s="142"/>
      <c r="B26" s="139"/>
    </row>
    <row r="27" spans="1:3" s="8" customFormat="1" ht="18" x14ac:dyDescent="0.25">
      <c r="A27" s="142"/>
      <c r="B27" s="160" t="s">
        <v>97</v>
      </c>
    </row>
    <row r="28" spans="1:3" s="8" customFormat="1" ht="18" x14ac:dyDescent="0.25">
      <c r="A28" s="142"/>
      <c r="B28" s="139" t="s">
        <v>86</v>
      </c>
    </row>
    <row r="29" spans="1:3" s="8" customFormat="1" ht="28.5" x14ac:dyDescent="0.25">
      <c r="A29" s="142"/>
      <c r="B29" s="139" t="s">
        <v>88</v>
      </c>
    </row>
    <row r="30" spans="1:3" s="8" customFormat="1" ht="18" x14ac:dyDescent="0.25">
      <c r="A30" s="142"/>
      <c r="B30" s="139"/>
    </row>
    <row r="31" spans="1:3" s="8" customFormat="1" ht="18" x14ac:dyDescent="0.25">
      <c r="A31" s="142"/>
      <c r="B31" s="160" t="s">
        <v>94</v>
      </c>
    </row>
    <row r="32" spans="1:3" s="8" customFormat="1" ht="18" x14ac:dyDescent="0.25">
      <c r="A32" s="142"/>
      <c r="B32" s="139" t="s">
        <v>87</v>
      </c>
    </row>
    <row r="33" spans="1:2" s="8" customFormat="1" ht="18" x14ac:dyDescent="0.25">
      <c r="A33" s="142"/>
      <c r="B33" s="139" t="s">
        <v>95</v>
      </c>
    </row>
    <row r="34" spans="1:2" s="8" customFormat="1" ht="18" x14ac:dyDescent="0.25">
      <c r="A34" s="142"/>
      <c r="B34" s="10"/>
    </row>
    <row r="35" spans="1:2" s="8" customFormat="1" ht="28.5" x14ac:dyDescent="0.25">
      <c r="A35" s="142"/>
      <c r="B35" s="139" t="s">
        <v>132</v>
      </c>
    </row>
    <row r="36" spans="1:2" s="8" customFormat="1" ht="18" x14ac:dyDescent="0.25">
      <c r="A36" s="142"/>
      <c r="B36" s="145" t="s">
        <v>96</v>
      </c>
    </row>
    <row r="37" spans="1:2" s="8" customFormat="1" ht="18" x14ac:dyDescent="0.25">
      <c r="A37" s="142"/>
      <c r="B37" s="10"/>
    </row>
    <row r="38" spans="1:2" ht="18" x14ac:dyDescent="0.25">
      <c r="A38" s="171" t="s">
        <v>9</v>
      </c>
      <c r="B38" s="171"/>
    </row>
    <row r="39" spans="1:2" ht="28.5" x14ac:dyDescent="0.2">
      <c r="B39" s="139" t="s">
        <v>99</v>
      </c>
    </row>
    <row r="40" spans="1:2" s="20" customFormat="1" x14ac:dyDescent="0.2"/>
    <row r="41" spans="1:2" s="20" customFormat="1" ht="14.25" x14ac:dyDescent="0.2">
      <c r="B41" s="139" t="s">
        <v>100</v>
      </c>
    </row>
    <row r="42" spans="1:2" s="20" customFormat="1" x14ac:dyDescent="0.2"/>
    <row r="43" spans="1:2" s="20" customFormat="1" ht="28.5" x14ac:dyDescent="0.2">
      <c r="B43" s="139" t="s">
        <v>98</v>
      </c>
    </row>
    <row r="44" spans="1:2" s="20" customFormat="1" x14ac:dyDescent="0.2"/>
    <row r="45" spans="1:2" ht="28.5" x14ac:dyDescent="0.2">
      <c r="B45" s="139" t="s">
        <v>101</v>
      </c>
    </row>
    <row r="46" spans="1:2" x14ac:dyDescent="0.2">
      <c r="B46" s="21"/>
    </row>
    <row r="47" spans="1:2" ht="28.5" x14ac:dyDescent="0.2">
      <c r="B47" s="139" t="s">
        <v>102</v>
      </c>
    </row>
    <row r="48" spans="1:2" x14ac:dyDescent="0.2">
      <c r="B48" s="11"/>
    </row>
    <row r="49" spans="1:2" ht="18" x14ac:dyDescent="0.25">
      <c r="A49" s="171" t="s">
        <v>7</v>
      </c>
      <c r="B49" s="171"/>
    </row>
    <row r="50" spans="1:2" ht="28.5" x14ac:dyDescent="0.2">
      <c r="B50" s="139" t="s">
        <v>133</v>
      </c>
    </row>
    <row r="51" spans="1:2" x14ac:dyDescent="0.2">
      <c r="B51" s="11"/>
    </row>
    <row r="52" spans="1:2" ht="14.25" x14ac:dyDescent="0.2">
      <c r="A52" s="146" t="s">
        <v>10</v>
      </c>
      <c r="B52" s="139" t="s">
        <v>11</v>
      </c>
    </row>
    <row r="53" spans="1:2" ht="14.25" x14ac:dyDescent="0.2">
      <c r="A53" s="146" t="s">
        <v>12</v>
      </c>
      <c r="B53" s="139" t="s">
        <v>13</v>
      </c>
    </row>
    <row r="54" spans="1:2" ht="14.25" x14ac:dyDescent="0.2">
      <c r="A54" s="146" t="s">
        <v>14</v>
      </c>
      <c r="B54" s="139" t="s">
        <v>15</v>
      </c>
    </row>
    <row r="55" spans="1:2" ht="28.5" x14ac:dyDescent="0.2">
      <c r="A55" s="135"/>
      <c r="B55" s="139" t="s">
        <v>103</v>
      </c>
    </row>
    <row r="56" spans="1:2" ht="28.5" x14ac:dyDescent="0.2">
      <c r="A56" s="135"/>
      <c r="B56" s="139" t="s">
        <v>104</v>
      </c>
    </row>
    <row r="57" spans="1:2" ht="14.25" x14ac:dyDescent="0.2">
      <c r="A57" s="146" t="s">
        <v>16</v>
      </c>
      <c r="B57" s="139" t="s">
        <v>17</v>
      </c>
    </row>
    <row r="58" spans="1:2" ht="14.25" x14ac:dyDescent="0.2">
      <c r="A58" s="135"/>
      <c r="B58" s="139" t="s">
        <v>105</v>
      </c>
    </row>
    <row r="59" spans="1:2" ht="14.25" x14ac:dyDescent="0.2">
      <c r="A59" s="135"/>
      <c r="B59" s="139" t="s">
        <v>106</v>
      </c>
    </row>
    <row r="60" spans="1:2" ht="14.25" x14ac:dyDescent="0.2">
      <c r="A60" s="146" t="s">
        <v>18</v>
      </c>
      <c r="B60" s="139" t="s">
        <v>19</v>
      </c>
    </row>
    <row r="61" spans="1:2" ht="28.5" x14ac:dyDescent="0.2">
      <c r="A61" s="135"/>
      <c r="B61" s="139" t="s">
        <v>107</v>
      </c>
    </row>
    <row r="62" spans="1:2" ht="14.25" x14ac:dyDescent="0.2">
      <c r="A62" s="146" t="s">
        <v>108</v>
      </c>
      <c r="B62" s="139" t="s">
        <v>109</v>
      </c>
    </row>
    <row r="63" spans="1:2" ht="14.25" x14ac:dyDescent="0.2">
      <c r="A63" s="147"/>
      <c r="B63" s="139" t="s">
        <v>110</v>
      </c>
    </row>
    <row r="64" spans="1:2" s="20" customFormat="1" x14ac:dyDescent="0.2">
      <c r="B64" s="12"/>
    </row>
    <row r="65" spans="1:2" s="20" customFormat="1" ht="18" x14ac:dyDescent="0.25">
      <c r="A65" s="171" t="s">
        <v>8</v>
      </c>
      <c r="B65" s="171"/>
    </row>
    <row r="66" spans="1:2" s="20" customFormat="1" ht="42.75" x14ac:dyDescent="0.2">
      <c r="B66" s="139" t="s">
        <v>111</v>
      </c>
    </row>
    <row r="67" spans="1:2" s="20" customFormat="1" x14ac:dyDescent="0.2">
      <c r="B67" s="13"/>
    </row>
    <row r="68" spans="1:2" s="8" customFormat="1" ht="18" x14ac:dyDescent="0.25">
      <c r="A68" s="171" t="s">
        <v>5</v>
      </c>
      <c r="B68" s="171"/>
    </row>
    <row r="69" spans="1:2" s="20" customFormat="1" ht="15" x14ac:dyDescent="0.25">
      <c r="A69" s="154" t="s">
        <v>6</v>
      </c>
      <c r="B69" s="155" t="s">
        <v>112</v>
      </c>
    </row>
    <row r="70" spans="1:2" s="8" customFormat="1" ht="28.5" x14ac:dyDescent="0.2">
      <c r="A70" s="148"/>
      <c r="B70" s="153" t="s">
        <v>114</v>
      </c>
    </row>
    <row r="71" spans="1:2" s="8" customFormat="1" ht="14.25" x14ac:dyDescent="0.2">
      <c r="A71" s="148"/>
      <c r="B71" s="149"/>
    </row>
    <row r="72" spans="1:2" s="20" customFormat="1" ht="15" x14ac:dyDescent="0.25">
      <c r="A72" s="154" t="s">
        <v>6</v>
      </c>
      <c r="B72" s="155" t="s">
        <v>131</v>
      </c>
    </row>
    <row r="73" spans="1:2" s="8" customFormat="1" ht="28.5" x14ac:dyDescent="0.2">
      <c r="A73" s="148"/>
      <c r="B73" s="153" t="s">
        <v>135</v>
      </c>
    </row>
    <row r="74" spans="1:2" s="8" customFormat="1" ht="14.25" x14ac:dyDescent="0.2">
      <c r="A74" s="148"/>
      <c r="B74" s="149"/>
    </row>
    <row r="75" spans="1:2" ht="15" x14ac:dyDescent="0.25">
      <c r="A75" s="154" t="s">
        <v>6</v>
      </c>
      <c r="B75" s="157" t="s">
        <v>117</v>
      </c>
    </row>
    <row r="76" spans="1:2" s="8" customFormat="1" ht="42.75" x14ac:dyDescent="0.2">
      <c r="A76" s="148"/>
      <c r="B76" s="137" t="s">
        <v>134</v>
      </c>
    </row>
    <row r="77" spans="1:2" ht="14.25" x14ac:dyDescent="0.2">
      <c r="A77" s="147"/>
      <c r="B77" s="147"/>
    </row>
    <row r="78" spans="1:2" s="20" customFormat="1" ht="15" x14ac:dyDescent="0.25">
      <c r="A78" s="154" t="s">
        <v>6</v>
      </c>
      <c r="B78" s="157" t="s">
        <v>123</v>
      </c>
    </row>
    <row r="79" spans="1:2" s="8" customFormat="1" ht="28.5" x14ac:dyDescent="0.2">
      <c r="A79" s="148"/>
      <c r="B79" s="137" t="s">
        <v>118</v>
      </c>
    </row>
    <row r="80" spans="1:2" s="20" customFormat="1" ht="14.25" x14ac:dyDescent="0.2">
      <c r="A80" s="147"/>
      <c r="B80" s="147"/>
    </row>
    <row r="81" spans="1:2" ht="15" x14ac:dyDescent="0.25">
      <c r="A81" s="154" t="s">
        <v>6</v>
      </c>
      <c r="B81" s="157" t="s">
        <v>124</v>
      </c>
    </row>
    <row r="82" spans="1:2" s="8" customFormat="1" ht="14.25" x14ac:dyDescent="0.2">
      <c r="A82" s="148"/>
      <c r="B82" s="152" t="s">
        <v>119</v>
      </c>
    </row>
    <row r="83" spans="1:2" s="8" customFormat="1" ht="14.25" x14ac:dyDescent="0.2">
      <c r="A83" s="148"/>
      <c r="B83" s="152" t="s">
        <v>120</v>
      </c>
    </row>
    <row r="84" spans="1:2" s="8" customFormat="1" ht="14.25" x14ac:dyDescent="0.2">
      <c r="A84" s="148"/>
      <c r="B84" s="152" t="s">
        <v>121</v>
      </c>
    </row>
    <row r="85" spans="1:2" ht="15" x14ac:dyDescent="0.25">
      <c r="A85" s="147"/>
      <c r="B85" s="151"/>
    </row>
    <row r="86" spans="1:2" ht="15" x14ac:dyDescent="0.25">
      <c r="A86" s="154" t="s">
        <v>6</v>
      </c>
      <c r="B86" s="157" t="s">
        <v>125</v>
      </c>
    </row>
    <row r="87" spans="1:2" s="8" customFormat="1" ht="42.75" x14ac:dyDescent="0.2">
      <c r="A87" s="148"/>
      <c r="B87" s="137" t="s">
        <v>113</v>
      </c>
    </row>
    <row r="88" spans="1:2" s="8" customFormat="1" ht="14.25" x14ac:dyDescent="0.2">
      <c r="A88" s="148"/>
      <c r="B88" s="150" t="s">
        <v>115</v>
      </c>
    </row>
    <row r="89" spans="1:2" s="8" customFormat="1" ht="57" x14ac:dyDescent="0.2">
      <c r="A89" s="148"/>
      <c r="B89" s="156" t="s">
        <v>116</v>
      </c>
    </row>
    <row r="90" spans="1:2" ht="14.25" x14ac:dyDescent="0.2">
      <c r="A90" s="147"/>
      <c r="B90" s="147"/>
    </row>
    <row r="91" spans="1:2" ht="15" x14ac:dyDescent="0.25">
      <c r="A91" s="154" t="s">
        <v>6</v>
      </c>
      <c r="B91" s="159" t="s">
        <v>126</v>
      </c>
    </row>
    <row r="92" spans="1:2" ht="28.5" x14ac:dyDescent="0.2">
      <c r="A92" s="135"/>
      <c r="B92" s="152"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yaxinxing</cp:lastModifiedBy>
  <cp:lastPrinted>2018-02-12T20:25:38Z</cp:lastPrinted>
  <dcterms:created xsi:type="dcterms:W3CDTF">2010-06-09T16:05:03Z</dcterms:created>
  <dcterms:modified xsi:type="dcterms:W3CDTF">2021-09-20T00:54:01Z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