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ENOVO\Documents\FILE AYAH\QMS-RPS\"/>
    </mc:Choice>
  </mc:AlternateContent>
  <xr:revisionPtr revIDLastSave="0" documentId="13_ncr:1_{7D8FEC0E-DA00-42D4-B221-0514AE225F61}" xr6:coauthVersionLast="47" xr6:coauthVersionMax="47" xr10:uidLastSave="{00000000-0000-0000-0000-000000000000}"/>
  <bookViews>
    <workbookView xWindow="-120" yWindow="-120" windowWidth="20730" windowHeight="11760" tabRatio="821" firstSheet="5" activeTab="8" xr2:uid="{3E0BB4A5-A2F2-4F77-90D0-CC618403895E}"/>
  </bookViews>
  <sheets>
    <sheet name="Rekapitulasi" sheetId="3" r:id="rId1"/>
    <sheet name="DATA INDUK" sheetId="2" r:id="rId2"/>
    <sheet name="Excecutive Summary" sheetId="9" r:id="rId3"/>
    <sheet name="summary PP" sheetId="1" r:id="rId4"/>
    <sheet name="summary Strength" sheetId="5" r:id="rId5"/>
    <sheet name="summary of compression" sheetId="6" r:id="rId6"/>
    <sheet name="Summary CMP_CBR" sheetId="4" r:id="rId7"/>
    <sheet name="Q2-01" sheetId="7" r:id="rId8"/>
    <sheet name="QcV2-01" sheetId="10" r:id="rId9"/>
    <sheet name="QcV2-02" sheetId="11" r:id="rId10"/>
    <sheet name="Sheet1" sheetId="12" r:id="rId11"/>
    <sheet name="QcV2-02 (2)" sheetId="13" r:id="rId12"/>
  </sheets>
  <externalReferences>
    <externalReference r:id="rId13"/>
    <externalReference r:id="rId14"/>
    <externalReference r:id="rId15"/>
    <externalReference r:id="rId16"/>
    <externalReference r:id="rId17"/>
    <externalReference r:id="rId18"/>
    <externalReference r:id="rId19"/>
    <externalReference r:id="rId20"/>
  </externalReferences>
  <definedNames>
    <definedName name="_xlnm.Print_Area" localSheetId="2">'Excecutive Summary'!$A$1:$AB$82</definedName>
    <definedName name="_xlnm.Print_Area" localSheetId="0">Rekapitulasi!$A$1:$AJ$102</definedName>
    <definedName name="_xlnm.Print_Area" localSheetId="6">'Summary CMP_CBR'!$A$1:$AA$147</definedName>
    <definedName name="_xlnm.Print_Area" localSheetId="5">'summary of compression'!$A$1:$R$105</definedName>
    <definedName name="_xlnm.Print_Area" localSheetId="3">'summary PP'!$A$1:$T$111</definedName>
    <definedName name="_xlnm.Print_Area" localSheetId="4">'summary Strength'!$A$1:$X$100</definedName>
    <definedName name="TTD_">'Summary CMP_CBR'!$F$22</definedName>
    <definedName name="TTD_1ATB">INDIRECT('[1]WS-ATB'!$T$9)</definedName>
    <definedName name="TTD_1CBRS">INDIRECT('[1]WS-CBRSoaked'!$T$9)</definedName>
    <definedName name="TTD_1CBRU">INDIRECT('[1]WS-CBR unsoaked'!$T$9)</definedName>
    <definedName name="TTD_1CDR">INDIRECT('[1]WS_CD Residual '!$T$9)</definedName>
    <definedName name="TTD_1CMPM">INDIRECT('[1]WS-modified proctor'!$T$9)</definedName>
    <definedName name="TTD_1CMPS">INDIRECT('[1]WS-standard Proctor'!$T$9)</definedName>
    <definedName name="TTD_1CON">INDIRECT('[1]WS-Konsolidasi'!$T$9)</definedName>
    <definedName name="TTD_1DSCD">INDIRECT('[1]WS_DS-CD'!$T$9)</definedName>
    <definedName name="TTD_1DSUU">INDIRECT('[1]WS_DS-UU'!$T$9)</definedName>
    <definedName name="TTD_1PP">INDIRECT('[1]WS-PP'!$T$9)</definedName>
    <definedName name="TTD_1SH">INDIRECT('[1]WS-Sieve dan hidrometer'!$T$9)</definedName>
    <definedName name="TTD_1TCUM">INDIRECT('[1]WS-TRX-CU Multi'!$T$9)</definedName>
    <definedName name="TTD_1TCUN">INDIRECT('[1]WS-TRX-CU Normal'!$T$9)</definedName>
    <definedName name="TTD_1TUU">INDIRECT('[1]WS-TRX-UU'!$T$9)</definedName>
    <definedName name="TTD_1UCT">INDIRECT('[1]WS-UCT'!$T$9)</definedName>
    <definedName name="TTD_2ATB">INDIRECT('[1]WS-ATB'!$T$10)</definedName>
    <definedName name="TTD_2CBRS">INDIRECT('[1]WS-CBRSoaked'!$T$10)</definedName>
    <definedName name="TTD_2CBRU">INDIRECT('[1]WS-CBR unsoaked'!$T$10)</definedName>
    <definedName name="TTD_2CDR">INDIRECT('[1]WS_CD Residual '!$T$10)</definedName>
    <definedName name="TTD_2CMPM">INDIRECT('[1]WS-modified proctor'!$T$10)</definedName>
    <definedName name="TTD_2CMPS">INDIRECT('[1]WS-standard Proctor'!$T$10)</definedName>
    <definedName name="TTD_2CON">INDIRECT('[1]WS-Konsolidasi'!$T$10)</definedName>
    <definedName name="TTD_2DSCD">INDIRECT('[1]WS_DS-CD'!$T$10)</definedName>
    <definedName name="TTD_2DSUU">INDIRECT('[1]WS_DS-UU'!$T$10)</definedName>
    <definedName name="TTD_2PP">INDIRECT('[1]WS-PP'!$T$10)</definedName>
    <definedName name="TTD_2SH">INDIRECT('[1]WS-Sieve dan hidrometer'!$T$10)</definedName>
    <definedName name="TTD_2TCUM">INDIRECT('[1]WS-TRX-CU Multi'!$T$10)</definedName>
    <definedName name="TTD_2TCUN">INDIRECT('[1]WS-TRX-CU Normal'!$T$10)</definedName>
    <definedName name="TTD_2TUU">INDIRECT('[1]WS-TRX-UU'!$T$10)</definedName>
    <definedName name="TTD_2UCT">INDIRECT('[1]WS-UCT'!$T$10)</definedName>
    <definedName name="TTD_3ATB">INDIRECT('[1]WS-ATB'!$T$11)</definedName>
    <definedName name="TTD_3CBRS">INDIRECT('[1]WS-CBRSoaked'!$T$11)</definedName>
    <definedName name="TTD_3CBRU">INDIRECT('[1]WS-CBR unsoaked'!$T$11)</definedName>
    <definedName name="TTD_3CDR">INDIRECT('[1]WS_CD Residual '!$T$11)</definedName>
    <definedName name="TTD_3CMPM">INDIRECT('[1]WS-modified proctor'!$T$11)</definedName>
    <definedName name="TTD_3CON">INDIRECT('[1]WS-Konsolidasi'!$T$11)</definedName>
    <definedName name="TTD_3DSCD">INDIRECT('[1]WS_DS-CD'!$T$11)</definedName>
    <definedName name="TTD_3DSUU">INDIRECT('[1]WS_DS-UU'!$T$11)</definedName>
    <definedName name="TTD_3PP">INDIRECT('[1]WS-PP'!$T$11)</definedName>
    <definedName name="TTD_3SH">INDIRECT('[1]WS-Sieve dan hidrometer'!$T$11)</definedName>
    <definedName name="TTD_3TCUM">INDIRECT('[1]WS-TRX-CU Multi'!$T$11)</definedName>
    <definedName name="TTD_3TCUN">INDIRECT('[1]WS-TRX-CU Normal'!$T$11)</definedName>
    <definedName name="TTD_3TUU">INDIRECT('[1]WS-TRX-UU'!$T$11)</definedName>
    <definedName name="TTD_3UCT">INDIRECT('[1]WS-UCT'!$T$11)</definedName>
    <definedName name="TTD_CMPS">INDIRECT('[1]WS-standard Proctor'!$T$11)</definedName>
    <definedName name="X_UCS_Remoulded">OFFSET(#REF!,0,0,COUNT(#REF!),1)</definedName>
    <definedName name="X_UCS_Undisturbed">OFFSET(#REF!,0,0,COUNT(#REF!),1)</definedName>
    <definedName name="X_UU">OFFSET(#REF!,0,0,COUNT(#REF!),1)</definedName>
    <definedName name="X_UU_1kg">OFFSET(#REF!,0,0,COUNT(#REF!),1)</definedName>
    <definedName name="X_UU_2kg">OFFSET(#REF!,0,0,COUNT(#REF!),1)</definedName>
    <definedName name="Y_UCS_Remoulded">OFFSET(#REF!,0,0,COUNT(#REF!),1)</definedName>
    <definedName name="Y_UCS_Undisturbed">OFFSET(#REF!,0,0,COUNT(#REF!),1)</definedName>
    <definedName name="Y_UU">OFFSET(#REF!,0,0,COUNT(#REF!),1)</definedName>
    <definedName name="Y_UU_1kg">OFFSET(#REF!,0,0,COUNT(#REF!),1)</definedName>
    <definedName name="Y_UU_2kg">OFFSET(#REF!,0,0,COUNT(#REF!),1)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Q17" i="13" l="1"/>
  <c r="AP17" i="13"/>
  <c r="AO17" i="13"/>
  <c r="AN17" i="13"/>
  <c r="AQ16" i="13"/>
  <c r="AP16" i="13"/>
  <c r="AO16" i="13"/>
  <c r="AN16" i="13"/>
  <c r="AQ15" i="13"/>
  <c r="AP15" i="13"/>
  <c r="AO15" i="13"/>
  <c r="AN15" i="13"/>
  <c r="AQ14" i="13"/>
  <c r="AP14" i="13"/>
  <c r="AO14" i="13"/>
  <c r="AN14" i="13"/>
  <c r="AQ13" i="13"/>
  <c r="AO13" i="13"/>
  <c r="AR15" i="13"/>
  <c r="AS15" i="13" s="1"/>
  <c r="K20" i="11"/>
  <c r="J20" i="11"/>
  <c r="K19" i="11"/>
  <c r="J19" i="11"/>
  <c r="K18" i="11"/>
  <c r="J18" i="11"/>
  <c r="K17" i="11"/>
  <c r="J17" i="11"/>
  <c r="K16" i="11"/>
  <c r="J16" i="11"/>
  <c r="K15" i="11"/>
  <c r="J15" i="11"/>
  <c r="K14" i="11"/>
  <c r="J14" i="11"/>
  <c r="I20" i="11"/>
  <c r="I19" i="11"/>
  <c r="I18" i="11"/>
  <c r="I17" i="11"/>
  <c r="I16" i="11"/>
  <c r="I15" i="11"/>
  <c r="I14" i="11"/>
  <c r="H20" i="11"/>
  <c r="H19" i="11"/>
  <c r="H18" i="11"/>
  <c r="H17" i="11"/>
  <c r="H16" i="11"/>
  <c r="H15" i="11"/>
  <c r="H14" i="11"/>
  <c r="T19" i="11"/>
  <c r="U19" i="11"/>
  <c r="K18" i="13"/>
  <c r="AQ18" i="13" s="1"/>
  <c r="AB18" i="13"/>
  <c r="AE18" i="13"/>
  <c r="L18" i="13"/>
  <c r="AP18" i="13" s="1"/>
  <c r="H18" i="13"/>
  <c r="AN18" i="13" s="1"/>
  <c r="AR17" i="13" l="1"/>
  <c r="AS17" i="13" s="1"/>
  <c r="AR16" i="13"/>
  <c r="AS16" i="13" s="1"/>
  <c r="AO18" i="13"/>
  <c r="AR18" i="13" s="1"/>
  <c r="AS18" i="13" s="1"/>
  <c r="AR14" i="13"/>
  <c r="AS14" i="13" s="1"/>
  <c r="AB13" i="13"/>
  <c r="J13" i="13"/>
  <c r="AP13" i="13" l="1"/>
  <c r="AN13" i="13"/>
  <c r="AR13" i="13" s="1"/>
  <c r="AS13" i="13" s="1"/>
  <c r="E13" i="13" a="1"/>
  <c r="E13" i="13" s="1"/>
  <c r="D13" i="13" a="1"/>
  <c r="D13" i="13" s="1"/>
  <c r="C13" i="13" a="1"/>
  <c r="C13" i="13" s="1"/>
  <c r="B13" i="13" a="1"/>
  <c r="A13" i="13" s="1" a="1"/>
  <c r="A13" i="13" s="1"/>
  <c r="AL11" i="13"/>
  <c r="AK11" i="13"/>
  <c r="AJ11" i="13"/>
  <c r="AI11" i="13"/>
  <c r="AG11" i="13"/>
  <c r="AF11" i="13"/>
  <c r="AA11" i="13"/>
  <c r="Z11" i="13"/>
  <c r="Y11" i="13"/>
  <c r="X11" i="13"/>
  <c r="W11" i="13"/>
  <c r="V11" i="13"/>
  <c r="U11" i="13"/>
  <c r="T11" i="13"/>
  <c r="S11" i="13"/>
  <c r="R11" i="13"/>
  <c r="Q11" i="13"/>
  <c r="P11" i="13"/>
  <c r="O11" i="13"/>
  <c r="B4" i="13"/>
  <c r="AO20" i="11"/>
  <c r="BG34" i="10"/>
  <c r="BH34" i="10"/>
  <c r="BI34" i="10"/>
  <c r="BJ34" i="10"/>
  <c r="BK34" i="10"/>
  <c r="BL34" i="10"/>
  <c r="BM34" i="10"/>
  <c r="BN34" i="10"/>
  <c r="BO34" i="10"/>
  <c r="BP34" i="10"/>
  <c r="BQ34" i="10"/>
  <c r="BG35" i="10"/>
  <c r="BH35" i="10"/>
  <c r="BI35" i="10"/>
  <c r="BJ35" i="10"/>
  <c r="BK35" i="10"/>
  <c r="BL35" i="10"/>
  <c r="BM35" i="10"/>
  <c r="BN35" i="10"/>
  <c r="BO35" i="10"/>
  <c r="BP35" i="10"/>
  <c r="BQ35" i="10"/>
  <c r="BG36" i="10"/>
  <c r="BH36" i="10"/>
  <c r="BI36" i="10"/>
  <c r="BJ36" i="10"/>
  <c r="BK36" i="10"/>
  <c r="BL36" i="10"/>
  <c r="BM36" i="10"/>
  <c r="BN36" i="10"/>
  <c r="BO36" i="10"/>
  <c r="BP36" i="10"/>
  <c r="BQ36" i="10"/>
  <c r="BG37" i="10"/>
  <c r="BH37" i="10"/>
  <c r="BI37" i="10"/>
  <c r="BJ37" i="10"/>
  <c r="BK37" i="10"/>
  <c r="BL37" i="10"/>
  <c r="BM37" i="10"/>
  <c r="BN37" i="10"/>
  <c r="BO37" i="10"/>
  <c r="BP37" i="10"/>
  <c r="BQ37" i="10"/>
  <c r="BG38" i="10"/>
  <c r="BH38" i="10"/>
  <c r="BI38" i="10"/>
  <c r="BJ38" i="10"/>
  <c r="BK38" i="10"/>
  <c r="BL38" i="10"/>
  <c r="BM38" i="10"/>
  <c r="BN38" i="10"/>
  <c r="BO38" i="10"/>
  <c r="BP38" i="10"/>
  <c r="BQ38" i="10"/>
  <c r="BG39" i="10"/>
  <c r="BH39" i="10"/>
  <c r="BI39" i="10"/>
  <c r="BJ39" i="10"/>
  <c r="BK39" i="10"/>
  <c r="BL39" i="10"/>
  <c r="BM39" i="10"/>
  <c r="BN39" i="10"/>
  <c r="BO39" i="10"/>
  <c r="BP39" i="10"/>
  <c r="BQ39" i="10"/>
  <c r="BG40" i="10"/>
  <c r="BH40" i="10"/>
  <c r="BI40" i="10"/>
  <c r="BJ40" i="10"/>
  <c r="BK40" i="10"/>
  <c r="BL40" i="10"/>
  <c r="BM40" i="10"/>
  <c r="BN40" i="10"/>
  <c r="BO40" i="10"/>
  <c r="BP40" i="10"/>
  <c r="BQ40" i="10"/>
  <c r="BG41" i="10"/>
  <c r="BH41" i="10"/>
  <c r="BI41" i="10"/>
  <c r="BJ41" i="10"/>
  <c r="BK41" i="10"/>
  <c r="BL41" i="10"/>
  <c r="BM41" i="10"/>
  <c r="BN41" i="10"/>
  <c r="BO41" i="10"/>
  <c r="BP41" i="10"/>
  <c r="BQ41" i="10"/>
  <c r="BG42" i="10"/>
  <c r="BH42" i="10"/>
  <c r="BI42" i="10"/>
  <c r="BJ42" i="10"/>
  <c r="BK42" i="10"/>
  <c r="BL42" i="10"/>
  <c r="BM42" i="10"/>
  <c r="BN42" i="10"/>
  <c r="BO42" i="10"/>
  <c r="BP42" i="10"/>
  <c r="BQ42" i="10"/>
  <c r="BG43" i="10"/>
  <c r="BH43" i="10"/>
  <c r="BI43" i="10"/>
  <c r="BJ43" i="10"/>
  <c r="BK43" i="10"/>
  <c r="BL43" i="10"/>
  <c r="BM43" i="10"/>
  <c r="BN43" i="10"/>
  <c r="BO43" i="10"/>
  <c r="BP43" i="10"/>
  <c r="BQ43" i="10"/>
  <c r="BG44" i="10"/>
  <c r="BH44" i="10"/>
  <c r="BI44" i="10"/>
  <c r="BJ44" i="10"/>
  <c r="BK44" i="10"/>
  <c r="BL44" i="10"/>
  <c r="BM44" i="10"/>
  <c r="BN44" i="10"/>
  <c r="BO44" i="10"/>
  <c r="BP44" i="10"/>
  <c r="BQ44" i="10"/>
  <c r="BG45" i="10"/>
  <c r="BH45" i="10"/>
  <c r="BI45" i="10"/>
  <c r="BJ45" i="10"/>
  <c r="BK45" i="10"/>
  <c r="BL45" i="10"/>
  <c r="BM45" i="10"/>
  <c r="BN45" i="10"/>
  <c r="BO45" i="10"/>
  <c r="BP45" i="10"/>
  <c r="BQ45" i="10"/>
  <c r="BG46" i="10"/>
  <c r="BH46" i="10"/>
  <c r="BI46" i="10"/>
  <c r="BJ46" i="10"/>
  <c r="BK46" i="10"/>
  <c r="BL46" i="10"/>
  <c r="BM46" i="10"/>
  <c r="BN46" i="10"/>
  <c r="BO46" i="10"/>
  <c r="BP46" i="10"/>
  <c r="BQ46" i="10"/>
  <c r="BG47" i="10"/>
  <c r="BH47" i="10"/>
  <c r="BI47" i="10"/>
  <c r="BJ47" i="10"/>
  <c r="BK47" i="10"/>
  <c r="BL47" i="10"/>
  <c r="BM47" i="10"/>
  <c r="BN47" i="10"/>
  <c r="BO47" i="10"/>
  <c r="BP47" i="10"/>
  <c r="BQ47" i="10"/>
  <c r="BG48" i="10"/>
  <c r="BH48" i="10"/>
  <c r="BI48" i="10"/>
  <c r="BJ48" i="10"/>
  <c r="BK48" i="10"/>
  <c r="BL48" i="10"/>
  <c r="BM48" i="10"/>
  <c r="BN48" i="10"/>
  <c r="BO48" i="10"/>
  <c r="BP48" i="10"/>
  <c r="BQ48" i="10"/>
  <c r="BG49" i="10"/>
  <c r="BH49" i="10"/>
  <c r="BI49" i="10"/>
  <c r="BJ49" i="10"/>
  <c r="BK49" i="10"/>
  <c r="BL49" i="10"/>
  <c r="BM49" i="10"/>
  <c r="BN49" i="10"/>
  <c r="BO49" i="10"/>
  <c r="BP49" i="10"/>
  <c r="BQ49" i="10"/>
  <c r="BG50" i="10"/>
  <c r="BH50" i="10"/>
  <c r="BI50" i="10"/>
  <c r="BJ50" i="10"/>
  <c r="BK50" i="10"/>
  <c r="BL50" i="10"/>
  <c r="BM50" i="10"/>
  <c r="BN50" i="10"/>
  <c r="BO50" i="10"/>
  <c r="BP50" i="10"/>
  <c r="BQ50" i="10"/>
  <c r="BG51" i="10"/>
  <c r="BH51" i="10"/>
  <c r="BI51" i="10"/>
  <c r="BJ51" i="10"/>
  <c r="BK51" i="10"/>
  <c r="BL51" i="10"/>
  <c r="BM51" i="10"/>
  <c r="BN51" i="10"/>
  <c r="BO51" i="10"/>
  <c r="BP51" i="10"/>
  <c r="BQ51" i="10"/>
  <c r="BG52" i="10"/>
  <c r="BH52" i="10"/>
  <c r="BI52" i="10"/>
  <c r="BJ52" i="10"/>
  <c r="BK52" i="10"/>
  <c r="BL52" i="10"/>
  <c r="BM52" i="10"/>
  <c r="BN52" i="10"/>
  <c r="BO52" i="10"/>
  <c r="BP52" i="10"/>
  <c r="BQ52" i="10"/>
  <c r="BG53" i="10"/>
  <c r="BH53" i="10"/>
  <c r="BI53" i="10"/>
  <c r="BJ53" i="10"/>
  <c r="BK53" i="10"/>
  <c r="BL53" i="10"/>
  <c r="BM53" i="10"/>
  <c r="BN53" i="10"/>
  <c r="BO53" i="10"/>
  <c r="BP53" i="10"/>
  <c r="BQ53" i="10"/>
  <c r="BG54" i="10"/>
  <c r="BH54" i="10"/>
  <c r="BI54" i="10"/>
  <c r="BJ54" i="10"/>
  <c r="BK54" i="10"/>
  <c r="BL54" i="10"/>
  <c r="BM54" i="10"/>
  <c r="BN54" i="10"/>
  <c r="BO54" i="10"/>
  <c r="BP54" i="10"/>
  <c r="BQ54" i="10"/>
  <c r="BG55" i="10"/>
  <c r="BH55" i="10"/>
  <c r="BI55" i="10"/>
  <c r="BJ55" i="10"/>
  <c r="BK55" i="10"/>
  <c r="BL55" i="10"/>
  <c r="BM55" i="10"/>
  <c r="BN55" i="10"/>
  <c r="BO55" i="10"/>
  <c r="BP55" i="10"/>
  <c r="BQ55" i="10"/>
  <c r="BG56" i="10"/>
  <c r="BH56" i="10"/>
  <c r="BI56" i="10"/>
  <c r="BJ56" i="10"/>
  <c r="BK56" i="10"/>
  <c r="BL56" i="10"/>
  <c r="BM56" i="10"/>
  <c r="BN56" i="10"/>
  <c r="BO56" i="10"/>
  <c r="BP56" i="10"/>
  <c r="BQ56" i="10"/>
  <c r="BG57" i="10"/>
  <c r="BH57" i="10"/>
  <c r="BI57" i="10"/>
  <c r="BJ57" i="10"/>
  <c r="BK57" i="10"/>
  <c r="BL57" i="10"/>
  <c r="BM57" i="10"/>
  <c r="BN57" i="10"/>
  <c r="BO57" i="10"/>
  <c r="BP57" i="10"/>
  <c r="BQ57" i="10"/>
  <c r="BG58" i="10"/>
  <c r="BH58" i="10"/>
  <c r="BI58" i="10"/>
  <c r="BJ58" i="10"/>
  <c r="BK58" i="10"/>
  <c r="BL58" i="10"/>
  <c r="BM58" i="10"/>
  <c r="BN58" i="10"/>
  <c r="BO58" i="10"/>
  <c r="BP58" i="10"/>
  <c r="BQ58" i="10"/>
  <c r="BG59" i="10"/>
  <c r="BH59" i="10"/>
  <c r="BI59" i="10"/>
  <c r="BJ59" i="10"/>
  <c r="BK59" i="10"/>
  <c r="BL59" i="10"/>
  <c r="BM59" i="10"/>
  <c r="BN59" i="10"/>
  <c r="BO59" i="10"/>
  <c r="BP59" i="10"/>
  <c r="BQ59" i="10"/>
  <c r="BG60" i="10"/>
  <c r="BH60" i="10"/>
  <c r="BI60" i="10"/>
  <c r="BJ60" i="10"/>
  <c r="BK60" i="10"/>
  <c r="BL60" i="10"/>
  <c r="BM60" i="10"/>
  <c r="BN60" i="10"/>
  <c r="BO60" i="10"/>
  <c r="BP60" i="10"/>
  <c r="BQ60" i="10"/>
  <c r="BG61" i="10"/>
  <c r="BH61" i="10"/>
  <c r="BI61" i="10"/>
  <c r="BJ61" i="10"/>
  <c r="BK61" i="10"/>
  <c r="BL61" i="10"/>
  <c r="BM61" i="10"/>
  <c r="BN61" i="10"/>
  <c r="BO61" i="10"/>
  <c r="BP61" i="10"/>
  <c r="BQ61" i="10"/>
  <c r="BG62" i="10"/>
  <c r="BH62" i="10"/>
  <c r="BI62" i="10"/>
  <c r="BJ62" i="10"/>
  <c r="BK62" i="10"/>
  <c r="BL62" i="10"/>
  <c r="BM62" i="10"/>
  <c r="BN62" i="10"/>
  <c r="BO62" i="10"/>
  <c r="BP62" i="10"/>
  <c r="BQ62" i="10"/>
  <c r="BG63" i="10"/>
  <c r="BH63" i="10"/>
  <c r="BI63" i="10"/>
  <c r="BJ63" i="10"/>
  <c r="BK63" i="10"/>
  <c r="BL63" i="10"/>
  <c r="BM63" i="10"/>
  <c r="BN63" i="10"/>
  <c r="BO63" i="10"/>
  <c r="BP63" i="10"/>
  <c r="BQ63" i="10"/>
  <c r="AN20" i="11"/>
  <c r="AV19" i="11"/>
  <c r="AU19" i="11"/>
  <c r="P20" i="11"/>
  <c r="O20" i="11"/>
  <c r="N20" i="11"/>
  <c r="M20" i="11"/>
  <c r="B13" i="13" l="1"/>
  <c r="AS19" i="11"/>
  <c r="L22" i="6"/>
  <c r="J22" i="6"/>
  <c r="K22" i="6"/>
  <c r="I22" i="6"/>
  <c r="V26" i="5"/>
  <c r="U26" i="5"/>
  <c r="V19" i="11"/>
  <c r="W19" i="11"/>
  <c r="R25" i="1"/>
  <c r="Q25" i="1"/>
  <c r="P25" i="1"/>
  <c r="O25" i="1"/>
  <c r="P19" i="11"/>
  <c r="O19" i="11"/>
  <c r="N19" i="11"/>
  <c r="M19" i="11"/>
  <c r="S19" i="11"/>
  <c r="R19" i="11"/>
  <c r="Q19" i="11"/>
  <c r="M25" i="1"/>
  <c r="L25" i="1"/>
  <c r="K25" i="1"/>
  <c r="K19" i="10" s="1"/>
  <c r="L19" i="10"/>
  <c r="M19" i="10"/>
  <c r="J25" i="1"/>
  <c r="I25" i="1"/>
  <c r="H25" i="1"/>
  <c r="G25" i="1"/>
  <c r="V25" i="5"/>
  <c r="U25" i="5"/>
  <c r="AO18" i="11"/>
  <c r="AN18" i="11"/>
  <c r="H38" i="11"/>
  <c r="H37" i="11"/>
  <c r="H36" i="11"/>
  <c r="H35" i="11"/>
  <c r="H34" i="11"/>
  <c r="H33" i="11"/>
  <c r="H32" i="11"/>
  <c r="H31" i="11"/>
  <c r="H30" i="11"/>
  <c r="H29" i="11"/>
  <c r="H28" i="11"/>
  <c r="H27" i="11"/>
  <c r="H26" i="11"/>
  <c r="H25" i="11"/>
  <c r="H24" i="11"/>
  <c r="H23" i="11"/>
  <c r="H22" i="11"/>
  <c r="H21" i="11"/>
  <c r="P18" i="11"/>
  <c r="O18" i="11"/>
  <c r="N18" i="11"/>
  <c r="M18" i="11"/>
  <c r="J24" i="1"/>
  <c r="I24" i="1"/>
  <c r="H24" i="1"/>
  <c r="G24" i="1"/>
  <c r="AO17" i="11"/>
  <c r="AN17" i="11"/>
  <c r="V24" i="5"/>
  <c r="U24" i="5"/>
  <c r="P17" i="11"/>
  <c r="O17" i="11"/>
  <c r="M17" i="11"/>
  <c r="H23" i="1"/>
  <c r="J23" i="1"/>
  <c r="I23" i="1"/>
  <c r="G23" i="1"/>
  <c r="DC63" i="10" l="1"/>
  <c r="DB63" i="10"/>
  <c r="DA63" i="10"/>
  <c r="CZ63" i="10"/>
  <c r="CY63" i="10"/>
  <c r="CX63" i="10"/>
  <c r="CW63" i="10"/>
  <c r="CV63" i="10"/>
  <c r="CU63" i="10"/>
  <c r="DC62" i="10"/>
  <c r="DB62" i="10"/>
  <c r="DA62" i="10"/>
  <c r="CZ62" i="10"/>
  <c r="CY62" i="10"/>
  <c r="CX62" i="10"/>
  <c r="CW62" i="10"/>
  <c r="CV62" i="10"/>
  <c r="CU62" i="10"/>
  <c r="DC61" i="10"/>
  <c r="DB61" i="10"/>
  <c r="DA61" i="10"/>
  <c r="CZ61" i="10"/>
  <c r="CY61" i="10"/>
  <c r="CX61" i="10"/>
  <c r="CW61" i="10"/>
  <c r="CV61" i="10"/>
  <c r="CU61" i="10"/>
  <c r="DC60" i="10"/>
  <c r="DB60" i="10"/>
  <c r="DA60" i="10"/>
  <c r="CZ60" i="10"/>
  <c r="CY60" i="10"/>
  <c r="CX60" i="10"/>
  <c r="CW60" i="10"/>
  <c r="CV60" i="10"/>
  <c r="CU60" i="10"/>
  <c r="DC59" i="10"/>
  <c r="DB59" i="10"/>
  <c r="DA59" i="10"/>
  <c r="CZ59" i="10"/>
  <c r="CY59" i="10"/>
  <c r="CX59" i="10"/>
  <c r="CW59" i="10"/>
  <c r="CV59" i="10"/>
  <c r="CU59" i="10"/>
  <c r="DC58" i="10"/>
  <c r="DB58" i="10"/>
  <c r="DA58" i="10"/>
  <c r="CZ58" i="10"/>
  <c r="CY58" i="10"/>
  <c r="CX58" i="10"/>
  <c r="CW58" i="10"/>
  <c r="CV58" i="10"/>
  <c r="CU58" i="10"/>
  <c r="DC57" i="10"/>
  <c r="DB57" i="10"/>
  <c r="DA57" i="10"/>
  <c r="CZ57" i="10"/>
  <c r="CY57" i="10"/>
  <c r="CX57" i="10"/>
  <c r="CW57" i="10"/>
  <c r="CV57" i="10"/>
  <c r="CU57" i="10"/>
  <c r="DC56" i="10"/>
  <c r="DB56" i="10"/>
  <c r="DA56" i="10"/>
  <c r="CZ56" i="10"/>
  <c r="CY56" i="10"/>
  <c r="CX56" i="10"/>
  <c r="CW56" i="10"/>
  <c r="CV56" i="10"/>
  <c r="CU56" i="10"/>
  <c r="DC55" i="10"/>
  <c r="DB55" i="10"/>
  <c r="DA55" i="10"/>
  <c r="CZ55" i="10"/>
  <c r="CY55" i="10"/>
  <c r="CX55" i="10"/>
  <c r="CW55" i="10"/>
  <c r="CV55" i="10"/>
  <c r="CU55" i="10"/>
  <c r="DC54" i="10"/>
  <c r="DB54" i="10"/>
  <c r="DA54" i="10"/>
  <c r="CZ54" i="10"/>
  <c r="CY54" i="10"/>
  <c r="CX54" i="10"/>
  <c r="CW54" i="10"/>
  <c r="CV54" i="10"/>
  <c r="CU54" i="10"/>
  <c r="DC53" i="10"/>
  <c r="DB53" i="10"/>
  <c r="DA53" i="10"/>
  <c r="CZ53" i="10"/>
  <c r="CY53" i="10"/>
  <c r="CX53" i="10"/>
  <c r="CW53" i="10"/>
  <c r="CV53" i="10"/>
  <c r="CU53" i="10"/>
  <c r="DC52" i="10"/>
  <c r="DB52" i="10"/>
  <c r="DA52" i="10"/>
  <c r="CZ52" i="10"/>
  <c r="CY52" i="10"/>
  <c r="CX52" i="10"/>
  <c r="CW52" i="10"/>
  <c r="CV52" i="10"/>
  <c r="CU52" i="10"/>
  <c r="DC51" i="10"/>
  <c r="DB51" i="10"/>
  <c r="DA51" i="10"/>
  <c r="CZ51" i="10"/>
  <c r="CY51" i="10"/>
  <c r="CX51" i="10"/>
  <c r="CW51" i="10"/>
  <c r="CV51" i="10"/>
  <c r="CU51" i="10"/>
  <c r="DC50" i="10"/>
  <c r="DB50" i="10"/>
  <c r="DA50" i="10"/>
  <c r="CZ50" i="10"/>
  <c r="CY50" i="10"/>
  <c r="CX50" i="10"/>
  <c r="CW50" i="10"/>
  <c r="CV50" i="10"/>
  <c r="CU50" i="10"/>
  <c r="DC49" i="10"/>
  <c r="DB49" i="10"/>
  <c r="DA49" i="10"/>
  <c r="CZ49" i="10"/>
  <c r="CY49" i="10"/>
  <c r="CX49" i="10"/>
  <c r="CW49" i="10"/>
  <c r="CV49" i="10"/>
  <c r="CU49" i="10"/>
  <c r="DC48" i="10"/>
  <c r="DB48" i="10"/>
  <c r="DA48" i="10"/>
  <c r="CZ48" i="10"/>
  <c r="CY48" i="10"/>
  <c r="CX48" i="10"/>
  <c r="CW48" i="10"/>
  <c r="CV48" i="10"/>
  <c r="CU48" i="10"/>
  <c r="DC47" i="10"/>
  <c r="DB47" i="10"/>
  <c r="DA47" i="10"/>
  <c r="CZ47" i="10"/>
  <c r="CY47" i="10"/>
  <c r="CX47" i="10"/>
  <c r="CW47" i="10"/>
  <c r="CV47" i="10"/>
  <c r="CU47" i="10"/>
  <c r="DC46" i="10"/>
  <c r="DB46" i="10"/>
  <c r="DA46" i="10"/>
  <c r="CZ46" i="10"/>
  <c r="CY46" i="10"/>
  <c r="CX46" i="10"/>
  <c r="CW46" i="10"/>
  <c r="CV46" i="10"/>
  <c r="CU46" i="10"/>
  <c r="DC45" i="10"/>
  <c r="DB45" i="10"/>
  <c r="DA45" i="10"/>
  <c r="CZ45" i="10"/>
  <c r="CY45" i="10"/>
  <c r="CX45" i="10"/>
  <c r="CW45" i="10"/>
  <c r="CV45" i="10"/>
  <c r="CU45" i="10"/>
  <c r="DC44" i="10"/>
  <c r="DB44" i="10"/>
  <c r="DA44" i="10"/>
  <c r="CZ44" i="10"/>
  <c r="CY44" i="10"/>
  <c r="CX44" i="10"/>
  <c r="CW44" i="10"/>
  <c r="CV44" i="10"/>
  <c r="CU44" i="10"/>
  <c r="DC43" i="10"/>
  <c r="DB43" i="10"/>
  <c r="DA43" i="10"/>
  <c r="CZ43" i="10"/>
  <c r="CY43" i="10"/>
  <c r="CX43" i="10"/>
  <c r="CW43" i="10"/>
  <c r="CV43" i="10"/>
  <c r="CU43" i="10"/>
  <c r="DC42" i="10"/>
  <c r="DB42" i="10"/>
  <c r="DA42" i="10"/>
  <c r="CZ42" i="10"/>
  <c r="CY42" i="10"/>
  <c r="CX42" i="10"/>
  <c r="CW42" i="10"/>
  <c r="CV42" i="10"/>
  <c r="CU42" i="10"/>
  <c r="DC41" i="10"/>
  <c r="DB41" i="10"/>
  <c r="DA41" i="10"/>
  <c r="CZ41" i="10"/>
  <c r="CY41" i="10"/>
  <c r="CX41" i="10"/>
  <c r="CW41" i="10"/>
  <c r="CV41" i="10"/>
  <c r="CU41" i="10"/>
  <c r="DC40" i="10"/>
  <c r="DB40" i="10"/>
  <c r="DA40" i="10"/>
  <c r="CZ40" i="10"/>
  <c r="CY40" i="10"/>
  <c r="CX40" i="10"/>
  <c r="CW40" i="10"/>
  <c r="CV40" i="10"/>
  <c r="CU40" i="10"/>
  <c r="DC39" i="10"/>
  <c r="DB39" i="10"/>
  <c r="DA39" i="10"/>
  <c r="CZ39" i="10"/>
  <c r="CY39" i="10"/>
  <c r="CX39" i="10"/>
  <c r="CW39" i="10"/>
  <c r="CV39" i="10"/>
  <c r="CU39" i="10"/>
  <c r="CS63" i="10"/>
  <c r="CR63" i="10"/>
  <c r="CQ63" i="10"/>
  <c r="CP63" i="10"/>
  <c r="CS62" i="10"/>
  <c r="CR62" i="10"/>
  <c r="CQ62" i="10"/>
  <c r="CP62" i="10"/>
  <c r="CS61" i="10"/>
  <c r="CR61" i="10"/>
  <c r="CQ61" i="10"/>
  <c r="CP61" i="10"/>
  <c r="CS60" i="10"/>
  <c r="CR60" i="10"/>
  <c r="CQ60" i="10"/>
  <c r="CP60" i="10"/>
  <c r="CS59" i="10"/>
  <c r="CR59" i="10"/>
  <c r="CQ59" i="10"/>
  <c r="CP59" i="10"/>
  <c r="CS58" i="10"/>
  <c r="CR58" i="10"/>
  <c r="CQ58" i="10"/>
  <c r="CP58" i="10"/>
  <c r="CS57" i="10"/>
  <c r="CR57" i="10"/>
  <c r="CQ57" i="10"/>
  <c r="CP57" i="10"/>
  <c r="CS56" i="10"/>
  <c r="CR56" i="10"/>
  <c r="CQ56" i="10"/>
  <c r="CP56" i="10"/>
  <c r="CS55" i="10"/>
  <c r="CR55" i="10"/>
  <c r="CQ55" i="10"/>
  <c r="CP55" i="10"/>
  <c r="CS54" i="10"/>
  <c r="CR54" i="10"/>
  <c r="CQ54" i="10"/>
  <c r="CP54" i="10"/>
  <c r="CS53" i="10"/>
  <c r="CR53" i="10"/>
  <c r="CQ53" i="10"/>
  <c r="CP53" i="10"/>
  <c r="CS52" i="10"/>
  <c r="CR52" i="10"/>
  <c r="CQ52" i="10"/>
  <c r="CP52" i="10"/>
  <c r="CS51" i="10"/>
  <c r="CR51" i="10"/>
  <c r="CQ51" i="10"/>
  <c r="CP51" i="10"/>
  <c r="CS50" i="10"/>
  <c r="CR50" i="10"/>
  <c r="CQ50" i="10"/>
  <c r="CP50" i="10"/>
  <c r="CS49" i="10"/>
  <c r="CR49" i="10"/>
  <c r="CQ49" i="10"/>
  <c r="CP49" i="10"/>
  <c r="CS48" i="10"/>
  <c r="CR48" i="10"/>
  <c r="CQ48" i="10"/>
  <c r="CP48" i="10"/>
  <c r="CS47" i="10"/>
  <c r="CR47" i="10"/>
  <c r="CQ47" i="10"/>
  <c r="CP47" i="10"/>
  <c r="CS46" i="10"/>
  <c r="CR46" i="10"/>
  <c r="CQ46" i="10"/>
  <c r="CP46" i="10"/>
  <c r="CS45" i="10"/>
  <c r="CR45" i="10"/>
  <c r="CQ45" i="10"/>
  <c r="CP45" i="10"/>
  <c r="CS44" i="10"/>
  <c r="CR44" i="10"/>
  <c r="CQ44" i="10"/>
  <c r="CP44" i="10"/>
  <c r="CS43" i="10"/>
  <c r="CR43" i="10"/>
  <c r="CQ43" i="10"/>
  <c r="CP43" i="10"/>
  <c r="CS42" i="10"/>
  <c r="CR42" i="10"/>
  <c r="CQ42" i="10"/>
  <c r="CP42" i="10"/>
  <c r="CS41" i="10"/>
  <c r="CR41" i="10"/>
  <c r="CQ41" i="10"/>
  <c r="CP41" i="10"/>
  <c r="CS40" i="10"/>
  <c r="CR40" i="10"/>
  <c r="CQ40" i="10"/>
  <c r="CP40" i="10"/>
  <c r="CS39" i="10"/>
  <c r="CR39" i="10"/>
  <c r="CQ39" i="10"/>
  <c r="CP39" i="10"/>
  <c r="CJ63" i="10"/>
  <c r="CI63" i="10"/>
  <c r="CH63" i="10"/>
  <c r="CG63" i="10"/>
  <c r="CF63" i="10"/>
  <c r="CE63" i="10"/>
  <c r="CD63" i="10"/>
  <c r="CC63" i="10"/>
  <c r="CB63" i="10"/>
  <c r="CA63" i="10"/>
  <c r="BZ63" i="10"/>
  <c r="BY63" i="10"/>
  <c r="BX63" i="10"/>
  <c r="BW63" i="10"/>
  <c r="BV63" i="10"/>
  <c r="BU63" i="10"/>
  <c r="BT63" i="10"/>
  <c r="BS63" i="10"/>
  <c r="CJ62" i="10"/>
  <c r="CI62" i="10"/>
  <c r="CH62" i="10"/>
  <c r="CG62" i="10"/>
  <c r="CF62" i="10"/>
  <c r="CE62" i="10"/>
  <c r="CD62" i="10"/>
  <c r="CC62" i="10"/>
  <c r="CB62" i="10"/>
  <c r="CA62" i="10"/>
  <c r="BZ62" i="10"/>
  <c r="BY62" i="10"/>
  <c r="BX62" i="10"/>
  <c r="BW62" i="10"/>
  <c r="BV62" i="10"/>
  <c r="BU62" i="10"/>
  <c r="BT62" i="10"/>
  <c r="BS62" i="10"/>
  <c r="CJ61" i="10"/>
  <c r="CI61" i="10"/>
  <c r="CH61" i="10"/>
  <c r="CG61" i="10"/>
  <c r="CF61" i="10"/>
  <c r="CE61" i="10"/>
  <c r="CD61" i="10"/>
  <c r="CC61" i="10"/>
  <c r="CB61" i="10"/>
  <c r="CA61" i="10"/>
  <c r="BZ61" i="10"/>
  <c r="BY61" i="10"/>
  <c r="BX61" i="10"/>
  <c r="BW61" i="10"/>
  <c r="BV61" i="10"/>
  <c r="BU61" i="10"/>
  <c r="BT61" i="10"/>
  <c r="BS61" i="10"/>
  <c r="CJ60" i="10"/>
  <c r="CI60" i="10"/>
  <c r="CH60" i="10"/>
  <c r="CG60" i="10"/>
  <c r="CF60" i="10"/>
  <c r="CE60" i="10"/>
  <c r="CD60" i="10"/>
  <c r="CC60" i="10"/>
  <c r="CB60" i="10"/>
  <c r="CA60" i="10"/>
  <c r="BZ60" i="10"/>
  <c r="BY60" i="10"/>
  <c r="BX60" i="10"/>
  <c r="BW60" i="10"/>
  <c r="BV60" i="10"/>
  <c r="BU60" i="10"/>
  <c r="BT60" i="10"/>
  <c r="BS60" i="10"/>
  <c r="CJ59" i="10"/>
  <c r="CI59" i="10"/>
  <c r="CH59" i="10"/>
  <c r="CG59" i="10"/>
  <c r="CF59" i="10"/>
  <c r="CE59" i="10"/>
  <c r="CD59" i="10"/>
  <c r="CC59" i="10"/>
  <c r="CB59" i="10"/>
  <c r="CA59" i="10"/>
  <c r="BZ59" i="10"/>
  <c r="BY59" i="10"/>
  <c r="BX59" i="10"/>
  <c r="BW59" i="10"/>
  <c r="BV59" i="10"/>
  <c r="BU59" i="10"/>
  <c r="BT59" i="10"/>
  <c r="BS59" i="10"/>
  <c r="CJ58" i="10"/>
  <c r="CI58" i="10"/>
  <c r="CH58" i="10"/>
  <c r="CG58" i="10"/>
  <c r="CF58" i="10"/>
  <c r="CE58" i="10"/>
  <c r="CD58" i="10"/>
  <c r="CC58" i="10"/>
  <c r="CB58" i="10"/>
  <c r="CA58" i="10"/>
  <c r="BZ58" i="10"/>
  <c r="BY58" i="10"/>
  <c r="BX58" i="10"/>
  <c r="BW58" i="10"/>
  <c r="BV58" i="10"/>
  <c r="BU58" i="10"/>
  <c r="BT58" i="10"/>
  <c r="BS58" i="10"/>
  <c r="CJ57" i="10"/>
  <c r="CI57" i="10"/>
  <c r="CH57" i="10"/>
  <c r="CG57" i="10"/>
  <c r="CF57" i="10"/>
  <c r="CE57" i="10"/>
  <c r="CD57" i="10"/>
  <c r="CC57" i="10"/>
  <c r="CB57" i="10"/>
  <c r="CA57" i="10"/>
  <c r="BZ57" i="10"/>
  <c r="BY57" i="10"/>
  <c r="BX57" i="10"/>
  <c r="BW57" i="10"/>
  <c r="BV57" i="10"/>
  <c r="BU57" i="10"/>
  <c r="BT57" i="10"/>
  <c r="BS57" i="10"/>
  <c r="CJ56" i="10"/>
  <c r="CI56" i="10"/>
  <c r="CH56" i="10"/>
  <c r="CG56" i="10"/>
  <c r="CF56" i="10"/>
  <c r="CE56" i="10"/>
  <c r="CD56" i="10"/>
  <c r="CC56" i="10"/>
  <c r="CB56" i="10"/>
  <c r="CA56" i="10"/>
  <c r="BZ56" i="10"/>
  <c r="BY56" i="10"/>
  <c r="BX56" i="10"/>
  <c r="BW56" i="10"/>
  <c r="BV56" i="10"/>
  <c r="BU56" i="10"/>
  <c r="BT56" i="10"/>
  <c r="BS56" i="10"/>
  <c r="CJ55" i="10"/>
  <c r="CI55" i="10"/>
  <c r="CH55" i="10"/>
  <c r="CG55" i="10"/>
  <c r="CF55" i="10"/>
  <c r="CE55" i="10"/>
  <c r="CD55" i="10"/>
  <c r="CC55" i="10"/>
  <c r="CB55" i="10"/>
  <c r="CA55" i="10"/>
  <c r="BZ55" i="10"/>
  <c r="BY55" i="10"/>
  <c r="BX55" i="10"/>
  <c r="BW55" i="10"/>
  <c r="BV55" i="10"/>
  <c r="BU55" i="10"/>
  <c r="BT55" i="10"/>
  <c r="BS55" i="10"/>
  <c r="CJ54" i="10"/>
  <c r="CI54" i="10"/>
  <c r="CH54" i="10"/>
  <c r="CG54" i="10"/>
  <c r="CF54" i="10"/>
  <c r="CE54" i="10"/>
  <c r="CD54" i="10"/>
  <c r="CC54" i="10"/>
  <c r="CB54" i="10"/>
  <c r="CA54" i="10"/>
  <c r="BZ54" i="10"/>
  <c r="BY54" i="10"/>
  <c r="BX54" i="10"/>
  <c r="BW54" i="10"/>
  <c r="BV54" i="10"/>
  <c r="BU54" i="10"/>
  <c r="BT54" i="10"/>
  <c r="BS54" i="10"/>
  <c r="CJ53" i="10"/>
  <c r="CI53" i="10"/>
  <c r="CH53" i="10"/>
  <c r="CG53" i="10"/>
  <c r="CF53" i="10"/>
  <c r="CE53" i="10"/>
  <c r="CD53" i="10"/>
  <c r="CC53" i="10"/>
  <c r="CB53" i="10"/>
  <c r="CA53" i="10"/>
  <c r="BZ53" i="10"/>
  <c r="BY53" i="10"/>
  <c r="BX53" i="10"/>
  <c r="BW53" i="10"/>
  <c r="BV53" i="10"/>
  <c r="BU53" i="10"/>
  <c r="BT53" i="10"/>
  <c r="BS53" i="10"/>
  <c r="CJ52" i="10"/>
  <c r="CI52" i="10"/>
  <c r="CH52" i="10"/>
  <c r="CG52" i="10"/>
  <c r="CF52" i="10"/>
  <c r="CE52" i="10"/>
  <c r="CD52" i="10"/>
  <c r="CC52" i="10"/>
  <c r="CB52" i="10"/>
  <c r="CA52" i="10"/>
  <c r="BZ52" i="10"/>
  <c r="BY52" i="10"/>
  <c r="BX52" i="10"/>
  <c r="BW52" i="10"/>
  <c r="BV52" i="10"/>
  <c r="BU52" i="10"/>
  <c r="BT52" i="10"/>
  <c r="BS52" i="10"/>
  <c r="CJ51" i="10"/>
  <c r="CI51" i="10"/>
  <c r="CH51" i="10"/>
  <c r="CG51" i="10"/>
  <c r="CF51" i="10"/>
  <c r="CE51" i="10"/>
  <c r="CD51" i="10"/>
  <c r="CC51" i="10"/>
  <c r="CB51" i="10"/>
  <c r="CA51" i="10"/>
  <c r="BZ51" i="10"/>
  <c r="BY51" i="10"/>
  <c r="BX51" i="10"/>
  <c r="BW51" i="10"/>
  <c r="BV51" i="10"/>
  <c r="BU51" i="10"/>
  <c r="BT51" i="10"/>
  <c r="BS51" i="10"/>
  <c r="CJ50" i="10"/>
  <c r="CI50" i="10"/>
  <c r="CH50" i="10"/>
  <c r="CG50" i="10"/>
  <c r="CF50" i="10"/>
  <c r="CE50" i="10"/>
  <c r="CD50" i="10"/>
  <c r="CC50" i="10"/>
  <c r="CB50" i="10"/>
  <c r="CA50" i="10"/>
  <c r="BZ50" i="10"/>
  <c r="BY50" i="10"/>
  <c r="BX50" i="10"/>
  <c r="BW50" i="10"/>
  <c r="BV50" i="10"/>
  <c r="BU50" i="10"/>
  <c r="BT50" i="10"/>
  <c r="BS50" i="10"/>
  <c r="CJ49" i="10"/>
  <c r="CI49" i="10"/>
  <c r="CH49" i="10"/>
  <c r="CG49" i="10"/>
  <c r="CF49" i="10"/>
  <c r="CE49" i="10"/>
  <c r="CD49" i="10"/>
  <c r="CC49" i="10"/>
  <c r="CB49" i="10"/>
  <c r="CA49" i="10"/>
  <c r="BZ49" i="10"/>
  <c r="BY49" i="10"/>
  <c r="BX49" i="10"/>
  <c r="BW49" i="10"/>
  <c r="BV49" i="10"/>
  <c r="BU49" i="10"/>
  <c r="BT49" i="10"/>
  <c r="BS49" i="10"/>
  <c r="CJ48" i="10"/>
  <c r="CI48" i="10"/>
  <c r="CH48" i="10"/>
  <c r="CG48" i="10"/>
  <c r="CF48" i="10"/>
  <c r="CE48" i="10"/>
  <c r="CD48" i="10"/>
  <c r="CC48" i="10"/>
  <c r="CB48" i="10"/>
  <c r="CA48" i="10"/>
  <c r="BZ48" i="10"/>
  <c r="BY48" i="10"/>
  <c r="BX48" i="10"/>
  <c r="BW48" i="10"/>
  <c r="BV48" i="10"/>
  <c r="BU48" i="10"/>
  <c r="BT48" i="10"/>
  <c r="BS48" i="10"/>
  <c r="CJ47" i="10"/>
  <c r="CI47" i="10"/>
  <c r="CH47" i="10"/>
  <c r="CG47" i="10"/>
  <c r="CF47" i="10"/>
  <c r="CE47" i="10"/>
  <c r="CD47" i="10"/>
  <c r="CC47" i="10"/>
  <c r="CB47" i="10"/>
  <c r="CA47" i="10"/>
  <c r="BZ47" i="10"/>
  <c r="BY47" i="10"/>
  <c r="BX47" i="10"/>
  <c r="BW47" i="10"/>
  <c r="BV47" i="10"/>
  <c r="BU47" i="10"/>
  <c r="BT47" i="10"/>
  <c r="BS47" i="10"/>
  <c r="CJ46" i="10"/>
  <c r="CI46" i="10"/>
  <c r="CH46" i="10"/>
  <c r="CG46" i="10"/>
  <c r="CF46" i="10"/>
  <c r="CE46" i="10"/>
  <c r="CD46" i="10"/>
  <c r="CC46" i="10"/>
  <c r="CB46" i="10"/>
  <c r="CA46" i="10"/>
  <c r="BZ46" i="10"/>
  <c r="BY46" i="10"/>
  <c r="BX46" i="10"/>
  <c r="BW46" i="10"/>
  <c r="BV46" i="10"/>
  <c r="BU46" i="10"/>
  <c r="BT46" i="10"/>
  <c r="BS46" i="10"/>
  <c r="CJ45" i="10"/>
  <c r="CI45" i="10"/>
  <c r="CH45" i="10"/>
  <c r="CG45" i="10"/>
  <c r="CF45" i="10"/>
  <c r="CE45" i="10"/>
  <c r="CD45" i="10"/>
  <c r="CC45" i="10"/>
  <c r="CB45" i="10"/>
  <c r="CA45" i="10"/>
  <c r="BZ45" i="10"/>
  <c r="BY45" i="10"/>
  <c r="BX45" i="10"/>
  <c r="BW45" i="10"/>
  <c r="BV45" i="10"/>
  <c r="BU45" i="10"/>
  <c r="BT45" i="10"/>
  <c r="BS45" i="10"/>
  <c r="CJ44" i="10"/>
  <c r="CI44" i="10"/>
  <c r="CH44" i="10"/>
  <c r="CG44" i="10"/>
  <c r="CF44" i="10"/>
  <c r="CE44" i="10"/>
  <c r="CD44" i="10"/>
  <c r="CC44" i="10"/>
  <c r="CB44" i="10"/>
  <c r="CA44" i="10"/>
  <c r="BZ44" i="10"/>
  <c r="BY44" i="10"/>
  <c r="BX44" i="10"/>
  <c r="BW44" i="10"/>
  <c r="BV44" i="10"/>
  <c r="BU44" i="10"/>
  <c r="BT44" i="10"/>
  <c r="BS44" i="10"/>
  <c r="CJ43" i="10"/>
  <c r="CI43" i="10"/>
  <c r="CH43" i="10"/>
  <c r="CG43" i="10"/>
  <c r="CF43" i="10"/>
  <c r="CE43" i="10"/>
  <c r="CD43" i="10"/>
  <c r="CC43" i="10"/>
  <c r="CB43" i="10"/>
  <c r="CA43" i="10"/>
  <c r="BZ43" i="10"/>
  <c r="BY43" i="10"/>
  <c r="BX43" i="10"/>
  <c r="BW43" i="10"/>
  <c r="BV43" i="10"/>
  <c r="BU43" i="10"/>
  <c r="BT43" i="10"/>
  <c r="BS43" i="10"/>
  <c r="CJ42" i="10"/>
  <c r="CI42" i="10"/>
  <c r="CH42" i="10"/>
  <c r="CG42" i="10"/>
  <c r="CF42" i="10"/>
  <c r="CE42" i="10"/>
  <c r="CD42" i="10"/>
  <c r="CC42" i="10"/>
  <c r="CB42" i="10"/>
  <c r="CA42" i="10"/>
  <c r="BZ42" i="10"/>
  <c r="BY42" i="10"/>
  <c r="BX42" i="10"/>
  <c r="BW42" i="10"/>
  <c r="BV42" i="10"/>
  <c r="BU42" i="10"/>
  <c r="BT42" i="10"/>
  <c r="BS42" i="10"/>
  <c r="CJ41" i="10"/>
  <c r="CI41" i="10"/>
  <c r="CH41" i="10"/>
  <c r="CG41" i="10"/>
  <c r="CF41" i="10"/>
  <c r="CE41" i="10"/>
  <c r="CD41" i="10"/>
  <c r="CC41" i="10"/>
  <c r="CB41" i="10"/>
  <c r="CA41" i="10"/>
  <c r="BZ41" i="10"/>
  <c r="BY41" i="10"/>
  <c r="BX41" i="10"/>
  <c r="BW41" i="10"/>
  <c r="BV41" i="10"/>
  <c r="BU41" i="10"/>
  <c r="BT41" i="10"/>
  <c r="BS41" i="10"/>
  <c r="CJ40" i="10"/>
  <c r="CI40" i="10"/>
  <c r="CH40" i="10"/>
  <c r="CG40" i="10"/>
  <c r="CF40" i="10"/>
  <c r="CE40" i="10"/>
  <c r="CD40" i="10"/>
  <c r="CC40" i="10"/>
  <c r="CB40" i="10"/>
  <c r="CA40" i="10"/>
  <c r="BZ40" i="10"/>
  <c r="BY40" i="10"/>
  <c r="BX40" i="10"/>
  <c r="BW40" i="10"/>
  <c r="BV40" i="10"/>
  <c r="BU40" i="10"/>
  <c r="BT40" i="10"/>
  <c r="BS40" i="10"/>
  <c r="CJ39" i="10"/>
  <c r="CI39" i="10"/>
  <c r="CH39" i="10"/>
  <c r="CG39" i="10"/>
  <c r="CF39" i="10"/>
  <c r="CE39" i="10"/>
  <c r="CD39" i="10"/>
  <c r="CC39" i="10"/>
  <c r="CB39" i="10"/>
  <c r="CA39" i="10"/>
  <c r="BZ39" i="10"/>
  <c r="BY39" i="10"/>
  <c r="BX39" i="10"/>
  <c r="BW39" i="10"/>
  <c r="BV39" i="10"/>
  <c r="BU39" i="10"/>
  <c r="BT39" i="10"/>
  <c r="BS39" i="10"/>
  <c r="J22" i="1" l="1"/>
  <c r="I22" i="1"/>
  <c r="H22" i="1"/>
  <c r="G22" i="1"/>
  <c r="P16" i="11"/>
  <c r="O16" i="11"/>
  <c r="N16" i="11"/>
  <c r="M16" i="11"/>
  <c r="AO16" i="11"/>
  <c r="AN16" i="11"/>
  <c r="V23" i="5"/>
  <c r="U23" i="5"/>
  <c r="J20" i="1" l="1"/>
  <c r="I20" i="1"/>
  <c r="H20" i="1"/>
  <c r="G20" i="1"/>
  <c r="V21" i="5"/>
  <c r="U21" i="5"/>
  <c r="AO14" i="11"/>
  <c r="AN14" i="11"/>
  <c r="N14" i="11" l="1"/>
  <c r="O14" i="11" l="1"/>
  <c r="P14" i="11" l="1"/>
  <c r="M14" i="11"/>
  <c r="AO15" i="11" l="1"/>
  <c r="AN15" i="11"/>
  <c r="P15" i="11"/>
  <c r="O15" i="11"/>
  <c r="N15" i="11"/>
  <c r="M15" i="11"/>
  <c r="B4" i="11" l="1"/>
  <c r="BF329" i="2"/>
  <c r="BF328" i="2"/>
  <c r="BF327" i="2"/>
  <c r="BF326" i="2"/>
  <c r="BF325" i="2"/>
  <c r="BF324" i="2"/>
  <c r="BF323" i="2"/>
  <c r="BF322" i="2"/>
  <c r="BF321" i="2"/>
  <c r="BF320" i="2"/>
  <c r="BF319" i="2"/>
  <c r="BF318" i="2"/>
  <c r="BF317" i="2"/>
  <c r="BF316" i="2"/>
  <c r="BF315" i="2"/>
  <c r="BF314" i="2"/>
  <c r="BF313" i="2"/>
  <c r="BF312" i="2"/>
  <c r="BF311" i="2"/>
  <c r="BF310" i="2"/>
  <c r="BF309" i="2"/>
  <c r="BF308" i="2"/>
  <c r="BF307" i="2"/>
  <c r="BF306" i="2"/>
  <c r="BF305" i="2"/>
  <c r="BF304" i="2"/>
  <c r="BF303" i="2"/>
  <c r="BF302" i="2"/>
  <c r="BF301" i="2"/>
  <c r="BF300" i="2"/>
  <c r="BF299" i="2"/>
  <c r="BF298" i="2"/>
  <c r="BF297" i="2"/>
  <c r="BF296" i="2"/>
  <c r="BF295" i="2"/>
  <c r="BF294" i="2"/>
  <c r="BF293" i="2"/>
  <c r="BF292" i="2"/>
  <c r="BF291" i="2"/>
  <c r="BF290" i="2"/>
  <c r="BF289" i="2"/>
  <c r="BF288" i="2"/>
  <c r="BF287" i="2"/>
  <c r="BF286" i="2"/>
  <c r="BF285" i="2"/>
  <c r="BF284" i="2"/>
  <c r="BF283" i="2"/>
  <c r="BF282" i="2"/>
  <c r="BF281" i="2"/>
  <c r="BF280" i="2"/>
  <c r="BF279" i="2"/>
  <c r="BF278" i="2"/>
  <c r="BF277" i="2"/>
  <c r="BF276" i="2"/>
  <c r="BF275" i="2"/>
  <c r="BF274" i="2"/>
  <c r="BF273" i="2"/>
  <c r="BF272" i="2"/>
  <c r="BF271" i="2"/>
  <c r="BF270" i="2"/>
  <c r="BF269" i="2"/>
  <c r="BF268" i="2"/>
  <c r="BF267" i="2"/>
  <c r="BF266" i="2"/>
  <c r="BF265" i="2"/>
  <c r="BF264" i="2"/>
  <c r="BF263" i="2"/>
  <c r="BF262" i="2"/>
  <c r="BF261" i="2"/>
  <c r="BF260" i="2"/>
  <c r="BF259" i="2"/>
  <c r="BF258" i="2"/>
  <c r="BF257" i="2"/>
  <c r="BF256" i="2"/>
  <c r="BF255" i="2"/>
  <c r="BF254" i="2"/>
  <c r="BF253" i="2"/>
  <c r="BF252" i="2"/>
  <c r="BF251" i="2"/>
  <c r="BF250" i="2"/>
  <c r="BF249" i="2"/>
  <c r="BF248" i="2"/>
  <c r="BF247" i="2"/>
  <c r="BF246" i="2"/>
  <c r="BF245" i="2"/>
  <c r="BF244" i="2"/>
  <c r="BF243" i="2"/>
  <c r="BF242" i="2"/>
  <c r="BF241" i="2"/>
  <c r="BF240" i="2"/>
  <c r="BF239" i="2"/>
  <c r="BF238" i="2"/>
  <c r="BF237" i="2"/>
  <c r="BF236" i="2"/>
  <c r="BF235" i="2"/>
  <c r="BF234" i="2"/>
  <c r="BF233" i="2"/>
  <c r="BF232" i="2"/>
  <c r="BF231" i="2"/>
  <c r="BF230" i="2"/>
  <c r="BF229" i="2"/>
  <c r="BF228" i="2"/>
  <c r="BF227" i="2"/>
  <c r="BF226" i="2"/>
  <c r="BF225" i="2"/>
  <c r="BF224" i="2"/>
  <c r="BF223" i="2"/>
  <c r="BF222" i="2"/>
  <c r="BF221" i="2"/>
  <c r="BF220" i="2"/>
  <c r="BF219" i="2"/>
  <c r="BF218" i="2"/>
  <c r="BF217" i="2"/>
  <c r="BF216" i="2"/>
  <c r="BF215" i="2"/>
  <c r="BF214" i="2"/>
  <c r="BF213" i="2"/>
  <c r="BF212" i="2"/>
  <c r="BF211" i="2"/>
  <c r="BF210" i="2"/>
  <c r="BF209" i="2"/>
  <c r="BF208" i="2"/>
  <c r="BF207" i="2"/>
  <c r="BF206" i="2"/>
  <c r="BF205" i="2"/>
  <c r="BF204" i="2"/>
  <c r="BF203" i="2"/>
  <c r="BF202" i="2"/>
  <c r="BF201" i="2"/>
  <c r="BF200" i="2"/>
  <c r="BF199" i="2"/>
  <c r="BF198" i="2"/>
  <c r="BF197" i="2"/>
  <c r="BF196" i="2"/>
  <c r="BF195" i="2"/>
  <c r="BF194" i="2"/>
  <c r="BF193" i="2"/>
  <c r="BF192" i="2"/>
  <c r="BF191" i="2"/>
  <c r="BF190" i="2"/>
  <c r="BF189" i="2"/>
  <c r="BF188" i="2"/>
  <c r="BF187" i="2"/>
  <c r="BF186" i="2"/>
  <c r="BF185" i="2"/>
  <c r="BF184" i="2"/>
  <c r="BF183" i="2"/>
  <c r="BF182" i="2"/>
  <c r="BF181" i="2"/>
  <c r="BF180" i="2"/>
  <c r="BF179" i="2"/>
  <c r="BF178" i="2"/>
  <c r="BF177" i="2"/>
  <c r="BF176" i="2"/>
  <c r="BF175" i="2"/>
  <c r="BF174" i="2"/>
  <c r="BF173" i="2"/>
  <c r="BF172" i="2"/>
  <c r="BF171" i="2"/>
  <c r="BF170" i="2"/>
  <c r="BF169" i="2"/>
  <c r="BF168" i="2"/>
  <c r="BF167" i="2"/>
  <c r="BF166" i="2"/>
  <c r="BF165" i="2"/>
  <c r="BF164" i="2"/>
  <c r="BF163" i="2"/>
  <c r="BF162" i="2"/>
  <c r="BF161" i="2"/>
  <c r="BF160" i="2"/>
  <c r="BF159" i="2"/>
  <c r="BF158" i="2"/>
  <c r="BF157" i="2"/>
  <c r="BF156" i="2"/>
  <c r="BF155" i="2"/>
  <c r="BF154" i="2"/>
  <c r="BF153" i="2"/>
  <c r="BF152" i="2"/>
  <c r="BF151" i="2"/>
  <c r="BF150" i="2"/>
  <c r="BF149" i="2"/>
  <c r="BF148" i="2"/>
  <c r="BF147" i="2"/>
  <c r="BF146" i="2"/>
  <c r="BF145" i="2"/>
  <c r="BF144" i="2"/>
  <c r="BF143" i="2"/>
  <c r="BF142" i="2"/>
  <c r="BF141" i="2"/>
  <c r="BF140" i="2"/>
  <c r="BF139" i="2"/>
  <c r="BF138" i="2"/>
  <c r="BF137" i="2"/>
  <c r="BF136" i="2"/>
  <c r="BF135" i="2"/>
  <c r="BF134" i="2"/>
  <c r="BF133" i="2"/>
  <c r="BF132" i="2"/>
  <c r="BF131" i="2"/>
  <c r="BF130" i="2"/>
  <c r="BF129" i="2"/>
  <c r="BF128" i="2"/>
  <c r="BF127" i="2"/>
  <c r="BF126" i="2"/>
  <c r="BF125" i="2"/>
  <c r="BF124" i="2"/>
  <c r="BF123" i="2"/>
  <c r="BF122" i="2"/>
  <c r="BF121" i="2"/>
  <c r="BF120" i="2"/>
  <c r="BF119" i="2"/>
  <c r="BF118" i="2"/>
  <c r="BF117" i="2"/>
  <c r="BF116" i="2"/>
  <c r="BF115" i="2"/>
  <c r="BF114" i="2"/>
  <c r="BF113" i="2"/>
  <c r="BF112" i="2"/>
  <c r="BF111" i="2"/>
  <c r="BF110" i="2"/>
  <c r="BF109" i="2"/>
  <c r="BF108" i="2"/>
  <c r="BF107" i="2"/>
  <c r="BF106" i="2"/>
  <c r="BF105" i="2"/>
  <c r="BF104" i="2"/>
  <c r="BF103" i="2"/>
  <c r="BF102" i="2"/>
  <c r="BF101" i="2"/>
  <c r="BF100" i="2"/>
  <c r="BF99" i="2"/>
  <c r="BF98" i="2"/>
  <c r="BF97" i="2"/>
  <c r="BF96" i="2"/>
  <c r="BF95" i="2"/>
  <c r="BF94" i="2"/>
  <c r="BF93" i="2"/>
  <c r="BF92" i="2"/>
  <c r="BF91" i="2"/>
  <c r="BF90" i="2"/>
  <c r="BF89" i="2"/>
  <c r="BF88" i="2"/>
  <c r="BF87" i="2"/>
  <c r="BF86" i="2"/>
  <c r="BF85" i="2"/>
  <c r="BF84" i="2"/>
  <c r="BF83" i="2"/>
  <c r="BF82" i="2"/>
  <c r="BF81" i="2"/>
  <c r="BF80" i="2"/>
  <c r="BF79" i="2"/>
  <c r="BF78" i="2"/>
  <c r="BF77" i="2"/>
  <c r="BF76" i="2"/>
  <c r="BF75" i="2"/>
  <c r="BF74" i="2"/>
  <c r="BF73" i="2"/>
  <c r="BF72" i="2"/>
  <c r="BF71" i="2"/>
  <c r="BF70" i="2"/>
  <c r="BF69" i="2"/>
  <c r="BF68" i="2"/>
  <c r="BF67" i="2"/>
  <c r="BF66" i="2"/>
  <c r="BF65" i="2"/>
  <c r="BF64" i="2"/>
  <c r="BF63" i="2"/>
  <c r="BF62" i="2"/>
  <c r="BF61" i="2"/>
  <c r="BF60" i="2"/>
  <c r="BF59" i="2"/>
  <c r="BF58" i="2"/>
  <c r="BF57" i="2"/>
  <c r="BF56" i="2"/>
  <c r="BF55" i="2"/>
  <c r="BF54" i="2"/>
  <c r="BF53" i="2"/>
  <c r="BF52" i="2"/>
  <c r="BF51" i="2"/>
  <c r="BF50" i="2"/>
  <c r="BF49" i="2"/>
  <c r="BF48" i="2"/>
  <c r="BF47" i="2"/>
  <c r="BF46" i="2"/>
  <c r="BF45" i="2"/>
  <c r="BF44" i="2"/>
  <c r="BF43" i="2"/>
  <c r="BF42" i="2"/>
  <c r="BF41" i="2"/>
  <c r="BF40" i="2"/>
  <c r="BF39" i="2"/>
  <c r="BF38" i="2"/>
  <c r="BF37" i="2"/>
  <c r="BF36" i="2"/>
  <c r="BF35" i="2"/>
  <c r="BF34" i="2"/>
  <c r="BF33" i="2"/>
  <c r="BF32" i="2"/>
  <c r="BF31" i="2"/>
  <c r="BF30" i="2"/>
  <c r="BF29" i="2"/>
  <c r="BF28" i="2"/>
  <c r="Q9" i="7"/>
  <c r="J26" i="1"/>
  <c r="I26" i="1"/>
  <c r="H26" i="1"/>
  <c r="G26" i="1"/>
  <c r="Q15" i="7"/>
  <c r="V27" i="5"/>
  <c r="U27" i="5"/>
  <c r="J21" i="1" l="1"/>
  <c r="I21" i="1"/>
  <c r="H21" i="1"/>
  <c r="G21" i="1"/>
  <c r="V22" i="5"/>
  <c r="U22" i="5"/>
  <c r="BD63" i="10" l="1"/>
  <c r="BC63" i="10"/>
  <c r="BB63" i="10"/>
  <c r="BA63" i="10"/>
  <c r="AZ63" i="10"/>
  <c r="AY63" i="10"/>
  <c r="AX63" i="10"/>
  <c r="AW63" i="10"/>
  <c r="BD62" i="10"/>
  <c r="BC62" i="10"/>
  <c r="BB62" i="10"/>
  <c r="BA62" i="10"/>
  <c r="AZ62" i="10"/>
  <c r="AY62" i="10"/>
  <c r="AX62" i="10"/>
  <c r="AW62" i="10"/>
  <c r="BD61" i="10"/>
  <c r="BC61" i="10"/>
  <c r="BB61" i="10"/>
  <c r="BA61" i="10"/>
  <c r="AZ61" i="10"/>
  <c r="AY61" i="10"/>
  <c r="AX61" i="10"/>
  <c r="AW61" i="10"/>
  <c r="BD60" i="10"/>
  <c r="BC60" i="10"/>
  <c r="BB60" i="10"/>
  <c r="BA60" i="10"/>
  <c r="AZ60" i="10"/>
  <c r="AY60" i="10"/>
  <c r="AX60" i="10"/>
  <c r="AW60" i="10"/>
  <c r="BD59" i="10"/>
  <c r="BC59" i="10"/>
  <c r="BB59" i="10"/>
  <c r="BA59" i="10"/>
  <c r="AZ59" i="10"/>
  <c r="AY59" i="10"/>
  <c r="AX59" i="10"/>
  <c r="AW59" i="10"/>
  <c r="BD58" i="10"/>
  <c r="BC58" i="10"/>
  <c r="BB58" i="10"/>
  <c r="BA58" i="10"/>
  <c r="AZ58" i="10"/>
  <c r="AY58" i="10"/>
  <c r="AX58" i="10"/>
  <c r="AW58" i="10"/>
  <c r="BD57" i="10"/>
  <c r="BC57" i="10"/>
  <c r="BB57" i="10"/>
  <c r="BA57" i="10"/>
  <c r="AZ57" i="10"/>
  <c r="AY57" i="10"/>
  <c r="AX57" i="10"/>
  <c r="AW57" i="10"/>
  <c r="BD56" i="10"/>
  <c r="BC56" i="10"/>
  <c r="BB56" i="10"/>
  <c r="BA56" i="10"/>
  <c r="AZ56" i="10"/>
  <c r="AY56" i="10"/>
  <c r="AX56" i="10"/>
  <c r="AW56" i="10"/>
  <c r="BD55" i="10"/>
  <c r="BC55" i="10"/>
  <c r="BB55" i="10"/>
  <c r="BA55" i="10"/>
  <c r="AZ55" i="10"/>
  <c r="AY55" i="10"/>
  <c r="AX55" i="10"/>
  <c r="AW55" i="10"/>
  <c r="BD54" i="10"/>
  <c r="BC54" i="10"/>
  <c r="BB54" i="10"/>
  <c r="BA54" i="10"/>
  <c r="AZ54" i="10"/>
  <c r="AY54" i="10"/>
  <c r="AX54" i="10"/>
  <c r="AW54" i="10"/>
  <c r="BD53" i="10"/>
  <c r="BC53" i="10"/>
  <c r="BB53" i="10"/>
  <c r="BA53" i="10"/>
  <c r="AZ53" i="10"/>
  <c r="AY53" i="10"/>
  <c r="AX53" i="10"/>
  <c r="AW53" i="10"/>
  <c r="BD52" i="10"/>
  <c r="BC52" i="10"/>
  <c r="BB52" i="10"/>
  <c r="BA52" i="10"/>
  <c r="AZ52" i="10"/>
  <c r="AY52" i="10"/>
  <c r="AX52" i="10"/>
  <c r="AW52" i="10"/>
  <c r="BD51" i="10"/>
  <c r="BC51" i="10"/>
  <c r="BB51" i="10"/>
  <c r="BA51" i="10"/>
  <c r="AZ51" i="10"/>
  <c r="AY51" i="10"/>
  <c r="AX51" i="10"/>
  <c r="AW51" i="10"/>
  <c r="BD50" i="10"/>
  <c r="BC50" i="10"/>
  <c r="BB50" i="10"/>
  <c r="BA50" i="10"/>
  <c r="AZ50" i="10"/>
  <c r="AY50" i="10"/>
  <c r="AX50" i="10"/>
  <c r="AW50" i="10"/>
  <c r="BD49" i="10"/>
  <c r="BC49" i="10"/>
  <c r="BB49" i="10"/>
  <c r="BA49" i="10"/>
  <c r="AZ49" i="10"/>
  <c r="AY49" i="10"/>
  <c r="AX49" i="10"/>
  <c r="AW49" i="10"/>
  <c r="BD48" i="10"/>
  <c r="BC48" i="10"/>
  <c r="BB48" i="10"/>
  <c r="BA48" i="10"/>
  <c r="AZ48" i="10"/>
  <c r="AY48" i="10"/>
  <c r="AX48" i="10"/>
  <c r="AW48" i="10"/>
  <c r="BD47" i="10"/>
  <c r="BC47" i="10"/>
  <c r="BB47" i="10"/>
  <c r="BA47" i="10"/>
  <c r="AZ47" i="10"/>
  <c r="AY47" i="10"/>
  <c r="AX47" i="10"/>
  <c r="AW47" i="10"/>
  <c r="BD46" i="10"/>
  <c r="BC46" i="10"/>
  <c r="BB46" i="10"/>
  <c r="BA46" i="10"/>
  <c r="AZ46" i="10"/>
  <c r="AY46" i="10"/>
  <c r="AX46" i="10"/>
  <c r="AW46" i="10"/>
  <c r="BD45" i="10"/>
  <c r="BC45" i="10"/>
  <c r="BB45" i="10"/>
  <c r="BA45" i="10"/>
  <c r="AZ45" i="10"/>
  <c r="AY45" i="10"/>
  <c r="AX45" i="10"/>
  <c r="AW45" i="10"/>
  <c r="BD44" i="10"/>
  <c r="BC44" i="10"/>
  <c r="BB44" i="10"/>
  <c r="BA44" i="10"/>
  <c r="AZ44" i="10"/>
  <c r="AY44" i="10"/>
  <c r="AX44" i="10"/>
  <c r="AW44" i="10"/>
  <c r="BD43" i="10"/>
  <c r="BC43" i="10"/>
  <c r="BB43" i="10"/>
  <c r="BA43" i="10"/>
  <c r="AZ43" i="10"/>
  <c r="AY43" i="10"/>
  <c r="AX43" i="10"/>
  <c r="AW43" i="10"/>
  <c r="BD42" i="10"/>
  <c r="BC42" i="10"/>
  <c r="BB42" i="10"/>
  <c r="BA42" i="10"/>
  <c r="AZ42" i="10"/>
  <c r="AY42" i="10"/>
  <c r="AX42" i="10"/>
  <c r="AW42" i="10"/>
  <c r="BD41" i="10"/>
  <c r="BC41" i="10"/>
  <c r="BB41" i="10"/>
  <c r="BA41" i="10"/>
  <c r="AZ41" i="10"/>
  <c r="AY41" i="10"/>
  <c r="AX41" i="10"/>
  <c r="AW41" i="10"/>
  <c r="BD40" i="10"/>
  <c r="BC40" i="10"/>
  <c r="BB40" i="10"/>
  <c r="BA40" i="10"/>
  <c r="AZ40" i="10"/>
  <c r="AY40" i="10"/>
  <c r="AX40" i="10"/>
  <c r="AW40" i="10"/>
  <c r="BD39" i="10"/>
  <c r="BC39" i="10"/>
  <c r="BB39" i="10"/>
  <c r="BA39" i="10"/>
  <c r="AZ39" i="10"/>
  <c r="AY39" i="10"/>
  <c r="AX39" i="10"/>
  <c r="AW39" i="10"/>
  <c r="AV63" i="10"/>
  <c r="AV62" i="10"/>
  <c r="AV61" i="10"/>
  <c r="AV60" i="10"/>
  <c r="AV59" i="10"/>
  <c r="AV58" i="10"/>
  <c r="AV57" i="10"/>
  <c r="AV56" i="10"/>
  <c r="AV55" i="10"/>
  <c r="AV54" i="10"/>
  <c r="AV53" i="10"/>
  <c r="AV52" i="10"/>
  <c r="AV51" i="10"/>
  <c r="AV50" i="10"/>
  <c r="AV49" i="10"/>
  <c r="AV48" i="10"/>
  <c r="AV47" i="10"/>
  <c r="AV46" i="10"/>
  <c r="AV45" i="10"/>
  <c r="AV44" i="10"/>
  <c r="AV43" i="10"/>
  <c r="AV42" i="10"/>
  <c r="AV41" i="10"/>
  <c r="AV40" i="10"/>
  <c r="AV39" i="10"/>
  <c r="AT63" i="10"/>
  <c r="AT62" i="10"/>
  <c r="AT61" i="10"/>
  <c r="AT60" i="10"/>
  <c r="AT59" i="10"/>
  <c r="AT58" i="10"/>
  <c r="AT57" i="10"/>
  <c r="AT56" i="10"/>
  <c r="AT55" i="10"/>
  <c r="AT54" i="10"/>
  <c r="AT53" i="10"/>
  <c r="AT52" i="10"/>
  <c r="AT51" i="10"/>
  <c r="AT50" i="10"/>
  <c r="AT49" i="10"/>
  <c r="AT48" i="10"/>
  <c r="AT47" i="10"/>
  <c r="AT46" i="10"/>
  <c r="AT45" i="10"/>
  <c r="AT44" i="10"/>
  <c r="AT43" i="10"/>
  <c r="AT42" i="10"/>
  <c r="AT41" i="10"/>
  <c r="AT40" i="10"/>
  <c r="AT39" i="10"/>
  <c r="AS63" i="10"/>
  <c r="AS62" i="10"/>
  <c r="AS61" i="10"/>
  <c r="AS60" i="10"/>
  <c r="AS59" i="10"/>
  <c r="AS58" i="10"/>
  <c r="AS57" i="10"/>
  <c r="AS56" i="10"/>
  <c r="AS55" i="10"/>
  <c r="AS54" i="10"/>
  <c r="AS53" i="10"/>
  <c r="AS52" i="10"/>
  <c r="AS51" i="10"/>
  <c r="AS50" i="10"/>
  <c r="AS49" i="10"/>
  <c r="AS48" i="10"/>
  <c r="AS47" i="10"/>
  <c r="AS46" i="10"/>
  <c r="AS45" i="10"/>
  <c r="AS44" i="10"/>
  <c r="AS43" i="10"/>
  <c r="AS42" i="10"/>
  <c r="AS41" i="10"/>
  <c r="AS40" i="10"/>
  <c r="AS39" i="10"/>
  <c r="AR63" i="10"/>
  <c r="AR62" i="10"/>
  <c r="AR61" i="10"/>
  <c r="AR60" i="10"/>
  <c r="AR59" i="10"/>
  <c r="AR58" i="10"/>
  <c r="AR57" i="10"/>
  <c r="AR56" i="10"/>
  <c r="AR55" i="10"/>
  <c r="AR54" i="10"/>
  <c r="AR53" i="10"/>
  <c r="AR52" i="10"/>
  <c r="AR51" i="10"/>
  <c r="AR50" i="10"/>
  <c r="AR49" i="10"/>
  <c r="AR48" i="10"/>
  <c r="AR47" i="10"/>
  <c r="AR46" i="10"/>
  <c r="AR45" i="10"/>
  <c r="AR44" i="10"/>
  <c r="AR43" i="10"/>
  <c r="AR42" i="10"/>
  <c r="AR41" i="10"/>
  <c r="AR40" i="10"/>
  <c r="AR39" i="10"/>
  <c r="AQ63" i="10"/>
  <c r="AQ62" i="10"/>
  <c r="AQ61" i="10"/>
  <c r="AQ60" i="10"/>
  <c r="AQ59" i="10"/>
  <c r="AQ58" i="10"/>
  <c r="AQ57" i="10"/>
  <c r="AQ56" i="10"/>
  <c r="AQ55" i="10"/>
  <c r="AQ54" i="10"/>
  <c r="AQ53" i="10"/>
  <c r="AQ52" i="10"/>
  <c r="AQ51" i="10"/>
  <c r="AQ50" i="10"/>
  <c r="AQ49" i="10"/>
  <c r="AQ48" i="10"/>
  <c r="AQ47" i="10"/>
  <c r="AQ46" i="10"/>
  <c r="AQ45" i="10"/>
  <c r="AQ44" i="10"/>
  <c r="AQ43" i="10"/>
  <c r="AQ42" i="10"/>
  <c r="AQ41" i="10"/>
  <c r="AQ40" i="10"/>
  <c r="AQ39" i="10"/>
  <c r="AP63" i="10"/>
  <c r="CO63" i="10" s="1"/>
  <c r="AP62" i="10"/>
  <c r="CO62" i="10" s="1"/>
  <c r="AP61" i="10"/>
  <c r="CO61" i="10" s="1"/>
  <c r="AP60" i="10"/>
  <c r="CO60" i="10" s="1"/>
  <c r="AP59" i="10"/>
  <c r="CO59" i="10" s="1"/>
  <c r="AP58" i="10"/>
  <c r="CO58" i="10" s="1"/>
  <c r="AP57" i="10"/>
  <c r="CO57" i="10" s="1"/>
  <c r="AP56" i="10"/>
  <c r="CO56" i="10" s="1"/>
  <c r="AP55" i="10"/>
  <c r="CO55" i="10" s="1"/>
  <c r="AP54" i="10"/>
  <c r="CO54" i="10" s="1"/>
  <c r="AP53" i="10"/>
  <c r="CO53" i="10" s="1"/>
  <c r="AP52" i="10"/>
  <c r="CO52" i="10" s="1"/>
  <c r="AP51" i="10"/>
  <c r="CO51" i="10" s="1"/>
  <c r="AP50" i="10"/>
  <c r="CO50" i="10" s="1"/>
  <c r="AP49" i="10"/>
  <c r="CO49" i="10" s="1"/>
  <c r="AP48" i="10"/>
  <c r="CO48" i="10" s="1"/>
  <c r="AP47" i="10"/>
  <c r="CO47" i="10" s="1"/>
  <c r="AP46" i="10"/>
  <c r="CO46" i="10" s="1"/>
  <c r="AP45" i="10"/>
  <c r="CO45" i="10" s="1"/>
  <c r="AP44" i="10"/>
  <c r="CO44" i="10" s="1"/>
  <c r="AP43" i="10"/>
  <c r="CO43" i="10" s="1"/>
  <c r="AP42" i="10"/>
  <c r="CO42" i="10" s="1"/>
  <c r="AP41" i="10"/>
  <c r="CO41" i="10" s="1"/>
  <c r="AP40" i="10"/>
  <c r="CO40" i="10" s="1"/>
  <c r="AP39" i="10"/>
  <c r="CO39" i="10" s="1"/>
  <c r="AO63" i="10"/>
  <c r="CN63" i="10" s="1"/>
  <c r="AO62" i="10"/>
  <c r="CN62" i="10" s="1"/>
  <c r="AO61" i="10"/>
  <c r="CN61" i="10" s="1"/>
  <c r="AO60" i="10"/>
  <c r="CN60" i="10" s="1"/>
  <c r="AO59" i="10"/>
  <c r="CN59" i="10" s="1"/>
  <c r="AO58" i="10"/>
  <c r="CN58" i="10" s="1"/>
  <c r="AO57" i="10"/>
  <c r="CN57" i="10" s="1"/>
  <c r="AO56" i="10"/>
  <c r="CN56" i="10" s="1"/>
  <c r="AO55" i="10"/>
  <c r="CN55" i="10" s="1"/>
  <c r="AO54" i="10"/>
  <c r="CN54" i="10" s="1"/>
  <c r="AO53" i="10"/>
  <c r="CN53" i="10" s="1"/>
  <c r="AO52" i="10"/>
  <c r="CN52" i="10" s="1"/>
  <c r="AO51" i="10"/>
  <c r="CN51" i="10" s="1"/>
  <c r="AO50" i="10"/>
  <c r="CN50" i="10" s="1"/>
  <c r="AO49" i="10"/>
  <c r="CN49" i="10" s="1"/>
  <c r="AO48" i="10"/>
  <c r="CN48" i="10" s="1"/>
  <c r="AO47" i="10"/>
  <c r="CN47" i="10" s="1"/>
  <c r="AO46" i="10"/>
  <c r="CN46" i="10" s="1"/>
  <c r="AO45" i="10"/>
  <c r="CN45" i="10" s="1"/>
  <c r="AO44" i="10"/>
  <c r="CN44" i="10" s="1"/>
  <c r="AO43" i="10"/>
  <c r="CN43" i="10" s="1"/>
  <c r="AO42" i="10"/>
  <c r="CN42" i="10" s="1"/>
  <c r="AO41" i="10"/>
  <c r="CN41" i="10" s="1"/>
  <c r="AO40" i="10"/>
  <c r="CN40" i="10" s="1"/>
  <c r="AO39" i="10"/>
  <c r="CN39" i="10" s="1"/>
  <c r="AN63" i="10"/>
  <c r="CM63" i="10" s="1"/>
  <c r="AN62" i="10"/>
  <c r="CM62" i="10" s="1"/>
  <c r="AN61" i="10"/>
  <c r="CM61" i="10" s="1"/>
  <c r="AN60" i="10"/>
  <c r="CM60" i="10" s="1"/>
  <c r="AN59" i="10"/>
  <c r="CM59" i="10" s="1"/>
  <c r="AN58" i="10"/>
  <c r="CM58" i="10" s="1"/>
  <c r="AN57" i="10"/>
  <c r="CM57" i="10" s="1"/>
  <c r="AN56" i="10"/>
  <c r="CM56" i="10" s="1"/>
  <c r="AN55" i="10"/>
  <c r="CM55" i="10" s="1"/>
  <c r="AN54" i="10"/>
  <c r="CM54" i="10" s="1"/>
  <c r="AN53" i="10"/>
  <c r="CM53" i="10" s="1"/>
  <c r="AN52" i="10"/>
  <c r="CM52" i="10" s="1"/>
  <c r="AN51" i="10"/>
  <c r="CM51" i="10" s="1"/>
  <c r="AN50" i="10"/>
  <c r="CM50" i="10" s="1"/>
  <c r="AN49" i="10"/>
  <c r="CM49" i="10" s="1"/>
  <c r="AN48" i="10"/>
  <c r="CM48" i="10" s="1"/>
  <c r="AN47" i="10"/>
  <c r="CM47" i="10" s="1"/>
  <c r="AN46" i="10"/>
  <c r="CM46" i="10" s="1"/>
  <c r="AN45" i="10"/>
  <c r="CM45" i="10" s="1"/>
  <c r="AN44" i="10"/>
  <c r="CM44" i="10" s="1"/>
  <c r="AN43" i="10"/>
  <c r="CM43" i="10" s="1"/>
  <c r="AN42" i="10"/>
  <c r="CM42" i="10" s="1"/>
  <c r="AN41" i="10"/>
  <c r="CM41" i="10" s="1"/>
  <c r="AN40" i="10"/>
  <c r="CM40" i="10" s="1"/>
  <c r="AN39" i="10"/>
  <c r="CM39" i="10" s="1"/>
  <c r="AM63" i="10"/>
  <c r="CL63" i="10" s="1"/>
  <c r="AM62" i="10"/>
  <c r="CL62" i="10" s="1"/>
  <c r="AM61" i="10"/>
  <c r="CL61" i="10" s="1"/>
  <c r="AM60" i="10"/>
  <c r="CL60" i="10" s="1"/>
  <c r="AM59" i="10"/>
  <c r="CL59" i="10" s="1"/>
  <c r="AM58" i="10"/>
  <c r="CL58" i="10" s="1"/>
  <c r="AM57" i="10"/>
  <c r="CL57" i="10" s="1"/>
  <c r="AM56" i="10"/>
  <c r="CL56" i="10" s="1"/>
  <c r="AM55" i="10"/>
  <c r="CL55" i="10" s="1"/>
  <c r="AM54" i="10"/>
  <c r="CL54" i="10" s="1"/>
  <c r="AM53" i="10"/>
  <c r="CL53" i="10" s="1"/>
  <c r="AM52" i="10"/>
  <c r="CL52" i="10" s="1"/>
  <c r="AM51" i="10"/>
  <c r="CL51" i="10" s="1"/>
  <c r="AM50" i="10"/>
  <c r="CL50" i="10" s="1"/>
  <c r="AM49" i="10"/>
  <c r="CL49" i="10" s="1"/>
  <c r="AM48" i="10"/>
  <c r="CL48" i="10" s="1"/>
  <c r="AM47" i="10"/>
  <c r="CL47" i="10" s="1"/>
  <c r="AM46" i="10"/>
  <c r="CL46" i="10" s="1"/>
  <c r="AM45" i="10"/>
  <c r="CL45" i="10" s="1"/>
  <c r="AM44" i="10"/>
  <c r="CL44" i="10" s="1"/>
  <c r="AM43" i="10"/>
  <c r="CL43" i="10" s="1"/>
  <c r="AM42" i="10"/>
  <c r="CL42" i="10" s="1"/>
  <c r="AM41" i="10"/>
  <c r="CL41" i="10" s="1"/>
  <c r="AM40" i="10"/>
  <c r="CL40" i="10" s="1"/>
  <c r="AM39" i="10"/>
  <c r="CL39" i="10" s="1"/>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X36" i="9"/>
  <c r="BC329" i="2" l="1"/>
  <c r="BC328" i="2"/>
  <c r="BC327" i="2"/>
  <c r="BC326" i="2"/>
  <c r="BC325" i="2"/>
  <c r="BC324" i="2"/>
  <c r="BC323" i="2"/>
  <c r="BC322" i="2"/>
  <c r="BC321" i="2"/>
  <c r="BC320" i="2"/>
  <c r="BC319" i="2"/>
  <c r="BC318" i="2"/>
  <c r="BC317" i="2"/>
  <c r="BC316" i="2"/>
  <c r="BC315" i="2"/>
  <c r="BC314" i="2"/>
  <c r="BC313" i="2"/>
  <c r="BC312" i="2"/>
  <c r="BC311" i="2"/>
  <c r="BC310" i="2"/>
  <c r="BC309" i="2"/>
  <c r="BC308" i="2"/>
  <c r="BC307" i="2"/>
  <c r="BC306" i="2"/>
  <c r="BC305" i="2"/>
  <c r="BC304" i="2"/>
  <c r="BC303" i="2"/>
  <c r="BC302" i="2"/>
  <c r="BC301" i="2"/>
  <c r="BC300" i="2"/>
  <c r="BC299" i="2"/>
  <c r="BC298" i="2"/>
  <c r="BC297" i="2"/>
  <c r="BC296" i="2"/>
  <c r="BC295" i="2"/>
  <c r="BC294" i="2"/>
  <c r="BC293" i="2"/>
  <c r="BC292" i="2"/>
  <c r="BC291" i="2"/>
  <c r="BC290" i="2"/>
  <c r="BC289" i="2"/>
  <c r="BC288" i="2"/>
  <c r="BC287" i="2"/>
  <c r="BC286" i="2"/>
  <c r="BC285" i="2"/>
  <c r="BC284" i="2"/>
  <c r="BC283" i="2"/>
  <c r="BC282" i="2"/>
  <c r="BC281" i="2"/>
  <c r="BC280" i="2"/>
  <c r="BC279" i="2"/>
  <c r="BC278" i="2"/>
  <c r="BC277" i="2"/>
  <c r="BC276" i="2"/>
  <c r="BC275" i="2"/>
  <c r="BC274" i="2"/>
  <c r="BC273" i="2"/>
  <c r="BC272" i="2"/>
  <c r="BC271" i="2"/>
  <c r="BC270" i="2"/>
  <c r="BC269" i="2"/>
  <c r="BC268" i="2"/>
  <c r="BC267" i="2"/>
  <c r="BC266" i="2"/>
  <c r="BC265" i="2"/>
  <c r="BC264" i="2"/>
  <c r="BC263" i="2"/>
  <c r="BC262" i="2"/>
  <c r="BC261" i="2"/>
  <c r="BC260" i="2"/>
  <c r="BC259" i="2"/>
  <c r="BC258" i="2"/>
  <c r="BC257" i="2"/>
  <c r="BC256" i="2"/>
  <c r="BC255" i="2"/>
  <c r="BC254" i="2"/>
  <c r="BC253" i="2"/>
  <c r="BC252" i="2"/>
  <c r="BC251" i="2"/>
  <c r="BC250" i="2"/>
  <c r="BC249" i="2"/>
  <c r="BC248" i="2"/>
  <c r="BC247" i="2"/>
  <c r="BC246" i="2"/>
  <c r="BC245" i="2"/>
  <c r="BC244" i="2"/>
  <c r="BC243" i="2"/>
  <c r="BC242" i="2"/>
  <c r="BC241" i="2"/>
  <c r="BC240" i="2"/>
  <c r="BC239" i="2"/>
  <c r="BC238" i="2"/>
  <c r="BC237" i="2"/>
  <c r="BC236" i="2"/>
  <c r="BC235" i="2"/>
  <c r="BC234" i="2"/>
  <c r="BC233" i="2"/>
  <c r="BC232" i="2"/>
  <c r="BC231" i="2"/>
  <c r="BC230" i="2"/>
  <c r="BC229" i="2"/>
  <c r="BC228" i="2"/>
  <c r="BC227" i="2"/>
  <c r="BC226" i="2"/>
  <c r="BC225" i="2"/>
  <c r="BC224" i="2"/>
  <c r="BC223" i="2"/>
  <c r="BC222" i="2"/>
  <c r="BC221" i="2"/>
  <c r="BC220" i="2"/>
  <c r="BC219" i="2"/>
  <c r="BC218" i="2"/>
  <c r="BC217" i="2"/>
  <c r="BC216" i="2"/>
  <c r="BC215" i="2"/>
  <c r="BC214" i="2"/>
  <c r="BC213" i="2"/>
  <c r="BC212" i="2"/>
  <c r="BC211" i="2"/>
  <c r="BC210" i="2"/>
  <c r="BC209" i="2"/>
  <c r="BC208" i="2"/>
  <c r="BC207" i="2"/>
  <c r="BC206" i="2"/>
  <c r="BC205" i="2"/>
  <c r="BC204" i="2"/>
  <c r="BC203" i="2"/>
  <c r="BC202" i="2"/>
  <c r="BC201" i="2"/>
  <c r="BC200" i="2"/>
  <c r="BC199" i="2"/>
  <c r="BC198" i="2"/>
  <c r="BC197" i="2"/>
  <c r="BC196" i="2"/>
  <c r="BC195" i="2"/>
  <c r="BC194" i="2"/>
  <c r="BC193" i="2"/>
  <c r="BC192" i="2"/>
  <c r="BC191" i="2"/>
  <c r="BC190" i="2"/>
  <c r="BC189" i="2"/>
  <c r="BC188" i="2"/>
  <c r="BC187" i="2"/>
  <c r="BC186" i="2"/>
  <c r="BC185" i="2"/>
  <c r="BC184" i="2"/>
  <c r="BC183" i="2"/>
  <c r="BC182" i="2"/>
  <c r="BC181" i="2"/>
  <c r="BC180" i="2"/>
  <c r="BC179" i="2"/>
  <c r="BC178" i="2"/>
  <c r="BC177" i="2"/>
  <c r="BC176" i="2"/>
  <c r="BC175" i="2"/>
  <c r="BC174" i="2"/>
  <c r="BC173" i="2"/>
  <c r="BC172" i="2"/>
  <c r="BC171" i="2"/>
  <c r="BC170" i="2"/>
  <c r="BC169" i="2"/>
  <c r="BC168" i="2"/>
  <c r="BC167" i="2"/>
  <c r="BC166" i="2"/>
  <c r="BC165" i="2"/>
  <c r="BC164" i="2"/>
  <c r="BC163" i="2"/>
  <c r="BC162" i="2"/>
  <c r="BC161" i="2"/>
  <c r="BC160" i="2"/>
  <c r="BC159" i="2"/>
  <c r="BC158" i="2"/>
  <c r="BC157" i="2"/>
  <c r="BC156" i="2"/>
  <c r="BC155" i="2"/>
  <c r="BC154" i="2"/>
  <c r="BC153" i="2"/>
  <c r="BC152" i="2"/>
  <c r="BC151" i="2"/>
  <c r="BC150" i="2"/>
  <c r="BC149" i="2"/>
  <c r="BC148" i="2"/>
  <c r="BC147" i="2"/>
  <c r="BC146" i="2"/>
  <c r="BC145" i="2"/>
  <c r="BC144" i="2"/>
  <c r="BC143" i="2"/>
  <c r="BC142" i="2"/>
  <c r="BC141" i="2"/>
  <c r="BC140" i="2"/>
  <c r="BC139" i="2"/>
  <c r="BC138" i="2"/>
  <c r="BC137" i="2"/>
  <c r="BC136" i="2"/>
  <c r="BC135" i="2"/>
  <c r="BC134" i="2"/>
  <c r="BC133" i="2"/>
  <c r="BC132" i="2"/>
  <c r="BC131" i="2"/>
  <c r="BC130" i="2"/>
  <c r="BC129" i="2"/>
  <c r="BC128" i="2"/>
  <c r="BC127" i="2"/>
  <c r="BC126" i="2"/>
  <c r="BC125" i="2"/>
  <c r="BC124" i="2"/>
  <c r="BC123" i="2"/>
  <c r="BC122" i="2"/>
  <c r="BC121" i="2"/>
  <c r="BC120" i="2"/>
  <c r="BC119" i="2"/>
  <c r="BC118" i="2"/>
  <c r="BC117" i="2"/>
  <c r="BC116" i="2"/>
  <c r="BC115" i="2"/>
  <c r="BC114" i="2"/>
  <c r="BC113" i="2"/>
  <c r="BC112" i="2"/>
  <c r="BC111" i="2"/>
  <c r="BC110" i="2"/>
  <c r="BC109" i="2"/>
  <c r="BC108" i="2"/>
  <c r="BC107" i="2"/>
  <c r="BC106" i="2"/>
  <c r="BC105" i="2"/>
  <c r="BC104" i="2"/>
  <c r="BC103" i="2"/>
  <c r="BC102" i="2"/>
  <c r="BC101" i="2"/>
  <c r="BC100" i="2"/>
  <c r="BC99" i="2"/>
  <c r="BC98" i="2"/>
  <c r="BC97" i="2"/>
  <c r="BC96" i="2"/>
  <c r="BC95" i="2"/>
  <c r="BC94" i="2"/>
  <c r="BC93" i="2"/>
  <c r="BC92" i="2"/>
  <c r="BC91" i="2"/>
  <c r="BC90" i="2"/>
  <c r="BC89" i="2"/>
  <c r="BC88" i="2"/>
  <c r="BC87" i="2"/>
  <c r="BC86" i="2"/>
  <c r="BC85" i="2"/>
  <c r="BC84" i="2"/>
  <c r="BC83" i="2"/>
  <c r="BC82" i="2"/>
  <c r="BC81" i="2"/>
  <c r="BC80" i="2"/>
  <c r="BC79" i="2"/>
  <c r="BC78" i="2"/>
  <c r="BC77" i="2"/>
  <c r="BC76" i="2"/>
  <c r="BC75" i="2"/>
  <c r="BC74" i="2"/>
  <c r="BC73" i="2"/>
  <c r="BC72" i="2"/>
  <c r="BC71" i="2"/>
  <c r="BC70" i="2"/>
  <c r="BC69" i="2"/>
  <c r="BC68" i="2"/>
  <c r="BC67" i="2"/>
  <c r="BC66" i="2"/>
  <c r="BC65" i="2"/>
  <c r="BC64" i="2"/>
  <c r="BC63" i="2"/>
  <c r="BC62" i="2"/>
  <c r="BC61" i="2"/>
  <c r="BC60" i="2"/>
  <c r="BC59" i="2"/>
  <c r="BC58" i="2"/>
  <c r="BC57" i="2"/>
  <c r="BC56" i="2"/>
  <c r="BC55" i="2"/>
  <c r="BC54" i="2"/>
  <c r="BC53" i="2"/>
  <c r="BC52" i="2"/>
  <c r="BC51" i="2"/>
  <c r="BC50" i="2"/>
  <c r="BC49" i="2"/>
  <c r="BC48" i="2"/>
  <c r="BC47" i="2"/>
  <c r="BC46" i="2"/>
  <c r="BC45" i="2"/>
  <c r="BC44" i="2"/>
  <c r="BC43" i="2"/>
  <c r="BC42" i="2"/>
  <c r="BC41" i="2"/>
  <c r="BC40" i="2"/>
  <c r="BC39" i="2"/>
  <c r="BC38" i="2"/>
  <c r="BC37" i="2"/>
  <c r="BC36" i="2"/>
  <c r="BC35" i="2"/>
  <c r="BC34" i="2"/>
  <c r="BC33" i="2"/>
  <c r="BC32" i="2"/>
  <c r="BC31" i="2"/>
  <c r="BC30" i="2"/>
  <c r="BC29" i="2"/>
  <c r="BC28" i="2"/>
  <c r="BA328" i="2"/>
  <c r="BA327" i="2"/>
  <c r="BA326" i="2"/>
  <c r="BA325" i="2"/>
  <c r="BA324" i="2"/>
  <c r="BA323" i="2"/>
  <c r="BA322" i="2"/>
  <c r="BA321" i="2"/>
  <c r="BA320" i="2"/>
  <c r="BA319" i="2"/>
  <c r="BA318" i="2"/>
  <c r="BA317" i="2"/>
  <c r="BA316" i="2"/>
  <c r="BA315" i="2"/>
  <c r="BA314" i="2"/>
  <c r="BA313" i="2"/>
  <c r="BA312" i="2"/>
  <c r="BA311" i="2"/>
  <c r="BA310" i="2"/>
  <c r="BA309" i="2"/>
  <c r="BA308" i="2"/>
  <c r="BA307" i="2"/>
  <c r="BA306" i="2"/>
  <c r="BA305" i="2"/>
  <c r="BA304" i="2"/>
  <c r="BA303" i="2"/>
  <c r="BA302" i="2"/>
  <c r="BA301" i="2"/>
  <c r="BA300" i="2"/>
  <c r="BA299" i="2"/>
  <c r="BA298" i="2"/>
  <c r="BA297" i="2"/>
  <c r="BA296" i="2"/>
  <c r="BA295" i="2"/>
  <c r="BA294" i="2"/>
  <c r="BA293" i="2"/>
  <c r="BA292" i="2"/>
  <c r="BA291" i="2"/>
  <c r="BA290" i="2"/>
  <c r="BA289" i="2"/>
  <c r="BA288" i="2"/>
  <c r="BA287" i="2"/>
  <c r="BA286" i="2"/>
  <c r="BA285" i="2"/>
  <c r="BA284" i="2"/>
  <c r="BA283" i="2"/>
  <c r="BA282" i="2"/>
  <c r="BA281" i="2"/>
  <c r="BA280" i="2"/>
  <c r="BA279" i="2"/>
  <c r="BA278" i="2"/>
  <c r="BA277" i="2"/>
  <c r="BA276" i="2"/>
  <c r="BA275" i="2"/>
  <c r="BA274" i="2"/>
  <c r="BA273" i="2"/>
  <c r="BA272" i="2"/>
  <c r="BA271" i="2"/>
  <c r="BA270" i="2"/>
  <c r="BA269" i="2"/>
  <c r="BA268" i="2"/>
  <c r="BA267" i="2"/>
  <c r="BA266" i="2"/>
  <c r="BA265" i="2"/>
  <c r="BA264" i="2"/>
  <c r="BA263" i="2"/>
  <c r="BA262" i="2"/>
  <c r="BA261" i="2"/>
  <c r="BA260" i="2"/>
  <c r="BA259" i="2"/>
  <c r="BA258" i="2"/>
  <c r="BA257" i="2"/>
  <c r="BA256" i="2"/>
  <c r="BA255" i="2"/>
  <c r="BA254" i="2"/>
  <c r="BA253" i="2"/>
  <c r="BA252" i="2"/>
  <c r="BA251" i="2"/>
  <c r="BA250" i="2"/>
  <c r="BA249" i="2"/>
  <c r="BA248" i="2"/>
  <c r="BA247" i="2"/>
  <c r="BA246" i="2"/>
  <c r="BA245" i="2"/>
  <c r="BA244" i="2"/>
  <c r="BA243" i="2"/>
  <c r="BA242" i="2"/>
  <c r="BA241" i="2"/>
  <c r="BA240" i="2"/>
  <c r="BA239" i="2"/>
  <c r="BA238" i="2"/>
  <c r="BA237" i="2"/>
  <c r="BA236" i="2"/>
  <c r="BA235" i="2"/>
  <c r="BA234" i="2"/>
  <c r="BA233" i="2"/>
  <c r="BA232" i="2"/>
  <c r="BA231" i="2"/>
  <c r="BA230" i="2"/>
  <c r="BA229" i="2"/>
  <c r="BA228" i="2"/>
  <c r="BA227" i="2"/>
  <c r="BA226" i="2"/>
  <c r="BA225" i="2"/>
  <c r="BA224" i="2"/>
  <c r="BA223" i="2"/>
  <c r="BA222" i="2"/>
  <c r="BA221" i="2"/>
  <c r="BA220" i="2"/>
  <c r="BA219" i="2"/>
  <c r="BA218" i="2"/>
  <c r="BA217" i="2"/>
  <c r="BA216" i="2"/>
  <c r="BA215" i="2"/>
  <c r="BA214" i="2"/>
  <c r="BA213" i="2"/>
  <c r="BA212" i="2"/>
  <c r="BA211" i="2"/>
  <c r="BA210" i="2"/>
  <c r="BA209" i="2"/>
  <c r="BA208" i="2"/>
  <c r="BA207" i="2"/>
  <c r="BA206" i="2"/>
  <c r="BA205" i="2"/>
  <c r="BA204" i="2"/>
  <c r="BA203" i="2"/>
  <c r="BA202" i="2"/>
  <c r="BA201" i="2"/>
  <c r="BA200" i="2"/>
  <c r="BA199" i="2"/>
  <c r="BA198" i="2"/>
  <c r="BA197" i="2"/>
  <c r="BA196" i="2"/>
  <c r="BA195" i="2"/>
  <c r="BA194" i="2"/>
  <c r="BA193" i="2"/>
  <c r="BA192" i="2"/>
  <c r="BA191" i="2"/>
  <c r="BA190" i="2"/>
  <c r="BA189" i="2"/>
  <c r="BA188" i="2"/>
  <c r="BA187" i="2"/>
  <c r="BA186" i="2"/>
  <c r="BA185" i="2"/>
  <c r="BA184" i="2"/>
  <c r="BA183" i="2"/>
  <c r="BA182" i="2"/>
  <c r="BA181" i="2"/>
  <c r="BA180" i="2"/>
  <c r="BA179" i="2"/>
  <c r="BA178" i="2"/>
  <c r="BA177" i="2"/>
  <c r="BA176" i="2"/>
  <c r="BA175" i="2"/>
  <c r="BA174" i="2"/>
  <c r="BA173" i="2"/>
  <c r="BA172" i="2"/>
  <c r="BA171" i="2"/>
  <c r="BA170" i="2"/>
  <c r="BA169" i="2"/>
  <c r="BA168" i="2"/>
  <c r="BA167" i="2"/>
  <c r="BA166" i="2"/>
  <c r="BA165" i="2"/>
  <c r="BA164" i="2"/>
  <c r="BA163" i="2"/>
  <c r="BA162" i="2"/>
  <c r="BA161" i="2"/>
  <c r="BA160" i="2"/>
  <c r="BA159" i="2"/>
  <c r="BA158" i="2"/>
  <c r="BA157" i="2"/>
  <c r="BA156" i="2"/>
  <c r="BA155" i="2"/>
  <c r="BA154" i="2"/>
  <c r="BA153" i="2"/>
  <c r="BA152" i="2"/>
  <c r="BA151" i="2"/>
  <c r="BA150" i="2"/>
  <c r="BA149" i="2"/>
  <c r="BA148" i="2"/>
  <c r="BA147" i="2"/>
  <c r="BA146" i="2"/>
  <c r="BA145" i="2"/>
  <c r="BA144" i="2"/>
  <c r="BA143" i="2"/>
  <c r="BA142" i="2"/>
  <c r="BA141" i="2"/>
  <c r="BA140" i="2"/>
  <c r="BA139" i="2"/>
  <c r="BA138" i="2"/>
  <c r="BA137" i="2"/>
  <c r="BA136" i="2"/>
  <c r="BA135" i="2"/>
  <c r="BA134" i="2"/>
  <c r="BA133" i="2"/>
  <c r="BA132" i="2"/>
  <c r="BA131" i="2"/>
  <c r="BA130" i="2"/>
  <c r="BA129" i="2"/>
  <c r="BA128" i="2"/>
  <c r="BA127" i="2"/>
  <c r="BA126" i="2"/>
  <c r="BA125" i="2"/>
  <c r="BA124" i="2"/>
  <c r="BA123" i="2"/>
  <c r="BA122" i="2"/>
  <c r="BA121" i="2"/>
  <c r="BA120" i="2"/>
  <c r="BA119" i="2"/>
  <c r="BA118" i="2"/>
  <c r="BA117" i="2"/>
  <c r="BA116" i="2"/>
  <c r="BA115" i="2"/>
  <c r="BA114" i="2"/>
  <c r="BA113" i="2"/>
  <c r="BA112" i="2"/>
  <c r="BA111" i="2"/>
  <c r="BA110" i="2"/>
  <c r="BA109" i="2"/>
  <c r="BA108" i="2"/>
  <c r="BA107" i="2"/>
  <c r="BA106" i="2"/>
  <c r="BA105" i="2"/>
  <c r="BA104" i="2"/>
  <c r="BA103" i="2"/>
  <c r="BA102" i="2"/>
  <c r="BA101" i="2"/>
  <c r="BA100" i="2"/>
  <c r="BA99" i="2"/>
  <c r="BA98" i="2"/>
  <c r="BA97" i="2"/>
  <c r="BA96" i="2"/>
  <c r="BA95" i="2"/>
  <c r="BA94" i="2"/>
  <c r="BA93" i="2"/>
  <c r="BA92" i="2"/>
  <c r="BA91" i="2"/>
  <c r="BA90" i="2"/>
  <c r="BA89" i="2"/>
  <c r="BA88" i="2"/>
  <c r="BA87" i="2"/>
  <c r="BA86" i="2"/>
  <c r="BA85" i="2"/>
  <c r="BA84" i="2"/>
  <c r="BA83" i="2"/>
  <c r="BA82" i="2"/>
  <c r="BA81" i="2"/>
  <c r="BA80" i="2"/>
  <c r="BA79" i="2"/>
  <c r="BA78" i="2"/>
  <c r="BA77" i="2"/>
  <c r="BA76" i="2"/>
  <c r="BA75" i="2"/>
  <c r="BA74" i="2"/>
  <c r="BA73" i="2"/>
  <c r="BA72" i="2"/>
  <c r="BA71" i="2"/>
  <c r="BA70" i="2"/>
  <c r="BA69" i="2"/>
  <c r="BA68" i="2"/>
  <c r="BA67" i="2"/>
  <c r="BA66" i="2"/>
  <c r="BA65" i="2"/>
  <c r="BA64" i="2"/>
  <c r="BA63" i="2"/>
  <c r="BA62" i="2"/>
  <c r="BA61" i="2"/>
  <c r="BA60" i="2"/>
  <c r="BA59" i="2"/>
  <c r="BA58" i="2"/>
  <c r="BA57" i="2"/>
  <c r="BA56" i="2"/>
  <c r="BA55" i="2"/>
  <c r="BA54" i="2"/>
  <c r="BA53" i="2"/>
  <c r="BA52" i="2"/>
  <c r="BA51" i="2"/>
  <c r="BA50" i="2"/>
  <c r="BA49" i="2"/>
  <c r="BA48" i="2"/>
  <c r="BA47" i="2"/>
  <c r="BA46" i="2"/>
  <c r="BA45" i="2"/>
  <c r="BA44" i="2"/>
  <c r="BA43" i="2"/>
  <c r="BA42" i="2"/>
  <c r="BA41" i="2"/>
  <c r="BA40" i="2"/>
  <c r="BA39" i="2"/>
  <c r="BA38" i="2"/>
  <c r="BA37" i="2"/>
  <c r="BA36" i="2"/>
  <c r="BA35" i="2"/>
  <c r="BA34" i="2"/>
  <c r="BA33" i="2"/>
  <c r="BA32" i="2"/>
  <c r="BA31" i="2"/>
  <c r="BA30" i="2"/>
  <c r="BA29" i="2"/>
  <c r="BA28" i="2"/>
  <c r="B4" i="10"/>
  <c r="B4" i="7"/>
  <c r="AX328" i="2"/>
  <c r="AX327" i="2"/>
  <c r="AX326" i="2"/>
  <c r="AX325" i="2"/>
  <c r="AX324" i="2"/>
  <c r="AX323" i="2"/>
  <c r="AX322" i="2"/>
  <c r="AX321" i="2"/>
  <c r="AX320" i="2"/>
  <c r="AX319" i="2"/>
  <c r="AX318" i="2"/>
  <c r="AX317" i="2"/>
  <c r="AX316" i="2"/>
  <c r="AX315" i="2"/>
  <c r="AX314" i="2"/>
  <c r="AX313" i="2"/>
  <c r="AX312" i="2"/>
  <c r="AX311" i="2"/>
  <c r="AX310" i="2"/>
  <c r="AX309" i="2"/>
  <c r="AX308" i="2"/>
  <c r="AX307" i="2"/>
  <c r="AX306" i="2"/>
  <c r="AX305" i="2"/>
  <c r="AX304" i="2"/>
  <c r="AX303" i="2"/>
  <c r="AX302" i="2"/>
  <c r="AX301" i="2"/>
  <c r="AX300" i="2"/>
  <c r="AX299" i="2"/>
  <c r="AX298" i="2"/>
  <c r="AX297" i="2"/>
  <c r="AX296" i="2"/>
  <c r="AX295" i="2"/>
  <c r="AX294" i="2"/>
  <c r="AX293" i="2"/>
  <c r="AX292" i="2"/>
  <c r="AX291" i="2"/>
  <c r="AX290" i="2"/>
  <c r="AX289" i="2"/>
  <c r="AX288" i="2"/>
  <c r="AX287" i="2"/>
  <c r="AX286" i="2"/>
  <c r="AX285" i="2"/>
  <c r="AX284" i="2"/>
  <c r="AX283" i="2"/>
  <c r="AX282" i="2"/>
  <c r="AX281" i="2"/>
  <c r="AX280" i="2"/>
  <c r="AX279" i="2"/>
  <c r="AX278" i="2"/>
  <c r="AX277" i="2"/>
  <c r="AX276" i="2"/>
  <c r="AX275" i="2"/>
  <c r="AX274" i="2"/>
  <c r="AX273" i="2"/>
  <c r="AX272" i="2"/>
  <c r="AX271" i="2"/>
  <c r="AX270" i="2"/>
  <c r="AX269" i="2"/>
  <c r="AX268" i="2"/>
  <c r="AX267" i="2"/>
  <c r="AX266" i="2"/>
  <c r="AX265" i="2"/>
  <c r="AX264" i="2"/>
  <c r="AX263" i="2"/>
  <c r="AX262" i="2"/>
  <c r="AX261" i="2"/>
  <c r="AX260" i="2"/>
  <c r="AX259" i="2"/>
  <c r="AX258" i="2"/>
  <c r="AX257" i="2"/>
  <c r="AX256" i="2"/>
  <c r="AX255" i="2"/>
  <c r="AX254" i="2"/>
  <c r="AX253" i="2"/>
  <c r="AX252" i="2"/>
  <c r="AX251" i="2"/>
  <c r="AX250" i="2"/>
  <c r="AX249" i="2"/>
  <c r="AX248" i="2"/>
  <c r="AX247" i="2"/>
  <c r="AX246" i="2"/>
  <c r="AX245" i="2"/>
  <c r="AX244" i="2"/>
  <c r="AX243" i="2"/>
  <c r="AX242" i="2"/>
  <c r="AX241" i="2"/>
  <c r="AX240" i="2"/>
  <c r="AX239" i="2"/>
  <c r="AX238" i="2"/>
  <c r="AX237" i="2"/>
  <c r="AX236" i="2"/>
  <c r="AX235" i="2"/>
  <c r="AX234" i="2"/>
  <c r="AX233" i="2"/>
  <c r="AX232" i="2"/>
  <c r="AX231" i="2"/>
  <c r="AX230" i="2"/>
  <c r="AX229" i="2"/>
  <c r="AX228" i="2"/>
  <c r="AX227" i="2"/>
  <c r="AX226" i="2"/>
  <c r="AX225" i="2"/>
  <c r="AX224" i="2"/>
  <c r="AX223" i="2"/>
  <c r="AX222" i="2"/>
  <c r="AX221" i="2"/>
  <c r="AX220" i="2"/>
  <c r="AX219" i="2"/>
  <c r="AX218" i="2"/>
  <c r="AX217" i="2"/>
  <c r="AX216" i="2"/>
  <c r="AX215" i="2"/>
  <c r="AX214" i="2"/>
  <c r="AX213" i="2"/>
  <c r="AX212" i="2"/>
  <c r="AX211" i="2"/>
  <c r="AX210" i="2"/>
  <c r="AX209" i="2"/>
  <c r="AX208" i="2"/>
  <c r="AX207" i="2"/>
  <c r="AX206" i="2"/>
  <c r="AX205" i="2"/>
  <c r="AX204" i="2"/>
  <c r="AX203" i="2"/>
  <c r="AX202" i="2"/>
  <c r="AX201" i="2"/>
  <c r="AX200" i="2"/>
  <c r="AX199" i="2"/>
  <c r="AX198" i="2"/>
  <c r="AX197" i="2"/>
  <c r="AX196" i="2"/>
  <c r="AX195" i="2"/>
  <c r="AX194" i="2"/>
  <c r="AX193" i="2"/>
  <c r="AX192" i="2"/>
  <c r="AX191" i="2"/>
  <c r="AX190" i="2"/>
  <c r="AX189" i="2"/>
  <c r="AX188" i="2"/>
  <c r="AX187" i="2"/>
  <c r="AX186" i="2"/>
  <c r="AX185" i="2"/>
  <c r="AX184" i="2"/>
  <c r="AX183" i="2"/>
  <c r="AX182" i="2"/>
  <c r="AX181" i="2"/>
  <c r="AX180" i="2"/>
  <c r="AX179" i="2"/>
  <c r="AX178" i="2"/>
  <c r="AX177" i="2"/>
  <c r="AX176" i="2"/>
  <c r="AX175" i="2"/>
  <c r="AX174" i="2"/>
  <c r="AX173" i="2"/>
  <c r="AX172" i="2"/>
  <c r="AX171" i="2"/>
  <c r="AX170" i="2"/>
  <c r="AX169" i="2"/>
  <c r="AX168" i="2"/>
  <c r="AX167" i="2"/>
  <c r="AX166" i="2"/>
  <c r="AX165" i="2"/>
  <c r="AX164" i="2"/>
  <c r="AX163" i="2"/>
  <c r="AX162" i="2"/>
  <c r="AX161" i="2"/>
  <c r="AX160" i="2"/>
  <c r="AX159" i="2"/>
  <c r="AX158" i="2"/>
  <c r="AX157" i="2"/>
  <c r="AX156" i="2"/>
  <c r="AX155" i="2"/>
  <c r="AX154" i="2"/>
  <c r="AX153" i="2"/>
  <c r="AX152" i="2"/>
  <c r="AX151" i="2"/>
  <c r="AX150" i="2"/>
  <c r="AX149" i="2"/>
  <c r="AX148" i="2"/>
  <c r="AX147" i="2"/>
  <c r="AX146" i="2"/>
  <c r="AX145" i="2"/>
  <c r="AX144" i="2"/>
  <c r="AX143" i="2"/>
  <c r="AX142" i="2"/>
  <c r="AX141" i="2"/>
  <c r="AX140" i="2"/>
  <c r="AX139" i="2"/>
  <c r="AX138" i="2"/>
  <c r="AX137" i="2"/>
  <c r="AX136" i="2"/>
  <c r="AX135" i="2"/>
  <c r="AX134" i="2"/>
  <c r="AX133" i="2"/>
  <c r="AX132" i="2"/>
  <c r="AX131" i="2"/>
  <c r="AX130" i="2"/>
  <c r="AX129" i="2"/>
  <c r="AX128" i="2"/>
  <c r="AX127" i="2"/>
  <c r="AX126" i="2"/>
  <c r="AX125" i="2"/>
  <c r="AX124" i="2"/>
  <c r="AX123" i="2"/>
  <c r="AX122" i="2"/>
  <c r="AX121" i="2"/>
  <c r="AX120" i="2"/>
  <c r="AX119" i="2"/>
  <c r="AX118" i="2"/>
  <c r="AX117" i="2"/>
  <c r="AX116" i="2"/>
  <c r="AX115" i="2"/>
  <c r="AX114" i="2"/>
  <c r="AX113" i="2"/>
  <c r="AX112" i="2"/>
  <c r="AX111" i="2"/>
  <c r="AX110" i="2"/>
  <c r="AX109" i="2"/>
  <c r="AX108" i="2"/>
  <c r="AX107" i="2"/>
  <c r="AX106" i="2"/>
  <c r="AX105" i="2"/>
  <c r="AX104" i="2"/>
  <c r="AX103" i="2"/>
  <c r="AX102" i="2"/>
  <c r="AX101" i="2"/>
  <c r="AX100" i="2"/>
  <c r="AX99" i="2"/>
  <c r="AX98" i="2"/>
  <c r="AX97" i="2"/>
  <c r="AX96" i="2"/>
  <c r="AX95" i="2"/>
  <c r="AX94" i="2"/>
  <c r="AX93" i="2"/>
  <c r="AX92" i="2"/>
  <c r="AX91" i="2"/>
  <c r="AX90" i="2"/>
  <c r="AX89" i="2"/>
  <c r="AX88" i="2"/>
  <c r="AX87" i="2"/>
  <c r="AX86" i="2"/>
  <c r="AX85" i="2"/>
  <c r="AX84" i="2"/>
  <c r="AX83" i="2"/>
  <c r="AX82" i="2"/>
  <c r="AX81" i="2"/>
  <c r="AX80" i="2"/>
  <c r="AX79" i="2"/>
  <c r="AX78" i="2"/>
  <c r="AX77" i="2"/>
  <c r="AX76" i="2"/>
  <c r="AX75" i="2"/>
  <c r="AX74" i="2"/>
  <c r="AX73" i="2"/>
  <c r="AX72" i="2"/>
  <c r="AX71" i="2"/>
  <c r="AX70" i="2"/>
  <c r="AX69" i="2"/>
  <c r="AX68" i="2"/>
  <c r="AX67" i="2"/>
  <c r="AX66" i="2"/>
  <c r="AX65" i="2"/>
  <c r="AX64" i="2"/>
  <c r="AX63" i="2"/>
  <c r="AX62" i="2"/>
  <c r="AX61" i="2"/>
  <c r="AX60" i="2"/>
  <c r="AX59" i="2"/>
  <c r="AX58" i="2"/>
  <c r="AX57" i="2"/>
  <c r="AX56" i="2"/>
  <c r="AX55" i="2"/>
  <c r="AX54" i="2"/>
  <c r="AX53" i="2"/>
  <c r="AX52" i="2"/>
  <c r="AX51" i="2"/>
  <c r="AX50" i="2"/>
  <c r="AX49" i="2"/>
  <c r="AX48" i="2"/>
  <c r="AX47" i="2"/>
  <c r="AX46" i="2"/>
  <c r="AX45" i="2"/>
  <c r="AX44" i="2"/>
  <c r="AX42" i="2"/>
  <c r="AX41" i="2"/>
  <c r="AX40" i="2"/>
  <c r="AX39" i="2"/>
  <c r="AX38" i="2"/>
  <c r="AX37" i="2"/>
  <c r="AX36" i="2"/>
  <c r="AX35" i="2"/>
  <c r="AX34" i="2"/>
  <c r="AX33" i="2"/>
  <c r="AX32" i="2"/>
  <c r="AX31" i="2"/>
  <c r="AX30" i="2"/>
  <c r="AX28" i="2"/>
  <c r="B14" i="11" l="1" a="1"/>
  <c r="E14" i="11" a="1"/>
  <c r="E14" i="11" s="1"/>
  <c r="D14" i="11" a="1"/>
  <c r="D14" i="11" s="1"/>
  <c r="C14" i="10" a="1"/>
  <c r="C14" i="10" s="1"/>
  <c r="C14" i="11" a="1"/>
  <c r="C14" i="11" s="1"/>
  <c r="AD49" i="9"/>
  <c r="AD48" i="9"/>
  <c r="A132" i="4"/>
  <c r="B99" i="6"/>
  <c r="AC35" i="4"/>
  <c r="AC34" i="4"/>
  <c r="T26" i="6"/>
  <c r="T25" i="6"/>
  <c r="B98" i="6"/>
  <c r="Y22" i="5"/>
  <c r="Y23" i="5" s="1"/>
  <c r="Y24" i="5" s="1"/>
  <c r="Y25" i="5" s="1"/>
  <c r="Y26" i="5" s="1"/>
  <c r="Y27" i="5" s="1"/>
  <c r="Y28" i="5" s="1"/>
  <c r="Y29" i="5" s="1"/>
  <c r="Y30" i="5" s="1"/>
  <c r="Y31" i="5" s="1"/>
  <c r="Y32" i="5" s="1"/>
  <c r="Y33" i="5" s="1"/>
  <c r="Y34" i="5" s="1"/>
  <c r="Y35" i="5" s="1"/>
  <c r="Y36" i="5" s="1"/>
  <c r="Y37" i="5" s="1"/>
  <c r="Y38" i="5" s="1"/>
  <c r="Y39" i="5" s="1"/>
  <c r="Y40" i="5" s="1"/>
  <c r="Y41" i="5" s="1"/>
  <c r="Y42" i="5" s="1"/>
  <c r="Y43" i="5" s="1"/>
  <c r="Y44" i="5" s="1"/>
  <c r="Y45" i="5" s="1"/>
  <c r="Y46" i="5" s="1"/>
  <c r="Y47" i="5" s="1"/>
  <c r="Y48" i="5" s="1"/>
  <c r="Y49" i="5" s="1"/>
  <c r="Y50" i="5" s="1"/>
  <c r="Y51" i="5" s="1"/>
  <c r="Y52" i="5" s="1"/>
  <c r="Y53" i="5" s="1"/>
  <c r="Y54" i="5" s="1"/>
  <c r="Y55" i="5" s="1"/>
  <c r="Y56" i="5" s="1"/>
  <c r="Y57" i="5" s="1"/>
  <c r="Y58" i="5" s="1"/>
  <c r="Y59" i="5" s="1"/>
  <c r="Y60" i="5" s="1"/>
  <c r="Y61" i="5" s="1"/>
  <c r="Y62" i="5" s="1"/>
  <c r="Y63" i="5" s="1"/>
  <c r="Y64" i="5" s="1"/>
  <c r="Y65" i="5" s="1"/>
  <c r="Y66" i="5" s="1"/>
  <c r="Y67" i="5" s="1"/>
  <c r="Y68" i="5" s="1"/>
  <c r="Y69" i="5" s="1"/>
  <c r="Y70" i="5" s="1"/>
  <c r="Y71" i="5" s="1"/>
  <c r="Y72" i="5" s="1"/>
  <c r="Y73" i="5" s="1"/>
  <c r="Y74" i="5" s="1"/>
  <c r="Y75" i="5" s="1"/>
  <c r="Y76" i="5" s="1"/>
  <c r="Y77" i="5" s="1"/>
  <c r="Y78" i="5" s="1"/>
  <c r="Y79" i="5" s="1"/>
  <c r="Y80" i="5" s="1"/>
  <c r="Y81" i="5" s="1"/>
  <c r="Y82" i="5" s="1"/>
  <c r="Y83" i="5" s="1"/>
  <c r="Y84" i="5" s="1"/>
  <c r="Y85" i="5" s="1"/>
  <c r="Y86" i="5" s="1"/>
  <c r="Y87" i="5" s="1"/>
  <c r="Y88" i="5" s="1"/>
  <c r="Y89" i="5" s="1"/>
  <c r="Y90" i="5" s="1"/>
  <c r="Y92" i="5" s="1"/>
  <c r="Y93" i="5" s="1"/>
  <c r="A131" i="4"/>
  <c r="G129" i="4"/>
  <c r="I129" i="4" s="1" a="1"/>
  <c r="I129" i="4" s="1"/>
  <c r="G128" i="4"/>
  <c r="K128" i="4" s="1" a="1"/>
  <c r="K128" i="4" s="1"/>
  <c r="G127" i="4"/>
  <c r="J127" i="4" s="1"/>
  <c r="G126" i="4"/>
  <c r="G125" i="4"/>
  <c r="I125" i="4" s="1" a="1"/>
  <c r="I125" i="4" s="1"/>
  <c r="G124" i="4"/>
  <c r="K124" i="4" s="1" a="1"/>
  <c r="K124" i="4" s="1"/>
  <c r="I123" i="4" a="1"/>
  <c r="I123" i="4" s="1"/>
  <c r="G123" i="4"/>
  <c r="J123" i="4" s="1"/>
  <c r="G122" i="4"/>
  <c r="J122" i="4" s="1"/>
  <c r="G121" i="4"/>
  <c r="I121" i="4" s="1" a="1"/>
  <c r="I121" i="4" s="1"/>
  <c r="G120" i="4"/>
  <c r="K120" i="4" s="1" a="1"/>
  <c r="K120" i="4" s="1"/>
  <c r="G119" i="4"/>
  <c r="J119" i="4" s="1"/>
  <c r="G118" i="4"/>
  <c r="J118" i="4" s="1"/>
  <c r="G117" i="4"/>
  <c r="I117" i="4" s="1" a="1"/>
  <c r="I117" i="4" s="1"/>
  <c r="G116" i="4"/>
  <c r="K116" i="4" s="1" a="1"/>
  <c r="K116" i="4" s="1"/>
  <c r="G115" i="4"/>
  <c r="J115" i="4" s="1"/>
  <c r="G114" i="4"/>
  <c r="G113" i="4"/>
  <c r="I113" i="4" s="1" a="1"/>
  <c r="I113" i="4" s="1"/>
  <c r="G112" i="4"/>
  <c r="K112" i="4" s="1" a="1"/>
  <c r="K112" i="4" s="1"/>
  <c r="G111" i="4"/>
  <c r="J111" i="4" s="1"/>
  <c r="G110" i="4"/>
  <c r="G109" i="4"/>
  <c r="I109" i="4" s="1" a="1"/>
  <c r="I109" i="4" s="1"/>
  <c r="G108" i="4"/>
  <c r="K108" i="4" s="1" a="1"/>
  <c r="K108" i="4" s="1"/>
  <c r="G107" i="4"/>
  <c r="J107" i="4" s="1"/>
  <c r="G106" i="4"/>
  <c r="J106" i="4" s="1"/>
  <c r="G105" i="4"/>
  <c r="I105" i="4" s="1" a="1"/>
  <c r="I105" i="4" s="1"/>
  <c r="G104" i="4"/>
  <c r="K104" i="4" s="1" a="1"/>
  <c r="K104" i="4" s="1"/>
  <c r="G103" i="4"/>
  <c r="J103" i="4" s="1"/>
  <c r="G102" i="4"/>
  <c r="J102" i="4" s="1"/>
  <c r="G101" i="4"/>
  <c r="I101" i="4" s="1" a="1"/>
  <c r="I101" i="4" s="1"/>
  <c r="G100" i="4"/>
  <c r="K100" i="4" s="1" a="1"/>
  <c r="K100" i="4" s="1"/>
  <c r="G99" i="4"/>
  <c r="J99" i="4" s="1"/>
  <c r="G98" i="4"/>
  <c r="G97" i="4"/>
  <c r="I97" i="4" s="1" a="1"/>
  <c r="I97" i="4" s="1"/>
  <c r="G96" i="4"/>
  <c r="K96" i="4" s="1" a="1"/>
  <c r="K96" i="4" s="1"/>
  <c r="G95" i="4"/>
  <c r="J95" i="4" s="1"/>
  <c r="G94" i="4"/>
  <c r="G93" i="4"/>
  <c r="I93" i="4" s="1" a="1"/>
  <c r="I93" i="4" s="1"/>
  <c r="G92" i="4"/>
  <c r="K92" i="4" s="1" a="1"/>
  <c r="K92" i="4" s="1"/>
  <c r="G91" i="4"/>
  <c r="J91" i="4" s="1"/>
  <c r="G90" i="4"/>
  <c r="I90" i="4" s="1" a="1"/>
  <c r="I90" i="4" s="1"/>
  <c r="G89" i="4"/>
  <c r="G88" i="4"/>
  <c r="K88" i="4" s="1" a="1"/>
  <c r="K88" i="4" s="1"/>
  <c r="G87" i="4"/>
  <c r="J87" i="4" s="1"/>
  <c r="G86" i="4"/>
  <c r="I86" i="4" s="1" a="1"/>
  <c r="I86" i="4" s="1"/>
  <c r="G85" i="4"/>
  <c r="G84" i="4"/>
  <c r="K84" i="4" s="1" a="1"/>
  <c r="K84" i="4" s="1"/>
  <c r="G83" i="4"/>
  <c r="J83" i="4" s="1"/>
  <c r="G82" i="4"/>
  <c r="I82" i="4" s="1" a="1"/>
  <c r="I82" i="4" s="1"/>
  <c r="G81" i="4"/>
  <c r="G80" i="4"/>
  <c r="K80" i="4" s="1" a="1"/>
  <c r="K80" i="4" s="1"/>
  <c r="G79" i="4"/>
  <c r="J79" i="4" s="1"/>
  <c r="G78" i="4"/>
  <c r="I78" i="4" s="1" a="1"/>
  <c r="I78" i="4" s="1"/>
  <c r="G77" i="4"/>
  <c r="G76" i="4"/>
  <c r="K76" i="4" s="1" a="1"/>
  <c r="K76" i="4" s="1"/>
  <c r="G75" i="4"/>
  <c r="J75" i="4" s="1"/>
  <c r="G74" i="4"/>
  <c r="I74" i="4" s="1" a="1"/>
  <c r="I74" i="4" s="1"/>
  <c r="G73" i="4"/>
  <c r="J73" i="4" s="1"/>
  <c r="G72" i="4"/>
  <c r="G71" i="4"/>
  <c r="J71" i="4" s="1"/>
  <c r="G70" i="4"/>
  <c r="J70" i="4" s="1"/>
  <c r="G69" i="4"/>
  <c r="I69" i="4" s="1" a="1"/>
  <c r="I69" i="4" s="1"/>
  <c r="G68" i="4"/>
  <c r="J68" i="4" s="1"/>
  <c r="G67" i="4"/>
  <c r="J67" i="4" s="1"/>
  <c r="G66" i="4"/>
  <c r="J66" i="4" s="1"/>
  <c r="G65" i="4"/>
  <c r="I65" i="4" s="1" a="1"/>
  <c r="I65" i="4" s="1"/>
  <c r="G64" i="4"/>
  <c r="G63" i="4"/>
  <c r="J63" i="4" s="1"/>
  <c r="G62" i="4"/>
  <c r="J62" i="4" s="1"/>
  <c r="G61" i="4"/>
  <c r="I61" i="4" s="1" a="1"/>
  <c r="I61" i="4" s="1"/>
  <c r="G60" i="4"/>
  <c r="J60" i="4" s="1"/>
  <c r="G59" i="4"/>
  <c r="J59" i="4" s="1"/>
  <c r="G58" i="4"/>
  <c r="J58" i="4" s="1"/>
  <c r="G57" i="4"/>
  <c r="I57" i="4" s="1" a="1"/>
  <c r="I57" i="4" s="1"/>
  <c r="G56" i="4"/>
  <c r="G55" i="4"/>
  <c r="J55" i="4" s="1"/>
  <c r="G54" i="4"/>
  <c r="J54" i="4" s="1"/>
  <c r="G53" i="4"/>
  <c r="I53" i="4" s="1" a="1"/>
  <c r="I53" i="4" s="1"/>
  <c r="G52" i="4"/>
  <c r="J52" i="4" s="1"/>
  <c r="G51" i="4"/>
  <c r="J51" i="4" s="1"/>
  <c r="G50" i="4"/>
  <c r="J50" i="4" s="1"/>
  <c r="G49" i="4"/>
  <c r="I49" i="4" s="1" a="1"/>
  <c r="I49" i="4" s="1"/>
  <c r="G48" i="4"/>
  <c r="J48" i="4" s="1"/>
  <c r="G47" i="4"/>
  <c r="J47" i="4" s="1"/>
  <c r="G46" i="4"/>
  <c r="J46" i="4" s="1"/>
  <c r="G45" i="4"/>
  <c r="I45" i="4" s="1" a="1"/>
  <c r="I45" i="4" s="1"/>
  <c r="G44" i="4"/>
  <c r="J44" i="4" s="1"/>
  <c r="G43" i="4"/>
  <c r="J43" i="4" s="1"/>
  <c r="G42" i="4"/>
  <c r="J42" i="4" s="1"/>
  <c r="G41" i="4"/>
  <c r="I41" i="4" s="1" a="1"/>
  <c r="I41" i="4" s="1"/>
  <c r="G40" i="4"/>
  <c r="G39" i="4"/>
  <c r="J39" i="4" s="1"/>
  <c r="G38" i="4"/>
  <c r="J38" i="4" s="1"/>
  <c r="G37" i="4"/>
  <c r="I37" i="4" s="1" a="1"/>
  <c r="I37" i="4" s="1"/>
  <c r="G36" i="4"/>
  <c r="J36" i="4" s="1"/>
  <c r="G35" i="4"/>
  <c r="J35" i="4" s="1"/>
  <c r="G34" i="4"/>
  <c r="H34" i="4" s="1"/>
  <c r="G33" i="4"/>
  <c r="I33" i="4" s="1" a="1"/>
  <c r="I33" i="4" s="1"/>
  <c r="G32" i="4"/>
  <c r="I32" i="4" s="1" a="1"/>
  <c r="I32" i="4" s="1"/>
  <c r="G31" i="4"/>
  <c r="J31" i="4" s="1"/>
  <c r="G30" i="4"/>
  <c r="J30" i="4" s="1"/>
  <c r="AA9" i="4"/>
  <c r="L9" i="4"/>
  <c r="G9" i="4"/>
  <c r="G8" i="4"/>
  <c r="G7" i="4"/>
  <c r="D9" i="6"/>
  <c r="C97" i="6"/>
  <c r="E97" i="6" s="1" a="1"/>
  <c r="E97" i="6" s="1"/>
  <c r="C96" i="6"/>
  <c r="G96" i="6" s="1" a="1"/>
  <c r="G96" i="6" s="1"/>
  <c r="C95" i="6"/>
  <c r="F95" i="6" s="1"/>
  <c r="C94" i="6"/>
  <c r="F94" i="6" s="1"/>
  <c r="C93" i="6"/>
  <c r="E93" i="6" s="1" a="1"/>
  <c r="E93" i="6" s="1"/>
  <c r="C92" i="6"/>
  <c r="F92" i="6" s="1"/>
  <c r="C91" i="6"/>
  <c r="F91" i="6" s="1"/>
  <c r="C90" i="6"/>
  <c r="C89" i="6"/>
  <c r="E89" i="6" s="1" a="1"/>
  <c r="E89" i="6" s="1"/>
  <c r="C88" i="6"/>
  <c r="F88" i="6" s="1"/>
  <c r="C87" i="6"/>
  <c r="F87" i="6" s="1"/>
  <c r="C86" i="6"/>
  <c r="C85" i="6"/>
  <c r="E85" i="6" s="1" a="1"/>
  <c r="E85" i="6" s="1"/>
  <c r="C84" i="6"/>
  <c r="F84" i="6" s="1"/>
  <c r="C83" i="6"/>
  <c r="F83" i="6" s="1"/>
  <c r="C82" i="6"/>
  <c r="F82" i="6" s="1"/>
  <c r="C81" i="6"/>
  <c r="E81" i="6" s="1" a="1"/>
  <c r="E81" i="6" s="1"/>
  <c r="C80" i="6"/>
  <c r="F80" i="6" s="1"/>
  <c r="C79" i="6"/>
  <c r="F79" i="6" s="1"/>
  <c r="C78" i="6"/>
  <c r="F78" i="6" s="1"/>
  <c r="C77" i="6"/>
  <c r="E77" i="6" s="1" a="1"/>
  <c r="E77" i="6" s="1"/>
  <c r="C76" i="6"/>
  <c r="F76" i="6" s="1"/>
  <c r="C75" i="6"/>
  <c r="F75" i="6" s="1"/>
  <c r="C74" i="6"/>
  <c r="F74" i="6" s="1"/>
  <c r="C73" i="6"/>
  <c r="G73" i="6" s="1" a="1"/>
  <c r="G73" i="6" s="1"/>
  <c r="C72" i="6"/>
  <c r="F72" i="6" s="1"/>
  <c r="C71" i="6"/>
  <c r="F71" i="6" s="1"/>
  <c r="C70" i="6"/>
  <c r="E70" i="6" s="1" a="1"/>
  <c r="E70" i="6" s="1"/>
  <c r="C69" i="6"/>
  <c r="F69" i="6" s="1"/>
  <c r="C68" i="6"/>
  <c r="F68" i="6" s="1"/>
  <c r="C67" i="6"/>
  <c r="D67" i="6" s="1"/>
  <c r="C66" i="6"/>
  <c r="E66" i="6" s="1" a="1"/>
  <c r="E66" i="6" s="1"/>
  <c r="C65" i="6"/>
  <c r="G65" i="6" s="1" a="1"/>
  <c r="G65" i="6" s="1"/>
  <c r="C64" i="6"/>
  <c r="D64" i="6" s="1"/>
  <c r="C63" i="6"/>
  <c r="E63" i="6" s="1" a="1"/>
  <c r="E63" i="6" s="1"/>
  <c r="C62" i="6"/>
  <c r="E62" i="6" s="1" a="1"/>
  <c r="E62" i="6" s="1"/>
  <c r="C61" i="6"/>
  <c r="F61" i="6" s="1"/>
  <c r="C60" i="6"/>
  <c r="F60" i="6" s="1"/>
  <c r="C59" i="6"/>
  <c r="E59" i="6" s="1" a="1"/>
  <c r="E59" i="6" s="1"/>
  <c r="C58" i="6"/>
  <c r="F58" i="6" s="1"/>
  <c r="C57" i="6"/>
  <c r="F57" i="6" s="1"/>
  <c r="C56" i="6"/>
  <c r="D56" i="6" s="1"/>
  <c r="C55" i="6"/>
  <c r="E55" i="6" s="1" a="1"/>
  <c r="E55" i="6" s="1"/>
  <c r="C54" i="6"/>
  <c r="C53" i="6"/>
  <c r="F53" i="6" s="1"/>
  <c r="C52" i="6"/>
  <c r="F52" i="6" s="1"/>
  <c r="C51" i="6"/>
  <c r="E51" i="6" s="1" a="1"/>
  <c r="E51" i="6" s="1"/>
  <c r="C50" i="6"/>
  <c r="F50" i="6" s="1"/>
  <c r="C49" i="6"/>
  <c r="F49" i="6" s="1"/>
  <c r="C48" i="6"/>
  <c r="D48" i="6" s="1"/>
  <c r="C47" i="6"/>
  <c r="E47" i="6" s="1" a="1"/>
  <c r="E47" i="6" s="1"/>
  <c r="C46" i="6"/>
  <c r="C45" i="6"/>
  <c r="F45" i="6" s="1"/>
  <c r="C44" i="6"/>
  <c r="F44" i="6" s="1"/>
  <c r="C43" i="6"/>
  <c r="E43" i="6" s="1" a="1"/>
  <c r="E43" i="6" s="1"/>
  <c r="C42" i="6"/>
  <c r="F42" i="6" s="1"/>
  <c r="C41" i="6"/>
  <c r="F41" i="6" s="1"/>
  <c r="C40" i="6"/>
  <c r="D40" i="6" s="1"/>
  <c r="C39" i="6"/>
  <c r="E39" i="6" s="1" a="1"/>
  <c r="E39" i="6" s="1"/>
  <c r="C38" i="6"/>
  <c r="E38" i="6" s="1" a="1"/>
  <c r="E38" i="6" s="1"/>
  <c r="C37" i="6"/>
  <c r="F37" i="6" s="1"/>
  <c r="C36" i="6"/>
  <c r="F36" i="6" s="1"/>
  <c r="C35" i="6"/>
  <c r="E35" i="6" s="1" a="1"/>
  <c r="E35" i="6" s="1"/>
  <c r="C34" i="6"/>
  <c r="F34" i="6" s="1"/>
  <c r="C33" i="6"/>
  <c r="F33" i="6" s="1"/>
  <c r="C32" i="6"/>
  <c r="D32" i="6" s="1"/>
  <c r="C31" i="6"/>
  <c r="E31" i="6" s="1" a="1"/>
  <c r="E31" i="6" s="1"/>
  <c r="C30" i="6"/>
  <c r="C29" i="6"/>
  <c r="F29" i="6" s="1"/>
  <c r="C28" i="6"/>
  <c r="F28" i="6" s="1"/>
  <c r="C27" i="6"/>
  <c r="E27" i="6" s="1" a="1"/>
  <c r="E27" i="6" s="1"/>
  <c r="C26" i="6"/>
  <c r="F26" i="6" s="1"/>
  <c r="C25" i="6"/>
  <c r="F25" i="6" s="1"/>
  <c r="C24" i="6"/>
  <c r="D24" i="6" s="1"/>
  <c r="C23" i="6"/>
  <c r="E23" i="6" s="1" a="1"/>
  <c r="E23" i="6" s="1"/>
  <c r="C22" i="6"/>
  <c r="E22" i="6" s="1" a="1"/>
  <c r="E22" i="6" s="1"/>
  <c r="R9" i="6"/>
  <c r="J9" i="6"/>
  <c r="D8" i="6"/>
  <c r="D7" i="6"/>
  <c r="Z36" i="5"/>
  <c r="Z35" i="5"/>
  <c r="A93" i="5"/>
  <c r="B104" i="1"/>
  <c r="W9" i="5"/>
  <c r="M9" i="5"/>
  <c r="C9" i="5"/>
  <c r="C8" i="5"/>
  <c r="C7" i="5"/>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V71" i="1"/>
  <c r="V72" i="1"/>
  <c r="L9" i="1"/>
  <c r="E9" i="1"/>
  <c r="E8" i="1"/>
  <c r="E7" i="1"/>
  <c r="B14" i="11" l="1"/>
  <c r="A14" i="11" a="1"/>
  <c r="A14" i="11" s="1"/>
  <c r="G87" i="6" a="1"/>
  <c r="G87" i="6" s="1"/>
  <c r="E41" i="6" a="1"/>
  <c r="E41" i="6" s="1"/>
  <c r="G71" i="6" a="1"/>
  <c r="G71" i="6" s="1"/>
  <c r="F59" i="6"/>
  <c r="F31" i="6"/>
  <c r="E53" i="6" a="1"/>
  <c r="E53" i="6" s="1"/>
  <c r="F63" i="6"/>
  <c r="D70" i="6"/>
  <c r="E96" i="6" a="1"/>
  <c r="E96" i="6" s="1"/>
  <c r="D49" i="6"/>
  <c r="E84" i="6" a="1"/>
  <c r="E84" i="6" s="1"/>
  <c r="E88" i="6" a="1"/>
  <c r="E88" i="6" s="1"/>
  <c r="D43" i="6"/>
  <c r="G49" i="6" a="1"/>
  <c r="G49" i="6" s="1"/>
  <c r="E71" i="6" a="1"/>
  <c r="E71" i="6" s="1"/>
  <c r="E87" i="6" a="1"/>
  <c r="E87" i="6" s="1"/>
  <c r="G88" i="6" a="1"/>
  <c r="G88" i="6" s="1"/>
  <c r="D95" i="6"/>
  <c r="F23" i="6"/>
  <c r="F32" i="6"/>
  <c r="D35" i="6"/>
  <c r="E48" i="6" a="1"/>
  <c r="E48" i="6" s="1"/>
  <c r="F55" i="6"/>
  <c r="E61" i="6" a="1"/>
  <c r="E61" i="6" s="1"/>
  <c r="F70" i="6"/>
  <c r="F22" i="6"/>
  <c r="I59" i="4" a="1"/>
  <c r="I59" i="4" s="1"/>
  <c r="I92" i="4" a="1"/>
  <c r="I92" i="4" s="1"/>
  <c r="K107" i="4" a="1"/>
  <c r="K107" i="4" s="1"/>
  <c r="K42" i="4" a="1"/>
  <c r="K42" i="4" s="1"/>
  <c r="H79" i="4"/>
  <c r="J65" i="4"/>
  <c r="H37" i="4"/>
  <c r="H54" i="4"/>
  <c r="K71" i="4" a="1"/>
  <c r="K71" i="4" s="1"/>
  <c r="H74" i="4"/>
  <c r="K79" i="4" a="1"/>
  <c r="K79" i="4" s="1"/>
  <c r="I46" i="4" a="1"/>
  <c r="I46" i="4" s="1"/>
  <c r="K70" i="4" a="1"/>
  <c r="K70" i="4" s="1"/>
  <c r="J78" i="4"/>
  <c r="I80" i="4" a="1"/>
  <c r="I80" i="4" s="1"/>
  <c r="K30" i="4" a="1"/>
  <c r="K30" i="4" s="1"/>
  <c r="I47" i="4" a="1"/>
  <c r="I47" i="4" s="1"/>
  <c r="I55" i="4" a="1"/>
  <c r="I55" i="4" s="1"/>
  <c r="H58" i="4"/>
  <c r="K47" i="4" a="1"/>
  <c r="K47" i="4" s="1"/>
  <c r="I58" i="4" a="1"/>
  <c r="I58" i="4" s="1"/>
  <c r="I116" i="4" a="1"/>
  <c r="I116" i="4" s="1"/>
  <c r="I35" i="4" a="1"/>
  <c r="I35" i="4" s="1"/>
  <c r="K46" i="4" a="1"/>
  <c r="K46" i="4" s="1"/>
  <c r="I54" i="4" a="1"/>
  <c r="I54" i="4" s="1"/>
  <c r="H65" i="4"/>
  <c r="I75" i="4" a="1"/>
  <c r="I75" i="4" s="1"/>
  <c r="H78" i="4"/>
  <c r="I79" i="4" a="1"/>
  <c r="I79" i="4" s="1"/>
  <c r="I84" i="4" a="1"/>
  <c r="I84" i="4" s="1"/>
  <c r="K83" i="4" a="1"/>
  <c r="K83" i="4" s="1"/>
  <c r="K99" i="4" a="1"/>
  <c r="K99" i="4" s="1"/>
  <c r="H111" i="4"/>
  <c r="H115" i="4"/>
  <c r="I128" i="4" a="1"/>
  <c r="I128" i="4" s="1"/>
  <c r="I31" i="4" a="1"/>
  <c r="I31" i="4" s="1"/>
  <c r="I36" i="4" a="1"/>
  <c r="I36" i="4" s="1"/>
  <c r="H41" i="4"/>
  <c r="K43" i="4" a="1"/>
  <c r="K43" i="4" s="1"/>
  <c r="I50" i="4" a="1"/>
  <c r="I50" i="4" s="1"/>
  <c r="I51" i="4" a="1"/>
  <c r="I51" i="4" s="1"/>
  <c r="H70" i="4"/>
  <c r="H71" i="4"/>
  <c r="H82" i="4"/>
  <c r="H90" i="4"/>
  <c r="I91" i="4" a="1"/>
  <c r="I91" i="4" s="1"/>
  <c r="H103" i="4"/>
  <c r="I111" i="4" a="1"/>
  <c r="I111" i="4" s="1"/>
  <c r="I115" i="4" a="1"/>
  <c r="I115" i="4" s="1"/>
  <c r="K119" i="4" a="1"/>
  <c r="K119" i="4" s="1"/>
  <c r="I124" i="4" a="1"/>
  <c r="I124" i="4" s="1"/>
  <c r="H127" i="4"/>
  <c r="H50" i="4"/>
  <c r="H51" i="4"/>
  <c r="K67" i="4" a="1"/>
  <c r="K67" i="4" s="1"/>
  <c r="H91" i="4"/>
  <c r="I104" i="4" a="1"/>
  <c r="I104" i="4" s="1"/>
  <c r="I112" i="4" a="1"/>
  <c r="I112" i="4" s="1"/>
  <c r="H35" i="4"/>
  <c r="K39" i="4" a="1"/>
  <c r="K39" i="4" s="1"/>
  <c r="H46" i="4"/>
  <c r="H47" i="4"/>
  <c r="K50" i="4" a="1"/>
  <c r="K50" i="4" s="1"/>
  <c r="K51" i="4" a="1"/>
  <c r="K51" i="4" s="1"/>
  <c r="H55" i="4"/>
  <c r="H59" i="4"/>
  <c r="K61" i="4" a="1"/>
  <c r="K61" i="4" s="1"/>
  <c r="K66" i="4" a="1"/>
  <c r="K66" i="4" s="1"/>
  <c r="I70" i="4" a="1"/>
  <c r="I70" i="4" s="1"/>
  <c r="I71" i="4" a="1"/>
  <c r="I71" i="4" s="1"/>
  <c r="H75" i="4"/>
  <c r="J82" i="4"/>
  <c r="J90" i="4"/>
  <c r="I103" i="4" a="1"/>
  <c r="I103" i="4" s="1"/>
  <c r="K111" i="4" a="1"/>
  <c r="K111" i="4" s="1"/>
  <c r="H123" i="4"/>
  <c r="I127" i="4" a="1"/>
  <c r="I127" i="4" s="1"/>
  <c r="I30" i="4" a="1"/>
  <c r="I30" i="4" s="1"/>
  <c r="K45" i="4" a="1"/>
  <c r="K45" i="4" s="1"/>
  <c r="H62" i="4"/>
  <c r="H63" i="4"/>
  <c r="K69" i="4" a="1"/>
  <c r="K69" i="4" s="1"/>
  <c r="H73" i="4"/>
  <c r="I76" i="4" a="1"/>
  <c r="I76" i="4" s="1"/>
  <c r="H87" i="4"/>
  <c r="I88" i="4" a="1"/>
  <c r="I88" i="4" s="1"/>
  <c r="H30" i="4"/>
  <c r="H33" i="4"/>
  <c r="K35" i="4" a="1"/>
  <c r="K35" i="4" s="1"/>
  <c r="H39" i="4"/>
  <c r="H42" i="4"/>
  <c r="H43" i="4"/>
  <c r="K53" i="4" a="1"/>
  <c r="K53" i="4" s="1"/>
  <c r="K54" i="4" a="1"/>
  <c r="K54" i="4" s="1"/>
  <c r="K55" i="4" a="1"/>
  <c r="K55" i="4" s="1"/>
  <c r="H57" i="4"/>
  <c r="K58" i="4" a="1"/>
  <c r="K58" i="4" s="1"/>
  <c r="K59" i="4" a="1"/>
  <c r="K59" i="4" s="1"/>
  <c r="I62" i="4" a="1"/>
  <c r="I62" i="4" s="1"/>
  <c r="I63" i="4" a="1"/>
  <c r="I63" i="4" s="1"/>
  <c r="H66" i="4"/>
  <c r="H67" i="4"/>
  <c r="J74" i="4"/>
  <c r="K75" i="4" a="1"/>
  <c r="K75" i="4" s="1"/>
  <c r="H83" i="4"/>
  <c r="H86" i="4"/>
  <c r="I87" i="4" a="1"/>
  <c r="I87" i="4" s="1"/>
  <c r="K90" i="4" a="1"/>
  <c r="K90" i="4" s="1"/>
  <c r="K91" i="4" a="1"/>
  <c r="K91" i="4" s="1"/>
  <c r="I95" i="4" a="1"/>
  <c r="I95" i="4" s="1"/>
  <c r="H99" i="4"/>
  <c r="I100" i="4" a="1"/>
  <c r="I100" i="4" s="1"/>
  <c r="K103" i="4" a="1"/>
  <c r="K103" i="4" s="1"/>
  <c r="H107" i="4"/>
  <c r="I108" i="4" a="1"/>
  <c r="I108" i="4" s="1"/>
  <c r="K115" i="4" a="1"/>
  <c r="K115" i="4" s="1"/>
  <c r="H119" i="4"/>
  <c r="I120" i="4" a="1"/>
  <c r="I120" i="4" s="1"/>
  <c r="K123" i="4" a="1"/>
  <c r="K123" i="4" s="1"/>
  <c r="K127" i="4" a="1"/>
  <c r="K127" i="4" s="1"/>
  <c r="I34" i="4" a="1"/>
  <c r="I34" i="4" s="1"/>
  <c r="H49" i="4"/>
  <c r="H95" i="4"/>
  <c r="I96" i="4" a="1"/>
  <c r="I96" i="4" s="1"/>
  <c r="J33" i="4"/>
  <c r="I39" i="4" a="1"/>
  <c r="I39" i="4" s="1"/>
  <c r="I42" i="4" a="1"/>
  <c r="I42" i="4" s="1"/>
  <c r="I43" i="4" a="1"/>
  <c r="I43" i="4" s="1"/>
  <c r="K62" i="4" a="1"/>
  <c r="K62" i="4" s="1"/>
  <c r="K63" i="4" a="1"/>
  <c r="K63" i="4" s="1"/>
  <c r="I66" i="4" a="1"/>
  <c r="I66" i="4" s="1"/>
  <c r="I67" i="4" a="1"/>
  <c r="I67" i="4" s="1"/>
  <c r="I83" i="4" a="1"/>
  <c r="I83" i="4" s="1"/>
  <c r="J86" i="4"/>
  <c r="K87" i="4" a="1"/>
  <c r="K87" i="4" s="1"/>
  <c r="K95" i="4" a="1"/>
  <c r="K95" i="4" s="1"/>
  <c r="I99" i="4" a="1"/>
  <c r="I99" i="4" s="1"/>
  <c r="I107" i="4" a="1"/>
  <c r="I107" i="4" s="1"/>
  <c r="I119" i="4" a="1"/>
  <c r="I119" i="4" s="1"/>
  <c r="I40" i="4" a="1"/>
  <c r="I40" i="4" s="1"/>
  <c r="K40" i="4" a="1"/>
  <c r="K40" i="4" s="1"/>
  <c r="H40" i="4"/>
  <c r="I72" i="4" a="1"/>
  <c r="I72" i="4" s="1"/>
  <c r="K72" i="4" a="1"/>
  <c r="K72" i="4" s="1"/>
  <c r="H72" i="4"/>
  <c r="K33" i="4" a="1"/>
  <c r="K33" i="4" s="1"/>
  <c r="J34" i="4"/>
  <c r="H38" i="4"/>
  <c r="J41" i="4"/>
  <c r="J49" i="4"/>
  <c r="J57" i="4"/>
  <c r="I89" i="4" a="1"/>
  <c r="I89" i="4" s="1"/>
  <c r="K89" i="4" a="1"/>
  <c r="K89" i="4" s="1"/>
  <c r="H89" i="4"/>
  <c r="J89" i="4"/>
  <c r="I102" i="4" a="1"/>
  <c r="I102" i="4" s="1"/>
  <c r="K102" i="4" a="1"/>
  <c r="K102" i="4" s="1"/>
  <c r="H102" i="4"/>
  <c r="I56" i="4" a="1"/>
  <c r="I56" i="4" s="1"/>
  <c r="K56" i="4" a="1"/>
  <c r="K56" i="4" s="1"/>
  <c r="H56" i="4"/>
  <c r="I64" i="4" a="1"/>
  <c r="I64" i="4" s="1"/>
  <c r="K64" i="4" a="1"/>
  <c r="K64" i="4" s="1"/>
  <c r="H64" i="4"/>
  <c r="K31" i="4" a="1"/>
  <c r="K31" i="4" s="1"/>
  <c r="K34" i="4" a="1"/>
  <c r="K34" i="4" s="1"/>
  <c r="K36" i="4" a="1"/>
  <c r="K36" i="4" s="1"/>
  <c r="H36" i="4"/>
  <c r="J37" i="4"/>
  <c r="I38" i="4" a="1"/>
  <c r="I38" i="4" s="1"/>
  <c r="J40" i="4"/>
  <c r="K41" i="4" a="1"/>
  <c r="K41" i="4" s="1"/>
  <c r="I44" i="4" a="1"/>
  <c r="I44" i="4" s="1"/>
  <c r="K44" i="4" a="1"/>
  <c r="K44" i="4" s="1"/>
  <c r="H44" i="4"/>
  <c r="H45" i="4"/>
  <c r="K49" i="4" a="1"/>
  <c r="K49" i="4" s="1"/>
  <c r="I52" i="4" a="1"/>
  <c r="I52" i="4" s="1"/>
  <c r="K52" i="4" a="1"/>
  <c r="K52" i="4" s="1"/>
  <c r="H52" i="4"/>
  <c r="H53" i="4"/>
  <c r="J56" i="4"/>
  <c r="K57" i="4" a="1"/>
  <c r="K57" i="4" s="1"/>
  <c r="I60" i="4" a="1"/>
  <c r="I60" i="4" s="1"/>
  <c r="K60" i="4" a="1"/>
  <c r="K60" i="4" s="1"/>
  <c r="H60" i="4"/>
  <c r="H61" i="4"/>
  <c r="J64" i="4"/>
  <c r="K65" i="4" a="1"/>
  <c r="K65" i="4" s="1"/>
  <c r="I68" i="4" a="1"/>
  <c r="I68" i="4" s="1"/>
  <c r="K68" i="4" a="1"/>
  <c r="K68" i="4" s="1"/>
  <c r="H68" i="4"/>
  <c r="H69" i="4"/>
  <c r="J72" i="4"/>
  <c r="I77" i="4" a="1"/>
  <c r="I77" i="4" s="1"/>
  <c r="K77" i="4" a="1"/>
  <c r="K77" i="4" s="1"/>
  <c r="H77" i="4"/>
  <c r="J77" i="4"/>
  <c r="I81" i="4" a="1"/>
  <c r="I81" i="4" s="1"/>
  <c r="K81" i="4" a="1"/>
  <c r="K81" i="4" s="1"/>
  <c r="H81" i="4"/>
  <c r="J81" i="4"/>
  <c r="I85" i="4" a="1"/>
  <c r="I85" i="4" s="1"/>
  <c r="K85" i="4" a="1"/>
  <c r="K85" i="4" s="1"/>
  <c r="H85" i="4"/>
  <c r="J85" i="4"/>
  <c r="I114" i="4" a="1"/>
  <c r="I114" i="4" s="1"/>
  <c r="K114" i="4" a="1"/>
  <c r="K114" i="4" s="1"/>
  <c r="H114" i="4"/>
  <c r="J114" i="4"/>
  <c r="K32" i="4" a="1"/>
  <c r="K32" i="4" s="1"/>
  <c r="H32" i="4"/>
  <c r="K38" i="4" a="1"/>
  <c r="K38" i="4" s="1"/>
  <c r="I48" i="4" a="1"/>
  <c r="I48" i="4" s="1"/>
  <c r="K48" i="4" a="1"/>
  <c r="K48" i="4" s="1"/>
  <c r="H48" i="4"/>
  <c r="I98" i="4" a="1"/>
  <c r="I98" i="4" s="1"/>
  <c r="K98" i="4" a="1"/>
  <c r="K98" i="4" s="1"/>
  <c r="H98" i="4"/>
  <c r="J98" i="4"/>
  <c r="H31" i="4"/>
  <c r="J32" i="4"/>
  <c r="K37" i="4" a="1"/>
  <c r="K37" i="4" s="1"/>
  <c r="J45" i="4"/>
  <c r="J53" i="4"/>
  <c r="J61" i="4"/>
  <c r="J69" i="4"/>
  <c r="K73" i="4" a="1"/>
  <c r="K73" i="4" s="1"/>
  <c r="I73" i="4" a="1"/>
  <c r="I73" i="4" s="1"/>
  <c r="I118" i="4" a="1"/>
  <c r="I118" i="4" s="1"/>
  <c r="K118" i="4" a="1"/>
  <c r="K118" i="4" s="1"/>
  <c r="H118" i="4"/>
  <c r="K74" i="4" a="1"/>
  <c r="K74" i="4" s="1"/>
  <c r="K78" i="4" a="1"/>
  <c r="K78" i="4" s="1"/>
  <c r="K82" i="4" a="1"/>
  <c r="K82" i="4" s="1"/>
  <c r="K86" i="4" a="1"/>
  <c r="K86" i="4" s="1"/>
  <c r="I94" i="4" a="1"/>
  <c r="I94" i="4" s="1"/>
  <c r="K94" i="4" a="1"/>
  <c r="K94" i="4" s="1"/>
  <c r="H94" i="4"/>
  <c r="I110" i="4" a="1"/>
  <c r="I110" i="4" s="1"/>
  <c r="K110" i="4" a="1"/>
  <c r="K110" i="4" s="1"/>
  <c r="H110" i="4"/>
  <c r="I126" i="4" a="1"/>
  <c r="I126" i="4" s="1"/>
  <c r="K126" i="4" a="1"/>
  <c r="K126" i="4" s="1"/>
  <c r="H126" i="4"/>
  <c r="J94" i="4"/>
  <c r="I106" i="4" a="1"/>
  <c r="I106" i="4" s="1"/>
  <c r="K106" i="4" a="1"/>
  <c r="K106" i="4" s="1"/>
  <c r="H106" i="4"/>
  <c r="J110" i="4"/>
  <c r="I122" i="4" a="1"/>
  <c r="I122" i="4" s="1"/>
  <c r="K122" i="4" a="1"/>
  <c r="K122" i="4" s="1"/>
  <c r="H122" i="4"/>
  <c r="J126" i="4"/>
  <c r="J93" i="4"/>
  <c r="J97" i="4"/>
  <c r="J101" i="4"/>
  <c r="J105" i="4"/>
  <c r="J109" i="4"/>
  <c r="J113" i="4"/>
  <c r="J117" i="4"/>
  <c r="J121" i="4"/>
  <c r="J125" i="4"/>
  <c r="J129" i="4"/>
  <c r="J76" i="4"/>
  <c r="J80" i="4"/>
  <c r="J84" i="4"/>
  <c r="J88" i="4"/>
  <c r="J92" i="4"/>
  <c r="H93" i="4"/>
  <c r="K93" i="4" a="1"/>
  <c r="K93" i="4" s="1"/>
  <c r="J96" i="4"/>
  <c r="H97" i="4"/>
  <c r="K97" i="4" a="1"/>
  <c r="K97" i="4" s="1"/>
  <c r="J100" i="4"/>
  <c r="H101" i="4"/>
  <c r="K101" i="4" a="1"/>
  <c r="K101" i="4" s="1"/>
  <c r="J104" i="4"/>
  <c r="H105" i="4"/>
  <c r="K105" i="4" a="1"/>
  <c r="K105" i="4" s="1"/>
  <c r="J108" i="4"/>
  <c r="H109" i="4"/>
  <c r="K109" i="4" a="1"/>
  <c r="K109" i="4" s="1"/>
  <c r="J112" i="4"/>
  <c r="H113" i="4"/>
  <c r="K113" i="4" a="1"/>
  <c r="K113" i="4" s="1"/>
  <c r="J116" i="4"/>
  <c r="H117" i="4"/>
  <c r="K117" i="4" a="1"/>
  <c r="K117" i="4" s="1"/>
  <c r="J120" i="4"/>
  <c r="H121" i="4"/>
  <c r="K121" i="4" a="1"/>
  <c r="K121" i="4" s="1"/>
  <c r="J124" i="4"/>
  <c r="H125" i="4"/>
  <c r="K125" i="4" a="1"/>
  <c r="K125" i="4" s="1"/>
  <c r="J128" i="4"/>
  <c r="H129" i="4"/>
  <c r="K129" i="4" a="1"/>
  <c r="K129" i="4" s="1"/>
  <c r="H76" i="4"/>
  <c r="H80" i="4"/>
  <c r="H84" i="4"/>
  <c r="H88" i="4"/>
  <c r="H92" i="4"/>
  <c r="H96" i="4"/>
  <c r="H100" i="4"/>
  <c r="H104" i="4"/>
  <c r="H108" i="4"/>
  <c r="H112" i="4"/>
  <c r="H116" i="4"/>
  <c r="H120" i="4"/>
  <c r="H124" i="4"/>
  <c r="H128" i="4"/>
  <c r="D25" i="6"/>
  <c r="D29" i="6"/>
  <c r="D37" i="6"/>
  <c r="E40" i="6" a="1"/>
  <c r="E40" i="6" s="1"/>
  <c r="G41" i="6" a="1"/>
  <c r="G41" i="6" s="1"/>
  <c r="E49" i="6" a="1"/>
  <c r="E49" i="6" s="1"/>
  <c r="G53" i="6" a="1"/>
  <c r="G53" i="6" s="1"/>
  <c r="G61" i="6" a="1"/>
  <c r="G61" i="6" s="1"/>
  <c r="E72" i="6" a="1"/>
  <c r="E72" i="6" s="1"/>
  <c r="D80" i="6"/>
  <c r="D83" i="6"/>
  <c r="G84" i="6" a="1"/>
  <c r="G84" i="6" s="1"/>
  <c r="D91" i="6"/>
  <c r="D92" i="6"/>
  <c r="F27" i="6"/>
  <c r="E29" i="6" a="1"/>
  <c r="E29" i="6" s="1"/>
  <c r="F35" i="6"/>
  <c r="F40" i="6"/>
  <c r="F64" i="6"/>
  <c r="G67" i="6" a="1"/>
  <c r="G67" i="6" s="1"/>
  <c r="G72" i="6" a="1"/>
  <c r="G72" i="6" s="1"/>
  <c r="D87" i="6"/>
  <c r="D88" i="6"/>
  <c r="E91" i="6" a="1"/>
  <c r="E91" i="6" s="1"/>
  <c r="E92" i="6" a="1"/>
  <c r="E92" i="6" s="1"/>
  <c r="G29" i="6" a="1"/>
  <c r="G29" i="6" s="1"/>
  <c r="D57" i="6"/>
  <c r="D61" i="6"/>
  <c r="G75" i="6" a="1"/>
  <c r="G75" i="6" s="1"/>
  <c r="D84" i="6"/>
  <c r="G91" i="6" a="1"/>
  <c r="G91" i="6" s="1"/>
  <c r="G92" i="6" a="1"/>
  <c r="G92" i="6" s="1"/>
  <c r="G22" i="6" a="1"/>
  <c r="G22" i="6" s="1"/>
  <c r="E24" i="6" a="1"/>
  <c r="E24" i="6" s="1"/>
  <c r="E25" i="6" a="1"/>
  <c r="E25" i="6" s="1"/>
  <c r="D33" i="6"/>
  <c r="E37" i="6" a="1"/>
  <c r="E37" i="6" s="1"/>
  <c r="F39" i="6"/>
  <c r="D45" i="6"/>
  <c r="F48" i="6"/>
  <c r="D51" i="6"/>
  <c r="E56" i="6" a="1"/>
  <c r="E56" i="6" s="1"/>
  <c r="E57" i="6" a="1"/>
  <c r="E57" i="6" s="1"/>
  <c r="D65" i="6"/>
  <c r="G66" i="6" a="1"/>
  <c r="G66" i="6" s="1"/>
  <c r="D68" i="6"/>
  <c r="D76" i="6"/>
  <c r="D79" i="6"/>
  <c r="E80" i="6" a="1"/>
  <c r="E80" i="6" s="1"/>
  <c r="G83" i="6" a="1"/>
  <c r="G83" i="6" s="1"/>
  <c r="E95" i="6" a="1"/>
  <c r="E95" i="6" s="1"/>
  <c r="D22" i="6"/>
  <c r="F24" i="6"/>
  <c r="G25" i="6" a="1"/>
  <c r="G25" i="6" s="1"/>
  <c r="D27" i="6"/>
  <c r="E32" i="6" a="1"/>
  <c r="E32" i="6" s="1"/>
  <c r="E33" i="6" a="1"/>
  <c r="E33" i="6" s="1"/>
  <c r="G37" i="6" a="1"/>
  <c r="G37" i="6" s="1"/>
  <c r="D41" i="6"/>
  <c r="F43" i="6"/>
  <c r="E45" i="6" a="1"/>
  <c r="E45" i="6" s="1"/>
  <c r="F47" i="6"/>
  <c r="D53" i="6"/>
  <c r="F56" i="6"/>
  <c r="G57" i="6" a="1"/>
  <c r="G57" i="6" s="1"/>
  <c r="D59" i="6"/>
  <c r="E64" i="6" a="1"/>
  <c r="E64" i="6" s="1"/>
  <c r="E65" i="6" a="1"/>
  <c r="E65" i="6" s="1"/>
  <c r="E68" i="6" a="1"/>
  <c r="E68" i="6" s="1"/>
  <c r="D72" i="6"/>
  <c r="E73" i="6" a="1"/>
  <c r="E73" i="6" s="1"/>
  <c r="D75" i="6"/>
  <c r="E76" i="6" a="1"/>
  <c r="E76" i="6" s="1"/>
  <c r="G79" i="6" a="1"/>
  <c r="G79" i="6" s="1"/>
  <c r="G80" i="6" a="1"/>
  <c r="G80" i="6" s="1"/>
  <c r="G95" i="6" a="1"/>
  <c r="G95" i="6" s="1"/>
  <c r="G33" i="6" a="1"/>
  <c r="G33" i="6" s="1"/>
  <c r="G45" i="6" a="1"/>
  <c r="G45" i="6" s="1"/>
  <c r="F51" i="6"/>
  <c r="G68" i="6" a="1"/>
  <c r="G68" i="6" s="1"/>
  <c r="G76" i="6" a="1"/>
  <c r="G76" i="6" s="1"/>
  <c r="G30" i="6" a="1"/>
  <c r="G30" i="6" s="1"/>
  <c r="D30" i="6"/>
  <c r="G44" i="6" a="1"/>
  <c r="G44" i="6" s="1"/>
  <c r="G60" i="6" a="1"/>
  <c r="G60" i="6" s="1"/>
  <c r="E86" i="6" a="1"/>
  <c r="E86" i="6" s="1"/>
  <c r="G86" i="6" a="1"/>
  <c r="G86" i="6" s="1"/>
  <c r="D86" i="6"/>
  <c r="G31" i="6" a="1"/>
  <c r="G31" i="6" s="1"/>
  <c r="D36" i="6"/>
  <c r="G55" i="6" a="1"/>
  <c r="G55" i="6" s="1"/>
  <c r="D60" i="6"/>
  <c r="F86" i="6"/>
  <c r="E90" i="6" a="1"/>
  <c r="E90" i="6" s="1"/>
  <c r="G90" i="6" a="1"/>
  <c r="G90" i="6" s="1"/>
  <c r="D90" i="6"/>
  <c r="F90" i="6"/>
  <c r="G36" i="6" a="1"/>
  <c r="G36" i="6" s="1"/>
  <c r="G46" i="6" a="1"/>
  <c r="G46" i="6" s="1"/>
  <c r="D46" i="6"/>
  <c r="G54" i="6" a="1"/>
  <c r="G54" i="6" s="1"/>
  <c r="D54" i="6"/>
  <c r="E82" i="6" a="1"/>
  <c r="E82" i="6" s="1"/>
  <c r="G82" i="6" a="1"/>
  <c r="G82" i="6" s="1"/>
  <c r="D82" i="6"/>
  <c r="G23" i="6" a="1"/>
  <c r="G23" i="6" s="1"/>
  <c r="G39" i="6" a="1"/>
  <c r="G39" i="6" s="1"/>
  <c r="D44" i="6"/>
  <c r="E46" i="6" a="1"/>
  <c r="E46" i="6" s="1"/>
  <c r="G47" i="6" a="1"/>
  <c r="G47" i="6" s="1"/>
  <c r="D52" i="6"/>
  <c r="G63" i="6" a="1"/>
  <c r="G63" i="6" s="1"/>
  <c r="D23" i="6"/>
  <c r="G26" i="6" a="1"/>
  <c r="G26" i="6" s="1"/>
  <c r="D26" i="6"/>
  <c r="D31" i="6"/>
  <c r="G34" i="6" a="1"/>
  <c r="G34" i="6" s="1"/>
  <c r="D34" i="6"/>
  <c r="G40" i="6" a="1"/>
  <c r="G40" i="6" s="1"/>
  <c r="E44" i="6" a="1"/>
  <c r="E44" i="6" s="1"/>
  <c r="D47" i="6"/>
  <c r="G48" i="6" a="1"/>
  <c r="G48" i="6" s="1"/>
  <c r="G56" i="6" a="1"/>
  <c r="G56" i="6" s="1"/>
  <c r="D63" i="6"/>
  <c r="D66" i="6"/>
  <c r="G28" i="6" a="1"/>
  <c r="G28" i="6" s="1"/>
  <c r="G38" i="6" a="1"/>
  <c r="G38" i="6" s="1"/>
  <c r="D38" i="6"/>
  <c r="G52" i="6" a="1"/>
  <c r="G52" i="6" s="1"/>
  <c r="G62" i="6" a="1"/>
  <c r="G62" i="6" s="1"/>
  <c r="D62" i="6"/>
  <c r="E78" i="6" a="1"/>
  <c r="E78" i="6" s="1"/>
  <c r="G78" i="6" a="1"/>
  <c r="G78" i="6" s="1"/>
  <c r="D78" i="6"/>
  <c r="D28" i="6"/>
  <c r="E30" i="6" a="1"/>
  <c r="E30" i="6" s="1"/>
  <c r="E54" i="6" a="1"/>
  <c r="E54" i="6" s="1"/>
  <c r="G24" i="6" a="1"/>
  <c r="G24" i="6" s="1"/>
  <c r="E28" i="6" a="1"/>
  <c r="E28" i="6" s="1"/>
  <c r="G32" i="6" a="1"/>
  <c r="G32" i="6" s="1"/>
  <c r="E36" i="6" a="1"/>
  <c r="E36" i="6" s="1"/>
  <c r="D39" i="6"/>
  <c r="G42" i="6" a="1"/>
  <c r="G42" i="6" s="1"/>
  <c r="D42" i="6"/>
  <c r="G50" i="6" a="1"/>
  <c r="G50" i="6" s="1"/>
  <c r="D50" i="6"/>
  <c r="E52" i="6" a="1"/>
  <c r="E52" i="6" s="1"/>
  <c r="D55" i="6"/>
  <c r="G58" i="6" a="1"/>
  <c r="G58" i="6" s="1"/>
  <c r="D58" i="6"/>
  <c r="E60" i="6" a="1"/>
  <c r="E60" i="6" s="1"/>
  <c r="G64" i="6" a="1"/>
  <c r="G64" i="6" s="1"/>
  <c r="E67" i="6" a="1"/>
  <c r="E67" i="6" s="1"/>
  <c r="G69" i="6" a="1"/>
  <c r="G69" i="6" s="1"/>
  <c r="D69" i="6"/>
  <c r="E69" i="6" a="1"/>
  <c r="E69" i="6" s="1"/>
  <c r="E26" i="6" a="1"/>
  <c r="E26" i="6" s="1"/>
  <c r="G27" i="6" a="1"/>
  <c r="G27" i="6" s="1"/>
  <c r="F30" i="6"/>
  <c r="E34" i="6" a="1"/>
  <c r="E34" i="6" s="1"/>
  <c r="G35" i="6" a="1"/>
  <c r="G35" i="6" s="1"/>
  <c r="F38" i="6"/>
  <c r="E42" i="6" a="1"/>
  <c r="E42" i="6" s="1"/>
  <c r="G43" i="6" a="1"/>
  <c r="G43" i="6" s="1"/>
  <c r="F46" i="6"/>
  <c r="E50" i="6" a="1"/>
  <c r="E50" i="6" s="1"/>
  <c r="G51" i="6" a="1"/>
  <c r="G51" i="6" s="1"/>
  <c r="F54" i="6"/>
  <c r="E58" i="6" a="1"/>
  <c r="E58" i="6" s="1"/>
  <c r="G59" i="6" a="1"/>
  <c r="G59" i="6" s="1"/>
  <c r="F62" i="6"/>
  <c r="F66" i="6"/>
  <c r="F67" i="6"/>
  <c r="D71" i="6"/>
  <c r="E74" i="6" a="1"/>
  <c r="E74" i="6" s="1"/>
  <c r="G74" i="6" a="1"/>
  <c r="G74" i="6" s="1"/>
  <c r="D74" i="6"/>
  <c r="F65" i="6"/>
  <c r="G70" i="6" a="1"/>
  <c r="G70" i="6" s="1"/>
  <c r="E94" i="6" a="1"/>
  <c r="E94" i="6" s="1"/>
  <c r="G94" i="6" a="1"/>
  <c r="G94" i="6" s="1"/>
  <c r="D94" i="6"/>
  <c r="F73" i="6"/>
  <c r="E75" i="6" a="1"/>
  <c r="E75" i="6" s="1"/>
  <c r="F77" i="6"/>
  <c r="E79" i="6" a="1"/>
  <c r="E79" i="6" s="1"/>
  <c r="F81" i="6"/>
  <c r="E83" i="6" a="1"/>
  <c r="E83" i="6" s="1"/>
  <c r="F85" i="6"/>
  <c r="F89" i="6"/>
  <c r="F93" i="6"/>
  <c r="F97" i="6"/>
  <c r="D73" i="6"/>
  <c r="D77" i="6"/>
  <c r="G77" i="6" a="1"/>
  <c r="G77" i="6" s="1"/>
  <c r="D81" i="6"/>
  <c r="G81" i="6" a="1"/>
  <c r="G81" i="6" s="1"/>
  <c r="D85" i="6"/>
  <c r="G85" i="6" a="1"/>
  <c r="G85" i="6" s="1"/>
  <c r="D89" i="6"/>
  <c r="G89" i="6" a="1"/>
  <c r="G89" i="6" s="1"/>
  <c r="D93" i="6"/>
  <c r="G93" i="6" a="1"/>
  <c r="G93" i="6" s="1"/>
  <c r="F96" i="6"/>
  <c r="D97" i="6"/>
  <c r="G97" i="6" a="1"/>
  <c r="G97" i="6" s="1"/>
  <c r="D96" i="6"/>
  <c r="T9" i="1"/>
  <c r="AA9" i="9" l="1"/>
  <c r="H43" i="9"/>
  <c r="AO47" i="2"/>
  <c r="AO46" i="2"/>
  <c r="AO45" i="2"/>
  <c r="AO44" i="2"/>
  <c r="AO43" i="2"/>
  <c r="AO42" i="2"/>
  <c r="AO41" i="2"/>
  <c r="AO40" i="2"/>
  <c r="AO39" i="2"/>
  <c r="AO38" i="2"/>
  <c r="AO37" i="2"/>
  <c r="AO36" i="2"/>
  <c r="AO35" i="2"/>
  <c r="AO34" i="2"/>
  <c r="AO33" i="2"/>
  <c r="AO32" i="2"/>
  <c r="AO31" i="2"/>
  <c r="AO30" i="2"/>
  <c r="AO29" i="2"/>
  <c r="AO28" i="2"/>
  <c r="AM28" i="2"/>
  <c r="AM328" i="2"/>
  <c r="AM327" i="2"/>
  <c r="AM326" i="2"/>
  <c r="AM325" i="2"/>
  <c r="AM324" i="2"/>
  <c r="AM323" i="2"/>
  <c r="AM322" i="2"/>
  <c r="AM321" i="2"/>
  <c r="AM320" i="2"/>
  <c r="AM319" i="2"/>
  <c r="AM318" i="2"/>
  <c r="AM317" i="2"/>
  <c r="AM316" i="2"/>
  <c r="AM315" i="2"/>
  <c r="AM314" i="2"/>
  <c r="AM313" i="2"/>
  <c r="AM312" i="2"/>
  <c r="AM311" i="2"/>
  <c r="AM310" i="2"/>
  <c r="AM309" i="2"/>
  <c r="AM308" i="2"/>
  <c r="AM307" i="2"/>
  <c r="AM306" i="2"/>
  <c r="AM305" i="2"/>
  <c r="AM304" i="2"/>
  <c r="AM303" i="2"/>
  <c r="AM302" i="2"/>
  <c r="AM301" i="2"/>
  <c r="AM300" i="2"/>
  <c r="AM299" i="2"/>
  <c r="AM298" i="2"/>
  <c r="AM297" i="2"/>
  <c r="AM296" i="2"/>
  <c r="AM295" i="2"/>
  <c r="AM294" i="2"/>
  <c r="AM293" i="2"/>
  <c r="AM292" i="2"/>
  <c r="AM291" i="2"/>
  <c r="AM290" i="2"/>
  <c r="AM289" i="2"/>
  <c r="AM288" i="2"/>
  <c r="AM287" i="2"/>
  <c r="AM286" i="2"/>
  <c r="AM285" i="2"/>
  <c r="AM284" i="2"/>
  <c r="AM283" i="2"/>
  <c r="AM282" i="2"/>
  <c r="AM281" i="2"/>
  <c r="AM280" i="2"/>
  <c r="AM279" i="2"/>
  <c r="AM278" i="2"/>
  <c r="AM277" i="2"/>
  <c r="AM276" i="2"/>
  <c r="AM275" i="2"/>
  <c r="AM274" i="2"/>
  <c r="AM273" i="2"/>
  <c r="AM272" i="2"/>
  <c r="AM271" i="2"/>
  <c r="AM270" i="2"/>
  <c r="AM269" i="2"/>
  <c r="AM268" i="2"/>
  <c r="AM267" i="2"/>
  <c r="AM266" i="2"/>
  <c r="AM265" i="2"/>
  <c r="AM264" i="2"/>
  <c r="AM263" i="2"/>
  <c r="AM262" i="2"/>
  <c r="AM261" i="2"/>
  <c r="AM260" i="2"/>
  <c r="AM259" i="2"/>
  <c r="AM258" i="2"/>
  <c r="AM257" i="2"/>
  <c r="AM256" i="2"/>
  <c r="AM255" i="2"/>
  <c r="AM254" i="2"/>
  <c r="AM253" i="2"/>
  <c r="AM252" i="2"/>
  <c r="AM251" i="2"/>
  <c r="AM250" i="2"/>
  <c r="AM249" i="2"/>
  <c r="AM248" i="2"/>
  <c r="AM247" i="2"/>
  <c r="AM246" i="2"/>
  <c r="AM245" i="2"/>
  <c r="AM244" i="2"/>
  <c r="AM243" i="2"/>
  <c r="AM242" i="2"/>
  <c r="AM241" i="2"/>
  <c r="AM240" i="2"/>
  <c r="AM239" i="2"/>
  <c r="AM238" i="2"/>
  <c r="AM237" i="2"/>
  <c r="AM236" i="2"/>
  <c r="AM235" i="2"/>
  <c r="AM234" i="2"/>
  <c r="AM233" i="2"/>
  <c r="AM232" i="2"/>
  <c r="AM231" i="2"/>
  <c r="AM230" i="2"/>
  <c r="AM229" i="2"/>
  <c r="AM228" i="2"/>
  <c r="AM227" i="2"/>
  <c r="AM226" i="2"/>
  <c r="AM225" i="2"/>
  <c r="AM224" i="2"/>
  <c r="AM223" i="2"/>
  <c r="AM222" i="2"/>
  <c r="AM221" i="2"/>
  <c r="AM220" i="2"/>
  <c r="AM219" i="2"/>
  <c r="AM218" i="2"/>
  <c r="AM217" i="2"/>
  <c r="AM216" i="2"/>
  <c r="AM215" i="2"/>
  <c r="AM214" i="2"/>
  <c r="AM213" i="2"/>
  <c r="AM212" i="2"/>
  <c r="AM211" i="2"/>
  <c r="AM210" i="2"/>
  <c r="AM209" i="2"/>
  <c r="AM208" i="2"/>
  <c r="AM207" i="2"/>
  <c r="AM206" i="2"/>
  <c r="AM205" i="2"/>
  <c r="AM204" i="2"/>
  <c r="AM203" i="2"/>
  <c r="AM202" i="2"/>
  <c r="AM201" i="2"/>
  <c r="AM200" i="2"/>
  <c r="AM199" i="2"/>
  <c r="AM198" i="2"/>
  <c r="AM197" i="2"/>
  <c r="AM196" i="2"/>
  <c r="AM195" i="2"/>
  <c r="AM194" i="2"/>
  <c r="AM193" i="2"/>
  <c r="AM192" i="2"/>
  <c r="AM191" i="2"/>
  <c r="AM190" i="2"/>
  <c r="AM189" i="2"/>
  <c r="AM188" i="2"/>
  <c r="AM187" i="2"/>
  <c r="AM186" i="2"/>
  <c r="AM185" i="2"/>
  <c r="AM184" i="2"/>
  <c r="AM183" i="2"/>
  <c r="AM182" i="2"/>
  <c r="AM181" i="2"/>
  <c r="AM180" i="2"/>
  <c r="AM179" i="2"/>
  <c r="AM178" i="2"/>
  <c r="AM177" i="2"/>
  <c r="AM176" i="2"/>
  <c r="AM175" i="2"/>
  <c r="AM174" i="2"/>
  <c r="AM173" i="2"/>
  <c r="AM172" i="2"/>
  <c r="AM171" i="2"/>
  <c r="AM170" i="2"/>
  <c r="AM169" i="2"/>
  <c r="AM168" i="2"/>
  <c r="AM167" i="2"/>
  <c r="AM166" i="2"/>
  <c r="AM165" i="2"/>
  <c r="AM164" i="2"/>
  <c r="AM163" i="2"/>
  <c r="AM162" i="2"/>
  <c r="AM161" i="2"/>
  <c r="AM160" i="2"/>
  <c r="AM159" i="2"/>
  <c r="AM158" i="2"/>
  <c r="AM157" i="2"/>
  <c r="AM156" i="2"/>
  <c r="AM155" i="2"/>
  <c r="AM154" i="2"/>
  <c r="AM153" i="2"/>
  <c r="AM152" i="2"/>
  <c r="AM151" i="2"/>
  <c r="AM150" i="2"/>
  <c r="AM149" i="2"/>
  <c r="AM148" i="2"/>
  <c r="AM147" i="2"/>
  <c r="AM146" i="2"/>
  <c r="AM145" i="2"/>
  <c r="AM144" i="2"/>
  <c r="AM143" i="2"/>
  <c r="AM142" i="2"/>
  <c r="AM141" i="2"/>
  <c r="AM140" i="2"/>
  <c r="AM139" i="2"/>
  <c r="AM138" i="2"/>
  <c r="AM137" i="2"/>
  <c r="AM136" i="2"/>
  <c r="AM135" i="2"/>
  <c r="AM134" i="2"/>
  <c r="AM133" i="2"/>
  <c r="AM132" i="2"/>
  <c r="AM131" i="2"/>
  <c r="AM130" i="2"/>
  <c r="AM129" i="2"/>
  <c r="AM128" i="2"/>
  <c r="AM127" i="2"/>
  <c r="AM126" i="2"/>
  <c r="AM125" i="2"/>
  <c r="AM124" i="2"/>
  <c r="AM123" i="2"/>
  <c r="AM122" i="2"/>
  <c r="AM121" i="2"/>
  <c r="AM120" i="2"/>
  <c r="AM119" i="2"/>
  <c r="AM118" i="2"/>
  <c r="AM117" i="2"/>
  <c r="AM116" i="2"/>
  <c r="AM115" i="2"/>
  <c r="AM114" i="2"/>
  <c r="AM113" i="2"/>
  <c r="AM112" i="2"/>
  <c r="AM111" i="2"/>
  <c r="AM110" i="2"/>
  <c r="AM109" i="2"/>
  <c r="AM108" i="2"/>
  <c r="AM107" i="2"/>
  <c r="AM106" i="2"/>
  <c r="AM105" i="2"/>
  <c r="AM104" i="2"/>
  <c r="AM103" i="2"/>
  <c r="AM102" i="2"/>
  <c r="AM101" i="2"/>
  <c r="AM100" i="2"/>
  <c r="AM99" i="2"/>
  <c r="AM98" i="2"/>
  <c r="AM97" i="2"/>
  <c r="AM96" i="2"/>
  <c r="AM95" i="2"/>
  <c r="AM94" i="2"/>
  <c r="AM93" i="2"/>
  <c r="AM92" i="2"/>
  <c r="AM91" i="2"/>
  <c r="AM90" i="2"/>
  <c r="AM89" i="2"/>
  <c r="AM88" i="2"/>
  <c r="AM87" i="2"/>
  <c r="AM86" i="2"/>
  <c r="AM85" i="2"/>
  <c r="AM84" i="2"/>
  <c r="AM83" i="2"/>
  <c r="AM82" i="2"/>
  <c r="AM81" i="2"/>
  <c r="AM80" i="2"/>
  <c r="AM79" i="2"/>
  <c r="AM78" i="2"/>
  <c r="AM77" i="2"/>
  <c r="AM76" i="2"/>
  <c r="AM75" i="2"/>
  <c r="AM74" i="2"/>
  <c r="AM73" i="2"/>
  <c r="AM72" i="2"/>
  <c r="AM71" i="2"/>
  <c r="AM70" i="2"/>
  <c r="AM69" i="2"/>
  <c r="AM68" i="2"/>
  <c r="AM67" i="2"/>
  <c r="AM66" i="2"/>
  <c r="AM65" i="2"/>
  <c r="AM64" i="2"/>
  <c r="AM63" i="2"/>
  <c r="AM62" i="2"/>
  <c r="AM61" i="2"/>
  <c r="AM60" i="2"/>
  <c r="AM59" i="2"/>
  <c r="AM58" i="2"/>
  <c r="AM57" i="2"/>
  <c r="AM56" i="2"/>
  <c r="AM55" i="2"/>
  <c r="AM54" i="2"/>
  <c r="AM53" i="2"/>
  <c r="AL28" i="2"/>
  <c r="AM29" i="2" l="1"/>
  <c r="AM30" i="2" s="1"/>
  <c r="AO48" i="2"/>
  <c r="AM31" i="2" l="1"/>
  <c r="AM32" i="2" s="1"/>
  <c r="AM33" i="2" s="1"/>
  <c r="AO49" i="2"/>
  <c r="AO50" i="2" l="1"/>
  <c r="AO51" i="2" s="1"/>
  <c r="AO52" i="2" s="1"/>
  <c r="AM34" i="2"/>
  <c r="AM35" i="2" l="1"/>
  <c r="AM36" i="2" l="1"/>
  <c r="AM37" i="2" l="1"/>
  <c r="AM38" i="2" l="1"/>
  <c r="AM39" i="2" l="1"/>
  <c r="AM40" i="2" l="1"/>
  <c r="AM41" i="2" s="1"/>
  <c r="AM42" i="2" s="1"/>
  <c r="AM43" i="2" s="1"/>
  <c r="AM44" i="2" s="1"/>
  <c r="AM45" i="2" l="1"/>
  <c r="AM46" i="2" s="1"/>
  <c r="AM47" i="2" s="1"/>
  <c r="AM48" i="2" s="1"/>
  <c r="AM49" i="2" s="1"/>
  <c r="AM50" i="2" s="1"/>
  <c r="AM51" i="2" s="1"/>
  <c r="AM52" i="2" s="1"/>
  <c r="A39" i="5" s="1"/>
  <c r="A74" i="5"/>
  <c r="A58" i="5"/>
  <c r="A53" i="5"/>
  <c r="A50" i="5"/>
  <c r="A48" i="5"/>
  <c r="A46" i="5"/>
  <c r="A44" i="5"/>
  <c r="A42" i="5"/>
  <c r="A40" i="5"/>
  <c r="A35" i="5"/>
  <c r="A32" i="5"/>
  <c r="A28" i="5"/>
  <c r="A86" i="5"/>
  <c r="A73" i="5"/>
  <c r="A62" i="5"/>
  <c r="A87" i="5"/>
  <c r="A84" i="5"/>
  <c r="A79" i="5"/>
  <c r="A76" i="5"/>
  <c r="A71" i="5"/>
  <c r="A68" i="5"/>
  <c r="A63" i="5"/>
  <c r="A60" i="5"/>
  <c r="A55" i="5"/>
  <c r="A52" i="5"/>
  <c r="A38" i="5"/>
  <c r="A34" i="5"/>
  <c r="A30" i="5"/>
  <c r="A26" i="5"/>
  <c r="A22" i="5"/>
  <c r="A89" i="5"/>
  <c r="A81" i="5"/>
  <c r="A70" i="5"/>
  <c r="A54" i="5"/>
  <c r="AQ328" i="2"/>
  <c r="AQ327" i="2"/>
  <c r="AQ326" i="2"/>
  <c r="AQ325" i="2"/>
  <c r="AQ324" i="2"/>
  <c r="AQ323" i="2"/>
  <c r="AQ322" i="2"/>
  <c r="AQ321" i="2"/>
  <c r="AQ320" i="2"/>
  <c r="AQ319" i="2"/>
  <c r="AQ318" i="2"/>
  <c r="AQ317" i="2"/>
  <c r="AQ316" i="2"/>
  <c r="AQ315" i="2"/>
  <c r="AQ314" i="2"/>
  <c r="AQ313" i="2"/>
  <c r="AQ312" i="2"/>
  <c r="AQ311" i="2"/>
  <c r="AQ310" i="2"/>
  <c r="AQ309" i="2"/>
  <c r="AQ308" i="2"/>
  <c r="AQ307" i="2"/>
  <c r="AQ306" i="2"/>
  <c r="AQ305" i="2"/>
  <c r="AQ304" i="2"/>
  <c r="AQ303" i="2"/>
  <c r="AQ302" i="2"/>
  <c r="AQ301" i="2"/>
  <c r="AQ300" i="2"/>
  <c r="AQ299" i="2"/>
  <c r="AQ298" i="2"/>
  <c r="AQ297" i="2"/>
  <c r="AQ296" i="2"/>
  <c r="AQ295" i="2"/>
  <c r="AQ294" i="2"/>
  <c r="AQ293" i="2"/>
  <c r="AQ292" i="2"/>
  <c r="AQ291" i="2"/>
  <c r="AQ290" i="2"/>
  <c r="AQ289" i="2"/>
  <c r="AQ288" i="2"/>
  <c r="AQ287" i="2"/>
  <c r="AQ286" i="2"/>
  <c r="AQ285" i="2"/>
  <c r="AQ284" i="2"/>
  <c r="AQ283" i="2"/>
  <c r="AQ282" i="2"/>
  <c r="AQ281" i="2"/>
  <c r="AQ280" i="2"/>
  <c r="AQ279" i="2"/>
  <c r="AQ278" i="2"/>
  <c r="AQ277" i="2"/>
  <c r="AQ276" i="2"/>
  <c r="AQ275" i="2"/>
  <c r="AQ274" i="2"/>
  <c r="AQ273" i="2"/>
  <c r="AQ272" i="2"/>
  <c r="AQ271" i="2"/>
  <c r="AQ270" i="2"/>
  <c r="AQ269" i="2"/>
  <c r="AQ268" i="2"/>
  <c r="AQ267" i="2"/>
  <c r="AQ266" i="2"/>
  <c r="AQ265" i="2"/>
  <c r="AQ264" i="2"/>
  <c r="AQ263" i="2"/>
  <c r="AQ262" i="2"/>
  <c r="AQ261" i="2"/>
  <c r="AQ260" i="2"/>
  <c r="AQ259" i="2"/>
  <c r="AQ258" i="2"/>
  <c r="AQ257" i="2"/>
  <c r="AQ256" i="2"/>
  <c r="AQ255" i="2"/>
  <c r="AQ254" i="2"/>
  <c r="AQ253" i="2"/>
  <c r="AQ252" i="2"/>
  <c r="AQ251" i="2"/>
  <c r="AQ250" i="2"/>
  <c r="AQ249" i="2"/>
  <c r="AQ248" i="2"/>
  <c r="AQ247" i="2"/>
  <c r="AQ246" i="2"/>
  <c r="AQ245" i="2"/>
  <c r="AQ244" i="2"/>
  <c r="AQ243" i="2"/>
  <c r="AQ242" i="2"/>
  <c r="AQ241" i="2"/>
  <c r="AQ240" i="2"/>
  <c r="AQ239" i="2"/>
  <c r="AQ238" i="2"/>
  <c r="AQ237" i="2"/>
  <c r="AQ236" i="2"/>
  <c r="AQ235" i="2"/>
  <c r="AQ234" i="2"/>
  <c r="AQ233" i="2"/>
  <c r="AQ232" i="2"/>
  <c r="AQ231" i="2"/>
  <c r="AQ230" i="2"/>
  <c r="AQ229" i="2"/>
  <c r="AQ228" i="2"/>
  <c r="AQ227" i="2"/>
  <c r="AQ226" i="2"/>
  <c r="AQ225" i="2"/>
  <c r="AQ224" i="2"/>
  <c r="AQ223" i="2"/>
  <c r="AQ222" i="2"/>
  <c r="AQ221" i="2"/>
  <c r="AQ220" i="2"/>
  <c r="AQ219" i="2"/>
  <c r="AQ218" i="2"/>
  <c r="AQ217" i="2"/>
  <c r="AQ216" i="2"/>
  <c r="AQ215" i="2"/>
  <c r="AQ214" i="2"/>
  <c r="AQ213" i="2"/>
  <c r="AQ212" i="2"/>
  <c r="AQ211" i="2"/>
  <c r="AQ210" i="2"/>
  <c r="AQ209" i="2"/>
  <c r="AQ208" i="2"/>
  <c r="AQ207" i="2"/>
  <c r="AQ206" i="2"/>
  <c r="AQ205" i="2"/>
  <c r="AQ204" i="2"/>
  <c r="AQ203" i="2"/>
  <c r="AQ202" i="2"/>
  <c r="AQ201" i="2"/>
  <c r="AQ200" i="2"/>
  <c r="AQ199" i="2"/>
  <c r="AQ198" i="2"/>
  <c r="AQ197" i="2"/>
  <c r="AQ196" i="2"/>
  <c r="AQ195" i="2"/>
  <c r="AQ194" i="2"/>
  <c r="AQ193" i="2"/>
  <c r="AQ192" i="2"/>
  <c r="AQ191" i="2"/>
  <c r="AQ190" i="2"/>
  <c r="AQ189" i="2"/>
  <c r="AQ188" i="2"/>
  <c r="AQ187" i="2"/>
  <c r="AQ186" i="2"/>
  <c r="AQ185" i="2"/>
  <c r="AQ184" i="2"/>
  <c r="AQ183" i="2"/>
  <c r="AQ182" i="2"/>
  <c r="AQ181" i="2"/>
  <c r="AQ180" i="2"/>
  <c r="AQ179" i="2"/>
  <c r="AQ178" i="2"/>
  <c r="AQ177" i="2"/>
  <c r="AQ176" i="2"/>
  <c r="AQ175" i="2"/>
  <c r="AQ174" i="2"/>
  <c r="AQ173" i="2"/>
  <c r="AQ172" i="2"/>
  <c r="AQ171" i="2"/>
  <c r="AQ170" i="2"/>
  <c r="AQ169" i="2"/>
  <c r="AQ168" i="2"/>
  <c r="AQ167" i="2"/>
  <c r="AQ166" i="2"/>
  <c r="AQ165" i="2"/>
  <c r="AQ164" i="2"/>
  <c r="AQ163" i="2"/>
  <c r="AQ162" i="2"/>
  <c r="AQ161" i="2"/>
  <c r="AQ160" i="2"/>
  <c r="AQ159" i="2"/>
  <c r="AQ158" i="2"/>
  <c r="AQ157" i="2"/>
  <c r="AQ156" i="2"/>
  <c r="AQ155" i="2"/>
  <c r="AQ154" i="2"/>
  <c r="AQ153" i="2"/>
  <c r="AQ152" i="2"/>
  <c r="AQ151" i="2"/>
  <c r="AQ150" i="2"/>
  <c r="AQ149" i="2"/>
  <c r="AQ148" i="2"/>
  <c r="AQ147" i="2"/>
  <c r="AQ146" i="2"/>
  <c r="AQ145" i="2"/>
  <c r="AQ144" i="2"/>
  <c r="AQ143" i="2"/>
  <c r="AQ142" i="2"/>
  <c r="AQ141" i="2"/>
  <c r="AQ140" i="2"/>
  <c r="AQ139" i="2"/>
  <c r="AQ138" i="2"/>
  <c r="AQ137" i="2"/>
  <c r="AQ136" i="2"/>
  <c r="AQ135" i="2"/>
  <c r="AQ134" i="2"/>
  <c r="AQ133" i="2"/>
  <c r="AQ132" i="2"/>
  <c r="AQ131" i="2"/>
  <c r="AQ130" i="2"/>
  <c r="AQ129" i="2"/>
  <c r="AQ128" i="2"/>
  <c r="AQ127" i="2"/>
  <c r="AQ126" i="2"/>
  <c r="AQ125" i="2"/>
  <c r="AT328" i="2"/>
  <c r="AT327" i="2"/>
  <c r="AT326" i="2"/>
  <c r="AT325" i="2"/>
  <c r="AT324" i="2"/>
  <c r="AT323" i="2"/>
  <c r="AT322" i="2"/>
  <c r="AT321" i="2"/>
  <c r="AT320" i="2"/>
  <c r="AT319" i="2"/>
  <c r="AT318" i="2"/>
  <c r="AT317" i="2"/>
  <c r="AT316" i="2"/>
  <c r="AT315" i="2"/>
  <c r="AT314" i="2"/>
  <c r="AT313" i="2"/>
  <c r="AT312" i="2"/>
  <c r="AT311" i="2"/>
  <c r="AT310" i="2"/>
  <c r="AT309" i="2"/>
  <c r="AT308" i="2"/>
  <c r="AT307" i="2"/>
  <c r="AT306" i="2"/>
  <c r="AT305" i="2"/>
  <c r="AT304" i="2"/>
  <c r="AT303" i="2"/>
  <c r="AT302" i="2"/>
  <c r="AT301" i="2"/>
  <c r="AT300" i="2"/>
  <c r="AT299" i="2"/>
  <c r="AT298" i="2"/>
  <c r="AT297" i="2"/>
  <c r="AT296" i="2"/>
  <c r="AT295" i="2"/>
  <c r="AT294" i="2"/>
  <c r="AT293" i="2"/>
  <c r="AT292" i="2"/>
  <c r="AT291" i="2"/>
  <c r="AT290" i="2"/>
  <c r="AT289" i="2"/>
  <c r="AT288" i="2"/>
  <c r="AT287" i="2"/>
  <c r="AT286" i="2"/>
  <c r="AT285" i="2"/>
  <c r="AT284" i="2"/>
  <c r="AT283" i="2"/>
  <c r="AT282" i="2"/>
  <c r="AT281" i="2"/>
  <c r="AT280" i="2"/>
  <c r="AT279" i="2"/>
  <c r="AT278" i="2"/>
  <c r="AT277" i="2"/>
  <c r="AT276" i="2"/>
  <c r="AT275" i="2"/>
  <c r="AT274" i="2"/>
  <c r="AT273" i="2"/>
  <c r="AT272" i="2"/>
  <c r="AT271" i="2"/>
  <c r="AT270" i="2"/>
  <c r="AT269" i="2"/>
  <c r="AT268" i="2"/>
  <c r="AT267" i="2"/>
  <c r="AT266" i="2"/>
  <c r="AT265" i="2"/>
  <c r="AT264" i="2"/>
  <c r="AT263" i="2"/>
  <c r="AT262" i="2"/>
  <c r="AT261" i="2"/>
  <c r="AT260" i="2"/>
  <c r="AT259" i="2"/>
  <c r="AT258" i="2"/>
  <c r="AT257" i="2"/>
  <c r="AT256" i="2"/>
  <c r="AT255" i="2"/>
  <c r="AT254" i="2"/>
  <c r="AT253" i="2"/>
  <c r="AT252" i="2"/>
  <c r="AT251" i="2"/>
  <c r="AT250" i="2"/>
  <c r="AT249" i="2"/>
  <c r="AT248" i="2"/>
  <c r="AT247" i="2"/>
  <c r="AT246" i="2"/>
  <c r="AT245" i="2"/>
  <c r="AT244" i="2"/>
  <c r="AT243" i="2"/>
  <c r="AT242" i="2"/>
  <c r="AT241" i="2"/>
  <c r="AT240" i="2"/>
  <c r="AT239" i="2"/>
  <c r="AT238" i="2"/>
  <c r="AT237" i="2"/>
  <c r="AT236" i="2"/>
  <c r="AT235" i="2"/>
  <c r="AT234" i="2"/>
  <c r="AT233" i="2"/>
  <c r="AT232" i="2"/>
  <c r="AT231" i="2"/>
  <c r="AT230" i="2"/>
  <c r="AT229" i="2"/>
  <c r="AT228" i="2"/>
  <c r="AT227" i="2"/>
  <c r="AT226" i="2"/>
  <c r="AT225" i="2"/>
  <c r="AT224" i="2"/>
  <c r="AT223" i="2"/>
  <c r="AT222" i="2"/>
  <c r="AT221" i="2"/>
  <c r="AT220" i="2"/>
  <c r="AT219" i="2"/>
  <c r="AT218" i="2"/>
  <c r="AT217" i="2"/>
  <c r="AT216" i="2"/>
  <c r="AT215" i="2"/>
  <c r="AT214" i="2"/>
  <c r="AT213" i="2"/>
  <c r="AT212" i="2"/>
  <c r="AT211" i="2"/>
  <c r="AT210" i="2"/>
  <c r="AT209" i="2"/>
  <c r="AT208" i="2"/>
  <c r="AT207" i="2"/>
  <c r="AT206" i="2"/>
  <c r="AT205" i="2"/>
  <c r="AT204" i="2"/>
  <c r="AT203" i="2"/>
  <c r="AT202" i="2"/>
  <c r="AT201" i="2"/>
  <c r="AT200" i="2"/>
  <c r="AT199" i="2"/>
  <c r="AT198" i="2"/>
  <c r="AT197" i="2"/>
  <c r="AT196" i="2"/>
  <c r="AT195" i="2"/>
  <c r="AT194" i="2"/>
  <c r="AT193" i="2"/>
  <c r="AT192" i="2"/>
  <c r="AT191" i="2"/>
  <c r="AT190" i="2"/>
  <c r="AT189" i="2"/>
  <c r="AT188" i="2"/>
  <c r="AT187" i="2"/>
  <c r="AT186" i="2"/>
  <c r="AT185" i="2"/>
  <c r="AT184" i="2"/>
  <c r="AT183" i="2"/>
  <c r="AT182" i="2"/>
  <c r="AT181" i="2"/>
  <c r="AT180" i="2"/>
  <c r="AT179" i="2"/>
  <c r="AT178" i="2"/>
  <c r="AT177" i="2"/>
  <c r="AT176" i="2"/>
  <c r="AT175" i="2"/>
  <c r="AT174" i="2"/>
  <c r="AT173" i="2"/>
  <c r="AT172" i="2"/>
  <c r="AT171" i="2"/>
  <c r="AT170" i="2"/>
  <c r="AT169" i="2"/>
  <c r="AT168" i="2"/>
  <c r="AT167" i="2"/>
  <c r="AT166" i="2"/>
  <c r="AT165" i="2"/>
  <c r="AT164" i="2"/>
  <c r="AT163" i="2"/>
  <c r="AT162" i="2"/>
  <c r="AT161" i="2"/>
  <c r="AT160" i="2"/>
  <c r="AT159" i="2"/>
  <c r="AT158" i="2"/>
  <c r="AT157" i="2"/>
  <c r="AT156" i="2"/>
  <c r="AT155" i="2"/>
  <c r="AT154" i="2"/>
  <c r="AT153" i="2"/>
  <c r="AT152" i="2"/>
  <c r="AT151" i="2"/>
  <c r="AT150" i="2"/>
  <c r="AT149" i="2"/>
  <c r="AT148" i="2"/>
  <c r="AT147" i="2"/>
  <c r="AT146" i="2"/>
  <c r="AT145" i="2"/>
  <c r="AT144" i="2"/>
  <c r="AT143" i="2"/>
  <c r="AT142" i="2"/>
  <c r="AT141" i="2"/>
  <c r="AT140" i="2"/>
  <c r="AT139" i="2"/>
  <c r="AT138" i="2"/>
  <c r="AT137" i="2"/>
  <c r="AT136" i="2"/>
  <c r="AT135" i="2"/>
  <c r="AT134" i="2"/>
  <c r="AT133" i="2"/>
  <c r="AT132" i="2"/>
  <c r="AT131" i="2"/>
  <c r="AT130" i="2"/>
  <c r="AT129" i="2"/>
  <c r="AT128" i="2"/>
  <c r="AT127" i="2"/>
  <c r="AT126" i="2"/>
  <c r="AT125" i="2"/>
  <c r="AT124" i="2"/>
  <c r="AT123" i="2"/>
  <c r="AT122" i="2"/>
  <c r="AT121" i="2"/>
  <c r="AT120" i="2"/>
  <c r="AT119" i="2"/>
  <c r="AT118" i="2"/>
  <c r="AT117" i="2"/>
  <c r="AT116" i="2"/>
  <c r="AT115" i="2"/>
  <c r="AT114" i="2"/>
  <c r="AT113" i="2"/>
  <c r="AT112" i="2"/>
  <c r="AT111" i="2"/>
  <c r="AT110" i="2"/>
  <c r="AT109" i="2"/>
  <c r="AT108" i="2"/>
  <c r="AT107" i="2"/>
  <c r="AT106" i="2"/>
  <c r="AT105" i="2"/>
  <c r="AT104" i="2"/>
  <c r="AT103" i="2"/>
  <c r="AT102" i="2"/>
  <c r="AT101" i="2"/>
  <c r="AT100" i="2"/>
  <c r="AT99" i="2"/>
  <c r="AT98" i="2"/>
  <c r="AT97" i="2"/>
  <c r="AT96" i="2"/>
  <c r="AT95" i="2"/>
  <c r="AT94" i="2"/>
  <c r="AT93" i="2"/>
  <c r="AT92" i="2"/>
  <c r="AT91" i="2"/>
  <c r="AT90" i="2"/>
  <c r="AT89" i="2"/>
  <c r="AT88" i="2"/>
  <c r="AT87" i="2"/>
  <c r="AT86" i="2"/>
  <c r="AT85" i="2"/>
  <c r="AT84" i="2"/>
  <c r="AT83" i="2"/>
  <c r="AT82" i="2"/>
  <c r="AT81" i="2"/>
  <c r="AT80" i="2"/>
  <c r="AT79" i="2"/>
  <c r="AT78" i="2"/>
  <c r="AT77" i="2"/>
  <c r="AT76" i="2"/>
  <c r="AT75" i="2"/>
  <c r="AT74" i="2"/>
  <c r="AT73" i="2"/>
  <c r="AT72" i="2"/>
  <c r="AT71" i="2"/>
  <c r="AT70" i="2"/>
  <c r="AT69" i="2"/>
  <c r="AT68" i="2"/>
  <c r="AT67" i="2"/>
  <c r="AT66" i="2"/>
  <c r="AT65" i="2"/>
  <c r="AT64" i="2"/>
  <c r="AT63" i="2"/>
  <c r="AT62" i="2"/>
  <c r="AT61" i="2"/>
  <c r="AT60" i="2"/>
  <c r="AT59" i="2"/>
  <c r="AT58" i="2"/>
  <c r="AT57" i="2"/>
  <c r="AT56" i="2"/>
  <c r="AT55" i="2"/>
  <c r="AT54" i="2"/>
  <c r="AT53" i="2"/>
  <c r="AT52" i="2"/>
  <c r="AT51" i="2"/>
  <c r="AT50" i="2"/>
  <c r="AT49" i="2"/>
  <c r="AT48" i="2"/>
  <c r="AT47" i="2"/>
  <c r="AT46" i="2"/>
  <c r="AT45" i="2"/>
  <c r="AT44" i="2"/>
  <c r="AT43" i="2"/>
  <c r="AT42" i="2"/>
  <c r="AT41" i="2"/>
  <c r="AT40" i="2"/>
  <c r="AT39" i="2"/>
  <c r="AT38" i="2"/>
  <c r="AT37" i="2"/>
  <c r="AT36" i="2"/>
  <c r="AT35" i="2"/>
  <c r="AT34" i="2"/>
  <c r="AT33" i="2"/>
  <c r="AT32" i="2"/>
  <c r="AT31" i="2"/>
  <c r="AT30" i="2"/>
  <c r="AT29" i="2"/>
  <c r="AT28" i="2"/>
  <c r="AS328" i="2"/>
  <c r="AS327" i="2"/>
  <c r="AS326" i="2"/>
  <c r="AS325" i="2"/>
  <c r="AS324" i="2"/>
  <c r="AS323" i="2"/>
  <c r="AS322" i="2"/>
  <c r="AS321" i="2"/>
  <c r="AS320" i="2"/>
  <c r="AS319" i="2"/>
  <c r="AS318" i="2"/>
  <c r="AS317" i="2"/>
  <c r="AS316" i="2"/>
  <c r="AS315" i="2"/>
  <c r="AS314" i="2"/>
  <c r="AS313" i="2"/>
  <c r="AS312" i="2"/>
  <c r="AS311" i="2"/>
  <c r="AS310" i="2"/>
  <c r="AS309" i="2"/>
  <c r="AS308" i="2"/>
  <c r="AS307" i="2"/>
  <c r="AS306" i="2"/>
  <c r="AS305" i="2"/>
  <c r="AS304" i="2"/>
  <c r="AS303" i="2"/>
  <c r="AS302" i="2"/>
  <c r="AS301" i="2"/>
  <c r="AS300" i="2"/>
  <c r="AS299" i="2"/>
  <c r="AS298" i="2"/>
  <c r="AS297" i="2"/>
  <c r="AS296" i="2"/>
  <c r="AS295" i="2"/>
  <c r="AS294" i="2"/>
  <c r="AS293" i="2"/>
  <c r="AS292" i="2"/>
  <c r="AS291" i="2"/>
  <c r="AS290" i="2"/>
  <c r="AS289" i="2"/>
  <c r="AS288" i="2"/>
  <c r="AS287" i="2"/>
  <c r="AS286" i="2"/>
  <c r="AS285" i="2"/>
  <c r="AS284" i="2"/>
  <c r="AS283" i="2"/>
  <c r="AS282" i="2"/>
  <c r="AS281" i="2"/>
  <c r="AS280" i="2"/>
  <c r="AS279" i="2"/>
  <c r="AS278" i="2"/>
  <c r="AS277" i="2"/>
  <c r="AS276" i="2"/>
  <c r="AS275" i="2"/>
  <c r="AS274" i="2"/>
  <c r="AS273" i="2"/>
  <c r="AS272" i="2"/>
  <c r="AS271" i="2"/>
  <c r="AS270" i="2"/>
  <c r="AS269" i="2"/>
  <c r="AS268" i="2"/>
  <c r="AS267" i="2"/>
  <c r="AS266" i="2"/>
  <c r="AS265" i="2"/>
  <c r="AS264" i="2"/>
  <c r="AS263" i="2"/>
  <c r="AS262" i="2"/>
  <c r="AS261" i="2"/>
  <c r="AS260" i="2"/>
  <c r="AS259" i="2"/>
  <c r="AS258" i="2"/>
  <c r="AS257" i="2"/>
  <c r="AS256" i="2"/>
  <c r="AS255" i="2"/>
  <c r="AS254" i="2"/>
  <c r="AS253" i="2"/>
  <c r="AS252" i="2"/>
  <c r="AS251" i="2"/>
  <c r="AS250" i="2"/>
  <c r="AS249" i="2"/>
  <c r="AS248" i="2"/>
  <c r="AS247" i="2"/>
  <c r="AS246" i="2"/>
  <c r="AS245" i="2"/>
  <c r="AS244" i="2"/>
  <c r="AS243" i="2"/>
  <c r="AS242" i="2"/>
  <c r="AS241" i="2"/>
  <c r="AS240" i="2"/>
  <c r="AS239" i="2"/>
  <c r="AS238" i="2"/>
  <c r="AS237" i="2"/>
  <c r="AS236" i="2"/>
  <c r="AS235" i="2"/>
  <c r="AS234" i="2"/>
  <c r="AS233" i="2"/>
  <c r="AS232" i="2"/>
  <c r="AS231" i="2"/>
  <c r="AS230" i="2"/>
  <c r="AS229" i="2"/>
  <c r="AS228" i="2"/>
  <c r="AS227" i="2"/>
  <c r="AS226" i="2"/>
  <c r="AS225" i="2"/>
  <c r="AS224" i="2"/>
  <c r="AS223" i="2"/>
  <c r="AS222" i="2"/>
  <c r="AS221" i="2"/>
  <c r="AS220" i="2"/>
  <c r="AS219" i="2"/>
  <c r="AS218" i="2"/>
  <c r="AS217" i="2"/>
  <c r="AS216" i="2"/>
  <c r="AS215" i="2"/>
  <c r="AS214" i="2"/>
  <c r="AS213" i="2"/>
  <c r="AS212" i="2"/>
  <c r="AS211" i="2"/>
  <c r="AS210" i="2"/>
  <c r="AS209" i="2"/>
  <c r="AS208" i="2"/>
  <c r="AS207" i="2"/>
  <c r="AS206" i="2"/>
  <c r="AS205" i="2"/>
  <c r="AS204" i="2"/>
  <c r="AS203" i="2"/>
  <c r="AS202" i="2"/>
  <c r="AS201" i="2"/>
  <c r="AS200" i="2"/>
  <c r="AS199" i="2"/>
  <c r="AS198" i="2"/>
  <c r="AS197" i="2"/>
  <c r="AS196" i="2"/>
  <c r="AS195" i="2"/>
  <c r="AS194" i="2"/>
  <c r="AS193" i="2"/>
  <c r="AS192" i="2"/>
  <c r="AS191" i="2"/>
  <c r="AS190" i="2"/>
  <c r="AS189" i="2"/>
  <c r="AS188" i="2"/>
  <c r="AS187" i="2"/>
  <c r="AS186" i="2"/>
  <c r="AS185" i="2"/>
  <c r="AS184" i="2"/>
  <c r="AS183" i="2"/>
  <c r="AS182" i="2"/>
  <c r="AS181" i="2"/>
  <c r="AS180" i="2"/>
  <c r="AS179" i="2"/>
  <c r="AS178" i="2"/>
  <c r="AS177" i="2"/>
  <c r="AS176" i="2"/>
  <c r="AS175" i="2"/>
  <c r="AS174" i="2"/>
  <c r="AS173" i="2"/>
  <c r="AS172" i="2"/>
  <c r="AS171" i="2"/>
  <c r="AS170" i="2"/>
  <c r="AS169" i="2"/>
  <c r="AS168" i="2"/>
  <c r="AS167" i="2"/>
  <c r="AS166" i="2"/>
  <c r="AS165" i="2"/>
  <c r="AS164" i="2"/>
  <c r="AS163" i="2"/>
  <c r="AS162" i="2"/>
  <c r="AS161" i="2"/>
  <c r="AS160" i="2"/>
  <c r="AS159" i="2"/>
  <c r="AS158" i="2"/>
  <c r="AS157" i="2"/>
  <c r="AS156" i="2"/>
  <c r="AS155" i="2"/>
  <c r="AS154" i="2"/>
  <c r="AS153" i="2"/>
  <c r="AS152" i="2"/>
  <c r="AS151" i="2"/>
  <c r="AS150" i="2"/>
  <c r="AS149" i="2"/>
  <c r="AS148" i="2"/>
  <c r="AS147" i="2"/>
  <c r="AS146" i="2"/>
  <c r="AS145" i="2"/>
  <c r="AS144" i="2"/>
  <c r="AS143" i="2"/>
  <c r="AS142" i="2"/>
  <c r="AS141" i="2"/>
  <c r="AS140" i="2"/>
  <c r="AS139" i="2"/>
  <c r="AS138" i="2"/>
  <c r="AS137" i="2"/>
  <c r="AS136" i="2"/>
  <c r="AS135" i="2"/>
  <c r="AS134" i="2"/>
  <c r="AS133" i="2"/>
  <c r="AS132" i="2"/>
  <c r="AS131" i="2"/>
  <c r="AS130" i="2"/>
  <c r="AS129" i="2"/>
  <c r="AS128" i="2"/>
  <c r="AS127" i="2"/>
  <c r="AS126" i="2"/>
  <c r="AS125" i="2"/>
  <c r="AS124" i="2"/>
  <c r="AS123" i="2"/>
  <c r="AS122" i="2"/>
  <c r="AS121" i="2"/>
  <c r="AS120" i="2"/>
  <c r="AS119" i="2"/>
  <c r="AS118" i="2"/>
  <c r="AS117" i="2"/>
  <c r="AS116" i="2"/>
  <c r="AS115" i="2"/>
  <c r="AS114" i="2"/>
  <c r="AS113" i="2"/>
  <c r="AS112" i="2"/>
  <c r="AS111" i="2"/>
  <c r="AS110" i="2"/>
  <c r="AS109" i="2"/>
  <c r="AS108" i="2"/>
  <c r="AS107" i="2"/>
  <c r="AS106" i="2"/>
  <c r="AS105" i="2"/>
  <c r="AS104" i="2"/>
  <c r="AS103" i="2"/>
  <c r="AS102" i="2"/>
  <c r="AS101" i="2"/>
  <c r="AS100" i="2"/>
  <c r="AS99" i="2"/>
  <c r="AS98" i="2"/>
  <c r="AS97" i="2"/>
  <c r="AS96" i="2"/>
  <c r="AS95" i="2"/>
  <c r="AS94" i="2"/>
  <c r="AS93" i="2"/>
  <c r="AS92" i="2"/>
  <c r="AS91" i="2"/>
  <c r="AS90" i="2"/>
  <c r="AS89" i="2"/>
  <c r="AS88" i="2"/>
  <c r="AS87" i="2"/>
  <c r="AS86" i="2"/>
  <c r="AS85" i="2"/>
  <c r="AS84" i="2"/>
  <c r="AS83" i="2"/>
  <c r="AS82" i="2"/>
  <c r="AS81" i="2"/>
  <c r="AS80" i="2"/>
  <c r="AS79" i="2"/>
  <c r="AS78" i="2"/>
  <c r="AS77" i="2"/>
  <c r="AS76" i="2"/>
  <c r="AS75" i="2"/>
  <c r="AS74" i="2"/>
  <c r="AS73" i="2"/>
  <c r="AS72" i="2"/>
  <c r="AS71" i="2"/>
  <c r="AS70" i="2"/>
  <c r="AS69" i="2"/>
  <c r="AS68" i="2"/>
  <c r="AS67" i="2"/>
  <c r="AS66" i="2"/>
  <c r="AS65" i="2"/>
  <c r="AS64" i="2"/>
  <c r="AS63" i="2"/>
  <c r="AS62" i="2"/>
  <c r="AS61" i="2"/>
  <c r="AS60" i="2"/>
  <c r="AS59" i="2"/>
  <c r="AS58" i="2"/>
  <c r="AS57" i="2"/>
  <c r="AS56" i="2"/>
  <c r="AS55" i="2"/>
  <c r="AS54" i="2"/>
  <c r="AS53" i="2"/>
  <c r="AS52" i="2"/>
  <c r="AS51" i="2"/>
  <c r="AS50" i="2"/>
  <c r="AS49" i="2"/>
  <c r="AS48" i="2"/>
  <c r="AS47" i="2"/>
  <c r="AS46" i="2"/>
  <c r="AS45" i="2"/>
  <c r="AS44" i="2"/>
  <c r="AS43" i="2"/>
  <c r="AS42" i="2"/>
  <c r="AS41" i="2"/>
  <c r="AS40" i="2"/>
  <c r="AS39" i="2"/>
  <c r="AS38" i="2"/>
  <c r="AS37" i="2"/>
  <c r="AS36" i="2"/>
  <c r="AS35" i="2"/>
  <c r="AS34" i="2"/>
  <c r="AS33" i="2"/>
  <c r="AS32" i="2"/>
  <c r="AS31" i="2"/>
  <c r="AS30" i="2"/>
  <c r="AS29" i="2"/>
  <c r="AS28" i="2"/>
  <c r="AR328" i="2"/>
  <c r="AR327" i="2"/>
  <c r="AR326" i="2"/>
  <c r="AR325" i="2"/>
  <c r="AR324" i="2"/>
  <c r="AR323" i="2"/>
  <c r="AR322" i="2"/>
  <c r="AR321" i="2"/>
  <c r="AR320" i="2"/>
  <c r="AR319" i="2"/>
  <c r="AR318" i="2"/>
  <c r="AR317" i="2"/>
  <c r="AR316" i="2"/>
  <c r="AR315" i="2"/>
  <c r="AR314" i="2"/>
  <c r="AR313" i="2"/>
  <c r="AR312" i="2"/>
  <c r="AR311" i="2"/>
  <c r="AR310" i="2"/>
  <c r="AR309" i="2"/>
  <c r="AR308" i="2"/>
  <c r="AR307" i="2"/>
  <c r="AR306" i="2"/>
  <c r="AR305" i="2"/>
  <c r="AR304" i="2"/>
  <c r="AR303" i="2"/>
  <c r="AR302" i="2"/>
  <c r="AR301" i="2"/>
  <c r="AR300" i="2"/>
  <c r="AR299" i="2"/>
  <c r="AR298" i="2"/>
  <c r="AR297" i="2"/>
  <c r="AR296" i="2"/>
  <c r="AR295" i="2"/>
  <c r="AR294" i="2"/>
  <c r="AR293" i="2"/>
  <c r="AR292" i="2"/>
  <c r="AR291" i="2"/>
  <c r="AR290" i="2"/>
  <c r="AR289" i="2"/>
  <c r="AR288" i="2"/>
  <c r="AR287" i="2"/>
  <c r="AR286" i="2"/>
  <c r="AR285" i="2"/>
  <c r="AR284" i="2"/>
  <c r="AR283" i="2"/>
  <c r="AR282" i="2"/>
  <c r="AR281" i="2"/>
  <c r="AR280" i="2"/>
  <c r="AR279" i="2"/>
  <c r="AR278" i="2"/>
  <c r="AR277" i="2"/>
  <c r="AR276" i="2"/>
  <c r="AR275" i="2"/>
  <c r="AR274" i="2"/>
  <c r="AR273" i="2"/>
  <c r="AR272" i="2"/>
  <c r="AR271" i="2"/>
  <c r="AR270" i="2"/>
  <c r="AR269" i="2"/>
  <c r="AR268" i="2"/>
  <c r="AR267" i="2"/>
  <c r="AR266" i="2"/>
  <c r="AR265" i="2"/>
  <c r="AR264" i="2"/>
  <c r="AR263" i="2"/>
  <c r="AR262" i="2"/>
  <c r="AR261" i="2"/>
  <c r="AR260" i="2"/>
  <c r="AR259" i="2"/>
  <c r="AR258" i="2"/>
  <c r="AR257" i="2"/>
  <c r="AR256" i="2"/>
  <c r="AR255" i="2"/>
  <c r="AR254" i="2"/>
  <c r="AR253" i="2"/>
  <c r="AR252" i="2"/>
  <c r="AR251" i="2"/>
  <c r="AR250" i="2"/>
  <c r="AR249" i="2"/>
  <c r="AR248" i="2"/>
  <c r="AR247" i="2"/>
  <c r="AR246" i="2"/>
  <c r="AR245" i="2"/>
  <c r="AR244" i="2"/>
  <c r="AR243" i="2"/>
  <c r="AR242" i="2"/>
  <c r="AR241" i="2"/>
  <c r="AR240" i="2"/>
  <c r="AR239" i="2"/>
  <c r="AR238" i="2"/>
  <c r="AR237" i="2"/>
  <c r="AR236" i="2"/>
  <c r="AR235" i="2"/>
  <c r="AR234" i="2"/>
  <c r="AR233" i="2"/>
  <c r="AR232" i="2"/>
  <c r="AR231" i="2"/>
  <c r="AR230" i="2"/>
  <c r="AR229" i="2"/>
  <c r="AR228" i="2"/>
  <c r="AR227" i="2"/>
  <c r="AR226" i="2"/>
  <c r="AR225" i="2"/>
  <c r="AR224" i="2"/>
  <c r="AR223" i="2"/>
  <c r="AR222" i="2"/>
  <c r="AR221" i="2"/>
  <c r="AR220" i="2"/>
  <c r="AR219" i="2"/>
  <c r="AR218" i="2"/>
  <c r="AR217" i="2"/>
  <c r="AR216" i="2"/>
  <c r="AR215" i="2"/>
  <c r="AR214" i="2"/>
  <c r="AR213" i="2"/>
  <c r="AR212" i="2"/>
  <c r="AR211" i="2"/>
  <c r="AR210" i="2"/>
  <c r="AR209" i="2"/>
  <c r="AR208" i="2"/>
  <c r="AR207" i="2"/>
  <c r="AR206" i="2"/>
  <c r="AR205" i="2"/>
  <c r="AR204" i="2"/>
  <c r="AR203" i="2"/>
  <c r="AR202" i="2"/>
  <c r="AR201" i="2"/>
  <c r="AR200" i="2"/>
  <c r="AR199" i="2"/>
  <c r="AR198" i="2"/>
  <c r="AR197" i="2"/>
  <c r="AR196" i="2"/>
  <c r="AR195" i="2"/>
  <c r="AR194" i="2"/>
  <c r="AR193" i="2"/>
  <c r="AR192" i="2"/>
  <c r="AR191" i="2"/>
  <c r="AR190" i="2"/>
  <c r="AR189" i="2"/>
  <c r="AR188" i="2"/>
  <c r="AR187" i="2"/>
  <c r="AR186" i="2"/>
  <c r="AR185" i="2"/>
  <c r="AR184" i="2"/>
  <c r="AR183" i="2"/>
  <c r="AR182" i="2"/>
  <c r="AR181" i="2"/>
  <c r="AR180" i="2"/>
  <c r="AR179" i="2"/>
  <c r="AR178" i="2"/>
  <c r="AR177" i="2"/>
  <c r="AR176" i="2"/>
  <c r="AR175" i="2"/>
  <c r="AR174" i="2"/>
  <c r="AR173" i="2"/>
  <c r="AR172" i="2"/>
  <c r="AR171" i="2"/>
  <c r="AR170" i="2"/>
  <c r="AR169" i="2"/>
  <c r="AR168" i="2"/>
  <c r="AR167" i="2"/>
  <c r="AR166" i="2"/>
  <c r="AR165" i="2"/>
  <c r="AR164" i="2"/>
  <c r="AR163" i="2"/>
  <c r="AR162" i="2"/>
  <c r="AR161" i="2"/>
  <c r="AR160" i="2"/>
  <c r="AR159" i="2"/>
  <c r="AR158" i="2"/>
  <c r="AR157" i="2"/>
  <c r="AR156" i="2"/>
  <c r="AR155" i="2"/>
  <c r="AR154" i="2"/>
  <c r="AR153" i="2"/>
  <c r="AR152" i="2"/>
  <c r="AR151" i="2"/>
  <c r="AR150" i="2"/>
  <c r="AR149" i="2"/>
  <c r="AR148" i="2"/>
  <c r="AR147" i="2"/>
  <c r="AR146" i="2"/>
  <c r="AR145" i="2"/>
  <c r="AR144" i="2"/>
  <c r="AR143" i="2"/>
  <c r="AR142" i="2"/>
  <c r="AR141" i="2"/>
  <c r="AR140" i="2"/>
  <c r="AR139" i="2"/>
  <c r="AR138" i="2"/>
  <c r="AR137" i="2"/>
  <c r="AR136" i="2"/>
  <c r="AR135" i="2"/>
  <c r="AR134" i="2"/>
  <c r="AR133" i="2"/>
  <c r="AR132" i="2"/>
  <c r="AR131" i="2"/>
  <c r="AR130" i="2"/>
  <c r="AR129" i="2"/>
  <c r="AR128" i="2"/>
  <c r="AR127" i="2"/>
  <c r="AR126" i="2"/>
  <c r="AR125" i="2"/>
  <c r="AR124" i="2"/>
  <c r="AR123" i="2"/>
  <c r="AR122" i="2"/>
  <c r="AR121" i="2"/>
  <c r="AR120" i="2"/>
  <c r="AR119" i="2"/>
  <c r="AR118" i="2"/>
  <c r="AR117" i="2"/>
  <c r="AR116" i="2"/>
  <c r="AR115" i="2"/>
  <c r="AR114" i="2"/>
  <c r="AR113" i="2"/>
  <c r="AR112" i="2"/>
  <c r="AR111" i="2"/>
  <c r="AR110" i="2"/>
  <c r="AR109" i="2"/>
  <c r="AR108" i="2"/>
  <c r="AR107" i="2"/>
  <c r="AR106" i="2"/>
  <c r="AR105" i="2"/>
  <c r="AR104" i="2"/>
  <c r="AR103" i="2"/>
  <c r="AR102" i="2"/>
  <c r="AR101" i="2"/>
  <c r="AR100" i="2"/>
  <c r="AR99" i="2"/>
  <c r="AR98" i="2"/>
  <c r="AR97" i="2"/>
  <c r="AR96" i="2"/>
  <c r="AR95" i="2"/>
  <c r="AR94" i="2"/>
  <c r="AR93" i="2"/>
  <c r="AR92" i="2"/>
  <c r="AR91" i="2"/>
  <c r="AR90" i="2"/>
  <c r="AR89" i="2"/>
  <c r="AR88" i="2"/>
  <c r="AR87" i="2"/>
  <c r="AR86" i="2"/>
  <c r="AR85" i="2"/>
  <c r="AR84" i="2"/>
  <c r="AR83" i="2"/>
  <c r="AR82" i="2"/>
  <c r="AR81" i="2"/>
  <c r="AR80" i="2"/>
  <c r="AR79" i="2"/>
  <c r="AR78" i="2"/>
  <c r="AR77" i="2"/>
  <c r="AR76" i="2"/>
  <c r="AR75" i="2"/>
  <c r="AR74" i="2"/>
  <c r="AR73" i="2"/>
  <c r="AR72" i="2"/>
  <c r="AR71" i="2"/>
  <c r="AR70" i="2"/>
  <c r="AR69" i="2"/>
  <c r="AR68" i="2"/>
  <c r="AR67" i="2"/>
  <c r="AR66" i="2"/>
  <c r="AR65" i="2"/>
  <c r="AR64" i="2"/>
  <c r="AR63" i="2"/>
  <c r="AR62" i="2"/>
  <c r="AR61" i="2"/>
  <c r="AR60" i="2"/>
  <c r="AR59" i="2"/>
  <c r="AR58" i="2"/>
  <c r="AR57" i="2"/>
  <c r="AR56" i="2"/>
  <c r="AR55" i="2"/>
  <c r="AR54" i="2"/>
  <c r="AR53" i="2"/>
  <c r="AR52" i="2"/>
  <c r="AR51" i="2"/>
  <c r="AR50" i="2"/>
  <c r="AR49" i="2"/>
  <c r="AR48" i="2"/>
  <c r="AR47" i="2"/>
  <c r="AR46" i="2"/>
  <c r="AR45" i="2"/>
  <c r="AR44" i="2"/>
  <c r="AR43" i="2"/>
  <c r="AR42" i="2"/>
  <c r="AR41" i="2"/>
  <c r="AR40" i="2"/>
  <c r="AR39" i="2"/>
  <c r="AR38" i="2"/>
  <c r="AR37" i="2"/>
  <c r="AR36" i="2"/>
  <c r="AR35" i="2"/>
  <c r="AR34" i="2"/>
  <c r="AR33" i="2"/>
  <c r="AR32" i="2"/>
  <c r="AR31" i="2"/>
  <c r="AR30" i="2"/>
  <c r="AR29" i="2"/>
  <c r="AR28" i="2"/>
  <c r="AN28" i="2"/>
  <c r="AQ124" i="2"/>
  <c r="AQ123" i="2"/>
  <c r="AQ122" i="2"/>
  <c r="AQ121" i="2"/>
  <c r="AQ120" i="2"/>
  <c r="AQ119" i="2"/>
  <c r="AQ118" i="2"/>
  <c r="AQ117" i="2"/>
  <c r="AQ116" i="2"/>
  <c r="AQ115" i="2"/>
  <c r="AQ114" i="2"/>
  <c r="AQ113" i="2"/>
  <c r="AQ112" i="2"/>
  <c r="AQ111" i="2"/>
  <c r="AQ110" i="2"/>
  <c r="AQ109" i="2"/>
  <c r="AQ108" i="2"/>
  <c r="AQ107" i="2"/>
  <c r="AQ106" i="2"/>
  <c r="AQ105" i="2"/>
  <c r="AQ104" i="2"/>
  <c r="AQ103" i="2"/>
  <c r="AQ102" i="2"/>
  <c r="AQ101" i="2"/>
  <c r="AQ100" i="2"/>
  <c r="AQ99" i="2"/>
  <c r="AQ98" i="2"/>
  <c r="AQ97" i="2"/>
  <c r="AQ96" i="2"/>
  <c r="AQ95" i="2"/>
  <c r="AQ94" i="2"/>
  <c r="AQ93" i="2"/>
  <c r="AQ92" i="2"/>
  <c r="AQ91" i="2"/>
  <c r="AQ90" i="2"/>
  <c r="AQ89" i="2"/>
  <c r="AQ88" i="2"/>
  <c r="AQ87" i="2"/>
  <c r="AQ86" i="2"/>
  <c r="AQ85" i="2"/>
  <c r="AQ84" i="2"/>
  <c r="AQ83" i="2"/>
  <c r="AQ82" i="2"/>
  <c r="AQ81" i="2"/>
  <c r="AQ80" i="2"/>
  <c r="AQ79" i="2"/>
  <c r="AQ78" i="2"/>
  <c r="AQ77" i="2"/>
  <c r="AQ76" i="2"/>
  <c r="AQ75" i="2"/>
  <c r="AQ74" i="2"/>
  <c r="AQ73" i="2"/>
  <c r="AQ72" i="2"/>
  <c r="AQ71" i="2"/>
  <c r="AQ70" i="2"/>
  <c r="AQ69" i="2"/>
  <c r="AQ68" i="2"/>
  <c r="AQ67" i="2"/>
  <c r="AQ66" i="2"/>
  <c r="AQ65" i="2"/>
  <c r="AQ64" i="2"/>
  <c r="AQ63" i="2"/>
  <c r="AQ62" i="2"/>
  <c r="AQ61" i="2"/>
  <c r="AQ60" i="2"/>
  <c r="AQ59" i="2"/>
  <c r="AQ58" i="2"/>
  <c r="AQ57" i="2"/>
  <c r="AQ56" i="2"/>
  <c r="AQ55" i="2"/>
  <c r="AQ54" i="2"/>
  <c r="AQ53" i="2"/>
  <c r="AQ52" i="2"/>
  <c r="AQ51" i="2"/>
  <c r="AQ50" i="2"/>
  <c r="AQ49" i="2"/>
  <c r="AQ48" i="2"/>
  <c r="AQ47" i="2"/>
  <c r="AQ46" i="2"/>
  <c r="AQ45" i="2"/>
  <c r="AQ44" i="2"/>
  <c r="AQ43" i="2"/>
  <c r="AQ42" i="2"/>
  <c r="AQ41" i="2"/>
  <c r="AQ40" i="2"/>
  <c r="AQ39" i="2"/>
  <c r="AQ38" i="2"/>
  <c r="AQ37" i="2"/>
  <c r="AQ36" i="2"/>
  <c r="AQ35" i="2"/>
  <c r="AQ34" i="2"/>
  <c r="AQ33" i="2"/>
  <c r="AQ32" i="2"/>
  <c r="AQ31" i="2"/>
  <c r="AQ30" i="2"/>
  <c r="AQ29" i="2"/>
  <c r="AQ28" i="2"/>
  <c r="Q39" i="9"/>
  <c r="AN52" i="2"/>
  <c r="AN51" i="2"/>
  <c r="AN50" i="2"/>
  <c r="AN49" i="2"/>
  <c r="AN48" i="2"/>
  <c r="AN47" i="2"/>
  <c r="AN46" i="2"/>
  <c r="AN45" i="2"/>
  <c r="AN44" i="2"/>
  <c r="AN43" i="2"/>
  <c r="AN42" i="2"/>
  <c r="AN41" i="2"/>
  <c r="AN40" i="2"/>
  <c r="AN39" i="2"/>
  <c r="AN38" i="2"/>
  <c r="AN37" i="2"/>
  <c r="AN36" i="2"/>
  <c r="AN34" i="2"/>
  <c r="AN33" i="2"/>
  <c r="AN32" i="2"/>
  <c r="AN31" i="2"/>
  <c r="AN30" i="2"/>
  <c r="AN29" i="2"/>
  <c r="AL29" i="2"/>
  <c r="A77" i="5" l="1"/>
  <c r="A90" i="5"/>
  <c r="A61" i="5"/>
  <c r="A37" i="5"/>
  <c r="A66" i="5"/>
  <c r="A82" i="5"/>
  <c r="A29" i="5"/>
  <c r="A69" i="5"/>
  <c r="D69" i="5" s="1"/>
  <c r="A85" i="5"/>
  <c r="A41" i="5"/>
  <c r="A24" i="5"/>
  <c r="A43" i="5"/>
  <c r="D43" i="5" s="1"/>
  <c r="A23" i="5"/>
  <c r="C23" i="5" s="1" a="1"/>
  <c r="C23" i="5" s="1"/>
  <c r="A51" i="5"/>
  <c r="A57" i="5"/>
  <c r="A31" i="5"/>
  <c r="C31" i="5" s="1" a="1"/>
  <c r="C31" i="5" s="1"/>
  <c r="A56" i="5"/>
  <c r="E56" i="5" s="1" a="1"/>
  <c r="E56" i="5" s="1"/>
  <c r="A65" i="5"/>
  <c r="C65" i="5" s="1" a="1"/>
  <c r="C65" i="5" s="1"/>
  <c r="A25" i="5"/>
  <c r="A33" i="5"/>
  <c r="E33" i="5" s="1" a="1"/>
  <c r="E33" i="5" s="1"/>
  <c r="A45" i="5"/>
  <c r="C45" i="5" s="1" a="1"/>
  <c r="C45" i="5" s="1"/>
  <c r="A72" i="5"/>
  <c r="C72" i="5" s="1" a="1"/>
  <c r="C72" i="5" s="1"/>
  <c r="A78" i="5"/>
  <c r="A27" i="5"/>
  <c r="A36" i="5"/>
  <c r="E36" i="5" s="1" a="1"/>
  <c r="E36" i="5" s="1"/>
  <c r="A49" i="5"/>
  <c r="C49" i="5" s="1" a="1"/>
  <c r="C49" i="5" s="1"/>
  <c r="A80" i="5"/>
  <c r="A64" i="5"/>
  <c r="E64" i="5" s="1" a="1"/>
  <c r="E64" i="5" s="1"/>
  <c r="A83" i="5"/>
  <c r="D83" i="5" s="1"/>
  <c r="A67" i="5"/>
  <c r="B67" i="5" s="1"/>
  <c r="A88" i="5"/>
  <c r="D88" i="5" s="1"/>
  <c r="E39" i="5" a="1"/>
  <c r="E39" i="5" s="1"/>
  <c r="C39" i="5" a="1"/>
  <c r="C39" i="5" s="1"/>
  <c r="D39" i="5"/>
  <c r="E54" i="5" a="1"/>
  <c r="E54" i="5" s="1"/>
  <c r="C54" i="5" a="1"/>
  <c r="C54" i="5" s="1"/>
  <c r="B54" i="5"/>
  <c r="D54" i="5"/>
  <c r="E30" i="5" a="1"/>
  <c r="E30" i="5" s="1"/>
  <c r="D30" i="5"/>
  <c r="C30" i="5" a="1"/>
  <c r="C30" i="5" s="1"/>
  <c r="E87" i="5" a="1"/>
  <c r="E87" i="5" s="1"/>
  <c r="C87" i="5" a="1"/>
  <c r="C87" i="5" s="1"/>
  <c r="D87" i="5"/>
  <c r="B87" i="5"/>
  <c r="E62" i="5" a="1"/>
  <c r="E62" i="5" s="1"/>
  <c r="C62" i="5" a="1"/>
  <c r="C62" i="5" s="1"/>
  <c r="B62" i="5"/>
  <c r="D62" i="5"/>
  <c r="E48" i="5" a="1"/>
  <c r="E48" i="5" s="1"/>
  <c r="C48" i="5" a="1"/>
  <c r="C48" i="5" s="1"/>
  <c r="D48" i="5"/>
  <c r="C33" i="5" a="1"/>
  <c r="C33" i="5" s="1"/>
  <c r="D51" i="5"/>
  <c r="E70" i="5" a="1"/>
  <c r="E70" i="5" s="1"/>
  <c r="C70" i="5" a="1"/>
  <c r="C70" i="5" s="1"/>
  <c r="B70" i="5"/>
  <c r="D70" i="5"/>
  <c r="E60" i="5" a="1"/>
  <c r="E60" i="5" s="1"/>
  <c r="C60" i="5" a="1"/>
  <c r="C60" i="5" s="1"/>
  <c r="D60" i="5"/>
  <c r="B60" i="5"/>
  <c r="D28" i="5"/>
  <c r="E28" i="5" a="1"/>
  <c r="E28" i="5" s="1"/>
  <c r="C28" i="5" a="1"/>
  <c r="C28" i="5" s="1"/>
  <c r="E66" i="5" a="1"/>
  <c r="E66" i="5" s="1"/>
  <c r="C66" i="5" a="1"/>
  <c r="C66" i="5" s="1"/>
  <c r="D66" i="5"/>
  <c r="B66" i="5"/>
  <c r="E82" i="5" a="1"/>
  <c r="E82" i="5" s="1"/>
  <c r="C82" i="5" a="1"/>
  <c r="C82" i="5" s="1"/>
  <c r="B82" i="5"/>
  <c r="D82" i="5"/>
  <c r="C88" i="5" a="1"/>
  <c r="C88" i="5" s="1"/>
  <c r="E55" i="5" a="1"/>
  <c r="E55" i="5" s="1"/>
  <c r="C55" i="5" a="1"/>
  <c r="C55" i="5" s="1"/>
  <c r="D55" i="5"/>
  <c r="B55" i="5"/>
  <c r="D40" i="5"/>
  <c r="E40" i="5" a="1"/>
  <c r="E40" i="5" s="1"/>
  <c r="C40" i="5" a="1"/>
  <c r="C40" i="5" s="1"/>
  <c r="C77" i="5" a="1"/>
  <c r="C77" i="5" s="1"/>
  <c r="D77" i="5"/>
  <c r="B77" i="5"/>
  <c r="E77" i="5" a="1"/>
  <c r="E77" i="5" s="1"/>
  <c r="C57" i="5" a="1"/>
  <c r="C57" i="5" s="1"/>
  <c r="D57" i="5"/>
  <c r="B57" i="5"/>
  <c r="E57" i="5" a="1"/>
  <c r="E57" i="5" s="1"/>
  <c r="E76" i="5" a="1"/>
  <c r="E76" i="5" s="1"/>
  <c r="C76" i="5" a="1"/>
  <c r="C76" i="5" s="1"/>
  <c r="D76" i="5"/>
  <c r="B76" i="5"/>
  <c r="E42" i="5" a="1"/>
  <c r="E42" i="5" s="1"/>
  <c r="C42" i="5" a="1"/>
  <c r="C42" i="5" s="1"/>
  <c r="D42" i="5"/>
  <c r="E50" i="5" a="1"/>
  <c r="E50" i="5" s="1"/>
  <c r="C50" i="5" a="1"/>
  <c r="C50" i="5" s="1"/>
  <c r="D50" i="5"/>
  <c r="D27" i="5"/>
  <c r="D56" i="5"/>
  <c r="C81" i="5" a="1"/>
  <c r="C81" i="5" s="1"/>
  <c r="D81" i="5"/>
  <c r="E81" i="5" a="1"/>
  <c r="E81" i="5" s="1"/>
  <c r="B81" i="5"/>
  <c r="E22" i="5" a="1"/>
  <c r="E22" i="5" s="1"/>
  <c r="C22" i="5" a="1"/>
  <c r="C22" i="5" s="1"/>
  <c r="E38" i="5" a="1"/>
  <c r="E38" i="5" s="1"/>
  <c r="C38" i="5" a="1"/>
  <c r="C38" i="5" s="1"/>
  <c r="D38" i="5"/>
  <c r="E63" i="5" a="1"/>
  <c r="E63" i="5" s="1"/>
  <c r="C63" i="5" a="1"/>
  <c r="C63" i="5" s="1"/>
  <c r="D63" i="5"/>
  <c r="B63" i="5"/>
  <c r="E79" i="5" a="1"/>
  <c r="E79" i="5" s="1"/>
  <c r="C79" i="5" a="1"/>
  <c r="C79" i="5" s="1"/>
  <c r="D79" i="5"/>
  <c r="B79" i="5"/>
  <c r="E86" i="5" a="1"/>
  <c r="E86" i="5" s="1"/>
  <c r="C86" i="5" a="1"/>
  <c r="C86" i="5" s="1"/>
  <c r="D86" i="5"/>
  <c r="B86" i="5"/>
  <c r="D32" i="5"/>
  <c r="E32" i="5" a="1"/>
  <c r="E32" i="5" s="1"/>
  <c r="C32" i="5" a="1"/>
  <c r="C32" i="5" s="1"/>
  <c r="E44" i="5" a="1"/>
  <c r="E44" i="5" s="1"/>
  <c r="C44" i="5" a="1"/>
  <c r="C44" i="5" s="1"/>
  <c r="D44" i="5"/>
  <c r="C53" i="5" a="1"/>
  <c r="C53" i="5" s="1"/>
  <c r="D53" i="5"/>
  <c r="E53" i="5" a="1"/>
  <c r="E53" i="5" s="1"/>
  <c r="C69" i="5" a="1"/>
  <c r="C69" i="5" s="1"/>
  <c r="B69" i="5"/>
  <c r="C85" i="5" a="1"/>
  <c r="C85" i="5" s="1"/>
  <c r="D85" i="5"/>
  <c r="E85" i="5" a="1"/>
  <c r="E85" i="5" s="1"/>
  <c r="B85" i="5"/>
  <c r="E78" i="5" a="1"/>
  <c r="E78" i="5" s="1"/>
  <c r="C78" i="5" a="1"/>
  <c r="C78" i="5" s="1"/>
  <c r="B78" i="5"/>
  <c r="D78" i="5"/>
  <c r="D24" i="5"/>
  <c r="E24" i="5" a="1"/>
  <c r="E24" i="5" s="1"/>
  <c r="C24" i="5" a="1"/>
  <c r="C24" i="5" s="1"/>
  <c r="C29" i="5" a="1"/>
  <c r="C29" i="5" s="1"/>
  <c r="D29" i="5"/>
  <c r="E29" i="5" a="1"/>
  <c r="E29" i="5" s="1"/>
  <c r="A47" i="5"/>
  <c r="A59" i="5"/>
  <c r="A75" i="5"/>
  <c r="E71" i="5" a="1"/>
  <c r="E71" i="5" s="1"/>
  <c r="C71" i="5" a="1"/>
  <c r="C71" i="5" s="1"/>
  <c r="D71" i="5"/>
  <c r="B71" i="5"/>
  <c r="C61" i="5" a="1"/>
  <c r="C61" i="5" s="1"/>
  <c r="D61" i="5"/>
  <c r="B61" i="5"/>
  <c r="E61" i="5" a="1"/>
  <c r="E61" i="5" s="1"/>
  <c r="C25" i="5" a="1"/>
  <c r="C25" i="5" s="1"/>
  <c r="D25" i="5"/>
  <c r="E25" i="5" a="1"/>
  <c r="E25" i="5" s="1"/>
  <c r="E34" i="5" a="1"/>
  <c r="E34" i="5" s="1"/>
  <c r="C34" i="5" a="1"/>
  <c r="C34" i="5" s="1"/>
  <c r="C73" i="5" a="1"/>
  <c r="C73" i="5" s="1"/>
  <c r="D73" i="5"/>
  <c r="B73" i="5"/>
  <c r="E73" i="5" a="1"/>
  <c r="E73" i="5" s="1"/>
  <c r="C89" i="5" a="1"/>
  <c r="C89" i="5" s="1"/>
  <c r="D89" i="5"/>
  <c r="B89" i="5"/>
  <c r="E89" i="5" a="1"/>
  <c r="E89" i="5" s="1"/>
  <c r="E26" i="5" a="1"/>
  <c r="E26" i="5" s="1"/>
  <c r="C26" i="5" a="1"/>
  <c r="C26" i="5" s="1"/>
  <c r="D26" i="5"/>
  <c r="E52" i="5" a="1"/>
  <c r="E52" i="5" s="1"/>
  <c r="C52" i="5" a="1"/>
  <c r="C52" i="5" s="1"/>
  <c r="D52" i="5"/>
  <c r="E68" i="5" a="1"/>
  <c r="E68" i="5" s="1"/>
  <c r="C68" i="5" a="1"/>
  <c r="C68" i="5" s="1"/>
  <c r="B68" i="5"/>
  <c r="D68" i="5"/>
  <c r="E84" i="5" a="1"/>
  <c r="E84" i="5" s="1"/>
  <c r="C84" i="5" a="1"/>
  <c r="C84" i="5" s="1"/>
  <c r="B84" i="5"/>
  <c r="D84" i="5"/>
  <c r="E35" i="5" a="1"/>
  <c r="E35" i="5" s="1"/>
  <c r="C35" i="5" a="1"/>
  <c r="C35" i="5" s="1"/>
  <c r="E46" i="5" a="1"/>
  <c r="E46" i="5" s="1"/>
  <c r="C46" i="5" a="1"/>
  <c r="C46" i="5" s="1"/>
  <c r="D46" i="5"/>
  <c r="E58" i="5" a="1"/>
  <c r="E58" i="5" s="1"/>
  <c r="C58" i="5" a="1"/>
  <c r="C58" i="5" s="1"/>
  <c r="D58" i="5"/>
  <c r="B58" i="5"/>
  <c r="E74" i="5" a="1"/>
  <c r="E74" i="5" s="1"/>
  <c r="C74" i="5" a="1"/>
  <c r="C74" i="5" s="1"/>
  <c r="B74" i="5"/>
  <c r="D74" i="5"/>
  <c r="E90" i="5" a="1"/>
  <c r="E90" i="5" s="1"/>
  <c r="C90" i="5" a="1"/>
  <c r="C90" i="5" s="1"/>
  <c r="B90" i="5"/>
  <c r="D90" i="5"/>
  <c r="C37" i="5" a="1"/>
  <c r="C37" i="5" s="1"/>
  <c r="E37" i="5" a="1"/>
  <c r="E37" i="5" s="1"/>
  <c r="E23" i="5" a="1"/>
  <c r="E23" i="5" s="1"/>
  <c r="D23" i="5"/>
  <c r="E31" i="5" a="1"/>
  <c r="E31" i="5" s="1"/>
  <c r="C41" i="5" a="1"/>
  <c r="C41" i="5" s="1"/>
  <c r="E41" i="5" a="1"/>
  <c r="E41" i="5" s="1"/>
  <c r="D41" i="5"/>
  <c r="D49" i="5"/>
  <c r="D64" i="5"/>
  <c r="B64" i="5"/>
  <c r="E80" i="5" a="1"/>
  <c r="E80" i="5" s="1"/>
  <c r="C80" i="5" a="1"/>
  <c r="C80" i="5" s="1"/>
  <c r="D80" i="5"/>
  <c r="B80" i="5"/>
  <c r="W50" i="9"/>
  <c r="W51" i="9"/>
  <c r="W49" i="9"/>
  <c r="W48" i="9"/>
  <c r="T13" i="1" s="1"/>
  <c r="AN35" i="2"/>
  <c r="AL30" i="2"/>
  <c r="C64" i="5" l="1" a="1"/>
  <c r="C64" i="5" s="1"/>
  <c r="D31" i="5"/>
  <c r="E69" i="5" a="1"/>
  <c r="E69" i="5" s="1"/>
  <c r="C27" i="5" a="1"/>
  <c r="C27" i="5" s="1"/>
  <c r="C43" i="5" a="1"/>
  <c r="C43" i="5" s="1"/>
  <c r="E27" i="5" a="1"/>
  <c r="E27" i="5" s="1"/>
  <c r="E43" i="5" a="1"/>
  <c r="E43" i="5" s="1"/>
  <c r="D33" i="5"/>
  <c r="B56" i="5"/>
  <c r="E51" i="5" a="1"/>
  <c r="E51" i="5" s="1"/>
  <c r="E72" i="5" a="1"/>
  <c r="E72" i="5" s="1"/>
  <c r="C51" i="5" a="1"/>
  <c r="C51" i="5" s="1"/>
  <c r="D67" i="5"/>
  <c r="B65" i="5"/>
  <c r="C67" i="5" a="1"/>
  <c r="C67" i="5" s="1"/>
  <c r="E65" i="5" a="1"/>
  <c r="E65" i="5" s="1"/>
  <c r="E49" i="5" a="1"/>
  <c r="E49" i="5" s="1"/>
  <c r="C83" i="5" a="1"/>
  <c r="C83" i="5" s="1"/>
  <c r="E67" i="5" a="1"/>
  <c r="E67" i="5" s="1"/>
  <c r="C56" i="5" a="1"/>
  <c r="C56" i="5" s="1"/>
  <c r="D65" i="5"/>
  <c r="D72" i="5"/>
  <c r="C36" i="5" a="1"/>
  <c r="C36" i="5" s="1"/>
  <c r="B72" i="5"/>
  <c r="E83" i="5" a="1"/>
  <c r="E83" i="5" s="1"/>
  <c r="D45" i="5"/>
  <c r="B83" i="5"/>
  <c r="E45" i="5" a="1"/>
  <c r="E45" i="5" s="1"/>
  <c r="E88" i="5" a="1"/>
  <c r="E88" i="5" s="1"/>
  <c r="B88" i="5"/>
  <c r="E47" i="5" a="1"/>
  <c r="E47" i="5" s="1"/>
  <c r="C47" i="5" a="1"/>
  <c r="C47" i="5" s="1"/>
  <c r="D47" i="5"/>
  <c r="E59" i="5" a="1"/>
  <c r="E59" i="5" s="1"/>
  <c r="C59" i="5" a="1"/>
  <c r="C59" i="5" s="1"/>
  <c r="D59" i="5"/>
  <c r="B59" i="5"/>
  <c r="E75" i="5" a="1"/>
  <c r="E75" i="5" s="1"/>
  <c r="C75" i="5" a="1"/>
  <c r="C75" i="5" s="1"/>
  <c r="D75" i="5"/>
  <c r="B75" i="5"/>
  <c r="AL31" i="2"/>
  <c r="AL32" i="2" l="1"/>
  <c r="AL33" i="2" l="1"/>
  <c r="AL34" i="2" l="1"/>
  <c r="AL35" i="2" l="1"/>
  <c r="AL36" i="2" s="1"/>
  <c r="AL37" i="2" s="1"/>
  <c r="AL38" i="2" s="1"/>
  <c r="AL39" i="2" l="1"/>
  <c r="AL40" i="2" s="1"/>
  <c r="AL41" i="2" s="1"/>
  <c r="AL42" i="2" s="1"/>
  <c r="AL43" i="2" s="1"/>
  <c r="AL44" i="2" s="1"/>
  <c r="AL45" i="2" s="1"/>
  <c r="AL46" i="2" s="1"/>
  <c r="AL47" i="2" l="1"/>
  <c r="AL48" i="2" s="1"/>
  <c r="BH153" i="2"/>
  <c r="C153" i="2"/>
  <c r="BH152" i="2"/>
  <c r="C152" i="2"/>
  <c r="BH151" i="2"/>
  <c r="C151" i="2"/>
  <c r="BH150" i="2"/>
  <c r="C150" i="2"/>
  <c r="BH149" i="2"/>
  <c r="C149" i="2"/>
  <c r="BH148" i="2"/>
  <c r="C148" i="2"/>
  <c r="BH147" i="2"/>
  <c r="C147" i="2"/>
  <c r="BH146" i="2"/>
  <c r="C146" i="2"/>
  <c r="BH145" i="2"/>
  <c r="C145" i="2"/>
  <c r="BH144" i="2"/>
  <c r="C144" i="2"/>
  <c r="BH143" i="2"/>
  <c r="C143" i="2"/>
  <c r="BH142" i="2"/>
  <c r="C142" i="2"/>
  <c r="BH141" i="2"/>
  <c r="C141" i="2"/>
  <c r="BH140" i="2"/>
  <c r="C140" i="2"/>
  <c r="BH139" i="2"/>
  <c r="C139" i="2"/>
  <c r="BH138" i="2"/>
  <c r="C138" i="2"/>
  <c r="BH137" i="2"/>
  <c r="C137" i="2"/>
  <c r="BH136" i="2"/>
  <c r="C136" i="2"/>
  <c r="BH135" i="2"/>
  <c r="C135" i="2"/>
  <c r="BH134" i="2"/>
  <c r="C134" i="2"/>
  <c r="BH133" i="2"/>
  <c r="C133" i="2"/>
  <c r="BH132" i="2"/>
  <c r="C132" i="2"/>
  <c r="BH131" i="2"/>
  <c r="C131" i="2"/>
  <c r="BH130" i="2"/>
  <c r="C130" i="2"/>
  <c r="BH129" i="2"/>
  <c r="C129" i="2"/>
  <c r="BH128" i="2"/>
  <c r="C128" i="2"/>
  <c r="BH127" i="2"/>
  <c r="C127" i="2"/>
  <c r="BH126" i="2"/>
  <c r="C126" i="2"/>
  <c r="BH125" i="2"/>
  <c r="C125" i="2"/>
  <c r="BH124" i="2"/>
  <c r="C124" i="2"/>
  <c r="BH123" i="2"/>
  <c r="C123" i="2"/>
  <c r="BH122" i="2"/>
  <c r="C122" i="2"/>
  <c r="BH121" i="2"/>
  <c r="C121" i="2"/>
  <c r="BH120" i="2"/>
  <c r="C120" i="2"/>
  <c r="BH119" i="2"/>
  <c r="C119" i="2"/>
  <c r="BH118" i="2"/>
  <c r="C118" i="2"/>
  <c r="BH117" i="2"/>
  <c r="C117" i="2"/>
  <c r="BH116" i="2"/>
  <c r="C116" i="2"/>
  <c r="BH115" i="2"/>
  <c r="C115" i="2"/>
  <c r="BH114" i="2"/>
  <c r="C114" i="2"/>
  <c r="BH113" i="2"/>
  <c r="C113" i="2"/>
  <c r="BH112" i="2"/>
  <c r="C112" i="2"/>
  <c r="BH111" i="2"/>
  <c r="C111" i="2"/>
  <c r="BH110" i="2"/>
  <c r="C110" i="2"/>
  <c r="BH109" i="2"/>
  <c r="C109" i="2"/>
  <c r="BH108" i="2"/>
  <c r="C108" i="2"/>
  <c r="BH107" i="2"/>
  <c r="C107" i="2"/>
  <c r="BH106" i="2"/>
  <c r="C106" i="2"/>
  <c r="BH105" i="2"/>
  <c r="C105" i="2"/>
  <c r="BH104" i="2"/>
  <c r="C104" i="2"/>
  <c r="BM103" i="2"/>
  <c r="BL103" i="2"/>
  <c r="BK103" i="2"/>
  <c r="BJ103" i="2"/>
  <c r="BI103" i="2"/>
  <c r="BH103" i="2"/>
  <c r="BG103" i="2"/>
  <c r="BE103" i="2"/>
  <c r="BD103" i="2"/>
  <c r="BB103" i="2"/>
  <c r="AZ103" i="2"/>
  <c r="AY103" i="2"/>
  <c r="AW103" i="2"/>
  <c r="AV103" i="2"/>
  <c r="AU103" i="2"/>
  <c r="C103" i="2"/>
  <c r="BM102" i="2"/>
  <c r="BL102" i="2"/>
  <c r="BK102" i="2"/>
  <c r="BJ102" i="2"/>
  <c r="BI102" i="2"/>
  <c r="BH102" i="2"/>
  <c r="BG102" i="2"/>
  <c r="BE102" i="2"/>
  <c r="BD102" i="2"/>
  <c r="BB102" i="2"/>
  <c r="AZ102" i="2"/>
  <c r="AY102" i="2"/>
  <c r="AW102" i="2"/>
  <c r="AV102" i="2"/>
  <c r="AU102" i="2"/>
  <c r="C102" i="2"/>
  <c r="BM101" i="2"/>
  <c r="BL101" i="2"/>
  <c r="BK101" i="2"/>
  <c r="BJ101" i="2"/>
  <c r="BI101" i="2"/>
  <c r="BH101" i="2"/>
  <c r="BG101" i="2"/>
  <c r="BE101" i="2"/>
  <c r="BD101" i="2"/>
  <c r="BB101" i="2"/>
  <c r="AZ101" i="2"/>
  <c r="AY101" i="2"/>
  <c r="AW101" i="2"/>
  <c r="AV101" i="2"/>
  <c r="AU101" i="2"/>
  <c r="C101" i="2"/>
  <c r="BM100" i="2"/>
  <c r="BL100" i="2"/>
  <c r="BK100" i="2"/>
  <c r="BJ100" i="2"/>
  <c r="BI100" i="2"/>
  <c r="BH100" i="2"/>
  <c r="BG100" i="2"/>
  <c r="BE100" i="2"/>
  <c r="BD100" i="2"/>
  <c r="BB100" i="2"/>
  <c r="AZ100" i="2"/>
  <c r="AY100" i="2"/>
  <c r="AW100" i="2"/>
  <c r="AV100" i="2"/>
  <c r="AU100" i="2"/>
  <c r="C100" i="2"/>
  <c r="BM99" i="2"/>
  <c r="BL99" i="2"/>
  <c r="BK99" i="2"/>
  <c r="BJ99" i="2"/>
  <c r="BI99" i="2"/>
  <c r="BH99" i="2"/>
  <c r="BG99" i="2"/>
  <c r="BE99" i="2"/>
  <c r="BD99" i="2"/>
  <c r="BB99" i="2"/>
  <c r="AZ99" i="2"/>
  <c r="AY99" i="2"/>
  <c r="AW99" i="2"/>
  <c r="AV99" i="2"/>
  <c r="AU99" i="2"/>
  <c r="C99" i="2"/>
  <c r="BM98" i="2"/>
  <c r="BL98" i="2"/>
  <c r="BK98" i="2"/>
  <c r="BJ98" i="2"/>
  <c r="BI98" i="2"/>
  <c r="BH98" i="2"/>
  <c r="BG98" i="2"/>
  <c r="BE98" i="2"/>
  <c r="BD98" i="2"/>
  <c r="BB98" i="2"/>
  <c r="AZ98" i="2"/>
  <c r="AY98" i="2"/>
  <c r="AW98" i="2"/>
  <c r="AV98" i="2"/>
  <c r="AU98" i="2"/>
  <c r="C98" i="2"/>
  <c r="BM97" i="2"/>
  <c r="BL97" i="2"/>
  <c r="BK97" i="2"/>
  <c r="BJ97" i="2"/>
  <c r="BI97" i="2"/>
  <c r="BH97" i="2"/>
  <c r="BG97" i="2"/>
  <c r="BE97" i="2"/>
  <c r="BD97" i="2"/>
  <c r="BB97" i="2"/>
  <c r="AZ97" i="2"/>
  <c r="AY97" i="2"/>
  <c r="AW97" i="2"/>
  <c r="AV97" i="2"/>
  <c r="AU97" i="2"/>
  <c r="C97" i="2"/>
  <c r="BM96" i="2"/>
  <c r="BL96" i="2"/>
  <c r="BK96" i="2"/>
  <c r="BJ96" i="2"/>
  <c r="BI96" i="2"/>
  <c r="BH96" i="2"/>
  <c r="BG96" i="2"/>
  <c r="BE96" i="2"/>
  <c r="BD96" i="2"/>
  <c r="BB96" i="2"/>
  <c r="AZ96" i="2"/>
  <c r="AY96" i="2"/>
  <c r="AW96" i="2"/>
  <c r="AV96" i="2"/>
  <c r="AU96" i="2"/>
  <c r="C96" i="2"/>
  <c r="BM95" i="2"/>
  <c r="BL95" i="2"/>
  <c r="BK95" i="2"/>
  <c r="BJ95" i="2"/>
  <c r="BI95" i="2"/>
  <c r="BH95" i="2"/>
  <c r="BG95" i="2"/>
  <c r="BE95" i="2"/>
  <c r="BD95" i="2"/>
  <c r="BB95" i="2"/>
  <c r="AZ95" i="2"/>
  <c r="AY95" i="2"/>
  <c r="AW95" i="2"/>
  <c r="AV95" i="2"/>
  <c r="AU95" i="2"/>
  <c r="C95" i="2"/>
  <c r="BM94" i="2"/>
  <c r="BL94" i="2"/>
  <c r="BK94" i="2"/>
  <c r="BJ94" i="2"/>
  <c r="BI94" i="2"/>
  <c r="BH94" i="2"/>
  <c r="BG94" i="2"/>
  <c r="BE94" i="2"/>
  <c r="BD94" i="2"/>
  <c r="BB94" i="2"/>
  <c r="AZ94" i="2"/>
  <c r="AY94" i="2"/>
  <c r="AW94" i="2"/>
  <c r="AV94" i="2"/>
  <c r="AU94" i="2"/>
  <c r="C94" i="2"/>
  <c r="BM93" i="2"/>
  <c r="BL93" i="2"/>
  <c r="BK93" i="2"/>
  <c r="BJ93" i="2"/>
  <c r="BI93" i="2"/>
  <c r="BH93" i="2"/>
  <c r="BG93" i="2"/>
  <c r="BE93" i="2"/>
  <c r="BD93" i="2"/>
  <c r="BB93" i="2"/>
  <c r="AZ93" i="2"/>
  <c r="AY93" i="2"/>
  <c r="AW93" i="2"/>
  <c r="AV93" i="2"/>
  <c r="AU93" i="2"/>
  <c r="C93" i="2"/>
  <c r="BM92" i="2"/>
  <c r="BL92" i="2"/>
  <c r="BK92" i="2"/>
  <c r="BJ92" i="2"/>
  <c r="BI92" i="2"/>
  <c r="BH92" i="2"/>
  <c r="BG92" i="2"/>
  <c r="BE92" i="2"/>
  <c r="BD92" i="2"/>
  <c r="BB92" i="2"/>
  <c r="AZ92" i="2"/>
  <c r="AY92" i="2"/>
  <c r="AW92" i="2"/>
  <c r="AV92" i="2"/>
  <c r="AU92" i="2"/>
  <c r="C92" i="2"/>
  <c r="BM91" i="2"/>
  <c r="BL91" i="2"/>
  <c r="BK91" i="2"/>
  <c r="BJ91" i="2"/>
  <c r="BI91" i="2"/>
  <c r="BH91" i="2"/>
  <c r="BG91" i="2"/>
  <c r="BE91" i="2"/>
  <c r="BD91" i="2"/>
  <c r="BB91" i="2"/>
  <c r="AZ91" i="2"/>
  <c r="AY91" i="2"/>
  <c r="AW91" i="2"/>
  <c r="AV91" i="2"/>
  <c r="AU91" i="2"/>
  <c r="C91" i="2"/>
  <c r="BM90" i="2"/>
  <c r="BL90" i="2"/>
  <c r="BK90" i="2"/>
  <c r="BJ90" i="2"/>
  <c r="BI90" i="2"/>
  <c r="BH90" i="2"/>
  <c r="BG90" i="2"/>
  <c r="BE90" i="2"/>
  <c r="BD90" i="2"/>
  <c r="BB90" i="2"/>
  <c r="AZ90" i="2"/>
  <c r="AY90" i="2"/>
  <c r="AW90" i="2"/>
  <c r="AV90" i="2"/>
  <c r="AU90" i="2"/>
  <c r="C90" i="2"/>
  <c r="BM89" i="2"/>
  <c r="BL89" i="2"/>
  <c r="BK89" i="2"/>
  <c r="BJ89" i="2"/>
  <c r="BI89" i="2"/>
  <c r="BH89" i="2"/>
  <c r="BG89" i="2"/>
  <c r="BE89" i="2"/>
  <c r="BD89" i="2"/>
  <c r="BB89" i="2"/>
  <c r="AZ89" i="2"/>
  <c r="AY89" i="2"/>
  <c r="AW89" i="2"/>
  <c r="AV89" i="2"/>
  <c r="AU89" i="2"/>
  <c r="C89" i="2"/>
  <c r="BM88" i="2"/>
  <c r="BL88" i="2"/>
  <c r="BK88" i="2"/>
  <c r="BJ88" i="2"/>
  <c r="BI88" i="2"/>
  <c r="BH88" i="2"/>
  <c r="BG88" i="2"/>
  <c r="BE88" i="2"/>
  <c r="BD88" i="2"/>
  <c r="BB88" i="2"/>
  <c r="AZ88" i="2"/>
  <c r="AY88" i="2"/>
  <c r="AW88" i="2"/>
  <c r="AV88" i="2"/>
  <c r="AU88" i="2"/>
  <c r="C88" i="2"/>
  <c r="BM87" i="2"/>
  <c r="BL87" i="2"/>
  <c r="BK87" i="2"/>
  <c r="BJ87" i="2"/>
  <c r="BI87" i="2"/>
  <c r="BH87" i="2"/>
  <c r="BG87" i="2"/>
  <c r="BE87" i="2"/>
  <c r="BD87" i="2"/>
  <c r="BB87" i="2"/>
  <c r="AZ87" i="2"/>
  <c r="AY87" i="2"/>
  <c r="AW87" i="2"/>
  <c r="AV87" i="2"/>
  <c r="AU87" i="2"/>
  <c r="C87" i="2"/>
  <c r="BM86" i="2"/>
  <c r="BL86" i="2"/>
  <c r="BK86" i="2"/>
  <c r="BJ86" i="2"/>
  <c r="BI86" i="2"/>
  <c r="BH86" i="2"/>
  <c r="BG86" i="2"/>
  <c r="BE86" i="2"/>
  <c r="BD86" i="2"/>
  <c r="BB86" i="2"/>
  <c r="AZ86" i="2"/>
  <c r="AY86" i="2"/>
  <c r="AW86" i="2"/>
  <c r="AV86" i="2"/>
  <c r="AU86" i="2"/>
  <c r="C86" i="2"/>
  <c r="BM85" i="2"/>
  <c r="BL85" i="2"/>
  <c r="BK85" i="2"/>
  <c r="BJ85" i="2"/>
  <c r="BI85" i="2"/>
  <c r="BH85" i="2"/>
  <c r="BG85" i="2"/>
  <c r="BE85" i="2"/>
  <c r="BD85" i="2"/>
  <c r="BB85" i="2"/>
  <c r="AZ85" i="2"/>
  <c r="AY85" i="2"/>
  <c r="AW85" i="2"/>
  <c r="AV85" i="2"/>
  <c r="AU85" i="2"/>
  <c r="C85" i="2"/>
  <c r="BM84" i="2"/>
  <c r="BL84" i="2"/>
  <c r="BK84" i="2"/>
  <c r="BJ84" i="2"/>
  <c r="BI84" i="2"/>
  <c r="BH84" i="2"/>
  <c r="BG84" i="2"/>
  <c r="BE84" i="2"/>
  <c r="BD84" i="2"/>
  <c r="BB84" i="2"/>
  <c r="AZ84" i="2"/>
  <c r="AY84" i="2"/>
  <c r="AW84" i="2"/>
  <c r="AV84" i="2"/>
  <c r="AU84" i="2"/>
  <c r="C84" i="2"/>
  <c r="BM83" i="2"/>
  <c r="BL83" i="2"/>
  <c r="BK83" i="2"/>
  <c r="BJ83" i="2"/>
  <c r="BI83" i="2"/>
  <c r="BH83" i="2"/>
  <c r="BG83" i="2"/>
  <c r="BE83" i="2"/>
  <c r="BD83" i="2"/>
  <c r="BB83" i="2"/>
  <c r="AZ83" i="2"/>
  <c r="AY83" i="2"/>
  <c r="AW83" i="2"/>
  <c r="AV83" i="2"/>
  <c r="AU83" i="2"/>
  <c r="C83" i="2"/>
  <c r="BM82" i="2"/>
  <c r="BL82" i="2"/>
  <c r="BK82" i="2"/>
  <c r="BJ82" i="2"/>
  <c r="BI82" i="2"/>
  <c r="BH82" i="2"/>
  <c r="BG82" i="2"/>
  <c r="BE82" i="2"/>
  <c r="BD82" i="2"/>
  <c r="BB82" i="2"/>
  <c r="AZ82" i="2"/>
  <c r="AY82" i="2"/>
  <c r="AW82" i="2"/>
  <c r="AV82" i="2"/>
  <c r="AU82" i="2"/>
  <c r="C82" i="2"/>
  <c r="BM81" i="2"/>
  <c r="BL81" i="2"/>
  <c r="BK81" i="2"/>
  <c r="BJ81" i="2"/>
  <c r="BI81" i="2"/>
  <c r="BH81" i="2"/>
  <c r="BG81" i="2"/>
  <c r="BE81" i="2"/>
  <c r="BD81" i="2"/>
  <c r="BB81" i="2"/>
  <c r="AZ81" i="2"/>
  <c r="AY81" i="2"/>
  <c r="AW81" i="2"/>
  <c r="AV81" i="2"/>
  <c r="AU81" i="2"/>
  <c r="C81" i="2"/>
  <c r="BM80" i="2"/>
  <c r="BL80" i="2"/>
  <c r="BK80" i="2"/>
  <c r="BJ80" i="2"/>
  <c r="BI80" i="2"/>
  <c r="BH80" i="2"/>
  <c r="BG80" i="2"/>
  <c r="BE80" i="2"/>
  <c r="BD80" i="2"/>
  <c r="BB80" i="2"/>
  <c r="AZ80" i="2"/>
  <c r="AY80" i="2"/>
  <c r="AW80" i="2"/>
  <c r="AV80" i="2"/>
  <c r="AU80" i="2"/>
  <c r="C80" i="2"/>
  <c r="BM79" i="2"/>
  <c r="BL79" i="2"/>
  <c r="BK79" i="2"/>
  <c r="BJ79" i="2"/>
  <c r="BI79" i="2"/>
  <c r="BH79" i="2"/>
  <c r="BG79" i="2"/>
  <c r="BE79" i="2"/>
  <c r="BD79" i="2"/>
  <c r="BB79" i="2"/>
  <c r="AZ79" i="2"/>
  <c r="AY79" i="2"/>
  <c r="AW79" i="2"/>
  <c r="AV79" i="2"/>
  <c r="AU79" i="2"/>
  <c r="C79" i="2"/>
  <c r="BM78" i="2"/>
  <c r="BL78" i="2"/>
  <c r="BK78" i="2"/>
  <c r="BJ78" i="2"/>
  <c r="BI78" i="2"/>
  <c r="BH78" i="2"/>
  <c r="BG78" i="2"/>
  <c r="BE78" i="2"/>
  <c r="BD78" i="2"/>
  <c r="BB78" i="2"/>
  <c r="AZ78" i="2"/>
  <c r="AY78" i="2"/>
  <c r="AW78" i="2"/>
  <c r="AV78" i="2"/>
  <c r="AU78" i="2"/>
  <c r="C78" i="2"/>
  <c r="BM77" i="2"/>
  <c r="BL77" i="2"/>
  <c r="BK77" i="2"/>
  <c r="BJ77" i="2"/>
  <c r="BI77" i="2"/>
  <c r="BH77" i="2"/>
  <c r="BG77" i="2"/>
  <c r="BE77" i="2"/>
  <c r="BD77" i="2"/>
  <c r="BB77" i="2"/>
  <c r="AZ77" i="2"/>
  <c r="AY77" i="2"/>
  <c r="AW77" i="2"/>
  <c r="AV77" i="2"/>
  <c r="AU77" i="2"/>
  <c r="C77" i="2"/>
  <c r="BM76" i="2"/>
  <c r="BL76" i="2"/>
  <c r="BK76" i="2"/>
  <c r="BJ76" i="2"/>
  <c r="BI76" i="2"/>
  <c r="BH76" i="2"/>
  <c r="BG76" i="2"/>
  <c r="BE76" i="2"/>
  <c r="BD76" i="2"/>
  <c r="BB76" i="2"/>
  <c r="AZ76" i="2"/>
  <c r="AY76" i="2"/>
  <c r="AW76" i="2"/>
  <c r="AV76" i="2"/>
  <c r="AU76" i="2"/>
  <c r="C76" i="2"/>
  <c r="BM75" i="2"/>
  <c r="BL75" i="2"/>
  <c r="BK75" i="2"/>
  <c r="BJ75" i="2"/>
  <c r="BI75" i="2"/>
  <c r="BH75" i="2"/>
  <c r="BG75" i="2"/>
  <c r="BE75" i="2"/>
  <c r="BD75" i="2"/>
  <c r="BB75" i="2"/>
  <c r="AZ75" i="2"/>
  <c r="AY75" i="2"/>
  <c r="AW75" i="2"/>
  <c r="AV75" i="2"/>
  <c r="AU75" i="2"/>
  <c r="C75" i="2"/>
  <c r="BM74" i="2"/>
  <c r="BL74" i="2"/>
  <c r="BK74" i="2"/>
  <c r="BJ74" i="2"/>
  <c r="BI74" i="2"/>
  <c r="BH74" i="2"/>
  <c r="BG74" i="2"/>
  <c r="BE74" i="2"/>
  <c r="BD74" i="2"/>
  <c r="BB74" i="2"/>
  <c r="AZ74" i="2"/>
  <c r="AY74" i="2"/>
  <c r="AW74" i="2"/>
  <c r="AV74" i="2"/>
  <c r="AU74" i="2"/>
  <c r="C74" i="2"/>
  <c r="BM73" i="2"/>
  <c r="BL73" i="2"/>
  <c r="BK73" i="2"/>
  <c r="BJ73" i="2"/>
  <c r="BI73" i="2"/>
  <c r="BH73" i="2"/>
  <c r="BG73" i="2"/>
  <c r="BE73" i="2"/>
  <c r="BD73" i="2"/>
  <c r="BB73" i="2"/>
  <c r="AZ73" i="2"/>
  <c r="AY73" i="2"/>
  <c r="AW73" i="2"/>
  <c r="AV73" i="2"/>
  <c r="AU73" i="2"/>
  <c r="C73" i="2"/>
  <c r="BM72" i="2"/>
  <c r="BL72" i="2"/>
  <c r="BK72" i="2"/>
  <c r="BJ72" i="2"/>
  <c r="BI72" i="2"/>
  <c r="BH72" i="2"/>
  <c r="BG72" i="2"/>
  <c r="BE72" i="2"/>
  <c r="BD72" i="2"/>
  <c r="BB72" i="2"/>
  <c r="AZ72" i="2"/>
  <c r="AY72" i="2"/>
  <c r="AW72" i="2"/>
  <c r="AV72" i="2"/>
  <c r="AU72" i="2"/>
  <c r="C72" i="2"/>
  <c r="C71" i="2"/>
  <c r="C70" i="2"/>
  <c r="C69" i="2"/>
  <c r="C68" i="2"/>
  <c r="C67" i="2"/>
  <c r="C66" i="2"/>
  <c r="D65" i="2"/>
  <c r="C65" i="2"/>
  <c r="D64" i="2"/>
  <c r="C64" i="2"/>
  <c r="D63" i="2"/>
  <c r="C63" i="2"/>
  <c r="D62" i="2"/>
  <c r="C62" i="2"/>
  <c r="D61" i="2"/>
  <c r="C61" i="2"/>
  <c r="D60" i="2"/>
  <c r="C60" i="2"/>
  <c r="D59" i="2"/>
  <c r="C59" i="2"/>
  <c r="D58" i="2"/>
  <c r="C58" i="2"/>
  <c r="D57" i="2"/>
  <c r="C57" i="2"/>
  <c r="D56" i="2"/>
  <c r="C56" i="2"/>
  <c r="D55" i="2"/>
  <c r="C55" i="2"/>
  <c r="D54" i="2"/>
  <c r="C54" i="2"/>
  <c r="D53" i="2"/>
  <c r="C53" i="2"/>
  <c r="D52" i="2"/>
  <c r="C52" i="2"/>
  <c r="D51" i="2"/>
  <c r="C51" i="2"/>
  <c r="D50" i="2"/>
  <c r="C50" i="2"/>
  <c r="D49" i="2"/>
  <c r="C49" i="2"/>
  <c r="D48" i="2"/>
  <c r="C48" i="2"/>
  <c r="D47" i="2"/>
  <c r="C47" i="2"/>
  <c r="D46" i="2"/>
  <c r="D37" i="5" s="1"/>
  <c r="C46" i="2"/>
  <c r="D45" i="2"/>
  <c r="D36" i="5" s="1"/>
  <c r="C45" i="2"/>
  <c r="D44" i="2"/>
  <c r="D35" i="5" s="1"/>
  <c r="C44" i="2"/>
  <c r="D43" i="2"/>
  <c r="D34" i="5" s="1"/>
  <c r="C43" i="2"/>
  <c r="D42" i="2"/>
  <c r="C42" i="2"/>
  <c r="D41" i="2"/>
  <c r="C41" i="2"/>
  <c r="D40" i="2"/>
  <c r="C40" i="2"/>
  <c r="D39" i="2"/>
  <c r="C39" i="2"/>
  <c r="D38" i="2"/>
  <c r="C38" i="2"/>
  <c r="D37" i="2"/>
  <c r="C37" i="2"/>
  <c r="D36" i="2"/>
  <c r="C36" i="2"/>
  <c r="D35" i="2"/>
  <c r="C35" i="2"/>
  <c r="D34" i="2"/>
  <c r="C34" i="2"/>
  <c r="D33" i="2"/>
  <c r="C33" i="2"/>
  <c r="D32" i="2"/>
  <c r="C32" i="2"/>
  <c r="D31" i="2"/>
  <c r="C31" i="2"/>
  <c r="D30" i="2"/>
  <c r="C30" i="2"/>
  <c r="D29" i="2"/>
  <c r="D22" i="5" s="1"/>
  <c r="C29" i="2"/>
  <c r="B29" i="2"/>
  <c r="H29" i="2" s="1"/>
  <c r="H28" i="2"/>
  <c r="D28" i="2"/>
  <c r="C28" i="2"/>
  <c r="AX29" i="2" l="1"/>
  <c r="AL49" i="2"/>
  <c r="W13" i="5"/>
  <c r="B30" i="2"/>
  <c r="AL50" i="2" l="1"/>
  <c r="B31" i="2"/>
  <c r="H30" i="2"/>
  <c r="AL51" i="2" l="1"/>
  <c r="H31" i="2"/>
  <c r="B32" i="2"/>
  <c r="AL52" i="2" l="1"/>
  <c r="A92" i="1" s="1"/>
  <c r="A54" i="1"/>
  <c r="A66" i="1"/>
  <c r="A58" i="1"/>
  <c r="A88" i="1"/>
  <c r="A47" i="1"/>
  <c r="A94" i="1"/>
  <c r="A86" i="1"/>
  <c r="A48" i="1"/>
  <c r="A45" i="1"/>
  <c r="A43" i="1"/>
  <c r="A79" i="1"/>
  <c r="A25" i="1"/>
  <c r="A73" i="1"/>
  <c r="A83" i="1"/>
  <c r="A87" i="1"/>
  <c r="A23" i="1"/>
  <c r="A42" i="1"/>
  <c r="A57" i="1"/>
  <c r="A72" i="1"/>
  <c r="A96" i="1"/>
  <c r="A91" i="1"/>
  <c r="A63" i="1"/>
  <c r="A60" i="1"/>
  <c r="A22" i="1"/>
  <c r="A55" i="1"/>
  <c r="A21" i="1"/>
  <c r="A33" i="1"/>
  <c r="A99" i="1"/>
  <c r="A71" i="1"/>
  <c r="A51" i="1"/>
  <c r="A20" i="1"/>
  <c r="F20" i="1" s="1" a="1"/>
  <c r="F20" i="1" s="1"/>
  <c r="A36" i="1"/>
  <c r="A65" i="1"/>
  <c r="H32" i="2"/>
  <c r="B33" i="2"/>
  <c r="A30" i="1" l="1"/>
  <c r="C30" i="1" s="1" a="1"/>
  <c r="C30" i="1" s="1"/>
  <c r="A49" i="1"/>
  <c r="N49" i="1" s="1"/>
  <c r="A46" i="1"/>
  <c r="C46" i="1" s="1"/>
  <c r="A75" i="1"/>
  <c r="C75" i="1" s="1"/>
  <c r="A50" i="1"/>
  <c r="N50" i="1" s="1"/>
  <c r="A70" i="1"/>
  <c r="C70" i="1" s="1"/>
  <c r="A34" i="1"/>
  <c r="C34" i="1" s="1" a="1"/>
  <c r="C34" i="1" s="1"/>
  <c r="A77" i="1"/>
  <c r="B77" i="1" s="1"/>
  <c r="A85" i="1"/>
  <c r="F85" i="1" s="1"/>
  <c r="A44" i="1"/>
  <c r="E44" i="1" s="1"/>
  <c r="A69" i="1"/>
  <c r="F69" i="1" s="1"/>
  <c r="F30" i="1" a="1"/>
  <c r="F30" i="1" s="1"/>
  <c r="C36" i="1" a="1"/>
  <c r="C36" i="1" s="1"/>
  <c r="F36" i="1" a="1"/>
  <c r="F36" i="1" s="1"/>
  <c r="F21" i="1" a="1"/>
  <c r="F21" i="1" s="1"/>
  <c r="C21" i="1" a="1"/>
  <c r="C21" i="1" s="1"/>
  <c r="C42" i="1" a="1"/>
  <c r="C42" i="1" s="1"/>
  <c r="F42" i="1" a="1"/>
  <c r="F42" i="1" s="1"/>
  <c r="C20" i="1" a="1"/>
  <c r="C20" i="1" s="1"/>
  <c r="C23" i="1" a="1"/>
  <c r="C23" i="1" s="1"/>
  <c r="F23" i="1" a="1"/>
  <c r="F23" i="1" s="1"/>
  <c r="F33" i="1" a="1"/>
  <c r="F33" i="1" s="1"/>
  <c r="C33" i="1" a="1"/>
  <c r="C33" i="1" s="1"/>
  <c r="C22" i="1" a="1"/>
  <c r="C22" i="1" s="1"/>
  <c r="F22" i="1" a="1"/>
  <c r="F22" i="1" s="1"/>
  <c r="F25" i="1" a="1"/>
  <c r="F25" i="1" s="1"/>
  <c r="C25" i="1" a="1"/>
  <c r="C25" i="1" s="1"/>
  <c r="B92" i="1"/>
  <c r="E92" i="1"/>
  <c r="F92" i="1"/>
  <c r="C92" i="1"/>
  <c r="N92" i="1"/>
  <c r="E33" i="1"/>
  <c r="N33" i="1"/>
  <c r="E49" i="1"/>
  <c r="C49" i="1"/>
  <c r="F70" i="1"/>
  <c r="N36" i="1"/>
  <c r="E36" i="1"/>
  <c r="C71" i="1"/>
  <c r="E71" i="1"/>
  <c r="N71" i="1"/>
  <c r="B71" i="1"/>
  <c r="F71" i="1"/>
  <c r="N21" i="1"/>
  <c r="E21" i="1"/>
  <c r="B21" i="1"/>
  <c r="F60" i="1"/>
  <c r="C60" i="1"/>
  <c r="E60" i="1"/>
  <c r="B60" i="1"/>
  <c r="N60" i="1"/>
  <c r="E96" i="1"/>
  <c r="C96" i="1"/>
  <c r="N96" i="1"/>
  <c r="F96" i="1"/>
  <c r="B96" i="1"/>
  <c r="A24" i="1"/>
  <c r="A97" i="1"/>
  <c r="A35" i="1"/>
  <c r="A67" i="1"/>
  <c r="A61" i="1"/>
  <c r="A39" i="1"/>
  <c r="A78" i="1"/>
  <c r="A31" i="1"/>
  <c r="A32" i="1"/>
  <c r="A29" i="1"/>
  <c r="A80" i="1"/>
  <c r="N99" i="1"/>
  <c r="C99" i="1"/>
  <c r="B99" i="1"/>
  <c r="E99" i="1"/>
  <c r="F99" i="1"/>
  <c r="C55" i="1"/>
  <c r="E55" i="1"/>
  <c r="N55" i="1"/>
  <c r="F55" i="1"/>
  <c r="B55" i="1"/>
  <c r="E63" i="1"/>
  <c r="N63" i="1"/>
  <c r="C63" i="1"/>
  <c r="B63" i="1"/>
  <c r="F63" i="1"/>
  <c r="C72" i="1"/>
  <c r="F72" i="1"/>
  <c r="B72" i="1"/>
  <c r="N72" i="1"/>
  <c r="E72" i="1"/>
  <c r="N42" i="1"/>
  <c r="E42" i="1"/>
  <c r="B42" i="1"/>
  <c r="E34" i="1"/>
  <c r="N25" i="1"/>
  <c r="E25" i="1"/>
  <c r="E43" i="1"/>
  <c r="F43" i="1"/>
  <c r="C43" i="1"/>
  <c r="N43" i="1"/>
  <c r="B43" i="1"/>
  <c r="N48" i="1"/>
  <c r="E48" i="1"/>
  <c r="C48" i="1"/>
  <c r="F48" i="1"/>
  <c r="B48" i="1"/>
  <c r="N44" i="1"/>
  <c r="A53" i="1"/>
  <c r="A27" i="1"/>
  <c r="A93" i="1"/>
  <c r="A52" i="1"/>
  <c r="N20" i="1"/>
  <c r="E20" i="1"/>
  <c r="B20" i="1"/>
  <c r="N22" i="1"/>
  <c r="E22" i="1"/>
  <c r="B91" i="1"/>
  <c r="C91" i="1"/>
  <c r="N91" i="1"/>
  <c r="F91" i="1"/>
  <c r="E91" i="1"/>
  <c r="N57" i="1"/>
  <c r="B57" i="1"/>
  <c r="C57" i="1"/>
  <c r="F57" i="1"/>
  <c r="E57" i="1"/>
  <c r="N23" i="1"/>
  <c r="E23" i="1"/>
  <c r="F83" i="1"/>
  <c r="B83" i="1"/>
  <c r="E83" i="1"/>
  <c r="N83" i="1"/>
  <c r="C83" i="1"/>
  <c r="F45" i="1"/>
  <c r="B45" i="1"/>
  <c r="C45" i="1"/>
  <c r="E45" i="1"/>
  <c r="N45" i="1"/>
  <c r="E86" i="1"/>
  <c r="N86" i="1"/>
  <c r="C86" i="1"/>
  <c r="B86" i="1"/>
  <c r="F86" i="1"/>
  <c r="B47" i="1"/>
  <c r="E47" i="1"/>
  <c r="N47" i="1"/>
  <c r="C47" i="1"/>
  <c r="F47" i="1"/>
  <c r="B58" i="1"/>
  <c r="F58" i="1"/>
  <c r="C58" i="1"/>
  <c r="E58" i="1"/>
  <c r="N58" i="1"/>
  <c r="E66" i="1"/>
  <c r="F66" i="1"/>
  <c r="C66" i="1"/>
  <c r="N66" i="1"/>
  <c r="B66" i="1"/>
  <c r="A84" i="1"/>
  <c r="A90" i="1"/>
  <c r="A95" i="1"/>
  <c r="A62" i="1"/>
  <c r="A74" i="1"/>
  <c r="A81" i="1"/>
  <c r="A68" i="1"/>
  <c r="A59" i="1"/>
  <c r="A40" i="1"/>
  <c r="A82" i="1"/>
  <c r="A98" i="1"/>
  <c r="A26" i="1"/>
  <c r="A76" i="1"/>
  <c r="A41" i="1"/>
  <c r="A89" i="1"/>
  <c r="A56" i="1"/>
  <c r="A38" i="1"/>
  <c r="E65" i="1"/>
  <c r="F65" i="1"/>
  <c r="N65" i="1"/>
  <c r="B65" i="1"/>
  <c r="C65" i="1"/>
  <c r="F51" i="1"/>
  <c r="N51" i="1"/>
  <c r="C51" i="1"/>
  <c r="E51" i="1"/>
  <c r="B51" i="1"/>
  <c r="N30" i="1"/>
  <c r="E30" i="1"/>
  <c r="B50" i="1"/>
  <c r="F50" i="1"/>
  <c r="E87" i="1"/>
  <c r="N87" i="1"/>
  <c r="F87" i="1"/>
  <c r="B87" i="1"/>
  <c r="C87" i="1"/>
  <c r="E73" i="1"/>
  <c r="B73" i="1"/>
  <c r="C73" i="1"/>
  <c r="N73" i="1"/>
  <c r="F73" i="1"/>
  <c r="B79" i="1"/>
  <c r="N79" i="1"/>
  <c r="F79" i="1"/>
  <c r="E79" i="1"/>
  <c r="C79" i="1"/>
  <c r="B85" i="1"/>
  <c r="E85" i="1"/>
  <c r="F94" i="1"/>
  <c r="B94" i="1"/>
  <c r="E94" i="1"/>
  <c r="C94" i="1"/>
  <c r="N94" i="1"/>
  <c r="F88" i="1"/>
  <c r="C88" i="1"/>
  <c r="N88" i="1"/>
  <c r="B88" i="1"/>
  <c r="E88" i="1"/>
  <c r="E69" i="1"/>
  <c r="B54" i="1"/>
  <c r="F54" i="1"/>
  <c r="E54" i="1"/>
  <c r="C54" i="1"/>
  <c r="N54" i="1"/>
  <c r="A64" i="1"/>
  <c r="A28" i="1"/>
  <c r="A37" i="1"/>
  <c r="B22" i="1"/>
  <c r="H33" i="2"/>
  <c r="B34" i="2"/>
  <c r="E46" i="1" l="1"/>
  <c r="C69" i="1"/>
  <c r="N69" i="1"/>
  <c r="B46" i="1"/>
  <c r="B69" i="1"/>
  <c r="N46" i="1"/>
  <c r="F46" i="1"/>
  <c r="N34" i="1"/>
  <c r="F34" i="1" a="1"/>
  <c r="F34" i="1" s="1"/>
  <c r="E77" i="1"/>
  <c r="E75" i="1"/>
  <c r="F77" i="1"/>
  <c r="B75" i="1"/>
  <c r="N77" i="1"/>
  <c r="C77" i="1"/>
  <c r="N75" i="1"/>
  <c r="B44" i="1"/>
  <c r="F44" i="1"/>
  <c r="E70" i="1"/>
  <c r="B49" i="1"/>
  <c r="C85" i="1"/>
  <c r="N85" i="1"/>
  <c r="E50" i="1"/>
  <c r="C50" i="1"/>
  <c r="C44" i="1"/>
  <c r="N70" i="1"/>
  <c r="B70" i="1"/>
  <c r="F49" i="1"/>
  <c r="F75" i="1"/>
  <c r="F37" i="1" a="1"/>
  <c r="F37" i="1" s="1"/>
  <c r="C37" i="1" a="1"/>
  <c r="C37" i="1" s="1"/>
  <c r="F41" i="1" a="1"/>
  <c r="F41" i="1" s="1"/>
  <c r="C41" i="1" a="1"/>
  <c r="C41" i="1" s="1"/>
  <c r="C31" i="1" a="1"/>
  <c r="C31" i="1" s="1"/>
  <c r="F31" i="1" a="1"/>
  <c r="F31" i="1" s="1"/>
  <c r="C38" i="1" a="1"/>
  <c r="C38" i="1" s="1"/>
  <c r="F38" i="1" a="1"/>
  <c r="F38" i="1" s="1"/>
  <c r="C26" i="1" a="1"/>
  <c r="C26" i="1" s="1"/>
  <c r="F26" i="1" a="1"/>
  <c r="F26" i="1" s="1"/>
  <c r="F29" i="1" a="1"/>
  <c r="F29" i="1" s="1"/>
  <c r="C29" i="1" a="1"/>
  <c r="C29" i="1" s="1"/>
  <c r="C39" i="1" a="1"/>
  <c r="C39" i="1" s="1"/>
  <c r="F39" i="1" a="1"/>
  <c r="F39" i="1" s="1"/>
  <c r="C27" i="1" a="1"/>
  <c r="C27" i="1" s="1"/>
  <c r="F27" i="1" a="1"/>
  <c r="F27" i="1" s="1"/>
  <c r="C28" i="1" a="1"/>
  <c r="C28" i="1" s="1"/>
  <c r="F28" i="1" a="1"/>
  <c r="F28" i="1" s="1"/>
  <c r="C40" i="1" a="1"/>
  <c r="C40" i="1" s="1"/>
  <c r="F40" i="1" a="1"/>
  <c r="F40" i="1" s="1"/>
  <c r="C35" i="1" a="1"/>
  <c r="C35" i="1" s="1"/>
  <c r="F35" i="1" a="1"/>
  <c r="F35" i="1" s="1"/>
  <c r="C32" i="1" a="1"/>
  <c r="C32" i="1" s="1"/>
  <c r="F32" i="1" a="1"/>
  <c r="F32" i="1" s="1"/>
  <c r="C24" i="1" a="1"/>
  <c r="C24" i="1" s="1"/>
  <c r="F24" i="1" a="1"/>
  <c r="F24" i="1" s="1"/>
  <c r="C56" i="1"/>
  <c r="F56" i="1"/>
  <c r="B56" i="1"/>
  <c r="N56" i="1"/>
  <c r="E56" i="1"/>
  <c r="N26" i="1"/>
  <c r="E26" i="1"/>
  <c r="B59" i="1"/>
  <c r="E59" i="1"/>
  <c r="N59" i="1"/>
  <c r="C59" i="1"/>
  <c r="F59" i="1"/>
  <c r="C62" i="1"/>
  <c r="F62" i="1"/>
  <c r="E62" i="1"/>
  <c r="N62" i="1"/>
  <c r="B62" i="1"/>
  <c r="N27" i="1"/>
  <c r="E27" i="1"/>
  <c r="N29" i="1"/>
  <c r="E29" i="1"/>
  <c r="E39" i="1"/>
  <c r="N39" i="1"/>
  <c r="B39" i="1"/>
  <c r="N97" i="1"/>
  <c r="B97" i="1"/>
  <c r="E97" i="1"/>
  <c r="F97" i="1"/>
  <c r="C97" i="1"/>
  <c r="N37" i="1"/>
  <c r="E37" i="1"/>
  <c r="B37" i="1"/>
  <c r="F89" i="1"/>
  <c r="E89" i="1"/>
  <c r="B89" i="1"/>
  <c r="N89" i="1"/>
  <c r="C89" i="1"/>
  <c r="C98" i="1"/>
  <c r="F98" i="1"/>
  <c r="E98" i="1"/>
  <c r="B98" i="1"/>
  <c r="N98" i="1"/>
  <c r="F68" i="1"/>
  <c r="C68" i="1"/>
  <c r="N68" i="1"/>
  <c r="E68" i="1"/>
  <c r="B68" i="1"/>
  <c r="E95" i="1"/>
  <c r="F95" i="1"/>
  <c r="N95" i="1"/>
  <c r="C95" i="1"/>
  <c r="B95" i="1"/>
  <c r="F53" i="1"/>
  <c r="C53" i="1"/>
  <c r="B53" i="1"/>
  <c r="N53" i="1"/>
  <c r="E53" i="1"/>
  <c r="B32" i="1"/>
  <c r="E32" i="1"/>
  <c r="N32" i="1"/>
  <c r="E61" i="1"/>
  <c r="N61" i="1"/>
  <c r="C61" i="1"/>
  <c r="B61" i="1"/>
  <c r="F61" i="1"/>
  <c r="N24" i="1"/>
  <c r="E24" i="1"/>
  <c r="N28" i="1"/>
  <c r="E28" i="1"/>
  <c r="E64" i="1"/>
  <c r="B64" i="1"/>
  <c r="F64" i="1"/>
  <c r="N64" i="1"/>
  <c r="C64" i="1"/>
  <c r="B41" i="1"/>
  <c r="N41" i="1"/>
  <c r="E41" i="1"/>
  <c r="E82" i="1"/>
  <c r="B82" i="1"/>
  <c r="F82" i="1"/>
  <c r="C82" i="1"/>
  <c r="N82" i="1"/>
  <c r="N81" i="1"/>
  <c r="F81" i="1"/>
  <c r="B81" i="1"/>
  <c r="C81" i="1"/>
  <c r="E81" i="1"/>
  <c r="N90" i="1"/>
  <c r="C90" i="1"/>
  <c r="F90" i="1"/>
  <c r="E90" i="1"/>
  <c r="B90" i="1"/>
  <c r="N52" i="1"/>
  <c r="B52" i="1"/>
  <c r="F52" i="1"/>
  <c r="E52" i="1"/>
  <c r="C52" i="1"/>
  <c r="N31" i="1"/>
  <c r="B31" i="1"/>
  <c r="E31" i="1"/>
  <c r="E67" i="1"/>
  <c r="N67" i="1"/>
  <c r="C67" i="1"/>
  <c r="B67" i="1"/>
  <c r="F67" i="1"/>
  <c r="N38" i="1"/>
  <c r="B38" i="1"/>
  <c r="E38" i="1"/>
  <c r="B76" i="1"/>
  <c r="E76" i="1"/>
  <c r="F76" i="1"/>
  <c r="N76" i="1"/>
  <c r="C76" i="1"/>
  <c r="E40" i="1"/>
  <c r="N40" i="1"/>
  <c r="B40" i="1"/>
  <c r="N74" i="1"/>
  <c r="E74" i="1"/>
  <c r="C74" i="1"/>
  <c r="F74" i="1"/>
  <c r="B74" i="1"/>
  <c r="C84" i="1"/>
  <c r="F84" i="1"/>
  <c r="B84" i="1"/>
  <c r="N84" i="1"/>
  <c r="E84" i="1"/>
  <c r="C93" i="1"/>
  <c r="E93" i="1"/>
  <c r="B93" i="1"/>
  <c r="N93" i="1"/>
  <c r="F93" i="1"/>
  <c r="B80" i="1"/>
  <c r="N80" i="1"/>
  <c r="F80" i="1"/>
  <c r="E80" i="1"/>
  <c r="C80" i="1"/>
  <c r="N78" i="1"/>
  <c r="B78" i="1"/>
  <c r="E78" i="1"/>
  <c r="F78" i="1"/>
  <c r="C78" i="1"/>
  <c r="N35" i="1"/>
  <c r="E35" i="1"/>
  <c r="B35" i="2"/>
  <c r="H34" i="2"/>
  <c r="H35" i="2" l="1"/>
  <c r="B36" i="2"/>
  <c r="B37" i="2" l="1"/>
  <c r="H36" i="2"/>
  <c r="H37" i="2" l="1"/>
  <c r="B38" i="2"/>
  <c r="B39" i="2" l="1"/>
  <c r="H38" i="2"/>
  <c r="H39" i="2" l="1"/>
  <c r="B40" i="2"/>
  <c r="B23" i="1" l="1"/>
  <c r="B41" i="2"/>
  <c r="H40" i="2"/>
  <c r="B24" i="1" s="1"/>
  <c r="H41" i="2" l="1"/>
  <c r="B25" i="1" s="1"/>
  <c r="B42" i="2"/>
  <c r="B43" i="2" l="1"/>
  <c r="H42" i="2"/>
  <c r="B26" i="1" s="1"/>
  <c r="H43" i="2" l="1"/>
  <c r="AX43" i="2" s="1"/>
  <c r="B44" i="2"/>
  <c r="B9" i="7" l="1" a="1"/>
  <c r="B14" i="10" a="1"/>
  <c r="D14" i="10" a="1"/>
  <c r="D14" i="10" s="1"/>
  <c r="E14" i="10" a="1"/>
  <c r="B27" i="1"/>
  <c r="B33" i="1"/>
  <c r="B45" i="2"/>
  <c r="H44" i="2"/>
  <c r="BA38" i="10" l="1"/>
  <c r="CZ38" i="10" s="1"/>
  <c r="AW38" i="10"/>
  <c r="CV38" i="10" s="1"/>
  <c r="BA37" i="10"/>
  <c r="CZ37" i="10" s="1"/>
  <c r="AW37" i="10"/>
  <c r="CV37" i="10" s="1"/>
  <c r="BA36" i="10"/>
  <c r="CZ36" i="10" s="1"/>
  <c r="AW36" i="10"/>
  <c r="CV36" i="10" s="1"/>
  <c r="BA35" i="10"/>
  <c r="CZ35" i="10" s="1"/>
  <c r="AW35" i="10"/>
  <c r="CV35" i="10" s="1"/>
  <c r="BA34" i="10"/>
  <c r="CZ34" i="10" s="1"/>
  <c r="AW34" i="10"/>
  <c r="CV34" i="10" s="1"/>
  <c r="BA33" i="10"/>
  <c r="CZ33" i="10" s="1"/>
  <c r="AW33" i="10"/>
  <c r="CV33" i="10" s="1"/>
  <c r="BA32" i="10"/>
  <c r="CZ32" i="10" s="1"/>
  <c r="AW32" i="10"/>
  <c r="CV32" i="10" s="1"/>
  <c r="BA31" i="10"/>
  <c r="CZ31" i="10" s="1"/>
  <c r="AW31" i="10"/>
  <c r="CV31" i="10" s="1"/>
  <c r="BA30" i="10"/>
  <c r="CZ30" i="10" s="1"/>
  <c r="AW30" i="10"/>
  <c r="CV30" i="10" s="1"/>
  <c r="BA29" i="10"/>
  <c r="CZ29" i="10" s="1"/>
  <c r="AW29" i="10"/>
  <c r="CV29" i="10" s="1"/>
  <c r="BA28" i="10"/>
  <c r="CZ28" i="10" s="1"/>
  <c r="AW28" i="10"/>
  <c r="CV28" i="10" s="1"/>
  <c r="BA27" i="10"/>
  <c r="CZ27" i="10" s="1"/>
  <c r="AW27" i="10"/>
  <c r="CV27" i="10" s="1"/>
  <c r="BA26" i="10"/>
  <c r="CZ26" i="10" s="1"/>
  <c r="AW26" i="10"/>
  <c r="CV26" i="10" s="1"/>
  <c r="BA25" i="10"/>
  <c r="CZ25" i="10" s="1"/>
  <c r="AW25" i="10"/>
  <c r="CV25" i="10" s="1"/>
  <c r="BA24" i="10"/>
  <c r="CZ24" i="10" s="1"/>
  <c r="AW24" i="10"/>
  <c r="CV24" i="10" s="1"/>
  <c r="BA23" i="10"/>
  <c r="CZ23" i="10" s="1"/>
  <c r="AW23" i="10"/>
  <c r="CV23" i="10" s="1"/>
  <c r="BA22" i="10"/>
  <c r="CZ22" i="10" s="1"/>
  <c r="AW22" i="10"/>
  <c r="CV22" i="10" s="1"/>
  <c r="BA21" i="10"/>
  <c r="CZ21" i="10" s="1"/>
  <c r="AZ38" i="10"/>
  <c r="CY38" i="10" s="1"/>
  <c r="BC37" i="10"/>
  <c r="DB37" i="10" s="1"/>
  <c r="AX37" i="10"/>
  <c r="CW37" i="10" s="1"/>
  <c r="AZ36" i="10"/>
  <c r="CY36" i="10" s="1"/>
  <c r="BC35" i="10"/>
  <c r="DB35" i="10" s="1"/>
  <c r="AX35" i="10"/>
  <c r="CW35" i="10" s="1"/>
  <c r="AZ34" i="10"/>
  <c r="CY34" i="10" s="1"/>
  <c r="BC33" i="10"/>
  <c r="DB33" i="10" s="1"/>
  <c r="AX33" i="10"/>
  <c r="CW33" i="10" s="1"/>
  <c r="AZ32" i="10"/>
  <c r="CY32" i="10" s="1"/>
  <c r="BC31" i="10"/>
  <c r="DB31" i="10" s="1"/>
  <c r="AX31" i="10"/>
  <c r="CW31" i="10" s="1"/>
  <c r="AZ30" i="10"/>
  <c r="CY30" i="10" s="1"/>
  <c r="BC29" i="10"/>
  <c r="DB29" i="10" s="1"/>
  <c r="AX29" i="10"/>
  <c r="CW29" i="10" s="1"/>
  <c r="AZ28" i="10"/>
  <c r="CY28" i="10" s="1"/>
  <c r="BC27" i="10"/>
  <c r="DB27" i="10" s="1"/>
  <c r="AX27" i="10"/>
  <c r="CW27" i="10" s="1"/>
  <c r="AZ26" i="10"/>
  <c r="CY26" i="10" s="1"/>
  <c r="BC25" i="10"/>
  <c r="DB25" i="10" s="1"/>
  <c r="AX25" i="10"/>
  <c r="CW25" i="10" s="1"/>
  <c r="AZ24" i="10"/>
  <c r="CY24" i="10" s="1"/>
  <c r="BC23" i="10"/>
  <c r="DB23" i="10" s="1"/>
  <c r="AX23" i="10"/>
  <c r="CW23" i="10" s="1"/>
  <c r="AZ22" i="10"/>
  <c r="CY22" i="10" s="1"/>
  <c r="BC21" i="10"/>
  <c r="DB21" i="10" s="1"/>
  <c r="AX21" i="10"/>
  <c r="CW21" i="10" s="1"/>
  <c r="BB20" i="10"/>
  <c r="DA20" i="10" s="1"/>
  <c r="AX20" i="10"/>
  <c r="CW20" i="10" s="1"/>
  <c r="BB19" i="10"/>
  <c r="DA19" i="10" s="1"/>
  <c r="AX19" i="10"/>
  <c r="CW19" i="10" s="1"/>
  <c r="BB18" i="10"/>
  <c r="DA18" i="10" s="1"/>
  <c r="AX18" i="10"/>
  <c r="CW18" i="10" s="1"/>
  <c r="BB17" i="10"/>
  <c r="DA17" i="10" s="1"/>
  <c r="AX17" i="10"/>
  <c r="CW17" i="10" s="1"/>
  <c r="BB16" i="10"/>
  <c r="DA16" i="10" s="1"/>
  <c r="AX16" i="10"/>
  <c r="CW16" i="10" s="1"/>
  <c r="BB15" i="10"/>
  <c r="DA15" i="10" s="1"/>
  <c r="AX15" i="10"/>
  <c r="CW15" i="10" s="1"/>
  <c r="AV37" i="10"/>
  <c r="CU37" i="10" s="1"/>
  <c r="AV33" i="10"/>
  <c r="CU33" i="10" s="1"/>
  <c r="AV29" i="10"/>
  <c r="CU29" i="10" s="1"/>
  <c r="AV25" i="10"/>
  <c r="CU25" i="10" s="1"/>
  <c r="AV21" i="10"/>
  <c r="CU21" i="10" s="1"/>
  <c r="AV17" i="10"/>
  <c r="CU17" i="10" s="1"/>
  <c r="AT35" i="10"/>
  <c r="CS35" i="10" s="1"/>
  <c r="AT31" i="10"/>
  <c r="CS31" i="10" s="1"/>
  <c r="AT27" i="10"/>
  <c r="CS27" i="10" s="1"/>
  <c r="AT23" i="10"/>
  <c r="CS23" i="10" s="1"/>
  <c r="AT19" i="10"/>
  <c r="CS19" i="10" s="1"/>
  <c r="AT15" i="10"/>
  <c r="CS15" i="10" s="1"/>
  <c r="BD38" i="10"/>
  <c r="DC38" i="10" s="1"/>
  <c r="AY38" i="10"/>
  <c r="CX38" i="10" s="1"/>
  <c r="BB37" i="10"/>
  <c r="DA37" i="10" s="1"/>
  <c r="BD36" i="10"/>
  <c r="DC36" i="10" s="1"/>
  <c r="AY36" i="10"/>
  <c r="CX36" i="10" s="1"/>
  <c r="BB35" i="10"/>
  <c r="DA35" i="10" s="1"/>
  <c r="BD34" i="10"/>
  <c r="DC34" i="10" s="1"/>
  <c r="AY34" i="10"/>
  <c r="CX34" i="10" s="1"/>
  <c r="BB33" i="10"/>
  <c r="DA33" i="10" s="1"/>
  <c r="BD32" i="10"/>
  <c r="DC32" i="10" s="1"/>
  <c r="AY32" i="10"/>
  <c r="CX32" i="10" s="1"/>
  <c r="BB31" i="10"/>
  <c r="DA31" i="10" s="1"/>
  <c r="BD30" i="10"/>
  <c r="DC30" i="10" s="1"/>
  <c r="AY30" i="10"/>
  <c r="CX30" i="10" s="1"/>
  <c r="BB29" i="10"/>
  <c r="DA29" i="10" s="1"/>
  <c r="BD28" i="10"/>
  <c r="DC28" i="10" s="1"/>
  <c r="AY28" i="10"/>
  <c r="CX28" i="10" s="1"/>
  <c r="BB27" i="10"/>
  <c r="DA27" i="10" s="1"/>
  <c r="BD26" i="10"/>
  <c r="DC26" i="10" s="1"/>
  <c r="AY26" i="10"/>
  <c r="CX26" i="10" s="1"/>
  <c r="BB25" i="10"/>
  <c r="DA25" i="10" s="1"/>
  <c r="BD24" i="10"/>
  <c r="DC24" i="10" s="1"/>
  <c r="AY24" i="10"/>
  <c r="CX24" i="10" s="1"/>
  <c r="BB23" i="10"/>
  <c r="DA23" i="10" s="1"/>
  <c r="BD22" i="10"/>
  <c r="DC22" i="10" s="1"/>
  <c r="AY22" i="10"/>
  <c r="CX22" i="10" s="1"/>
  <c r="BB21" i="10"/>
  <c r="DA21" i="10" s="1"/>
  <c r="AW21" i="10"/>
  <c r="CV21" i="10" s="1"/>
  <c r="BA20" i="10"/>
  <c r="CZ20" i="10" s="1"/>
  <c r="AW20" i="10"/>
  <c r="CV20" i="10" s="1"/>
  <c r="BA19" i="10"/>
  <c r="CZ19" i="10" s="1"/>
  <c r="AW19" i="10"/>
  <c r="CV19" i="10" s="1"/>
  <c r="BA18" i="10"/>
  <c r="CZ18" i="10" s="1"/>
  <c r="AW18" i="10"/>
  <c r="CV18" i="10" s="1"/>
  <c r="BA17" i="10"/>
  <c r="CZ17" i="10" s="1"/>
  <c r="AW17" i="10"/>
  <c r="CV17" i="10" s="1"/>
  <c r="BA16" i="10"/>
  <c r="CZ16" i="10" s="1"/>
  <c r="AW16" i="10"/>
  <c r="CV16" i="10" s="1"/>
  <c r="BA15" i="10"/>
  <c r="CZ15" i="10" s="1"/>
  <c r="AW15" i="10"/>
  <c r="CV15" i="10" s="1"/>
  <c r="AV36" i="10"/>
  <c r="CU36" i="10" s="1"/>
  <c r="AV32" i="10"/>
  <c r="CU32" i="10" s="1"/>
  <c r="AV28" i="10"/>
  <c r="CU28" i="10" s="1"/>
  <c r="AV24" i="10"/>
  <c r="CU24" i="10" s="1"/>
  <c r="AV20" i="10"/>
  <c r="CU20" i="10" s="1"/>
  <c r="AV16" i="10"/>
  <c r="CU16" i="10" s="1"/>
  <c r="AT38" i="10"/>
  <c r="CS38" i="10" s="1"/>
  <c r="AT34" i="10"/>
  <c r="CS34" i="10" s="1"/>
  <c r="AT30" i="10"/>
  <c r="CS30" i="10" s="1"/>
  <c r="AT26" i="10"/>
  <c r="CS26" i="10" s="1"/>
  <c r="AT22" i="10"/>
  <c r="CS22" i="10" s="1"/>
  <c r="AT18" i="10"/>
  <c r="CS18" i="10" s="1"/>
  <c r="AS36" i="10"/>
  <c r="CR36" i="10" s="1"/>
  <c r="AS32" i="10"/>
  <c r="CR32" i="10" s="1"/>
  <c r="AS28" i="10"/>
  <c r="CR28" i="10" s="1"/>
  <c r="AS24" i="10"/>
  <c r="CR24" i="10" s="1"/>
  <c r="AS20" i="10"/>
  <c r="CR20" i="10" s="1"/>
  <c r="AS16" i="10"/>
  <c r="CR16" i="10" s="1"/>
  <c r="AR38" i="10"/>
  <c r="CQ38" i="10" s="1"/>
  <c r="AR34" i="10"/>
  <c r="CQ34" i="10" s="1"/>
  <c r="AR30" i="10"/>
  <c r="CQ30" i="10" s="1"/>
  <c r="AR26" i="10"/>
  <c r="CQ26" i="10" s="1"/>
  <c r="AR22" i="10"/>
  <c r="CQ22" i="10" s="1"/>
  <c r="AR18" i="10"/>
  <c r="CQ18" i="10" s="1"/>
  <c r="AQ36" i="10"/>
  <c r="CP36" i="10" s="1"/>
  <c r="AQ32" i="10"/>
  <c r="CP32" i="10" s="1"/>
  <c r="AQ28" i="10"/>
  <c r="CP28" i="10" s="1"/>
  <c r="AQ24" i="10"/>
  <c r="CP24" i="10" s="1"/>
  <c r="AQ20" i="10"/>
  <c r="CP20" i="10" s="1"/>
  <c r="BC38" i="10"/>
  <c r="DB38" i="10" s="1"/>
  <c r="AX38" i="10"/>
  <c r="CW38" i="10" s="1"/>
  <c r="AZ37" i="10"/>
  <c r="CY37" i="10" s="1"/>
  <c r="BC36" i="10"/>
  <c r="DB36" i="10" s="1"/>
  <c r="AX36" i="10"/>
  <c r="CW36" i="10" s="1"/>
  <c r="AZ35" i="10"/>
  <c r="CY35" i="10" s="1"/>
  <c r="BC34" i="10"/>
  <c r="DB34" i="10" s="1"/>
  <c r="AX34" i="10"/>
  <c r="CW34" i="10" s="1"/>
  <c r="AZ33" i="10"/>
  <c r="CY33" i="10" s="1"/>
  <c r="BC32" i="10"/>
  <c r="DB32" i="10" s="1"/>
  <c r="AX32" i="10"/>
  <c r="CW32" i="10" s="1"/>
  <c r="AZ31" i="10"/>
  <c r="CY31" i="10" s="1"/>
  <c r="BC30" i="10"/>
  <c r="DB30" i="10" s="1"/>
  <c r="AX30" i="10"/>
  <c r="CW30" i="10" s="1"/>
  <c r="AZ29" i="10"/>
  <c r="CY29" i="10" s="1"/>
  <c r="BC28" i="10"/>
  <c r="DB28" i="10" s="1"/>
  <c r="AX28" i="10"/>
  <c r="CW28" i="10" s="1"/>
  <c r="AZ27" i="10"/>
  <c r="CY27" i="10" s="1"/>
  <c r="BC26" i="10"/>
  <c r="DB26" i="10" s="1"/>
  <c r="AX26" i="10"/>
  <c r="CW26" i="10" s="1"/>
  <c r="AZ25" i="10"/>
  <c r="CY25" i="10" s="1"/>
  <c r="BC24" i="10"/>
  <c r="DB24" i="10" s="1"/>
  <c r="AX24" i="10"/>
  <c r="CW24" i="10" s="1"/>
  <c r="AZ23" i="10"/>
  <c r="CY23" i="10" s="1"/>
  <c r="BC22" i="10"/>
  <c r="DB22" i="10" s="1"/>
  <c r="AX22" i="10"/>
  <c r="CW22" i="10" s="1"/>
  <c r="AZ21" i="10"/>
  <c r="CY21" i="10" s="1"/>
  <c r="BD20" i="10"/>
  <c r="DC20" i="10" s="1"/>
  <c r="AZ20" i="10"/>
  <c r="CY20" i="10" s="1"/>
  <c r="BD19" i="10"/>
  <c r="DC19" i="10" s="1"/>
  <c r="AZ19" i="10"/>
  <c r="CY19" i="10" s="1"/>
  <c r="BD18" i="10"/>
  <c r="DC18" i="10" s="1"/>
  <c r="AZ18" i="10"/>
  <c r="CY18" i="10" s="1"/>
  <c r="BD17" i="10"/>
  <c r="DC17" i="10" s="1"/>
  <c r="AZ17" i="10"/>
  <c r="CY17" i="10" s="1"/>
  <c r="BD16" i="10"/>
  <c r="DC16" i="10" s="1"/>
  <c r="AZ16" i="10"/>
  <c r="CY16" i="10" s="1"/>
  <c r="BD15" i="10"/>
  <c r="DC15" i="10" s="1"/>
  <c r="AZ15" i="10"/>
  <c r="CY15" i="10" s="1"/>
  <c r="AV35" i="10"/>
  <c r="CU35" i="10" s="1"/>
  <c r="AV31" i="10"/>
  <c r="CU31" i="10" s="1"/>
  <c r="AV27" i="10"/>
  <c r="CU27" i="10" s="1"/>
  <c r="AV23" i="10"/>
  <c r="CU23" i="10" s="1"/>
  <c r="AV19" i="10"/>
  <c r="CU19" i="10" s="1"/>
  <c r="AV15" i="10"/>
  <c r="CU15" i="10" s="1"/>
  <c r="AT37" i="10"/>
  <c r="CS37" i="10" s="1"/>
  <c r="AT33" i="10"/>
  <c r="CS33" i="10" s="1"/>
  <c r="AT29" i="10"/>
  <c r="CS29" i="10" s="1"/>
  <c r="AT25" i="10"/>
  <c r="CS25" i="10" s="1"/>
  <c r="AT21" i="10"/>
  <c r="CS21" i="10" s="1"/>
  <c r="AT17" i="10"/>
  <c r="CS17" i="10" s="1"/>
  <c r="BB38" i="10"/>
  <c r="DA38" i="10" s="1"/>
  <c r="BD35" i="10"/>
  <c r="DC35" i="10" s="1"/>
  <c r="AY33" i="10"/>
  <c r="CX33" i="10" s="1"/>
  <c r="BB30" i="10"/>
  <c r="DA30" i="10" s="1"/>
  <c r="BD27" i="10"/>
  <c r="DC27" i="10" s="1"/>
  <c r="AY25" i="10"/>
  <c r="CX25" i="10" s="1"/>
  <c r="BB22" i="10"/>
  <c r="DA22" i="10" s="1"/>
  <c r="AY20" i="10"/>
  <c r="CX20" i="10" s="1"/>
  <c r="AY18" i="10"/>
  <c r="CX18" i="10" s="1"/>
  <c r="AY16" i="10"/>
  <c r="CX16" i="10" s="1"/>
  <c r="AV30" i="10"/>
  <c r="CU30" i="10" s="1"/>
  <c r="AT28" i="10"/>
  <c r="CS28" i="10" s="1"/>
  <c r="AS34" i="10"/>
  <c r="CR34" i="10" s="1"/>
  <c r="AS29" i="10"/>
  <c r="CR29" i="10" s="1"/>
  <c r="AS23" i="10"/>
  <c r="CR23" i="10" s="1"/>
  <c r="AS18" i="10"/>
  <c r="CR18" i="10" s="1"/>
  <c r="AR33" i="10"/>
  <c r="CQ33" i="10" s="1"/>
  <c r="AR28" i="10"/>
  <c r="CQ28" i="10" s="1"/>
  <c r="AR23" i="10"/>
  <c r="CQ23" i="10" s="1"/>
  <c r="AR17" i="10"/>
  <c r="CQ17" i="10" s="1"/>
  <c r="AQ38" i="10"/>
  <c r="CP38" i="10" s="1"/>
  <c r="AQ33" i="10"/>
  <c r="CP33" i="10" s="1"/>
  <c r="AQ27" i="10"/>
  <c r="CP27" i="10" s="1"/>
  <c r="AQ22" i="10"/>
  <c r="CP22" i="10" s="1"/>
  <c r="AQ17" i="10"/>
  <c r="CP17" i="10" s="1"/>
  <c r="AP35" i="10"/>
  <c r="CO35" i="10" s="1"/>
  <c r="AP31" i="10"/>
  <c r="CO31" i="10" s="1"/>
  <c r="AP27" i="10"/>
  <c r="CO27" i="10" s="1"/>
  <c r="AP23" i="10"/>
  <c r="CO23" i="10" s="1"/>
  <c r="AP19" i="10"/>
  <c r="AP15" i="10"/>
  <c r="CO15" i="10" s="1"/>
  <c r="AO37" i="10"/>
  <c r="CN37" i="10" s="1"/>
  <c r="AO33" i="10"/>
  <c r="CN33" i="10" s="1"/>
  <c r="AO29" i="10"/>
  <c r="CN29" i="10" s="1"/>
  <c r="AO25" i="10"/>
  <c r="CN25" i="10" s="1"/>
  <c r="AO21" i="10"/>
  <c r="CN21" i="10" s="1"/>
  <c r="AO17" i="10"/>
  <c r="CN17" i="10" s="1"/>
  <c r="AN35" i="10"/>
  <c r="CM35" i="10" s="1"/>
  <c r="AN31" i="10"/>
  <c r="CM31" i="10" s="1"/>
  <c r="AN27" i="10"/>
  <c r="CM27" i="10" s="1"/>
  <c r="AN23" i="10"/>
  <c r="CM23" i="10" s="1"/>
  <c r="AN19" i="10"/>
  <c r="AN15" i="10"/>
  <c r="CM15" i="10" s="1"/>
  <c r="AM37" i="10"/>
  <c r="CL37" i="10" s="1"/>
  <c r="AM33" i="10"/>
  <c r="CL33" i="10" s="1"/>
  <c r="AM29" i="10"/>
  <c r="CL29" i="10" s="1"/>
  <c r="AM25" i="10"/>
  <c r="CL25" i="10" s="1"/>
  <c r="AM21" i="10"/>
  <c r="CL21" i="10" s="1"/>
  <c r="AM17" i="10"/>
  <c r="CL17" i="10" s="1"/>
  <c r="AO23" i="10"/>
  <c r="CN23" i="10" s="1"/>
  <c r="AN25" i="10"/>
  <c r="CM25" i="10" s="1"/>
  <c r="AM31" i="10"/>
  <c r="CL31" i="10" s="1"/>
  <c r="AM23" i="10"/>
  <c r="CL23" i="10" s="1"/>
  <c r="AM15" i="10"/>
  <c r="CL15" i="10" s="1"/>
  <c r="AN20" i="10"/>
  <c r="CM20" i="10" s="1"/>
  <c r="AM30" i="10"/>
  <c r="CL30" i="10" s="1"/>
  <c r="BD37" i="10"/>
  <c r="DC37" i="10" s="1"/>
  <c r="AY35" i="10"/>
  <c r="CX35" i="10" s="1"/>
  <c r="BB32" i="10"/>
  <c r="DA32" i="10" s="1"/>
  <c r="BD29" i="10"/>
  <c r="DC29" i="10" s="1"/>
  <c r="AY27" i="10"/>
  <c r="CX27" i="10" s="1"/>
  <c r="BB24" i="10"/>
  <c r="DA24" i="10" s="1"/>
  <c r="BD21" i="10"/>
  <c r="DC21" i="10" s="1"/>
  <c r="BC19" i="10"/>
  <c r="DB19" i="10" s="1"/>
  <c r="BC17" i="10"/>
  <c r="DB17" i="10" s="1"/>
  <c r="BC15" i="10"/>
  <c r="DB15" i="10" s="1"/>
  <c r="AV26" i="10"/>
  <c r="CU26" i="10" s="1"/>
  <c r="AT24" i="10"/>
  <c r="CS24" i="10" s="1"/>
  <c r="AS38" i="10"/>
  <c r="CR38" i="10" s="1"/>
  <c r="AS33" i="10"/>
  <c r="CR33" i="10" s="1"/>
  <c r="AS27" i="10"/>
  <c r="CR27" i="10" s="1"/>
  <c r="AS22" i="10"/>
  <c r="CR22" i="10" s="1"/>
  <c r="AS17" i="10"/>
  <c r="CR17" i="10" s="1"/>
  <c r="AR37" i="10"/>
  <c r="CQ37" i="10" s="1"/>
  <c r="AR32" i="10"/>
  <c r="CQ32" i="10" s="1"/>
  <c r="AR27" i="10"/>
  <c r="CQ27" i="10" s="1"/>
  <c r="AR21" i="10"/>
  <c r="CQ21" i="10" s="1"/>
  <c r="AR16" i="10"/>
  <c r="CQ16" i="10" s="1"/>
  <c r="AQ37" i="10"/>
  <c r="CP37" i="10" s="1"/>
  <c r="AQ31" i="10"/>
  <c r="CP31" i="10" s="1"/>
  <c r="AQ26" i="10"/>
  <c r="CP26" i="10" s="1"/>
  <c r="AQ21" i="10"/>
  <c r="CP21" i="10" s="1"/>
  <c r="AQ16" i="10"/>
  <c r="CP16" i="10" s="1"/>
  <c r="AP38" i="10"/>
  <c r="CO38" i="10" s="1"/>
  <c r="AP34" i="10"/>
  <c r="CO34" i="10" s="1"/>
  <c r="AP30" i="10"/>
  <c r="CO30" i="10" s="1"/>
  <c r="AP26" i="10"/>
  <c r="CO26" i="10" s="1"/>
  <c r="AP22" i="10"/>
  <c r="CO22" i="10" s="1"/>
  <c r="AP18" i="10"/>
  <c r="CO18" i="10" s="1"/>
  <c r="AO36" i="10"/>
  <c r="CN36" i="10" s="1"/>
  <c r="AO32" i="10"/>
  <c r="CN32" i="10" s="1"/>
  <c r="AO28" i="10"/>
  <c r="CN28" i="10" s="1"/>
  <c r="AO24" i="10"/>
  <c r="CN24" i="10" s="1"/>
  <c r="AO20" i="10"/>
  <c r="CN20" i="10" s="1"/>
  <c r="AO16" i="10"/>
  <c r="CN16" i="10" s="1"/>
  <c r="AN38" i="10"/>
  <c r="CM38" i="10" s="1"/>
  <c r="AN34" i="10"/>
  <c r="CM34" i="10" s="1"/>
  <c r="AN30" i="10"/>
  <c r="CM30" i="10" s="1"/>
  <c r="AN26" i="10"/>
  <c r="CM26" i="10" s="1"/>
  <c r="AN22" i="10"/>
  <c r="CM22" i="10" s="1"/>
  <c r="AN18" i="10"/>
  <c r="CM18" i="10" s="1"/>
  <c r="AM36" i="10"/>
  <c r="CL36" i="10" s="1"/>
  <c r="AM32" i="10"/>
  <c r="CL32" i="10" s="1"/>
  <c r="AM28" i="10"/>
  <c r="CL28" i="10" s="1"/>
  <c r="AM24" i="10"/>
  <c r="CL24" i="10" s="1"/>
  <c r="AM20" i="10"/>
  <c r="CL20" i="10" s="1"/>
  <c r="AM16" i="10"/>
  <c r="CL16" i="10" s="1"/>
  <c r="AS37" i="10"/>
  <c r="CR37" i="10" s="1"/>
  <c r="AS31" i="10"/>
  <c r="CR31" i="10" s="1"/>
  <c r="AS26" i="10"/>
  <c r="CR26" i="10" s="1"/>
  <c r="AS15" i="10"/>
  <c r="CR15" i="10" s="1"/>
  <c r="AR36" i="10"/>
  <c r="CQ36" i="10" s="1"/>
  <c r="AR25" i="10"/>
  <c r="CQ25" i="10" s="1"/>
  <c r="AR20" i="10"/>
  <c r="CQ20" i="10" s="1"/>
  <c r="AQ35" i="10"/>
  <c r="CP35" i="10" s="1"/>
  <c r="AQ25" i="10"/>
  <c r="CP25" i="10" s="1"/>
  <c r="AQ19" i="10"/>
  <c r="CP19" i="10" s="1"/>
  <c r="AP25" i="10"/>
  <c r="CO25" i="10" s="1"/>
  <c r="AP17" i="10"/>
  <c r="CO17" i="10" s="1"/>
  <c r="AO19" i="10"/>
  <c r="AN33" i="10"/>
  <c r="CM33" i="10" s="1"/>
  <c r="AN21" i="10"/>
  <c r="CM21" i="10" s="1"/>
  <c r="AO22" i="10"/>
  <c r="CN22" i="10" s="1"/>
  <c r="AN28" i="10"/>
  <c r="CM28" i="10" s="1"/>
  <c r="AM38" i="10"/>
  <c r="CL38" i="10" s="1"/>
  <c r="AM22" i="10"/>
  <c r="CL22" i="10" s="1"/>
  <c r="AY37" i="10"/>
  <c r="CX37" i="10" s="1"/>
  <c r="BB34" i="10"/>
  <c r="DA34" i="10" s="1"/>
  <c r="BD31" i="10"/>
  <c r="DC31" i="10" s="1"/>
  <c r="AY29" i="10"/>
  <c r="CX29" i="10" s="1"/>
  <c r="BB26" i="10"/>
  <c r="DA26" i="10" s="1"/>
  <c r="BD23" i="10"/>
  <c r="DC23" i="10" s="1"/>
  <c r="AY21" i="10"/>
  <c r="CX21" i="10" s="1"/>
  <c r="AY19" i="10"/>
  <c r="CX19" i="10" s="1"/>
  <c r="AY17" i="10"/>
  <c r="CX17" i="10" s="1"/>
  <c r="AY15" i="10"/>
  <c r="CX15" i="10" s="1"/>
  <c r="AV38" i="10"/>
  <c r="CU38" i="10" s="1"/>
  <c r="AV22" i="10"/>
  <c r="CU22" i="10" s="1"/>
  <c r="AT36" i="10"/>
  <c r="CS36" i="10" s="1"/>
  <c r="AT20" i="10"/>
  <c r="CS20" i="10" s="1"/>
  <c r="AS21" i="10"/>
  <c r="CR21" i="10" s="1"/>
  <c r="AR31" i="10"/>
  <c r="CQ31" i="10" s="1"/>
  <c r="AR15" i="10"/>
  <c r="CQ15" i="10" s="1"/>
  <c r="AQ30" i="10"/>
  <c r="CP30" i="10" s="1"/>
  <c r="AQ15" i="10"/>
  <c r="CP15" i="10" s="1"/>
  <c r="AP37" i="10"/>
  <c r="CO37" i="10" s="1"/>
  <c r="AP33" i="10"/>
  <c r="CO33" i="10" s="1"/>
  <c r="AP29" i="10"/>
  <c r="CO29" i="10" s="1"/>
  <c r="AP21" i="10"/>
  <c r="CO21" i="10" s="1"/>
  <c r="AO35" i="10"/>
  <c r="CN35" i="10" s="1"/>
  <c r="AO31" i="10"/>
  <c r="CN31" i="10" s="1"/>
  <c r="AO27" i="10"/>
  <c r="CN27" i="10" s="1"/>
  <c r="AO15" i="10"/>
  <c r="CN15" i="10" s="1"/>
  <c r="AN37" i="10"/>
  <c r="CM37" i="10" s="1"/>
  <c r="AN29" i="10"/>
  <c r="CM29" i="10" s="1"/>
  <c r="AN17" i="10"/>
  <c r="CM17" i="10" s="1"/>
  <c r="AM35" i="10"/>
  <c r="CL35" i="10" s="1"/>
  <c r="AM27" i="10"/>
  <c r="CL27" i="10" s="1"/>
  <c r="AM19" i="10"/>
  <c r="AQ34" i="10"/>
  <c r="CP34" i="10" s="1"/>
  <c r="AQ29" i="10"/>
  <c r="CP29" i="10" s="1"/>
  <c r="AQ23" i="10"/>
  <c r="CP23" i="10" s="1"/>
  <c r="AQ18" i="10"/>
  <c r="CP18" i="10" s="1"/>
  <c r="AP36" i="10"/>
  <c r="CO36" i="10" s="1"/>
  <c r="AP32" i="10"/>
  <c r="CO32" i="10" s="1"/>
  <c r="AP28" i="10"/>
  <c r="CO28" i="10" s="1"/>
  <c r="AP24" i="10"/>
  <c r="CO24" i="10" s="1"/>
  <c r="AP20" i="10"/>
  <c r="CO20" i="10" s="1"/>
  <c r="AP16" i="10"/>
  <c r="CO16" i="10" s="1"/>
  <c r="AO38" i="10"/>
  <c r="CN38" i="10" s="1"/>
  <c r="AO34" i="10"/>
  <c r="CN34" i="10" s="1"/>
  <c r="AO30" i="10"/>
  <c r="CN30" i="10" s="1"/>
  <c r="AO26" i="10"/>
  <c r="CN26" i="10" s="1"/>
  <c r="AO18" i="10"/>
  <c r="CN18" i="10" s="1"/>
  <c r="AN36" i="10"/>
  <c r="CM36" i="10" s="1"/>
  <c r="AN32" i="10"/>
  <c r="CM32" i="10" s="1"/>
  <c r="AN24" i="10"/>
  <c r="CM24" i="10" s="1"/>
  <c r="AN16" i="10"/>
  <c r="CM16" i="10" s="1"/>
  <c r="AM34" i="10"/>
  <c r="CL34" i="10" s="1"/>
  <c r="AM26" i="10"/>
  <c r="CL26" i="10" s="1"/>
  <c r="AM18" i="10"/>
  <c r="CL18" i="10" s="1"/>
  <c r="BB36" i="10"/>
  <c r="DA36" i="10" s="1"/>
  <c r="BD33" i="10"/>
  <c r="DC33" i="10" s="1"/>
  <c r="AY31" i="10"/>
  <c r="CX31" i="10" s="1"/>
  <c r="BB28" i="10"/>
  <c r="DA28" i="10" s="1"/>
  <c r="BD25" i="10"/>
  <c r="DC25" i="10" s="1"/>
  <c r="AY23" i="10"/>
  <c r="CX23" i="10" s="1"/>
  <c r="BC20" i="10"/>
  <c r="DB20" i="10" s="1"/>
  <c r="BC18" i="10"/>
  <c r="DB18" i="10" s="1"/>
  <c r="BC16" i="10"/>
  <c r="DB16" i="10" s="1"/>
  <c r="AV34" i="10"/>
  <c r="CU34" i="10" s="1"/>
  <c r="AV18" i="10"/>
  <c r="CU18" i="10" s="1"/>
  <c r="AT32" i="10"/>
  <c r="CS32" i="10" s="1"/>
  <c r="AT16" i="10"/>
  <c r="CS16" i="10" s="1"/>
  <c r="AS35" i="10"/>
  <c r="CR35" i="10" s="1"/>
  <c r="AS30" i="10"/>
  <c r="CR30" i="10" s="1"/>
  <c r="AS25" i="10"/>
  <c r="CR25" i="10" s="1"/>
  <c r="AS19" i="10"/>
  <c r="CR19" i="10" s="1"/>
  <c r="AR35" i="10"/>
  <c r="CQ35" i="10" s="1"/>
  <c r="AR29" i="10"/>
  <c r="CQ29" i="10" s="1"/>
  <c r="AR24" i="10"/>
  <c r="CQ24" i="10" s="1"/>
  <c r="AR19" i="10"/>
  <c r="CQ19" i="10" s="1"/>
  <c r="AB31" i="10"/>
  <c r="CA31" i="10" s="1"/>
  <c r="AI35" i="10"/>
  <c r="CH35" i="10" s="1"/>
  <c r="Y32" i="10"/>
  <c r="BX32" i="10" s="1"/>
  <c r="AG27" i="10"/>
  <c r="CF27" i="10" s="1"/>
  <c r="W24" i="10"/>
  <c r="BV24" i="10" s="1"/>
  <c r="AE20" i="10"/>
  <c r="CD20" i="10" s="1"/>
  <c r="Z19" i="10"/>
  <c r="BY19" i="10" s="1"/>
  <c r="AB18" i="10"/>
  <c r="CA18" i="10" s="1"/>
  <c r="AD17" i="10"/>
  <c r="CC17" i="10" s="1"/>
  <c r="AF16" i="10"/>
  <c r="CE16" i="10" s="1"/>
  <c r="AH15" i="10"/>
  <c r="AC38" i="10"/>
  <c r="CB38" i="10" s="1"/>
  <c r="AK34" i="10"/>
  <c r="CJ34" i="10" s="1"/>
  <c r="AA30" i="10"/>
  <c r="BZ30" i="10" s="1"/>
  <c r="AI26" i="10"/>
  <c r="CH26" i="10" s="1"/>
  <c r="Y23" i="10"/>
  <c r="BX23" i="10" s="1"/>
  <c r="T20" i="10"/>
  <c r="BS20" i="10" s="1"/>
  <c r="V19" i="10"/>
  <c r="BU19" i="10" s="1"/>
  <c r="X18" i="10"/>
  <c r="BW18" i="10" s="1"/>
  <c r="Z17" i="10"/>
  <c r="BY17" i="10" s="1"/>
  <c r="AB16" i="10"/>
  <c r="CA16" i="10" s="1"/>
  <c r="AD15" i="10"/>
  <c r="CC15" i="10" s="1"/>
  <c r="AE37" i="10"/>
  <c r="CD37" i="10" s="1"/>
  <c r="U34" i="10"/>
  <c r="BT34" i="10" s="1"/>
  <c r="AC29" i="10"/>
  <c r="CB29" i="10" s="1"/>
  <c r="AK25" i="10"/>
  <c r="CJ25" i="10" s="1"/>
  <c r="AA22" i="10"/>
  <c r="BZ22" i="10" s="1"/>
  <c r="AH19" i="10"/>
  <c r="AJ18" i="10"/>
  <c r="CI18" i="10" s="1"/>
  <c r="T18" i="10"/>
  <c r="BS18" i="10" s="1"/>
  <c r="V17" i="10"/>
  <c r="BU17" i="10" s="1"/>
  <c r="X16" i="10"/>
  <c r="BW16" i="10" s="1"/>
  <c r="Z15" i="10"/>
  <c r="BY15" i="10" s="1"/>
  <c r="AG36" i="10"/>
  <c r="CF36" i="10" s="1"/>
  <c r="W33" i="10"/>
  <c r="BV33" i="10" s="1"/>
  <c r="AE28" i="10"/>
  <c r="CD28" i="10" s="1"/>
  <c r="U25" i="10"/>
  <c r="BT25" i="10" s="1"/>
  <c r="AC21" i="10"/>
  <c r="CB21" i="10" s="1"/>
  <c r="AD19" i="10"/>
  <c r="CC19" i="10" s="1"/>
  <c r="AF18" i="10"/>
  <c r="CE18" i="10" s="1"/>
  <c r="AH17" i="10"/>
  <c r="AJ16" i="10"/>
  <c r="CI16" i="10" s="1"/>
  <c r="T16" i="10"/>
  <c r="BS16" i="10" s="1"/>
  <c r="V15" i="10"/>
  <c r="BU15" i="10" s="1"/>
  <c r="AJ31" i="10"/>
  <c r="CI31" i="10" s="1"/>
  <c r="AE15" i="10"/>
  <c r="CD15" i="10" s="1"/>
  <c r="AE17" i="10"/>
  <c r="CD17" i="10" s="1"/>
  <c r="AI19" i="10"/>
  <c r="AK27" i="10"/>
  <c r="CJ27" i="10" s="1"/>
  <c r="AK36" i="10"/>
  <c r="CJ36" i="10" s="1"/>
  <c r="AB15" i="10"/>
  <c r="CA15" i="10" s="1"/>
  <c r="Z16" i="10"/>
  <c r="BY16" i="10" s="1"/>
  <c r="X17" i="10"/>
  <c r="BW17" i="10" s="1"/>
  <c r="V18" i="10"/>
  <c r="BU18" i="10" s="1"/>
  <c r="T19" i="10"/>
  <c r="BS19" i="10" s="1"/>
  <c r="AJ19" i="10"/>
  <c r="CI19" i="10" s="1"/>
  <c r="AI22" i="10"/>
  <c r="CH22" i="10" s="1"/>
  <c r="AA26" i="10"/>
  <c r="BZ26" i="10" s="1"/>
  <c r="AK29" i="10"/>
  <c r="CJ29" i="10" s="1"/>
  <c r="AC34" i="10"/>
  <c r="CB34" i="10" s="1"/>
  <c r="U38" i="10"/>
  <c r="BT38" i="10" s="1"/>
  <c r="AA31" i="10"/>
  <c r="BZ31" i="10" s="1"/>
  <c r="AB38" i="10"/>
  <c r="CA38" i="10" s="1"/>
  <c r="AD37" i="10"/>
  <c r="CC37" i="10" s="1"/>
  <c r="AF36" i="10"/>
  <c r="CE36" i="10" s="1"/>
  <c r="AH35" i="10"/>
  <c r="CG35" i="10" s="1"/>
  <c r="AJ34" i="10"/>
  <c r="CI34" i="10" s="1"/>
  <c r="T34" i="10"/>
  <c r="BS34" i="10" s="1"/>
  <c r="V33" i="10"/>
  <c r="BU33" i="10" s="1"/>
  <c r="X32" i="10"/>
  <c r="BW32" i="10" s="1"/>
  <c r="Z30" i="10"/>
  <c r="BY30" i="10" s="1"/>
  <c r="AB29" i="10"/>
  <c r="CA29" i="10" s="1"/>
  <c r="AD28" i="10"/>
  <c r="CC28" i="10" s="1"/>
  <c r="AF27" i="10"/>
  <c r="CE27" i="10" s="1"/>
  <c r="AH26" i="10"/>
  <c r="CG26" i="10" s="1"/>
  <c r="AJ25" i="10"/>
  <c r="CI25" i="10" s="1"/>
  <c r="T25" i="10"/>
  <c r="BS25" i="10" s="1"/>
  <c r="V24" i="10"/>
  <c r="BU24" i="10" s="1"/>
  <c r="X23" i="10"/>
  <c r="BW23" i="10" s="1"/>
  <c r="Z22" i="10"/>
  <c r="BY22" i="10" s="1"/>
  <c r="AB21" i="10"/>
  <c r="CA21" i="10" s="1"/>
  <c r="AD20" i="10"/>
  <c r="CC20" i="10" s="1"/>
  <c r="AH31" i="10"/>
  <c r="CG31" i="10" s="1"/>
  <c r="AI38" i="10"/>
  <c r="CH38" i="10" s="1"/>
  <c r="AK37" i="10"/>
  <c r="CJ37" i="10" s="1"/>
  <c r="U37" i="10"/>
  <c r="BT37" i="10" s="1"/>
  <c r="W36" i="10"/>
  <c r="BV36" i="10" s="1"/>
  <c r="Y35" i="10"/>
  <c r="BX35" i="10" s="1"/>
  <c r="AA34" i="10"/>
  <c r="BZ34" i="10" s="1"/>
  <c r="AC33" i="10"/>
  <c r="CB33" i="10" s="1"/>
  <c r="AE32" i="10"/>
  <c r="CD32" i="10" s="1"/>
  <c r="AG30" i="10"/>
  <c r="CF30" i="10" s="1"/>
  <c r="AI29" i="10"/>
  <c r="CH29" i="10" s="1"/>
  <c r="AK28" i="10"/>
  <c r="CJ28" i="10" s="1"/>
  <c r="U28" i="10"/>
  <c r="BT28" i="10" s="1"/>
  <c r="W27" i="10"/>
  <c r="BV27" i="10" s="1"/>
  <c r="Y26" i="10"/>
  <c r="BX26" i="10" s="1"/>
  <c r="AA25" i="10"/>
  <c r="BZ25" i="10" s="1"/>
  <c r="AC24" i="10"/>
  <c r="CB24" i="10" s="1"/>
  <c r="AE23" i="10"/>
  <c r="CD23" i="10" s="1"/>
  <c r="AG22" i="10"/>
  <c r="CF22" i="10" s="1"/>
  <c r="AI21" i="10"/>
  <c r="CH21" i="10" s="1"/>
  <c r="AK20" i="10"/>
  <c r="CJ20" i="10" s="1"/>
  <c r="AK31" i="10"/>
  <c r="CJ31" i="10" s="1"/>
  <c r="U31" i="10"/>
  <c r="BT31" i="10" s="1"/>
  <c r="V38" i="10"/>
  <c r="BU38" i="10" s="1"/>
  <c r="X37" i="10"/>
  <c r="BW37" i="10" s="1"/>
  <c r="Z36" i="10"/>
  <c r="BY36" i="10" s="1"/>
  <c r="AB35" i="10"/>
  <c r="CA35" i="10" s="1"/>
  <c r="AD34" i="10"/>
  <c r="CC34" i="10" s="1"/>
  <c r="AF33" i="10"/>
  <c r="CE33" i="10" s="1"/>
  <c r="AH32" i="10"/>
  <c r="CG32" i="10" s="1"/>
  <c r="AJ30" i="10"/>
  <c r="CI30" i="10" s="1"/>
  <c r="T30" i="10"/>
  <c r="BS30" i="10" s="1"/>
  <c r="V29" i="10"/>
  <c r="BU29" i="10" s="1"/>
  <c r="X28" i="10"/>
  <c r="BW28" i="10" s="1"/>
  <c r="Z27" i="10"/>
  <c r="BY27" i="10" s="1"/>
  <c r="AB26" i="10"/>
  <c r="CA26" i="10" s="1"/>
  <c r="AD25" i="10"/>
  <c r="CC25" i="10" s="1"/>
  <c r="AF24" i="10"/>
  <c r="CE24" i="10" s="1"/>
  <c r="AH23" i="10"/>
  <c r="CG23" i="10" s="1"/>
  <c r="AJ22" i="10"/>
  <c r="CI22" i="10" s="1"/>
  <c r="T22" i="10"/>
  <c r="BS22" i="10" s="1"/>
  <c r="V21" i="10"/>
  <c r="BU21" i="10" s="1"/>
  <c r="X20" i="10"/>
  <c r="BW20" i="10" s="1"/>
  <c r="Y16" i="10"/>
  <c r="BX16" i="10" s="1"/>
  <c r="AI17" i="10"/>
  <c r="W19" i="10"/>
  <c r="BV19" i="10" s="1"/>
  <c r="AE22" i="10"/>
  <c r="CD22" i="10" s="1"/>
  <c r="AI28" i="10"/>
  <c r="CH28" i="10" s="1"/>
  <c r="U36" i="10"/>
  <c r="BT36" i="10" s="1"/>
  <c r="Y15" i="10"/>
  <c r="BX15" i="10" s="1"/>
  <c r="W16" i="10"/>
  <c r="BV16" i="10" s="1"/>
  <c r="U17" i="10"/>
  <c r="BT17" i="10" s="1"/>
  <c r="AK17" i="10"/>
  <c r="CJ17" i="10" s="1"/>
  <c r="AI18" i="10"/>
  <c r="AG19" i="10"/>
  <c r="CF19" i="10" s="1"/>
  <c r="W22" i="10"/>
  <c r="BV22" i="10" s="1"/>
  <c r="AG25" i="10"/>
  <c r="CF25" i="10" s="1"/>
  <c r="Y29" i="10"/>
  <c r="BX29" i="10" s="1"/>
  <c r="AI33" i="10"/>
  <c r="CH33" i="10" s="1"/>
  <c r="AA37" i="10"/>
  <c r="BZ37" i="10" s="1"/>
  <c r="U16" i="10"/>
  <c r="BT16" i="10" s="1"/>
  <c r="Y18" i="10"/>
  <c r="BX18" i="10" s="1"/>
  <c r="AG21" i="10"/>
  <c r="CF21" i="10" s="1"/>
  <c r="AG29" i="10"/>
  <c r="CF29" i="10" s="1"/>
  <c r="AG38" i="10"/>
  <c r="CF38" i="10" s="1"/>
  <c r="AF15" i="10"/>
  <c r="CE15" i="10" s="1"/>
  <c r="AD16" i="10"/>
  <c r="CC16" i="10" s="1"/>
  <c r="AB17" i="10"/>
  <c r="CA17" i="10" s="1"/>
  <c r="Z18" i="10"/>
  <c r="BY18" i="10" s="1"/>
  <c r="X19" i="10"/>
  <c r="BW19" i="10" s="1"/>
  <c r="W20" i="10"/>
  <c r="BV20" i="10" s="1"/>
  <c r="AG23" i="10"/>
  <c r="CF23" i="10" s="1"/>
  <c r="Y27" i="10"/>
  <c r="BX27" i="10" s="1"/>
  <c r="AI30" i="10"/>
  <c r="CH30" i="10" s="1"/>
  <c r="AA35" i="10"/>
  <c r="BZ35" i="10" s="1"/>
  <c r="AK38" i="10"/>
  <c r="CJ38" i="10" s="1"/>
  <c r="W31" i="10"/>
  <c r="BV31" i="10" s="1"/>
  <c r="X38" i="10"/>
  <c r="BW38" i="10" s="1"/>
  <c r="Z37" i="10"/>
  <c r="BY37" i="10" s="1"/>
  <c r="AB36" i="10"/>
  <c r="CA36" i="10" s="1"/>
  <c r="AD35" i="10"/>
  <c r="CC35" i="10" s="1"/>
  <c r="AF34" i="10"/>
  <c r="CE34" i="10" s="1"/>
  <c r="AH33" i="10"/>
  <c r="CG33" i="10" s="1"/>
  <c r="AJ32" i="10"/>
  <c r="CI32" i="10" s="1"/>
  <c r="T32" i="10"/>
  <c r="BS32" i="10" s="1"/>
  <c r="V30" i="10"/>
  <c r="BU30" i="10" s="1"/>
  <c r="X29" i="10"/>
  <c r="BW29" i="10" s="1"/>
  <c r="Z28" i="10"/>
  <c r="BY28" i="10" s="1"/>
  <c r="AB27" i="10"/>
  <c r="CA27" i="10" s="1"/>
  <c r="AD26" i="10"/>
  <c r="CC26" i="10" s="1"/>
  <c r="AF25" i="10"/>
  <c r="CE25" i="10" s="1"/>
  <c r="AH24" i="10"/>
  <c r="CG24" i="10" s="1"/>
  <c r="AJ23" i="10"/>
  <c r="CI23" i="10" s="1"/>
  <c r="T23" i="10"/>
  <c r="BS23" i="10" s="1"/>
  <c r="V22" i="10"/>
  <c r="BU22" i="10" s="1"/>
  <c r="X21" i="10"/>
  <c r="BW21" i="10" s="1"/>
  <c r="Z20" i="10"/>
  <c r="BY20" i="10" s="1"/>
  <c r="AD31" i="10"/>
  <c r="CC31" i="10" s="1"/>
  <c r="AE38" i="10"/>
  <c r="CD38" i="10" s="1"/>
  <c r="AG37" i="10"/>
  <c r="CF37" i="10" s="1"/>
  <c r="AI36" i="10"/>
  <c r="CH36" i="10" s="1"/>
  <c r="AK35" i="10"/>
  <c r="CJ35" i="10" s="1"/>
  <c r="U35" i="10"/>
  <c r="BT35" i="10" s="1"/>
  <c r="W34" i="10"/>
  <c r="BV34" i="10" s="1"/>
  <c r="Y33" i="10"/>
  <c r="BX33" i="10" s="1"/>
  <c r="AA32" i="10"/>
  <c r="BZ32" i="10" s="1"/>
  <c r="AC30" i="10"/>
  <c r="CB30" i="10" s="1"/>
  <c r="AE29" i="10"/>
  <c r="CD29" i="10" s="1"/>
  <c r="AG28" i="10"/>
  <c r="CF28" i="10" s="1"/>
  <c r="AI27" i="10"/>
  <c r="CH27" i="10" s="1"/>
  <c r="AK26" i="10"/>
  <c r="CJ26" i="10" s="1"/>
  <c r="U26" i="10"/>
  <c r="BT26" i="10" s="1"/>
  <c r="W25" i="10"/>
  <c r="BV25" i="10" s="1"/>
  <c r="Y24" i="10"/>
  <c r="BX24" i="10" s="1"/>
  <c r="AA23" i="10"/>
  <c r="BZ23" i="10" s="1"/>
  <c r="AC22" i="10"/>
  <c r="CB22" i="10" s="1"/>
  <c r="AE21" i="10"/>
  <c r="CD21" i="10" s="1"/>
  <c r="AG20" i="10"/>
  <c r="CF20" i="10" s="1"/>
  <c r="AG31" i="10"/>
  <c r="CF31" i="10" s="1"/>
  <c r="AH38" i="10"/>
  <c r="CG38" i="10" s="1"/>
  <c r="AJ37" i="10"/>
  <c r="CI37" i="10" s="1"/>
  <c r="T37" i="10"/>
  <c r="BS37" i="10" s="1"/>
  <c r="V36" i="10"/>
  <c r="BU36" i="10" s="1"/>
  <c r="X35" i="10"/>
  <c r="BW35" i="10" s="1"/>
  <c r="Z34" i="10"/>
  <c r="BY34" i="10" s="1"/>
  <c r="AB33" i="10"/>
  <c r="CA33" i="10" s="1"/>
  <c r="AD32" i="10"/>
  <c r="CC32" i="10" s="1"/>
  <c r="AF30" i="10"/>
  <c r="CE30" i="10" s="1"/>
  <c r="AH29" i="10"/>
  <c r="CG29" i="10" s="1"/>
  <c r="AJ28" i="10"/>
  <c r="CI28" i="10" s="1"/>
  <c r="AG18" i="10"/>
  <c r="CF18" i="10" s="1"/>
  <c r="AA33" i="10"/>
  <c r="BZ33" i="10" s="1"/>
  <c r="AJ15" i="10"/>
  <c r="CI15" i="10" s="1"/>
  <c r="AF17" i="10"/>
  <c r="CE17" i="10" s="1"/>
  <c r="AB19" i="10"/>
  <c r="CA19" i="10" s="1"/>
  <c r="AE24" i="10"/>
  <c r="CD24" i="10" s="1"/>
  <c r="AG32" i="10"/>
  <c r="CF32" i="10" s="1"/>
  <c r="AI31" i="10"/>
  <c r="CH31" i="10" s="1"/>
  <c r="T38" i="10"/>
  <c r="BS38" i="10" s="1"/>
  <c r="X36" i="10"/>
  <c r="BW36" i="10" s="1"/>
  <c r="AB34" i="10"/>
  <c r="CA34" i="10" s="1"/>
  <c r="AF32" i="10"/>
  <c r="CE32" i="10" s="1"/>
  <c r="AJ29" i="10"/>
  <c r="CI29" i="10" s="1"/>
  <c r="V28" i="10"/>
  <c r="BU28" i="10" s="1"/>
  <c r="Z26" i="10"/>
  <c r="BY26" i="10" s="1"/>
  <c r="AD24" i="10"/>
  <c r="CC24" i="10" s="1"/>
  <c r="AH22" i="10"/>
  <c r="CG22" i="10" s="1"/>
  <c r="T21" i="10"/>
  <c r="BS21" i="10" s="1"/>
  <c r="Z31" i="10"/>
  <c r="BY31" i="10" s="1"/>
  <c r="AC37" i="10"/>
  <c r="CB37" i="10" s="1"/>
  <c r="AG35" i="10"/>
  <c r="CF35" i="10" s="1"/>
  <c r="AK33" i="10"/>
  <c r="CJ33" i="10" s="1"/>
  <c r="W32" i="10"/>
  <c r="BV32" i="10" s="1"/>
  <c r="AA29" i="10"/>
  <c r="BZ29" i="10" s="1"/>
  <c r="AE27" i="10"/>
  <c r="CD27" i="10" s="1"/>
  <c r="AI25" i="10"/>
  <c r="CH25" i="10" s="1"/>
  <c r="U24" i="10"/>
  <c r="BT24" i="10" s="1"/>
  <c r="Y22" i="10"/>
  <c r="BX22" i="10" s="1"/>
  <c r="AC20" i="10"/>
  <c r="CB20" i="10" s="1"/>
  <c r="AD38" i="10"/>
  <c r="CC38" i="10" s="1"/>
  <c r="AH36" i="10"/>
  <c r="CG36" i="10" s="1"/>
  <c r="T35" i="10"/>
  <c r="BS35" i="10" s="1"/>
  <c r="X33" i="10"/>
  <c r="BW33" i="10" s="1"/>
  <c r="AB30" i="10"/>
  <c r="CA30" i="10" s="1"/>
  <c r="AF28" i="10"/>
  <c r="CE28" i="10" s="1"/>
  <c r="AD27" i="10"/>
  <c r="CC27" i="10" s="1"/>
  <c r="X26" i="10"/>
  <c r="BW26" i="10" s="1"/>
  <c r="V25" i="10"/>
  <c r="BU25" i="10" s="1"/>
  <c r="T24" i="10"/>
  <c r="BS24" i="10" s="1"/>
  <c r="AF22" i="10"/>
  <c r="CE22" i="10" s="1"/>
  <c r="AD21" i="10"/>
  <c r="CC21" i="10" s="1"/>
  <c r="AB20" i="10"/>
  <c r="CA20" i="10" s="1"/>
  <c r="AG16" i="10"/>
  <c r="CF16" i="10" s="1"/>
  <c r="AC18" i="10"/>
  <c r="CB18" i="10" s="1"/>
  <c r="AI20" i="10"/>
  <c r="AE30" i="10"/>
  <c r="CD30" i="10" s="1"/>
  <c r="AF31" i="10"/>
  <c r="CE31" i="10" s="1"/>
  <c r="AK15" i="10"/>
  <c r="CJ15" i="10" s="1"/>
  <c r="Y17" i="10"/>
  <c r="BX17" i="10" s="1"/>
  <c r="AA18" i="10"/>
  <c r="BZ18" i="10" s="1"/>
  <c r="AC19" i="10"/>
  <c r="CB19" i="10" s="1"/>
  <c r="U23" i="10"/>
  <c r="BT23" i="10" s="1"/>
  <c r="AC27" i="10"/>
  <c r="CB27" i="10" s="1"/>
  <c r="AK32" i="10"/>
  <c r="CJ32" i="10" s="1"/>
  <c r="Y38" i="10"/>
  <c r="BX38" i="10" s="1"/>
  <c r="AA19" i="10"/>
  <c r="BZ19" i="10" s="1"/>
  <c r="W35" i="10"/>
  <c r="BV35" i="10" s="1"/>
  <c r="V16" i="10"/>
  <c r="BU16" i="10" s="1"/>
  <c r="AJ17" i="10"/>
  <c r="CI17" i="10" s="1"/>
  <c r="AF19" i="10"/>
  <c r="CE19" i="10" s="1"/>
  <c r="AC25" i="10"/>
  <c r="CB25" i="10" s="1"/>
  <c r="AE33" i="10"/>
  <c r="CD33" i="10" s="1"/>
  <c r="AE31" i="10"/>
  <c r="CD31" i="10" s="1"/>
  <c r="AH37" i="10"/>
  <c r="CG37" i="10" s="1"/>
  <c r="T36" i="10"/>
  <c r="BS36" i="10" s="1"/>
  <c r="X34" i="10"/>
  <c r="BW34" i="10" s="1"/>
  <c r="AB32" i="10"/>
  <c r="CA32" i="10" s="1"/>
  <c r="AF29" i="10"/>
  <c r="CE29" i="10" s="1"/>
  <c r="AJ27" i="10"/>
  <c r="CI27" i="10" s="1"/>
  <c r="V26" i="10"/>
  <c r="BU26" i="10" s="1"/>
  <c r="Z24" i="10"/>
  <c r="BY24" i="10" s="1"/>
  <c r="AD22" i="10"/>
  <c r="CC22" i="10" s="1"/>
  <c r="AH20" i="10"/>
  <c r="V31" i="10"/>
  <c r="BU31" i="10" s="1"/>
  <c r="Y37" i="10"/>
  <c r="BX37" i="10" s="1"/>
  <c r="AC35" i="10"/>
  <c r="CB35" i="10" s="1"/>
  <c r="AG33" i="10"/>
  <c r="CF33" i="10" s="1"/>
  <c r="AK30" i="10"/>
  <c r="CJ30" i="10" s="1"/>
  <c r="W29" i="10"/>
  <c r="BV29" i="10" s="1"/>
  <c r="AA27" i="10"/>
  <c r="BZ27" i="10" s="1"/>
  <c r="AE25" i="10"/>
  <c r="CD25" i="10" s="1"/>
  <c r="AI23" i="10"/>
  <c r="CH23" i="10" s="1"/>
  <c r="U22" i="10"/>
  <c r="BT22" i="10" s="1"/>
  <c r="Y20" i="10"/>
  <c r="BX20" i="10" s="1"/>
  <c r="Z38" i="10"/>
  <c r="BY38" i="10" s="1"/>
  <c r="AD36" i="10"/>
  <c r="CC36" i="10" s="1"/>
  <c r="AH34" i="10"/>
  <c r="CG34" i="10" s="1"/>
  <c r="T33" i="10"/>
  <c r="BS33" i="10" s="1"/>
  <c r="X30" i="10"/>
  <c r="BW30" i="10" s="1"/>
  <c r="AB28" i="10"/>
  <c r="CA28" i="10" s="1"/>
  <c r="V27" i="10"/>
  <c r="BU27" i="10" s="1"/>
  <c r="T26" i="10"/>
  <c r="BS26" i="10" s="1"/>
  <c r="AJ24" i="10"/>
  <c r="CI24" i="10" s="1"/>
  <c r="AD23" i="10"/>
  <c r="CC23" i="10" s="1"/>
  <c r="AB22" i="10"/>
  <c r="CA22" i="10" s="1"/>
  <c r="Z21" i="10"/>
  <c r="BY21" i="10" s="1"/>
  <c r="W15" i="10"/>
  <c r="BV15" i="10" s="1"/>
  <c r="AK16" i="10"/>
  <c r="CJ16" i="10" s="1"/>
  <c r="AK18" i="10"/>
  <c r="CJ18" i="10" s="1"/>
  <c r="AA24" i="10"/>
  <c r="BZ24" i="10" s="1"/>
  <c r="AC32" i="10"/>
  <c r="CB32" i="10" s="1"/>
  <c r="U15" i="10"/>
  <c r="BT15" i="10" s="1"/>
  <c r="AA16" i="10"/>
  <c r="BZ16" i="10" s="1"/>
  <c r="AC17" i="10"/>
  <c r="CB17" i="10" s="1"/>
  <c r="AE18" i="10"/>
  <c r="CD18" i="10" s="1"/>
  <c r="AK19" i="10"/>
  <c r="CJ19" i="10" s="1"/>
  <c r="AK23" i="10"/>
  <c r="CJ23" i="10" s="1"/>
  <c r="AA28" i="10"/>
  <c r="BZ28" i="10" s="1"/>
  <c r="AG34" i="10"/>
  <c r="CF34" i="10" s="1"/>
  <c r="X31" i="10"/>
  <c r="BW31" i="10" s="1"/>
  <c r="AC16" i="10"/>
  <c r="CB16" i="10" s="1"/>
  <c r="AC23" i="10"/>
  <c r="CB23" i="10" s="1"/>
  <c r="T15" i="10"/>
  <c r="BS15" i="10" s="1"/>
  <c r="AH16" i="10"/>
  <c r="AD18" i="10"/>
  <c r="CC18" i="10" s="1"/>
  <c r="U21" i="10"/>
  <c r="BT21" i="10" s="1"/>
  <c r="W28" i="10"/>
  <c r="BV28" i="10" s="1"/>
  <c r="Y36" i="10"/>
  <c r="BX36" i="10" s="1"/>
  <c r="AJ38" i="10"/>
  <c r="CI38" i="10" s="1"/>
  <c r="V37" i="10"/>
  <c r="BU37" i="10" s="1"/>
  <c r="Z35" i="10"/>
  <c r="BY35" i="10" s="1"/>
  <c r="AD33" i="10"/>
  <c r="CC33" i="10" s="1"/>
  <c r="AH30" i="10"/>
  <c r="CG30" i="10" s="1"/>
  <c r="T29" i="10"/>
  <c r="BS29" i="10" s="1"/>
  <c r="X27" i="10"/>
  <c r="BW27" i="10" s="1"/>
  <c r="AB25" i="10"/>
  <c r="CA25" i="10" s="1"/>
  <c r="AF23" i="10"/>
  <c r="CE23" i="10" s="1"/>
  <c r="AJ21" i="10"/>
  <c r="CI21" i="10" s="1"/>
  <c r="V20" i="10"/>
  <c r="BU20" i="10" s="1"/>
  <c r="AA38" i="10"/>
  <c r="BZ38" i="10" s="1"/>
  <c r="AE36" i="10"/>
  <c r="CD36" i="10" s="1"/>
  <c r="AI34" i="10"/>
  <c r="CH34" i="10" s="1"/>
  <c r="U33" i="10"/>
  <c r="BT33" i="10" s="1"/>
  <c r="Y30" i="10"/>
  <c r="BX30" i="10" s="1"/>
  <c r="AC28" i="10"/>
  <c r="CB28" i="10" s="1"/>
  <c r="AG26" i="10"/>
  <c r="CF26" i="10" s="1"/>
  <c r="AK24" i="10"/>
  <c r="CJ24" i="10" s="1"/>
  <c r="W23" i="10"/>
  <c r="BV23" i="10" s="1"/>
  <c r="AA21" i="10"/>
  <c r="BZ21" i="10" s="1"/>
  <c r="AC31" i="10"/>
  <c r="CB31" i="10" s="1"/>
  <c r="AF37" i="10"/>
  <c r="CE37" i="10" s="1"/>
  <c r="AJ35" i="10"/>
  <c r="CI35" i="10" s="1"/>
  <c r="V34" i="10"/>
  <c r="BU34" i="10" s="1"/>
  <c r="Z32" i="10"/>
  <c r="BY32" i="10" s="1"/>
  <c r="AD29" i="10"/>
  <c r="CC29" i="10" s="1"/>
  <c r="T28" i="10"/>
  <c r="BS28" i="10" s="1"/>
  <c r="AJ26" i="10"/>
  <c r="CI26" i="10" s="1"/>
  <c r="AH25" i="10"/>
  <c r="CG25" i="10" s="1"/>
  <c r="AB24" i="10"/>
  <c r="CA24" i="10" s="1"/>
  <c r="Z23" i="10"/>
  <c r="BY23" i="10" s="1"/>
  <c r="X22" i="10"/>
  <c r="BW22" i="10" s="1"/>
  <c r="AJ20" i="10"/>
  <c r="CI20" i="10" s="1"/>
  <c r="AA15" i="10"/>
  <c r="BZ15" i="10" s="1"/>
  <c r="AA17" i="10"/>
  <c r="BZ17" i="10" s="1"/>
  <c r="AE19" i="10"/>
  <c r="CD19" i="10" s="1"/>
  <c r="W26" i="10"/>
  <c r="BV26" i="10" s="1"/>
  <c r="Y34" i="10"/>
  <c r="BX34" i="10" s="1"/>
  <c r="AC15" i="10"/>
  <c r="CB15" i="10" s="1"/>
  <c r="AE16" i="10"/>
  <c r="CD16" i="10" s="1"/>
  <c r="AG17" i="10"/>
  <c r="CF17" i="10" s="1"/>
  <c r="U19" i="10"/>
  <c r="BT19" i="10" s="1"/>
  <c r="AA20" i="10"/>
  <c r="BZ20" i="10" s="1"/>
  <c r="AI24" i="10"/>
  <c r="CH24" i="10" s="1"/>
  <c r="W30" i="10"/>
  <c r="BV30" i="10" s="1"/>
  <c r="AE35" i="10"/>
  <c r="CD35" i="10" s="1"/>
  <c r="W17" i="10"/>
  <c r="BV17" i="10" s="1"/>
  <c r="Y25" i="10"/>
  <c r="BX25" i="10" s="1"/>
  <c r="X15" i="10"/>
  <c r="BW15" i="10" s="1"/>
  <c r="T17" i="10"/>
  <c r="BS17" i="10" s="1"/>
  <c r="AH18" i="10"/>
  <c r="AK21" i="10"/>
  <c r="CJ21" i="10" s="1"/>
  <c r="U29" i="10"/>
  <c r="BT29" i="10" s="1"/>
  <c r="W37" i="10"/>
  <c r="BV37" i="10" s="1"/>
  <c r="AF38" i="10"/>
  <c r="CE38" i="10" s="1"/>
  <c r="AJ36" i="10"/>
  <c r="CI36" i="10" s="1"/>
  <c r="V35" i="10"/>
  <c r="BU35" i="10" s="1"/>
  <c r="Z33" i="10"/>
  <c r="BY33" i="10" s="1"/>
  <c r="AD30" i="10"/>
  <c r="CC30" i="10" s="1"/>
  <c r="AH28" i="10"/>
  <c r="CG28" i="10" s="1"/>
  <c r="T27" i="10"/>
  <c r="BS27" i="10" s="1"/>
  <c r="X25" i="10"/>
  <c r="BW25" i="10" s="1"/>
  <c r="AB23" i="10"/>
  <c r="CA23" i="10" s="1"/>
  <c r="AF21" i="10"/>
  <c r="CE21" i="10" s="1"/>
  <c r="T31" i="10"/>
  <c r="BS31" i="10" s="1"/>
  <c r="W38" i="10"/>
  <c r="BV38" i="10" s="1"/>
  <c r="AA36" i="10"/>
  <c r="BZ36" i="10" s="1"/>
  <c r="AE34" i="10"/>
  <c r="CD34" i="10" s="1"/>
  <c r="AI32" i="10"/>
  <c r="CH32" i="10" s="1"/>
  <c r="U30" i="10"/>
  <c r="BT30" i="10" s="1"/>
  <c r="Y28" i="10"/>
  <c r="BX28" i="10" s="1"/>
  <c r="AC26" i="10"/>
  <c r="CB26" i="10" s="1"/>
  <c r="AG24" i="10"/>
  <c r="CF24" i="10" s="1"/>
  <c r="AK22" i="10"/>
  <c r="CJ22" i="10" s="1"/>
  <c r="W21" i="10"/>
  <c r="BV21" i="10" s="1"/>
  <c r="Y31" i="10"/>
  <c r="BX31" i="10" s="1"/>
  <c r="AB37" i="10"/>
  <c r="CA37" i="10" s="1"/>
  <c r="AF35" i="10"/>
  <c r="CE35" i="10" s="1"/>
  <c r="AJ33" i="10"/>
  <c r="CI33" i="10" s="1"/>
  <c r="V32" i="10"/>
  <c r="BU32" i="10" s="1"/>
  <c r="Z29" i="10"/>
  <c r="BY29" i="10" s="1"/>
  <c r="AH27" i="10"/>
  <c r="CG27" i="10" s="1"/>
  <c r="AF26" i="10"/>
  <c r="CE26" i="10" s="1"/>
  <c r="Z25" i="10"/>
  <c r="BY25" i="10" s="1"/>
  <c r="X24" i="10"/>
  <c r="BW24" i="10" s="1"/>
  <c r="V23" i="10"/>
  <c r="BU23" i="10" s="1"/>
  <c r="AH21" i="10"/>
  <c r="CG21" i="10" s="1"/>
  <c r="AF20" i="10"/>
  <c r="CE20" i="10" s="1"/>
  <c r="AI15" i="10"/>
  <c r="U18" i="10"/>
  <c r="BT18" i="10" s="1"/>
  <c r="U20" i="10"/>
  <c r="BT20" i="10" s="1"/>
  <c r="U27" i="10"/>
  <c r="BT27" i="10" s="1"/>
  <c r="AI37" i="10"/>
  <c r="CH37" i="10" s="1"/>
  <c r="AG15" i="10"/>
  <c r="CF15" i="10" s="1"/>
  <c r="AI16" i="10"/>
  <c r="W18" i="10"/>
  <c r="BV18" i="10" s="1"/>
  <c r="Y19" i="10"/>
  <c r="BX19" i="10" s="1"/>
  <c r="Y21" i="10"/>
  <c r="BX21" i="10" s="1"/>
  <c r="AE26" i="10"/>
  <c r="CD26" i="10" s="1"/>
  <c r="U32" i="10"/>
  <c r="BT32" i="10" s="1"/>
  <c r="AC36" i="10"/>
  <c r="CB36" i="10" s="1"/>
  <c r="B14" i="10"/>
  <c r="A14" i="10" a="1"/>
  <c r="N15" i="10"/>
  <c r="BM15" i="10" s="1"/>
  <c r="H16" i="10"/>
  <c r="J16" i="10"/>
  <c r="H15" i="10"/>
  <c r="Q15" i="10"/>
  <c r="BP15" i="10" s="1"/>
  <c r="L16" i="10"/>
  <c r="BK16" i="10" s="1"/>
  <c r="O16" i="10"/>
  <c r="BN16" i="10" s="1"/>
  <c r="L15" i="10"/>
  <c r="BK15" i="10" s="1"/>
  <c r="R16" i="10"/>
  <c r="BQ16" i="10" s="1"/>
  <c r="I16" i="10"/>
  <c r="N16" i="10"/>
  <c r="BM16" i="10" s="1"/>
  <c r="J15" i="10"/>
  <c r="P15" i="10"/>
  <c r="BO15" i="10" s="1"/>
  <c r="K16" i="10"/>
  <c r="BJ16" i="10" s="1"/>
  <c r="O15" i="10"/>
  <c r="BN15" i="10" s="1"/>
  <c r="M15" i="10"/>
  <c r="BL15" i="10" s="1"/>
  <c r="Q16" i="10"/>
  <c r="BP16" i="10" s="1"/>
  <c r="P16" i="10"/>
  <c r="BO16" i="10" s="1"/>
  <c r="G15" i="10"/>
  <c r="I15" i="10"/>
  <c r="K15" i="10"/>
  <c r="BJ15" i="10" s="1"/>
  <c r="M16" i="10"/>
  <c r="BL16" i="10" s="1"/>
  <c r="R15" i="10"/>
  <c r="BQ15" i="10" s="1"/>
  <c r="G16" i="10"/>
  <c r="L18" i="10"/>
  <c r="BK18" i="10" s="1"/>
  <c r="Q18" i="10"/>
  <c r="BP18" i="10" s="1"/>
  <c r="N17" i="10"/>
  <c r="BM17" i="10" s="1"/>
  <c r="O18" i="10"/>
  <c r="BN18" i="10" s="1"/>
  <c r="K18" i="10"/>
  <c r="BJ18" i="10" s="1"/>
  <c r="I17" i="10"/>
  <c r="N18" i="10"/>
  <c r="BM18" i="10" s="1"/>
  <c r="P18" i="10"/>
  <c r="BO18" i="10" s="1"/>
  <c r="G18" i="10"/>
  <c r="H17" i="10"/>
  <c r="K17" i="10"/>
  <c r="BJ17" i="10" s="1"/>
  <c r="H18" i="10"/>
  <c r="J17" i="10"/>
  <c r="O17" i="10"/>
  <c r="BN17" i="10" s="1"/>
  <c r="L17" i="10"/>
  <c r="BK17" i="10" s="1"/>
  <c r="P17" i="10"/>
  <c r="BO17" i="10" s="1"/>
  <c r="G17" i="10"/>
  <c r="R18" i="10"/>
  <c r="BQ18" i="10" s="1"/>
  <c r="M18" i="10"/>
  <c r="BL18" i="10" s="1"/>
  <c r="I18" i="10"/>
  <c r="Q17" i="10"/>
  <c r="BP17" i="10" s="1"/>
  <c r="M17" i="10"/>
  <c r="BL17" i="10" s="1"/>
  <c r="J18" i="10"/>
  <c r="R17" i="10"/>
  <c r="BQ17" i="10" s="1"/>
  <c r="O19" i="10"/>
  <c r="G19" i="10"/>
  <c r="R19" i="10"/>
  <c r="BQ19" i="10" s="1"/>
  <c r="P19" i="10"/>
  <c r="N19" i="10"/>
  <c r="H19" i="10"/>
  <c r="I19" i="10"/>
  <c r="O20" i="10"/>
  <c r="BN20" i="10" s="1"/>
  <c r="Q19" i="10"/>
  <c r="J19" i="10"/>
  <c r="K20" i="10"/>
  <c r="BJ20" i="10" s="1"/>
  <c r="G20" i="10"/>
  <c r="J20" i="10"/>
  <c r="Q20" i="10"/>
  <c r="BP20" i="10" s="1"/>
  <c r="I20" i="10"/>
  <c r="P20" i="10"/>
  <c r="BO20" i="10" s="1"/>
  <c r="R20" i="10"/>
  <c r="BQ20" i="10" s="1"/>
  <c r="M20" i="10"/>
  <c r="BL20" i="10" s="1"/>
  <c r="H20" i="10"/>
  <c r="L20" i="10"/>
  <c r="BK20" i="10" s="1"/>
  <c r="N20" i="10"/>
  <c r="BM20" i="10" s="1"/>
  <c r="E14" i="10"/>
  <c r="J101" i="10" s="1"/>
  <c r="B9" i="7"/>
  <c r="A9" i="7" a="1"/>
  <c r="A9" i="7" s="1"/>
  <c r="Q21" i="10"/>
  <c r="BP21" i="10" s="1"/>
  <c r="P21" i="10"/>
  <c r="BO21" i="10" s="1"/>
  <c r="J21" i="10"/>
  <c r="BI21" i="10" s="1"/>
  <c r="R21" i="10"/>
  <c r="BQ21" i="10" s="1"/>
  <c r="M21" i="10"/>
  <c r="BL21" i="10" s="1"/>
  <c r="L21" i="10"/>
  <c r="BK21" i="10" s="1"/>
  <c r="K21" i="10"/>
  <c r="BJ21" i="10" s="1"/>
  <c r="G21" i="10"/>
  <c r="B28" i="1"/>
  <c r="R22" i="10" s="1"/>
  <c r="BQ22" i="10" s="1"/>
  <c r="B34" i="1"/>
  <c r="H45" i="2"/>
  <c r="B46" i="2"/>
  <c r="BB14" i="10" l="1"/>
  <c r="AX14" i="10"/>
  <c r="BA14" i="10"/>
  <c r="AW14" i="10"/>
  <c r="AT14" i="10"/>
  <c r="AR14" i="10"/>
  <c r="BD14" i="10"/>
  <c r="DC14" i="10" s="1"/>
  <c r="AZ14" i="10"/>
  <c r="AY14" i="10"/>
  <c r="AV14" i="10"/>
  <c r="AO14" i="10"/>
  <c r="AM14" i="10"/>
  <c r="AP14" i="10"/>
  <c r="AN14" i="10"/>
  <c r="AQ14" i="10"/>
  <c r="BC14" i="10"/>
  <c r="AS14" i="10"/>
  <c r="AG14" i="10"/>
  <c r="AA14" i="10"/>
  <c r="AJ14" i="10"/>
  <c r="AD14" i="10"/>
  <c r="U14" i="10"/>
  <c r="AB14" i="10"/>
  <c r="AC14" i="10"/>
  <c r="X14" i="10"/>
  <c r="T14" i="10"/>
  <c r="Y14" i="10"/>
  <c r="AF14" i="10"/>
  <c r="W14" i="10"/>
  <c r="K14" i="10"/>
  <c r="BJ14" i="10" s="1"/>
  <c r="Z14" i="10"/>
  <c r="AK14" i="10"/>
  <c r="AE14" i="10"/>
  <c r="V14" i="10"/>
  <c r="A14" i="10"/>
  <c r="G101" i="10" s="1"/>
  <c r="N14" i="10"/>
  <c r="BM14" i="10" s="1"/>
  <c r="R14" i="10"/>
  <c r="BQ14" i="10" s="1"/>
  <c r="Q14" i="10"/>
  <c r="BP14" i="10" s="1"/>
  <c r="O14" i="10"/>
  <c r="BN14" i="10" s="1"/>
  <c r="M14" i="10"/>
  <c r="BL14" i="10" s="1"/>
  <c r="L14" i="10"/>
  <c r="BK14" i="10" s="1"/>
  <c r="P14" i="10"/>
  <c r="BO14" i="10" s="1"/>
  <c r="B29" i="1"/>
  <c r="B35" i="1"/>
  <c r="H46" i="2"/>
  <c r="B47" i="2"/>
  <c r="BY14" i="10" l="1"/>
  <c r="Z12" i="10"/>
  <c r="BX14" i="10"/>
  <c r="Y12" i="10"/>
  <c r="CA14" i="10"/>
  <c r="AB12" i="10"/>
  <c r="BZ14" i="10"/>
  <c r="AA12" i="10"/>
  <c r="AQ12" i="10"/>
  <c r="CP12" i="10" s="1"/>
  <c r="CP14" i="10"/>
  <c r="CN14" i="10"/>
  <c r="CZ14" i="10"/>
  <c r="BA12" i="10"/>
  <c r="BU14" i="10"/>
  <c r="V12" i="10"/>
  <c r="BS14" i="10"/>
  <c r="T12" i="10"/>
  <c r="BT14" i="10"/>
  <c r="U12" i="10"/>
  <c r="CF14" i="10"/>
  <c r="AG12" i="10"/>
  <c r="CM14" i="10"/>
  <c r="CU14" i="10"/>
  <c r="AV12" i="10"/>
  <c r="AR12" i="10"/>
  <c r="CQ12" i="10" s="1"/>
  <c r="CQ14" i="10"/>
  <c r="CW14" i="10"/>
  <c r="AX12" i="10"/>
  <c r="CD14" i="10"/>
  <c r="AE12" i="10"/>
  <c r="BV14" i="10"/>
  <c r="W12" i="10"/>
  <c r="BW14" i="10"/>
  <c r="X12" i="10"/>
  <c r="CC14" i="10"/>
  <c r="AD12" i="10"/>
  <c r="AS12" i="10"/>
  <c r="CR12" i="10" s="1"/>
  <c r="CR14" i="10"/>
  <c r="CO14" i="10"/>
  <c r="CX14" i="10"/>
  <c r="AY12" i="10"/>
  <c r="AT12" i="10"/>
  <c r="CS12" i="10" s="1"/>
  <c r="CS14" i="10"/>
  <c r="DA14" i="10"/>
  <c r="BB12" i="10"/>
  <c r="J92" i="10"/>
  <c r="CJ14" i="10"/>
  <c r="AK12" i="10"/>
  <c r="CE14" i="10"/>
  <c r="AF12" i="10"/>
  <c r="CB14" i="10"/>
  <c r="AC12" i="10"/>
  <c r="CI14" i="10"/>
  <c r="AJ12" i="10"/>
  <c r="DB14" i="10"/>
  <c r="BC12" i="10"/>
  <c r="CL14" i="10"/>
  <c r="CY14" i="10"/>
  <c r="AZ12" i="10"/>
  <c r="CV14" i="10"/>
  <c r="AW12" i="10"/>
  <c r="AW12" i="11"/>
  <c r="AX12" i="11"/>
  <c r="AY12" i="11"/>
  <c r="AK71" i="10"/>
  <c r="AK70" i="10"/>
  <c r="AK67" i="10"/>
  <c r="AK73" i="10"/>
  <c r="AK68" i="10"/>
  <c r="AK74" i="10"/>
  <c r="AK69" i="10"/>
  <c r="AK66" i="10"/>
  <c r="AF74" i="10"/>
  <c r="AF71" i="10"/>
  <c r="AF70" i="10"/>
  <c r="AF69" i="10"/>
  <c r="AF67" i="10"/>
  <c r="AF68" i="10"/>
  <c r="AF73" i="10"/>
  <c r="AF66" i="10"/>
  <c r="AC71" i="10"/>
  <c r="AC67" i="10"/>
  <c r="AC74" i="10"/>
  <c r="AC66" i="10"/>
  <c r="AC73" i="10"/>
  <c r="AC68" i="10"/>
  <c r="AC69" i="10"/>
  <c r="AC70" i="10"/>
  <c r="AJ74" i="10"/>
  <c r="AJ73" i="10"/>
  <c r="AJ71" i="10"/>
  <c r="AJ70" i="10"/>
  <c r="AJ69" i="10"/>
  <c r="AJ68" i="10"/>
  <c r="AJ67" i="10"/>
  <c r="AJ66" i="10"/>
  <c r="BC70" i="10"/>
  <c r="BC66" i="10"/>
  <c r="BC71" i="10"/>
  <c r="BC67" i="10"/>
  <c r="BC73" i="10"/>
  <c r="BC68" i="10"/>
  <c r="BC69" i="10"/>
  <c r="BC74" i="10"/>
  <c r="AM70" i="10"/>
  <c r="AM73" i="10"/>
  <c r="AM67" i="10"/>
  <c r="AM69" i="10"/>
  <c r="AM71" i="10"/>
  <c r="AM74" i="10"/>
  <c r="AM68" i="10"/>
  <c r="AM66" i="10"/>
  <c r="AZ74" i="10"/>
  <c r="AZ71" i="10"/>
  <c r="AZ69" i="10"/>
  <c r="AZ67" i="10"/>
  <c r="AZ73" i="10"/>
  <c r="AZ70" i="10"/>
  <c r="AZ68" i="10"/>
  <c r="AZ66" i="10"/>
  <c r="AW73" i="10"/>
  <c r="AW70" i="10"/>
  <c r="AW68" i="10"/>
  <c r="AW66" i="10"/>
  <c r="AW71" i="10"/>
  <c r="AW69" i="10"/>
  <c r="AW67" i="10"/>
  <c r="AW74" i="10"/>
  <c r="Z73" i="10"/>
  <c r="Z68" i="10"/>
  <c r="Z71" i="10"/>
  <c r="Z74" i="10"/>
  <c r="Z69" i="10"/>
  <c r="Z70" i="10"/>
  <c r="Z66" i="10"/>
  <c r="Z67" i="10"/>
  <c r="Y71" i="10"/>
  <c r="Y67" i="10"/>
  <c r="Y70" i="10"/>
  <c r="Y73" i="10"/>
  <c r="Y68" i="10"/>
  <c r="Y74" i="10"/>
  <c r="Y69" i="10"/>
  <c r="Y66" i="10"/>
  <c r="AB70" i="10"/>
  <c r="AB66" i="10"/>
  <c r="AB73" i="10"/>
  <c r="AB74" i="10"/>
  <c r="AB71" i="10"/>
  <c r="AB67" i="10"/>
  <c r="AB68" i="10"/>
  <c r="AB69" i="10"/>
  <c r="AA74" i="10"/>
  <c r="AA69" i="10"/>
  <c r="AA73" i="10"/>
  <c r="AA70" i="10"/>
  <c r="AA66" i="10"/>
  <c r="AA71" i="10"/>
  <c r="AA67" i="10"/>
  <c r="AA68" i="10"/>
  <c r="AQ74" i="10"/>
  <c r="AQ71" i="10"/>
  <c r="AQ69" i="10"/>
  <c r="AQ67" i="10"/>
  <c r="AQ70" i="10"/>
  <c r="AQ68" i="10"/>
  <c r="AQ66" i="10"/>
  <c r="AQ73" i="10"/>
  <c r="AO74" i="10"/>
  <c r="AO71" i="10"/>
  <c r="AO69" i="10"/>
  <c r="AO67" i="10"/>
  <c r="AO66" i="10"/>
  <c r="AO73" i="10"/>
  <c r="AO70" i="10"/>
  <c r="AO68" i="10"/>
  <c r="BD12" i="10"/>
  <c r="BD71" i="10"/>
  <c r="BD67" i="10"/>
  <c r="BD73" i="10"/>
  <c r="BD68" i="10"/>
  <c r="BD74" i="10"/>
  <c r="BD69" i="10"/>
  <c r="BD66" i="10"/>
  <c r="BD70" i="10"/>
  <c r="BA73" i="10"/>
  <c r="BA70" i="10"/>
  <c r="BA68" i="10"/>
  <c r="BA66" i="10"/>
  <c r="BA71" i="10"/>
  <c r="BA69" i="10"/>
  <c r="BA67" i="10"/>
  <c r="BA74" i="10"/>
  <c r="V73" i="10"/>
  <c r="V68" i="10"/>
  <c r="V70" i="10"/>
  <c r="V74" i="10"/>
  <c r="V69" i="10"/>
  <c r="V66" i="10"/>
  <c r="V71" i="10"/>
  <c r="V67" i="10"/>
  <c r="T74" i="10"/>
  <c r="T69" i="10"/>
  <c r="T71" i="10"/>
  <c r="T73" i="10"/>
  <c r="T68" i="10"/>
  <c r="T67" i="10"/>
  <c r="T70" i="10"/>
  <c r="T66" i="10"/>
  <c r="U71" i="10"/>
  <c r="U67" i="10"/>
  <c r="U69" i="10"/>
  <c r="U66" i="10"/>
  <c r="U73" i="10"/>
  <c r="U68" i="10"/>
  <c r="U70" i="10"/>
  <c r="U74" i="10"/>
  <c r="AG74" i="10"/>
  <c r="AG73" i="10"/>
  <c r="AG71" i="10"/>
  <c r="AG70" i="10"/>
  <c r="AG69" i="10"/>
  <c r="AG68" i="10"/>
  <c r="AG67" i="10"/>
  <c r="AG66" i="10"/>
  <c r="AN73" i="10"/>
  <c r="AN70" i="10"/>
  <c r="AN68" i="10"/>
  <c r="AN66" i="10"/>
  <c r="AN74" i="10"/>
  <c r="AN71" i="10"/>
  <c r="AN69" i="10"/>
  <c r="AN67" i="10"/>
  <c r="AV74" i="10"/>
  <c r="AV71" i="10"/>
  <c r="AV69" i="10"/>
  <c r="AV67" i="10"/>
  <c r="AV73" i="10"/>
  <c r="AV70" i="10"/>
  <c r="AV68" i="10"/>
  <c r="AV66" i="10"/>
  <c r="AR70" i="10"/>
  <c r="AR66" i="10"/>
  <c r="AR71" i="10"/>
  <c r="AR67" i="10"/>
  <c r="AR73" i="10"/>
  <c r="AR68" i="10"/>
  <c r="AR69" i="10"/>
  <c r="AR74" i="10"/>
  <c r="AX74" i="10"/>
  <c r="AX71" i="10"/>
  <c r="AX69" i="10"/>
  <c r="AX67" i="10"/>
  <c r="AX73" i="10"/>
  <c r="AX70" i="10"/>
  <c r="AX68" i="10"/>
  <c r="AX66" i="10"/>
  <c r="AE74" i="10"/>
  <c r="AE69" i="10"/>
  <c r="AE71" i="10"/>
  <c r="AE70" i="10"/>
  <c r="AE66" i="10"/>
  <c r="AE67" i="10"/>
  <c r="AE73" i="10"/>
  <c r="AE68" i="10"/>
  <c r="W74" i="10"/>
  <c r="W69" i="10"/>
  <c r="W67" i="10"/>
  <c r="W68" i="10"/>
  <c r="W70" i="10"/>
  <c r="W66" i="10"/>
  <c r="W71" i="10"/>
  <c r="W73" i="10"/>
  <c r="X70" i="10"/>
  <c r="X66" i="10"/>
  <c r="X68" i="10"/>
  <c r="X69" i="10"/>
  <c r="X71" i="10"/>
  <c r="X67" i="10"/>
  <c r="X73" i="10"/>
  <c r="X74" i="10"/>
  <c r="AD73" i="10"/>
  <c r="AD68" i="10"/>
  <c r="AD70" i="10"/>
  <c r="AD74" i="10"/>
  <c r="AD69" i="10"/>
  <c r="AD66" i="10"/>
  <c r="AD71" i="10"/>
  <c r="AD67" i="10"/>
  <c r="AS71" i="10"/>
  <c r="AS67" i="10"/>
  <c r="AS73" i="10"/>
  <c r="AS68" i="10"/>
  <c r="AS74" i="10"/>
  <c r="AS69" i="10"/>
  <c r="AS66" i="10"/>
  <c r="AS70" i="10"/>
  <c r="AP73" i="10"/>
  <c r="AP70" i="10"/>
  <c r="AP68" i="10"/>
  <c r="AP66" i="10"/>
  <c r="AP74" i="10"/>
  <c r="AP71" i="10"/>
  <c r="AP69" i="10"/>
  <c r="AP67" i="10"/>
  <c r="AY73" i="10"/>
  <c r="AY70" i="10"/>
  <c r="AY68" i="10"/>
  <c r="AY66" i="10"/>
  <c r="AY67" i="10"/>
  <c r="AY74" i="10"/>
  <c r="AY71" i="10"/>
  <c r="AY69" i="10"/>
  <c r="AT73" i="10"/>
  <c r="AT68" i="10"/>
  <c r="AT74" i="10"/>
  <c r="AT69" i="10"/>
  <c r="AT70" i="10"/>
  <c r="AT66" i="10"/>
  <c r="AT71" i="10"/>
  <c r="AT67" i="10"/>
  <c r="BB74" i="10"/>
  <c r="BB69" i="10"/>
  <c r="BB70" i="10"/>
  <c r="BB66" i="10"/>
  <c r="BB71" i="10"/>
  <c r="BB67" i="10"/>
  <c r="BB73" i="10"/>
  <c r="BB68" i="10"/>
  <c r="J98" i="10"/>
  <c r="J95" i="10"/>
  <c r="G98" i="10"/>
  <c r="G92" i="10"/>
  <c r="G95" i="10"/>
  <c r="B30" i="1"/>
  <c r="G34" i="10" s="1"/>
  <c r="BF34" i="10" s="1"/>
  <c r="B36" i="1"/>
  <c r="H47" i="2"/>
  <c r="B48" i="2"/>
  <c r="AZ12" i="11" l="1"/>
  <c r="G38" i="10"/>
  <c r="BF38" i="10" s="1"/>
  <c r="CW12" i="10"/>
  <c r="BD12" i="11"/>
  <c r="CU12" i="10"/>
  <c r="BB12" i="11"/>
  <c r="CF12" i="10"/>
  <c r="AM12" i="11"/>
  <c r="BS12" i="10"/>
  <c r="Z12" i="11"/>
  <c r="G37" i="10"/>
  <c r="BF37" i="10" s="1"/>
  <c r="CY12" i="10"/>
  <c r="BF12" i="11"/>
  <c r="DB12" i="10"/>
  <c r="BI12" i="11"/>
  <c r="CB12" i="10"/>
  <c r="AI12" i="11"/>
  <c r="CJ12" i="10"/>
  <c r="AQ12" i="11"/>
  <c r="DA12" i="10"/>
  <c r="BH12" i="11"/>
  <c r="CX12" i="10"/>
  <c r="BE12" i="11"/>
  <c r="BW12" i="10"/>
  <c r="AD12" i="11"/>
  <c r="CD12" i="10"/>
  <c r="AK12" i="11"/>
  <c r="CZ12" i="10"/>
  <c r="BG12" i="11"/>
  <c r="CA12" i="10"/>
  <c r="AH12" i="11"/>
  <c r="BY12" i="10"/>
  <c r="AF12" i="11"/>
  <c r="DC12" i="10"/>
  <c r="BJ12" i="11"/>
  <c r="G36" i="10"/>
  <c r="BF36" i="10" s="1"/>
  <c r="BT12" i="10"/>
  <c r="AA12" i="11"/>
  <c r="BU12" i="10"/>
  <c r="AB12" i="11"/>
  <c r="CV12" i="10"/>
  <c r="BC12" i="11"/>
  <c r="CI12" i="10"/>
  <c r="AP12" i="11"/>
  <c r="CE12" i="10"/>
  <c r="AL12" i="11"/>
  <c r="CC12" i="10"/>
  <c r="AJ12" i="11"/>
  <c r="BV12" i="10"/>
  <c r="AC12" i="11"/>
  <c r="G35" i="10"/>
  <c r="BF35" i="10" s="1"/>
  <c r="BZ12" i="10"/>
  <c r="AG12" i="11"/>
  <c r="BX12" i="10"/>
  <c r="AE12" i="11"/>
  <c r="BB75" i="10"/>
  <c r="BB81" i="10" s="1"/>
  <c r="AT75" i="10"/>
  <c r="AT80" i="10" s="1"/>
  <c r="AP75" i="10"/>
  <c r="AP76" i="10" s="1"/>
  <c r="AP83" i="10" s="1"/>
  <c r="AE75" i="10"/>
  <c r="AE76" i="10" s="1"/>
  <c r="AE83" i="10" s="1"/>
  <c r="AR75" i="10"/>
  <c r="AR81" i="10" s="1"/>
  <c r="AV75" i="10"/>
  <c r="AV76" i="10" s="1"/>
  <c r="AV83" i="10" s="1"/>
  <c r="V77" i="10"/>
  <c r="V82" i="10" s="1"/>
  <c r="V75" i="10"/>
  <c r="V81" i="10" s="1"/>
  <c r="AQ75" i="10"/>
  <c r="AQ76" i="10" s="1"/>
  <c r="AQ83" i="10" s="1"/>
  <c r="AQ77" i="10"/>
  <c r="AQ82" i="10" s="1"/>
  <c r="AA75" i="10"/>
  <c r="AA80" i="10" s="1"/>
  <c r="Z75" i="10"/>
  <c r="Z81" i="10" s="1"/>
  <c r="Z80" i="10"/>
  <c r="AY75" i="10"/>
  <c r="AY81" i="10" s="1"/>
  <c r="AS75" i="10"/>
  <c r="AS77" i="10" s="1"/>
  <c r="AS82" i="10" s="1"/>
  <c r="AS80" i="10"/>
  <c r="AS84" i="10" s="1"/>
  <c r="AX75" i="10"/>
  <c r="AX76" i="10" s="1"/>
  <c r="AX83" i="10" s="1"/>
  <c r="AN75" i="10"/>
  <c r="AN76" i="10" s="1"/>
  <c r="AN83" i="10" s="1"/>
  <c r="AG75" i="10"/>
  <c r="AG76" i="10" s="1"/>
  <c r="AG83" i="10" s="1"/>
  <c r="BA75" i="10"/>
  <c r="BA76" i="10" s="1"/>
  <c r="BA83" i="10" s="1"/>
  <c r="BD75" i="10"/>
  <c r="BD77" i="10" s="1"/>
  <c r="BD82" i="10" s="1"/>
  <c r="AQ81" i="10"/>
  <c r="AQ85" i="10" s="1"/>
  <c r="Y75" i="10"/>
  <c r="Y81" i="10" s="1"/>
  <c r="AW75" i="10"/>
  <c r="AW76" i="10" s="1"/>
  <c r="AW83" i="10" s="1"/>
  <c r="AZ75" i="10"/>
  <c r="AZ76" i="10" s="1"/>
  <c r="AZ83" i="10" s="1"/>
  <c r="AM75" i="10"/>
  <c r="AM76" i="10" s="1"/>
  <c r="AM83" i="10" s="1"/>
  <c r="AF75" i="10"/>
  <c r="AF77" i="10" s="1"/>
  <c r="AF82" i="10" s="1"/>
  <c r="AK75" i="10"/>
  <c r="AK80" i="10" s="1"/>
  <c r="AK77" i="10"/>
  <c r="AK82" i="10" s="1"/>
  <c r="BB76" i="10"/>
  <c r="BB83" i="10" s="1"/>
  <c r="AT76" i="10"/>
  <c r="AT83" i="10" s="1"/>
  <c r="AY76" i="10"/>
  <c r="AY83" i="10" s="1"/>
  <c r="AD80" i="10"/>
  <c r="AD75" i="10"/>
  <c r="AD76" i="10" s="1"/>
  <c r="AD83" i="10" s="1"/>
  <c r="AA76" i="10"/>
  <c r="AA83" i="10" s="1"/>
  <c r="AB75" i="10"/>
  <c r="AB77" i="10" s="1"/>
  <c r="AB82" i="10" s="1"/>
  <c r="AC75" i="10"/>
  <c r="AC80" i="10" s="1"/>
  <c r="X75" i="10"/>
  <c r="X77" i="10" s="1"/>
  <c r="X82" i="10" s="1"/>
  <c r="W75" i="10"/>
  <c r="W81" i="10" s="1"/>
  <c r="U75" i="10"/>
  <c r="U81" i="10" s="1"/>
  <c r="T75" i="10"/>
  <c r="T81" i="10" s="1"/>
  <c r="V76" i="10"/>
  <c r="V83" i="10" s="1"/>
  <c r="BD81" i="10"/>
  <c r="BD76" i="10"/>
  <c r="BD83" i="10" s="1"/>
  <c r="AO75" i="10"/>
  <c r="AO81" i="10" s="1"/>
  <c r="AB76" i="10"/>
  <c r="AB83" i="10" s="1"/>
  <c r="Z76" i="10"/>
  <c r="Z83" i="10" s="1"/>
  <c r="BC75" i="10"/>
  <c r="BC77" i="10" s="1"/>
  <c r="BC82" i="10" s="1"/>
  <c r="BC80" i="10"/>
  <c r="BC84" i="10" s="1"/>
  <c r="AJ75" i="10"/>
  <c r="AJ80" i="10" s="1"/>
  <c r="AK81" i="10"/>
  <c r="R29" i="10"/>
  <c r="BQ29" i="10" s="1"/>
  <c r="Q32" i="10"/>
  <c r="BP32" i="10" s="1"/>
  <c r="N25" i="10"/>
  <c r="BM25" i="10" s="1"/>
  <c r="G22" i="10"/>
  <c r="R23" i="10"/>
  <c r="BQ23" i="10" s="1"/>
  <c r="N29" i="10"/>
  <c r="BM29" i="10" s="1"/>
  <c r="Q22" i="10"/>
  <c r="BP22" i="10" s="1"/>
  <c r="L25" i="10"/>
  <c r="BK25" i="10" s="1"/>
  <c r="O27" i="10"/>
  <c r="BN27" i="10" s="1"/>
  <c r="R27" i="10"/>
  <c r="BQ27" i="10" s="1"/>
  <c r="O21" i="10"/>
  <c r="BN21" i="10" s="1"/>
  <c r="P33" i="10"/>
  <c r="BO33" i="10" s="1"/>
  <c r="J29" i="10"/>
  <c r="BI29" i="10" s="1"/>
  <c r="I33" i="10"/>
  <c r="BH33" i="10" s="1"/>
  <c r="L27" i="10"/>
  <c r="BK27" i="10" s="1"/>
  <c r="Q29" i="10"/>
  <c r="BP29" i="10" s="1"/>
  <c r="O33" i="10"/>
  <c r="BN33" i="10" s="1"/>
  <c r="M32" i="10"/>
  <c r="BL32" i="10" s="1"/>
  <c r="K22" i="10"/>
  <c r="BJ22" i="10" s="1"/>
  <c r="J22" i="10"/>
  <c r="BI22" i="10" s="1"/>
  <c r="Q24" i="10"/>
  <c r="BP24" i="10" s="1"/>
  <c r="M23" i="10"/>
  <c r="BL23" i="10" s="1"/>
  <c r="I26" i="10"/>
  <c r="BH26" i="10" s="1"/>
  <c r="L22" i="10"/>
  <c r="BK22" i="10" s="1"/>
  <c r="H21" i="10"/>
  <c r="BG21" i="10" s="1"/>
  <c r="G25" i="10"/>
  <c r="BF25" i="10" s="1"/>
  <c r="K23" i="10"/>
  <c r="BJ23" i="10" s="1"/>
  <c r="J31" i="10"/>
  <c r="BI31" i="10" s="1"/>
  <c r="R25" i="10"/>
  <c r="BQ25" i="10" s="1"/>
  <c r="N22" i="10"/>
  <c r="BM22" i="10" s="1"/>
  <c r="K29" i="10"/>
  <c r="BJ29" i="10" s="1"/>
  <c r="H31" i="10"/>
  <c r="BG31" i="10" s="1"/>
  <c r="L33" i="10"/>
  <c r="BK33" i="10" s="1"/>
  <c r="Q28" i="10"/>
  <c r="BP28" i="10" s="1"/>
  <c r="R31" i="10"/>
  <c r="BQ31" i="10" s="1"/>
  <c r="Q33" i="10"/>
  <c r="BP33" i="10" s="1"/>
  <c r="J23" i="10"/>
  <c r="BI23" i="10" s="1"/>
  <c r="H32" i="10"/>
  <c r="BG32" i="10" s="1"/>
  <c r="M28" i="10"/>
  <c r="BL28" i="10" s="1"/>
  <c r="O26" i="10"/>
  <c r="BN26" i="10" s="1"/>
  <c r="M29" i="10"/>
  <c r="BL29" i="10" s="1"/>
  <c r="G33" i="10"/>
  <c r="G24" i="10"/>
  <c r="P23" i="10"/>
  <c r="BO23" i="10" s="1"/>
  <c r="J25" i="10"/>
  <c r="BI25" i="10" s="1"/>
  <c r="K27" i="10"/>
  <c r="BJ27" i="10" s="1"/>
  <c r="N21" i="10"/>
  <c r="BM21" i="10" s="1"/>
  <c r="H33" i="10"/>
  <c r="BG33" i="10" s="1"/>
  <c r="K33" i="10"/>
  <c r="BJ33" i="10" s="1"/>
  <c r="M25" i="10"/>
  <c r="BL25" i="10" s="1"/>
  <c r="I21" i="10"/>
  <c r="BH21" i="10" s="1"/>
  <c r="Q31" i="10"/>
  <c r="BP31" i="10" s="1"/>
  <c r="H24" i="10"/>
  <c r="BG24" i="10" s="1"/>
  <c r="O25" i="10"/>
  <c r="BN25" i="10" s="1"/>
  <c r="O23" i="10"/>
  <c r="BN23" i="10" s="1"/>
  <c r="M27" i="10"/>
  <c r="BL27" i="10" s="1"/>
  <c r="L31" i="10"/>
  <c r="BK31" i="10" s="1"/>
  <c r="H27" i="10"/>
  <c r="BG27" i="10" s="1"/>
  <c r="Q26" i="10"/>
  <c r="BP26" i="10" s="1"/>
  <c r="G26" i="10"/>
  <c r="BF26" i="10" s="1"/>
  <c r="N33" i="10"/>
  <c r="BM33" i="10" s="1"/>
  <c r="N27" i="10"/>
  <c r="BM27" i="10" s="1"/>
  <c r="M22" i="10"/>
  <c r="BL22" i="10" s="1"/>
  <c r="M24" i="10"/>
  <c r="BL24" i="10" s="1"/>
  <c r="K26" i="10"/>
  <c r="BJ26" i="10" s="1"/>
  <c r="I29" i="10"/>
  <c r="BH29" i="10" s="1"/>
  <c r="J33" i="10"/>
  <c r="BI33" i="10" s="1"/>
  <c r="R24" i="10"/>
  <c r="BQ24" i="10" s="1"/>
  <c r="H22" i="10"/>
  <c r="BG22" i="10" s="1"/>
  <c r="O24" i="10"/>
  <c r="BN24" i="10" s="1"/>
  <c r="G32" i="10"/>
  <c r="L23" i="10"/>
  <c r="BK23" i="10" s="1"/>
  <c r="P27" i="10"/>
  <c r="BO27" i="10" s="1"/>
  <c r="P22" i="10"/>
  <c r="BO22" i="10" s="1"/>
  <c r="I23" i="10"/>
  <c r="BH23" i="10" s="1"/>
  <c r="K28" i="10"/>
  <c r="BJ28" i="10" s="1"/>
  <c r="Q23" i="10"/>
  <c r="BP23" i="10" s="1"/>
  <c r="K25" i="10"/>
  <c r="BJ25" i="10" s="1"/>
  <c r="J26" i="10"/>
  <c r="BI26" i="10" s="1"/>
  <c r="G31" i="10"/>
  <c r="O32" i="10"/>
  <c r="BN32" i="10" s="1"/>
  <c r="J24" i="10"/>
  <c r="BI24" i="10" s="1"/>
  <c r="L32" i="10"/>
  <c r="BK32" i="10" s="1"/>
  <c r="L29" i="10"/>
  <c r="BK29" i="10" s="1"/>
  <c r="I27" i="10"/>
  <c r="BH27" i="10" s="1"/>
  <c r="R26" i="10"/>
  <c r="BQ26" i="10" s="1"/>
  <c r="R33" i="10"/>
  <c r="BQ33" i="10" s="1"/>
  <c r="G27" i="10"/>
  <c r="BF27" i="10" s="1"/>
  <c r="O28" i="10"/>
  <c r="BN28" i="10" s="1"/>
  <c r="I31" i="10"/>
  <c r="BH31" i="10" s="1"/>
  <c r="M26" i="10"/>
  <c r="BL26" i="10" s="1"/>
  <c r="N23" i="10"/>
  <c r="BM23" i="10" s="1"/>
  <c r="Q25" i="10"/>
  <c r="BP25" i="10" s="1"/>
  <c r="K24" i="10"/>
  <c r="BJ24" i="10" s="1"/>
  <c r="H25" i="10"/>
  <c r="BG25" i="10" s="1"/>
  <c r="H28" i="10"/>
  <c r="BG28" i="10" s="1"/>
  <c r="N26" i="10"/>
  <c r="BM26" i="10" s="1"/>
  <c r="O31" i="10"/>
  <c r="BN31" i="10" s="1"/>
  <c r="I28" i="10"/>
  <c r="BH28" i="10" s="1"/>
  <c r="R28" i="10"/>
  <c r="BQ28" i="10" s="1"/>
  <c r="P25" i="10"/>
  <c r="BO25" i="10" s="1"/>
  <c r="H23" i="10"/>
  <c r="BG23" i="10" s="1"/>
  <c r="M33" i="10"/>
  <c r="BL33" i="10" s="1"/>
  <c r="G28" i="10"/>
  <c r="BF28" i="10" s="1"/>
  <c r="G29" i="10"/>
  <c r="M31" i="10"/>
  <c r="BL31" i="10" s="1"/>
  <c r="P26" i="10"/>
  <c r="BO26" i="10" s="1"/>
  <c r="K32" i="10"/>
  <c r="BJ32" i="10" s="1"/>
  <c r="N31" i="10"/>
  <c r="BM31" i="10" s="1"/>
  <c r="I22" i="10"/>
  <c r="BH22" i="10" s="1"/>
  <c r="H29" i="10"/>
  <c r="BG29" i="10" s="1"/>
  <c r="L24" i="10"/>
  <c r="BK24" i="10" s="1"/>
  <c r="J27" i="10"/>
  <c r="BI27" i="10" s="1"/>
  <c r="P32" i="10"/>
  <c r="BO32" i="10" s="1"/>
  <c r="J32" i="10"/>
  <c r="BI32" i="10" s="1"/>
  <c r="G23" i="10"/>
  <c r="O22" i="10"/>
  <c r="BN22" i="10" s="1"/>
  <c r="P28" i="10"/>
  <c r="BO28" i="10" s="1"/>
  <c r="R32" i="10"/>
  <c r="BQ32" i="10" s="1"/>
  <c r="I25" i="10"/>
  <c r="BH25" i="10" s="1"/>
  <c r="P31" i="10"/>
  <c r="BO31" i="10" s="1"/>
  <c r="N28" i="10"/>
  <c r="BM28" i="10" s="1"/>
  <c r="I24" i="10"/>
  <c r="BH24" i="10" s="1"/>
  <c r="L26" i="10"/>
  <c r="BK26" i="10" s="1"/>
  <c r="H26" i="10"/>
  <c r="BG26" i="10" s="1"/>
  <c r="L28" i="10"/>
  <c r="BK28" i="10" s="1"/>
  <c r="K31" i="10"/>
  <c r="BJ31" i="10" s="1"/>
  <c r="P24" i="10"/>
  <c r="BO24" i="10" s="1"/>
  <c r="J28" i="10"/>
  <c r="BI28" i="10" s="1"/>
  <c r="I32" i="10"/>
  <c r="BH32" i="10" s="1"/>
  <c r="Q27" i="10"/>
  <c r="BP27" i="10" s="1"/>
  <c r="P29" i="10"/>
  <c r="BO29" i="10" s="1"/>
  <c r="N24" i="10"/>
  <c r="BM24" i="10" s="1"/>
  <c r="O29" i="10"/>
  <c r="BN29" i="10" s="1"/>
  <c r="N32" i="10"/>
  <c r="BM32" i="10" s="1"/>
  <c r="B49" i="2"/>
  <c r="H48" i="2"/>
  <c r="AK76" i="10" l="1"/>
  <c r="AK83" i="10" s="1"/>
  <c r="U77" i="10"/>
  <c r="U82" i="10" s="1"/>
  <c r="AE81" i="10"/>
  <c r="BD80" i="10"/>
  <c r="AY80" i="10"/>
  <c r="Z77" i="10"/>
  <c r="Z82" i="10" s="1"/>
  <c r="V80" i="10"/>
  <c r="V84" i="10" s="1"/>
  <c r="AV80" i="10"/>
  <c r="Y76" i="10"/>
  <c r="Y83" i="10" s="1"/>
  <c r="BC81" i="10"/>
  <c r="Y77" i="10"/>
  <c r="Y82" i="10" s="1"/>
  <c r="AE77" i="10"/>
  <c r="AE82" i="10" s="1"/>
  <c r="AF76" i="10"/>
  <c r="AF83" i="10" s="1"/>
  <c r="X80" i="10"/>
  <c r="X84" i="10" s="1"/>
  <c r="AJ81" i="10"/>
  <c r="U76" i="10"/>
  <c r="U83" i="10" s="1"/>
  <c r="AZ80" i="10"/>
  <c r="Y80" i="10"/>
  <c r="AD81" i="10"/>
  <c r="AV81" i="10"/>
  <c r="AV85" i="10" s="1"/>
  <c r="AJ84" i="10"/>
  <c r="AK84" i="10"/>
  <c r="BD84" i="10"/>
  <c r="AJ77" i="10"/>
  <c r="AJ82" i="10" s="1"/>
  <c r="BD85" i="10"/>
  <c r="AC77" i="10"/>
  <c r="AC82" i="10" s="1"/>
  <c r="AW80" i="10"/>
  <c r="AX77" i="10"/>
  <c r="AX82" i="10" s="1"/>
  <c r="AT77" i="10"/>
  <c r="AT82" i="10" s="1"/>
  <c r="AR76" i="10"/>
  <c r="AR83" i="10" s="1"/>
  <c r="AS76" i="10"/>
  <c r="AS83" i="10" s="1"/>
  <c r="AS81" i="10"/>
  <c r="AT81" i="10"/>
  <c r="AP81" i="10"/>
  <c r="AP85" i="10" s="1"/>
  <c r="AM81" i="10"/>
  <c r="AM85" i="10" s="1"/>
  <c r="AN81" i="10"/>
  <c r="AN85" i="10" s="1"/>
  <c r="AM77" i="10"/>
  <c r="AN77" i="10"/>
  <c r="AO80" i="10"/>
  <c r="T80" i="10"/>
  <c r="AE85" i="10"/>
  <c r="BA80" i="10"/>
  <c r="AY85" i="10"/>
  <c r="Z84" i="10"/>
  <c r="AG81" i="10"/>
  <c r="AG85" i="10" s="1"/>
  <c r="X76" i="10"/>
  <c r="X83" i="10" s="1"/>
  <c r="AK85" i="10"/>
  <c r="AB81" i="10"/>
  <c r="AB85" i="10" s="1"/>
  <c r="T77" i="10"/>
  <c r="T82" i="10" s="1"/>
  <c r="W77" i="10"/>
  <c r="W82" i="10" s="1"/>
  <c r="AJ76" i="10"/>
  <c r="AJ83" i="10" s="1"/>
  <c r="AB80" i="10"/>
  <c r="AB84" i="10" s="1"/>
  <c r="AO76" i="10"/>
  <c r="AO83" i="10" s="1"/>
  <c r="AT85" i="10"/>
  <c r="AF80" i="10"/>
  <c r="AF84" i="10" s="1"/>
  <c r="AZ81" i="10"/>
  <c r="AZ85" i="10" s="1"/>
  <c r="Y84" i="10"/>
  <c r="BA77" i="10"/>
  <c r="BA82" i="10" s="1"/>
  <c r="AG80" i="10"/>
  <c r="AX81" i="10"/>
  <c r="AX85" i="10" s="1"/>
  <c r="AC76" i="10"/>
  <c r="AC83" i="10" s="1"/>
  <c r="Z85" i="10"/>
  <c r="AA77" i="10"/>
  <c r="AA82" i="10" s="1"/>
  <c r="BA81" i="10"/>
  <c r="BA85" i="10" s="1"/>
  <c r="T76" i="10"/>
  <c r="T83" i="10" s="1"/>
  <c r="AR80" i="10"/>
  <c r="AE80" i="10"/>
  <c r="AE84" i="10" s="1"/>
  <c r="X81" i="10"/>
  <c r="X85" i="10" s="1"/>
  <c r="AP77" i="10"/>
  <c r="BB80" i="10"/>
  <c r="AJ85" i="10"/>
  <c r="AD85" i="10"/>
  <c r="AC81" i="10"/>
  <c r="AC85" i="10" s="1"/>
  <c r="AR85" i="10"/>
  <c r="BB85" i="10"/>
  <c r="AF81" i="10"/>
  <c r="AF85" i="10" s="1"/>
  <c r="AO77" i="10"/>
  <c r="U80" i="10"/>
  <c r="U84" i="10" s="1"/>
  <c r="W80" i="10"/>
  <c r="BC76" i="10"/>
  <c r="BC83" i="10" s="1"/>
  <c r="AA81" i="10"/>
  <c r="AA85" i="10" s="1"/>
  <c r="AD77" i="10"/>
  <c r="AD82" i="10" s="1"/>
  <c r="AM80" i="10"/>
  <c r="AM84" i="10" s="1"/>
  <c r="AZ77" i="10"/>
  <c r="AZ82" i="10" s="1"/>
  <c r="AW77" i="10"/>
  <c r="AW82" i="10" s="1"/>
  <c r="Y85" i="10"/>
  <c r="AG77" i="10"/>
  <c r="AG82" i="10" s="1"/>
  <c r="AN80" i="10"/>
  <c r="AN84" i="10" s="1"/>
  <c r="AX80" i="10"/>
  <c r="AX84" i="10" s="1"/>
  <c r="AY77" i="10"/>
  <c r="AY82" i="10" s="1"/>
  <c r="AW81" i="10"/>
  <c r="AW85" i="10" s="1"/>
  <c r="AQ80" i="10"/>
  <c r="AQ84" i="10" s="1"/>
  <c r="V85" i="10"/>
  <c r="AV77" i="10"/>
  <c r="AV82" i="10" s="1"/>
  <c r="AR77" i="10"/>
  <c r="AR82" i="10" s="1"/>
  <c r="W76" i="10"/>
  <c r="W83" i="10" s="1"/>
  <c r="AP80" i="10"/>
  <c r="AP84" i="10" s="1"/>
  <c r="BB77" i="10"/>
  <c r="BB82" i="10" s="1"/>
  <c r="K30" i="10"/>
  <c r="BJ30" i="10" s="1"/>
  <c r="J30" i="10"/>
  <c r="BI30" i="10" s="1"/>
  <c r="L30" i="10"/>
  <c r="BK30" i="10" s="1"/>
  <c r="P30" i="10"/>
  <c r="BO30" i="10" s="1"/>
  <c r="Q30" i="10"/>
  <c r="BP30" i="10" s="1"/>
  <c r="G30" i="10"/>
  <c r="R30" i="10"/>
  <c r="BQ30" i="10" s="1"/>
  <c r="N30" i="10"/>
  <c r="BM30" i="10" s="1"/>
  <c r="I30" i="10"/>
  <c r="BH30" i="10" s="1"/>
  <c r="H30" i="10"/>
  <c r="BG30" i="10" s="1"/>
  <c r="O30" i="10"/>
  <c r="BN30" i="10" s="1"/>
  <c r="H49" i="2"/>
  <c r="B50" i="2"/>
  <c r="AP82" i="10" l="1"/>
  <c r="AP12" i="10" s="1"/>
  <c r="CO19" i="10"/>
  <c r="AN82" i="10"/>
  <c r="AN12" i="10" s="1"/>
  <c r="CM19" i="10"/>
  <c r="AO82" i="10"/>
  <c r="CN19" i="10"/>
  <c r="AM82" i="10"/>
  <c r="AM12" i="10" s="1"/>
  <c r="AE11" i="13" s="1"/>
  <c r="CL19" i="10"/>
  <c r="U85" i="10"/>
  <c r="W84" i="10"/>
  <c r="AC84" i="10"/>
  <c r="AT84" i="10"/>
  <c r="AS85" i="10"/>
  <c r="AO85" i="10"/>
  <c r="Q73" i="10"/>
  <c r="K68" i="10"/>
  <c r="N70" i="10"/>
  <c r="P74" i="10"/>
  <c r="O67" i="10"/>
  <c r="R66" i="10"/>
  <c r="L73" i="10"/>
  <c r="R12" i="10"/>
  <c r="AV84" i="10"/>
  <c r="AW84" i="10"/>
  <c r="AG84" i="10"/>
  <c r="BA84" i="10"/>
  <c r="T84" i="10"/>
  <c r="AZ84" i="10"/>
  <c r="BB84" i="10"/>
  <c r="AR84" i="10"/>
  <c r="AO84" i="10"/>
  <c r="AY84" i="10"/>
  <c r="AD84" i="10"/>
  <c r="BC85" i="10"/>
  <c r="AA84" i="10"/>
  <c r="W85" i="10"/>
  <c r="T85" i="10"/>
  <c r="R68" i="10"/>
  <c r="R70" i="10"/>
  <c r="P68" i="10"/>
  <c r="P66" i="10"/>
  <c r="Q74" i="10"/>
  <c r="Q69" i="10"/>
  <c r="O69" i="10"/>
  <c r="O74" i="10"/>
  <c r="K70" i="10"/>
  <c r="K73" i="10"/>
  <c r="N68" i="10"/>
  <c r="N66" i="10"/>
  <c r="L67" i="10"/>
  <c r="L69" i="10"/>
  <c r="R73" i="10"/>
  <c r="R74" i="10"/>
  <c r="P70" i="10"/>
  <c r="P73" i="10"/>
  <c r="Q66" i="10"/>
  <c r="Q71" i="10"/>
  <c r="O71" i="10"/>
  <c r="O73" i="10"/>
  <c r="K69" i="10"/>
  <c r="K74" i="10"/>
  <c r="N73" i="10"/>
  <c r="N74" i="10"/>
  <c r="L71" i="10"/>
  <c r="L74" i="10"/>
  <c r="R69" i="10"/>
  <c r="R71" i="10"/>
  <c r="P67" i="10"/>
  <c r="P71" i="10"/>
  <c r="Q68" i="10"/>
  <c r="Q70" i="10"/>
  <c r="O68" i="10"/>
  <c r="O70" i="10"/>
  <c r="K67" i="10"/>
  <c r="K71" i="10"/>
  <c r="N69" i="10"/>
  <c r="N71" i="10"/>
  <c r="L66" i="10"/>
  <c r="L70" i="10"/>
  <c r="R67" i="10"/>
  <c r="P69" i="10"/>
  <c r="Q67" i="10"/>
  <c r="O66" i="10"/>
  <c r="K66" i="10"/>
  <c r="N67" i="10"/>
  <c r="L68" i="10"/>
  <c r="B51" i="2"/>
  <c r="H50" i="2"/>
  <c r="BQ12" i="10" l="1"/>
  <c r="M11" i="13"/>
  <c r="CO12" i="10"/>
  <c r="AV12" i="11"/>
  <c r="CM12" i="10"/>
  <c r="AT12" i="11"/>
  <c r="AO12" i="10"/>
  <c r="CL12" i="10"/>
  <c r="AS12" i="11"/>
  <c r="X12" i="11"/>
  <c r="L75" i="10"/>
  <c r="L80" i="10" s="1"/>
  <c r="K75" i="10"/>
  <c r="K81" i="10" s="1"/>
  <c r="R75" i="10"/>
  <c r="R76" i="10" s="1"/>
  <c r="R83" i="10" s="1"/>
  <c r="O75" i="10"/>
  <c r="O81" i="10" s="1"/>
  <c r="Q75" i="10"/>
  <c r="Q80" i="10" s="1"/>
  <c r="N75" i="10"/>
  <c r="N76" i="10" s="1"/>
  <c r="N83" i="10" s="1"/>
  <c r="P75" i="10"/>
  <c r="P81" i="10" s="1"/>
  <c r="H51" i="2"/>
  <c r="B52" i="2"/>
  <c r="CN12" i="10" l="1"/>
  <c r="AU12" i="11"/>
  <c r="K77" i="10"/>
  <c r="O76" i="10"/>
  <c r="O83" i="10" s="1"/>
  <c r="K76" i="10"/>
  <c r="K83" i="10" s="1"/>
  <c r="K80" i="10"/>
  <c r="O77" i="10"/>
  <c r="R77" i="10"/>
  <c r="R82" i="10" s="1"/>
  <c r="P76" i="10"/>
  <c r="P83" i="10" s="1"/>
  <c r="P77" i="10"/>
  <c r="P80" i="10"/>
  <c r="N80" i="10"/>
  <c r="Q77" i="10"/>
  <c r="BP19" i="10" s="1"/>
  <c r="Q76" i="10"/>
  <c r="Q83" i="10" s="1"/>
  <c r="Q81" i="10"/>
  <c r="O80" i="10"/>
  <c r="L77" i="10"/>
  <c r="BK19" i="10" s="1"/>
  <c r="L81" i="10"/>
  <c r="L76" i="10"/>
  <c r="L83" i="10" s="1"/>
  <c r="O85" i="10"/>
  <c r="N77" i="10"/>
  <c r="R81" i="10"/>
  <c r="R85" i="10" s="1"/>
  <c r="R80" i="10"/>
  <c r="N81" i="10"/>
  <c r="N85" i="10" s="1"/>
  <c r="H52" i="2"/>
  <c r="BM19" i="10" l="1"/>
  <c r="BN19" i="10"/>
  <c r="BJ19" i="10"/>
  <c r="BO19" i="10"/>
  <c r="P82" i="10"/>
  <c r="N82" i="10"/>
  <c r="L82" i="10"/>
  <c r="Q82" i="10"/>
  <c r="O82" i="10"/>
  <c r="K82" i="10"/>
  <c r="O84" i="10"/>
  <c r="K84" i="10"/>
  <c r="K85" i="10"/>
  <c r="P85" i="10"/>
  <c r="Q85" i="10"/>
  <c r="P84" i="10"/>
  <c r="L85" i="10"/>
  <c r="R84" i="10"/>
  <c r="Q84" i="10"/>
  <c r="N84" i="10"/>
  <c r="L84" i="10"/>
  <c r="A21" i="5"/>
  <c r="K12" i="10" l="1"/>
  <c r="O12" i="10"/>
  <c r="Q12" i="10"/>
  <c r="L12" i="10"/>
  <c r="N12" i="10"/>
  <c r="P12" i="10"/>
  <c r="C21" i="5" a="1"/>
  <c r="C21" i="5" s="1"/>
  <c r="E21" i="5" a="1"/>
  <c r="E21" i="5" s="1"/>
  <c r="D21" i="5"/>
  <c r="BK12" i="10" l="1"/>
  <c r="BO12" i="10"/>
  <c r="BP12" i="10"/>
  <c r="BM12" i="10"/>
  <c r="L11" i="13"/>
  <c r="BJ12" i="10"/>
  <c r="K11" i="13"/>
  <c r="W12" i="11"/>
  <c r="R12" i="11"/>
  <c r="Q12" i="11"/>
  <c r="BN12" i="10"/>
  <c r="U12" i="11"/>
  <c r="V12" i="11"/>
  <c r="T12" i="11"/>
  <c r="H14" i="10"/>
  <c r="H74" i="10" l="1"/>
  <c r="H73" i="10"/>
  <c r="H68" i="10"/>
  <c r="K100" i="10" s="1"/>
  <c r="K101" i="10" s="1"/>
  <c r="H69" i="10"/>
  <c r="H70" i="10"/>
  <c r="H66" i="10"/>
  <c r="H71" i="10"/>
  <c r="H67" i="10"/>
  <c r="H75" i="10" l="1"/>
  <c r="H81" i="10" s="1"/>
  <c r="K97" i="10"/>
  <c r="K98" i="10" s="1"/>
  <c r="J104" i="10"/>
  <c r="J105" i="10" s="1"/>
  <c r="J106" i="10" s="1"/>
  <c r="I14" i="10"/>
  <c r="H76" i="10" l="1"/>
  <c r="H83" i="10" s="1"/>
  <c r="H77" i="10"/>
  <c r="H80" i="10"/>
  <c r="I74" i="10"/>
  <c r="I69" i="10"/>
  <c r="I70" i="10"/>
  <c r="I66" i="10"/>
  <c r="I71" i="10"/>
  <c r="I67" i="10"/>
  <c r="I73" i="10"/>
  <c r="I68" i="10"/>
  <c r="BG19" i="10" l="1"/>
  <c r="BG16" i="10"/>
  <c r="BG15" i="10"/>
  <c r="BG20" i="10"/>
  <c r="BG17" i="10"/>
  <c r="BG18" i="10"/>
  <c r="BG14" i="10"/>
  <c r="H82" i="10"/>
  <c r="K91" i="10"/>
  <c r="K92" i="10" s="1"/>
  <c r="I75" i="10"/>
  <c r="I77" i="10" s="1"/>
  <c r="H85" i="10"/>
  <c r="H84" i="10"/>
  <c r="K94" i="10"/>
  <c r="K95" i="10" s="1"/>
  <c r="I82" i="10" l="1"/>
  <c r="H12" i="10"/>
  <c r="I80" i="10"/>
  <c r="I84" i="10" s="1"/>
  <c r="I81" i="10"/>
  <c r="I76" i="10"/>
  <c r="I83" i="10" s="1"/>
  <c r="BG12" i="10" l="1"/>
  <c r="BH17" i="10"/>
  <c r="BH14" i="10"/>
  <c r="BH20" i="10"/>
  <c r="BH19" i="10"/>
  <c r="BH18" i="10"/>
  <c r="BH15" i="10"/>
  <c r="BH16" i="10"/>
  <c r="N12" i="11"/>
  <c r="I85" i="10"/>
  <c r="I12" i="10" s="1"/>
  <c r="BH12" i="10" l="1"/>
  <c r="O12" i="11"/>
  <c r="J14" i="10"/>
  <c r="J70" i="10" l="1"/>
  <c r="J66" i="10"/>
  <c r="J71" i="10"/>
  <c r="J67" i="10"/>
  <c r="J73" i="10"/>
  <c r="J68" i="10"/>
  <c r="J74" i="10"/>
  <c r="J69" i="10"/>
  <c r="D9" i="7" l="1"/>
  <c r="AD9" i="7" s="1"/>
  <c r="J75" i="10"/>
  <c r="J77" i="10" s="1"/>
  <c r="G14" i="10"/>
  <c r="B102" i="1"/>
  <c r="M30" i="10" l="1"/>
  <c r="BL30" i="10" s="1"/>
  <c r="G64" i="10"/>
  <c r="BF64" i="10" s="1"/>
  <c r="G60" i="10"/>
  <c r="BF60" i="10" s="1"/>
  <c r="G56" i="10"/>
  <c r="BF56" i="10" s="1"/>
  <c r="G52" i="10"/>
  <c r="BF52" i="10" s="1"/>
  <c r="G48" i="10"/>
  <c r="BF48" i="10" s="1"/>
  <c r="G44" i="10"/>
  <c r="BF44" i="10" s="1"/>
  <c r="G40" i="10"/>
  <c r="BF40" i="10" s="1"/>
  <c r="G63" i="10"/>
  <c r="BF63" i="10" s="1"/>
  <c r="G59" i="10"/>
  <c r="BF59" i="10" s="1"/>
  <c r="G55" i="10"/>
  <c r="BF55" i="10" s="1"/>
  <c r="G51" i="10"/>
  <c r="BF51" i="10" s="1"/>
  <c r="G47" i="10"/>
  <c r="BF47" i="10" s="1"/>
  <c r="G43" i="10"/>
  <c r="BF43" i="10" s="1"/>
  <c r="G39" i="10"/>
  <c r="BF39" i="10" s="1"/>
  <c r="G62" i="10"/>
  <c r="BF62" i="10" s="1"/>
  <c r="G58" i="10"/>
  <c r="BF58" i="10" s="1"/>
  <c r="G54" i="10"/>
  <c r="BF54" i="10" s="1"/>
  <c r="G50" i="10"/>
  <c r="BF50" i="10" s="1"/>
  <c r="G46" i="10"/>
  <c r="BF46" i="10" s="1"/>
  <c r="G42" i="10"/>
  <c r="BF42" i="10" s="1"/>
  <c r="G61" i="10"/>
  <c r="BF61" i="10" s="1"/>
  <c r="G57" i="10"/>
  <c r="BF57" i="10" s="1"/>
  <c r="G53" i="10"/>
  <c r="BF53" i="10" s="1"/>
  <c r="G49" i="10"/>
  <c r="BF49" i="10" s="1"/>
  <c r="G45" i="10"/>
  <c r="BF45" i="10" s="1"/>
  <c r="G41" i="10"/>
  <c r="BF41" i="10" s="1"/>
  <c r="J82" i="10"/>
  <c r="J81" i="10"/>
  <c r="J76" i="10"/>
  <c r="J83" i="10" s="1"/>
  <c r="J80" i="10"/>
  <c r="J84" i="10" s="1"/>
  <c r="M66" i="10"/>
  <c r="M69" i="10"/>
  <c r="M74" i="10"/>
  <c r="M67" i="10"/>
  <c r="M71" i="10"/>
  <c r="M70" i="10"/>
  <c r="M73" i="10"/>
  <c r="M68" i="10"/>
  <c r="BI18" i="10" l="1"/>
  <c r="BI14" i="10"/>
  <c r="BI17" i="10"/>
  <c r="BI20" i="10"/>
  <c r="BI15" i="10"/>
  <c r="BI16" i="10"/>
  <c r="BI19" i="10"/>
  <c r="G67" i="10"/>
  <c r="H97" i="10" s="1"/>
  <c r="H98" i="10" s="1"/>
  <c r="G69" i="10"/>
  <c r="G71" i="10"/>
  <c r="G74" i="10"/>
  <c r="G66" i="10"/>
  <c r="G68" i="10"/>
  <c r="H100" i="10" s="1"/>
  <c r="H101" i="10" s="1"/>
  <c r="G70" i="10"/>
  <c r="G73" i="10"/>
  <c r="J85" i="10"/>
  <c r="M75" i="10"/>
  <c r="M80" i="10" s="1"/>
  <c r="G75" i="10" l="1"/>
  <c r="G81" i="10" s="1"/>
  <c r="G104" i="10"/>
  <c r="G105" i="10" s="1"/>
  <c r="G106" i="10" s="1"/>
  <c r="J12" i="10"/>
  <c r="M81" i="10"/>
  <c r="M77" i="10"/>
  <c r="M76" i="10"/>
  <c r="M83" i="10" s="1"/>
  <c r="BI12" i="10" l="1"/>
  <c r="BL19" i="10"/>
  <c r="G77" i="10"/>
  <c r="G76" i="10"/>
  <c r="G83" i="10" s="1"/>
  <c r="G80" i="10"/>
  <c r="BF21" i="10"/>
  <c r="BF23" i="10"/>
  <c r="BF31" i="10"/>
  <c r="BF33" i="10"/>
  <c r="BF22" i="10"/>
  <c r="BF32" i="10"/>
  <c r="BF24" i="10"/>
  <c r="BF29" i="10"/>
  <c r="BF30" i="10"/>
  <c r="M82" i="10"/>
  <c r="P12" i="11"/>
  <c r="M84" i="10"/>
  <c r="M85" i="10"/>
  <c r="BF19" i="10" l="1"/>
  <c r="BF18" i="10"/>
  <c r="G82" i="10"/>
  <c r="BF17" i="10"/>
  <c r="H91" i="10"/>
  <c r="H92" i="10" s="1"/>
  <c r="G84" i="10"/>
  <c r="BF15" i="10"/>
  <c r="G85" i="10"/>
  <c r="H94" i="10"/>
  <c r="H95" i="10" s="1"/>
  <c r="BF14" i="10"/>
  <c r="BF16" i="10"/>
  <c r="BF20" i="10"/>
  <c r="M12" i="10"/>
  <c r="BL12" i="10" l="1"/>
  <c r="G12" i="10"/>
  <c r="S12" i="11"/>
  <c r="AI14" i="10"/>
  <c r="BF12" i="10" l="1"/>
  <c r="J11" i="13"/>
  <c r="M12" i="11"/>
  <c r="AI71" i="10"/>
  <c r="AI73" i="10"/>
  <c r="AI70" i="10"/>
  <c r="AI68" i="10"/>
  <c r="AI66" i="10"/>
  <c r="AI74" i="10"/>
  <c r="AI69" i="10"/>
  <c r="AI67" i="10"/>
  <c r="AI75" i="10" l="1"/>
  <c r="AI77" i="10" s="1"/>
  <c r="AI82" i="10" l="1"/>
  <c r="AI81" i="10"/>
  <c r="AI80" i="10"/>
  <c r="AI84" i="10" s="1"/>
  <c r="A92" i="5"/>
  <c r="AH14" i="10"/>
  <c r="AI76" i="10"/>
  <c r="AI83" i="10" s="1"/>
  <c r="CH19" i="10" l="1"/>
  <c r="CH18" i="10"/>
  <c r="CH14" i="10"/>
  <c r="CH17" i="10"/>
  <c r="CH16" i="10"/>
  <c r="CH20" i="10"/>
  <c r="CH15" i="10"/>
  <c r="AH74" i="10"/>
  <c r="AH71" i="10"/>
  <c r="AH69" i="10"/>
  <c r="AH67" i="10"/>
  <c r="AH73" i="10"/>
  <c r="AH70" i="10"/>
  <c r="AH68" i="10"/>
  <c r="AH66" i="10"/>
  <c r="AI85" i="10"/>
  <c r="AI12" i="10" s="1"/>
  <c r="AC11" i="13" s="1"/>
  <c r="AO12" i="11" l="1"/>
  <c r="CH12" i="10"/>
  <c r="AH75" i="10"/>
  <c r="AH77" i="10" s="1"/>
  <c r="AH82" i="10" l="1"/>
  <c r="AH76" i="10"/>
  <c r="AH83" i="10" s="1"/>
  <c r="AH80" i="10"/>
  <c r="AH84" i="10" s="1"/>
  <c r="AH81" i="10"/>
  <c r="AF9" i="7"/>
  <c r="CG19" i="10" l="1"/>
  <c r="CG18" i="10"/>
  <c r="CG14" i="10"/>
  <c r="CG17" i="10"/>
  <c r="CG16" i="10"/>
  <c r="CG20" i="10"/>
  <c r="CG15" i="10"/>
  <c r="AH85" i="10"/>
  <c r="AH12" i="10" s="1"/>
  <c r="AB11" i="13" s="1"/>
  <c r="AN12" i="11" l="1"/>
  <c r="CG12" i="10"/>
  <c r="AO19" i="11" l="1"/>
  <c r="AN19" i="1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<sst xmlns="http://schemas.openxmlformats.org/spreadsheetml/2006/main" count="2856" uniqueCount="476">
  <si>
    <t>RINGKASAN LAPORAN HASIL UJI</t>
  </si>
  <si>
    <t>INFORMASI PROYEK/PROJECT INFORMATION</t>
  </si>
  <si>
    <t>Nama Proyek / Project Name</t>
  </si>
  <si>
    <t>Lokasi Proyek / Project Location</t>
  </si>
  <si>
    <t>NAMA PROYEK / PROJECT ID</t>
  </si>
  <si>
    <t>BSI Candrian Waste Dump Extension Study</t>
  </si>
  <si>
    <t>LOKASI PROYEK</t>
  </si>
  <si>
    <t>Banyuwangi - JAWA TIMUR</t>
  </si>
  <si>
    <t>PEMILIK/KLIEN</t>
  </si>
  <si>
    <t>PT. GEOLAND QUATRO TECHNOLAB</t>
  </si>
  <si>
    <t>ALAMAT</t>
  </si>
  <si>
    <t>JL.</t>
  </si>
  <si>
    <t>KOTA-PROVINSI</t>
  </si>
  <si>
    <t>Kab. Bandung - JAWA BARAT</t>
  </si>
  <si>
    <t>PIC</t>
  </si>
  <si>
    <t>TLP</t>
  </si>
  <si>
    <t>NOMOR PO</t>
  </si>
  <si>
    <t>PO-GQT-001</t>
  </si>
  <si>
    <t>TGL PO</t>
  </si>
  <si>
    <t>NO. URUT PO</t>
  </si>
  <si>
    <t>TAHUN</t>
  </si>
  <si>
    <t>TGL KEDATANGAN SAMPEL</t>
  </si>
  <si>
    <t>NO. BA PENERIMAAN SAMPEL</t>
  </si>
  <si>
    <t>NOMOR LAPORAN</t>
  </si>
  <si>
    <t>23/MGS/53/II/2026</t>
  </si>
  <si>
    <t>REVISI</t>
  </si>
  <si>
    <t>R0</t>
  </si>
  <si>
    <t>TGL LAPORAN</t>
  </si>
  <si>
    <t>JENIS PENGUJIAN /TEST PERFORMED</t>
  </si>
  <si>
    <t>NO.</t>
  </si>
  <si>
    <t>SAMPLE ID</t>
  </si>
  <si>
    <t>JENIS SAMPLE</t>
  </si>
  <si>
    <t>KODE SAMPEL</t>
  </si>
  <si>
    <t>HOLE ID</t>
  </si>
  <si>
    <t>SAMPEL No.</t>
  </si>
  <si>
    <t>LAB ID</t>
  </si>
  <si>
    <t>DEPTH (m)</t>
  </si>
  <si>
    <t>SPESIFIC GRAVITY</t>
  </si>
  <si>
    <t>MOISTURE CONTENT</t>
  </si>
  <si>
    <t>UNIT WEIGHT</t>
  </si>
  <si>
    <t>ATTENBERG LIMIT</t>
  </si>
  <si>
    <t>SIEVE ANALYSIS</t>
  </si>
  <si>
    <t>SIEVE &amp;HIDROMETER</t>
  </si>
  <si>
    <t>COMPACTION</t>
  </si>
  <si>
    <t>PERMEABILTY</t>
  </si>
  <si>
    <t>CONSOLIDATION</t>
  </si>
  <si>
    <t>UCT</t>
  </si>
  <si>
    <t>DIRECT SHEAR</t>
  </si>
  <si>
    <t>TRIAXIAL</t>
  </si>
  <si>
    <t>CBR LAB.</t>
  </si>
  <si>
    <t>SHRINGKAGE LIMIT</t>
  </si>
  <si>
    <t>SWELLING PRESSURE</t>
  </si>
  <si>
    <t xml:space="preserve">INTERVAL </t>
  </si>
  <si>
    <t>Depth fr.</t>
  </si>
  <si>
    <t>Depth to</t>
  </si>
  <si>
    <t>STD. PROCTOR</t>
  </si>
  <si>
    <t>MODIF. PROCTOR</t>
  </si>
  <si>
    <t>DS-UU</t>
  </si>
  <si>
    <t>DS-CU</t>
  </si>
  <si>
    <t>DS - CD</t>
  </si>
  <si>
    <t>DS - RESIDUAL</t>
  </si>
  <si>
    <t>DS CD-RESIDUAL</t>
  </si>
  <si>
    <t>TRIAXIAL UU</t>
  </si>
  <si>
    <t>TRIAXIAL CU-M</t>
  </si>
  <si>
    <t>TRIAXIAL CU-N</t>
  </si>
  <si>
    <t>TRIAXIAL CD</t>
  </si>
  <si>
    <t>CBR UNSOAKED</t>
  </si>
  <si>
    <t>CBR-SOAKED</t>
  </si>
  <si>
    <t>No</t>
  </si>
  <si>
    <t>J</t>
  </si>
  <si>
    <t>SNI</t>
  </si>
  <si>
    <t>DS</t>
  </si>
  <si>
    <t>BH-04R1</t>
  </si>
  <si>
    <t>SPT 15</t>
  </si>
  <si>
    <t>Sieve analysis &amp; Hydrometer</t>
  </si>
  <si>
    <t>3423:2008</t>
  </si>
  <si>
    <t>UDS</t>
  </si>
  <si>
    <t>BH-03-R</t>
  </si>
  <si>
    <t>SPT 01</t>
  </si>
  <si>
    <t>Analisi Ayakan</t>
  </si>
  <si>
    <t>BS</t>
  </si>
  <si>
    <t>BH-07-R</t>
  </si>
  <si>
    <t>SPT-01</t>
  </si>
  <si>
    <t>Hidrometer</t>
  </si>
  <si>
    <t>CS</t>
  </si>
  <si>
    <t>SPT 03</t>
  </si>
  <si>
    <t>Spesific gravity/Uji berat Jenis</t>
  </si>
  <si>
    <t>1964:2008</t>
  </si>
  <si>
    <t>BH-06-R2</t>
  </si>
  <si>
    <t>Moisture Content/Uji kadar air</t>
  </si>
  <si>
    <t>1965:2008</t>
  </si>
  <si>
    <t xml:space="preserve">Atterberg Limit </t>
  </si>
  <si>
    <t>UDS 01</t>
  </si>
  <si>
    <t>-     Uji Batas Plastis dan Indeks Plastisitas</t>
  </si>
  <si>
    <t>1966:2008</t>
  </si>
  <si>
    <t>BH-05-R</t>
  </si>
  <si>
    <t>-     Uji Batas Batas Cair</t>
  </si>
  <si>
    <t>1967:2008</t>
  </si>
  <si>
    <t>Unit Weight/Uji berat isi tanah</t>
  </si>
  <si>
    <t>03-3637-1994</t>
  </si>
  <si>
    <t>UDS 04</t>
  </si>
  <si>
    <t>Uji Triaxial</t>
  </si>
  <si>
    <t>-      Triaxial UU</t>
  </si>
  <si>
    <t>4813:2015</t>
  </si>
  <si>
    <t>-      Triaxial CU</t>
  </si>
  <si>
    <t>2455 : 2015</t>
  </si>
  <si>
    <t>UDS 02</t>
  </si>
  <si>
    <t>-      Triaxial CD</t>
  </si>
  <si>
    <t>DS 01</t>
  </si>
  <si>
    <t>Unconfined CompressionTest (UCS)/Uji Kuat Tekan Bebas</t>
  </si>
  <si>
    <t>3638:2012</t>
  </si>
  <si>
    <t>DS 04</t>
  </si>
  <si>
    <t>Direct shear/Uji Kuat Geser Langsung</t>
  </si>
  <si>
    <t>Direct shear UU</t>
  </si>
  <si>
    <t>3420:2016</t>
  </si>
  <si>
    <t>Direct shear CU</t>
  </si>
  <si>
    <t>2813 : 2008</t>
  </si>
  <si>
    <t>DS 02</t>
  </si>
  <si>
    <t>Direct shear CD</t>
  </si>
  <si>
    <t>2813:2008</t>
  </si>
  <si>
    <t>Direct shear Residual</t>
  </si>
  <si>
    <t>Direct shear CD- Residual</t>
  </si>
  <si>
    <t>SPOT 01</t>
  </si>
  <si>
    <t>01</t>
  </si>
  <si>
    <t>Consolidation Test/Uji Konsolidasi</t>
  </si>
  <si>
    <t>2812:2011</t>
  </si>
  <si>
    <t>SPOT 02</t>
  </si>
  <si>
    <t>Compaction :</t>
  </si>
  <si>
    <t>SPOT 03</t>
  </si>
  <si>
    <t>-      Compaction Standard Proctor/Uji Kepadatan Ringan</t>
  </si>
  <si>
    <t>1742:2008</t>
  </si>
  <si>
    <t>SPOT 04</t>
  </si>
  <si>
    <t>-      Compaction Modified Proctor/Uji Kepadatan Berat</t>
  </si>
  <si>
    <t>1743:2008</t>
  </si>
  <si>
    <t>SPOT 05</t>
  </si>
  <si>
    <t>CBR Lab :</t>
  </si>
  <si>
    <t>-      CBR Soaked</t>
  </si>
  <si>
    <t>1744:2012</t>
  </si>
  <si>
    <t>-      CBR Unsoaked</t>
  </si>
  <si>
    <t>Permeability/Uji Kelulusan Air dengan metoda Falling head</t>
  </si>
  <si>
    <t>03-6870-2002</t>
  </si>
  <si>
    <t>Swelling Pressure/Uji Tekanan Ekspansi</t>
  </si>
  <si>
    <t>6424:2008</t>
  </si>
  <si>
    <t>Shrinkage Limit/Uji Batas Susut Tanah</t>
  </si>
  <si>
    <t>3422:2008</t>
  </si>
  <si>
    <t>Physical Properties</t>
  </si>
  <si>
    <t>Direct Shear</t>
  </si>
  <si>
    <t>Jumlah contoh diterima / Total samples received</t>
  </si>
  <si>
    <t>LABORATORIUM MEKANIKA TANAH
PT. MINEARTH GEO SOLUTION
REKAPITULASI HASIL PENGUJIAN / TEST RESULT SUMMARY</t>
  </si>
  <si>
    <t>Identitas</t>
  </si>
  <si>
    <t>Classification</t>
  </si>
  <si>
    <t>Compaction</t>
  </si>
  <si>
    <t>Perm. &amp; Consolidation</t>
  </si>
  <si>
    <t>Triaxial</t>
  </si>
  <si>
    <t>CBR Lab.</t>
  </si>
  <si>
    <t>No.</t>
  </si>
  <si>
    <t>Lab. ID</t>
  </si>
  <si>
    <t>Sample Code</t>
  </si>
  <si>
    <t>Depth (m)</t>
  </si>
  <si>
    <t>w (%)</t>
  </si>
  <si>
    <t>Gs</t>
  </si>
  <si>
    <t>γ (t/m³)</t>
  </si>
  <si>
    <t>LL</t>
  </si>
  <si>
    <t>PL</t>
  </si>
  <si>
    <t>PI</t>
  </si>
  <si>
    <t>USCS</t>
  </si>
  <si>
    <t>Clay</t>
  </si>
  <si>
    <t>Silt</t>
  </si>
  <si>
    <t>Sand</t>
  </si>
  <si>
    <t>Gravel</t>
  </si>
  <si>
    <t>γd max</t>
  </si>
  <si>
    <t>OMC</t>
  </si>
  <si>
    <t>k</t>
  </si>
  <si>
    <t>Cc</t>
  </si>
  <si>
    <t>Cv</t>
  </si>
  <si>
    <t>qu</t>
  </si>
  <si>
    <t>φUU</t>
  </si>
  <si>
    <t>cUU</t>
  </si>
  <si>
    <t>φCD</t>
  </si>
  <si>
    <t>cCD</t>
  </si>
  <si>
    <t>φres</t>
  </si>
  <si>
    <t>cres</t>
  </si>
  <si>
    <t>φCU</t>
  </si>
  <si>
    <t>cCU</t>
  </si>
  <si>
    <t>CBR Unsoaked</t>
  </si>
  <si>
    <t>CBR Soaked</t>
  </si>
  <si>
    <t>Swelling</t>
  </si>
  <si>
    <t>REKAPITULASI CONTOH / SAMPLE RECAPITULATION</t>
  </si>
  <si>
    <t>Jumlah contoh komposit / Total composite samples</t>
  </si>
  <si>
    <t>Jumlah contoh diuji / Total samples tested</t>
  </si>
  <si>
    <t>Jumlah LHU diterbitkan / Reports issued</t>
  </si>
  <si>
    <t>Jumlah LHU internal / Internal reports</t>
  </si>
  <si>
    <t>Catatan/Note:
1. NP = Non Plastic
2. ND = Not Determined
3. Jumlah contoh yang diuji dapat berbeda dengan jumlah contoh yang diterima karena adanya preparasi contoh komposit.</t>
  </si>
  <si>
    <t>LL (%)</t>
  </si>
  <si>
    <t>PL (%)</t>
  </si>
  <si>
    <t>PI (%)</t>
  </si>
  <si>
    <t>SL (%)</t>
  </si>
  <si>
    <t>Clay (%)</t>
  </si>
  <si>
    <t>Silt (%)</t>
  </si>
  <si>
    <t>Sand (%)</t>
  </si>
  <si>
    <t>Gravel (%)</t>
  </si>
  <si>
    <t>Sample ID</t>
  </si>
  <si>
    <t>GRAIN SIZE ANALYSIS</t>
  </si>
  <si>
    <t>Material Description</t>
  </si>
  <si>
    <t>e₀</t>
  </si>
  <si>
    <t>Pc</t>
  </si>
  <si>
    <t>Cr</t>
  </si>
  <si>
    <t>Swelling Pressure</t>
  </si>
  <si>
    <t>PARAMETER KUAT GESER</t>
  </si>
  <si>
    <t>SHEAR STRENGTH PARAMETERS</t>
  </si>
  <si>
    <t>SUMMARY PP</t>
  </si>
  <si>
    <t>SAMPLE TYPE</t>
  </si>
  <si>
    <t>SUMMARY OF SHEAR STRENGTH</t>
  </si>
  <si>
    <t>SUMMARY OF COMPRESSION</t>
  </si>
  <si>
    <t>SUMMARY OF COMPACTION &amp; CBR</t>
  </si>
  <si>
    <t>RINGKASAN SAMPEL / SAMPLE SUMMARY</t>
  </si>
  <si>
    <t>Sampel Diterima / Samples Received</t>
  </si>
  <si>
    <t>Sampel Individual Diuji / Individual Samples Tested</t>
  </si>
  <si>
    <t>Sampel Komposit Diuji / Composite Samples Tested</t>
  </si>
  <si>
    <t>Total Sampel Diuji / Total Samples Tested</t>
  </si>
  <si>
    <t>RINGKASAN KELOMPOK PENGUJIAN / TEST GROUP SUMMARY</t>
  </si>
  <si>
    <t>Kelompok Pengujian / Test Group</t>
  </si>
  <si>
    <t>Shear Strength</t>
  </si>
  <si>
    <t>Compaction &amp; CBR</t>
  </si>
  <si>
    <t>Consolidation &amp; Permeability</t>
  </si>
  <si>
    <t>Ringkasan Sampel</t>
  </si>
  <si>
    <t>Jumlah</t>
  </si>
  <si>
    <t>Sampel Tidak Diuji / Samples Not Tested</t>
  </si>
  <si>
    <t>Jumlah Sampel Diuji / Number of SamplesTested</t>
  </si>
  <si>
    <t>Jumlah Sampel Diuji / Number of Samples Tested</t>
  </si>
  <si>
    <t>SUMMARY OF CONSOLIDATION &amp; PERMEABILTY</t>
  </si>
  <si>
    <t>LABORATORIUM MEKANIKA TANAH DAN BATUAN</t>
  </si>
  <si>
    <t>RINGKASAN EKSEKUTIF / EXECUTIVE SUMMARY</t>
  </si>
  <si>
    <t>Summary ini merupakan ringkasan hasil pengujian yang disusun berdasarkan Laporan Hasil Uji (LHU) terkait. Apabila terdapat perbedaan interpretasi, maka data dan informasi yang tercantum dalam LHU yang bersangkutan menjadi acuan utama./ This summary presents a compilation of test results derived from the corresponding Test Reports (LHU). In the event of any discrepancy in interpretation, the data and information stated in the respective Test Report shall prevail.</t>
  </si>
  <si>
    <t>RINGKASAN KELOMPOK SIFAT FISIK DAN KLASIFIKASI</t>
  </si>
  <si>
    <t>SUMMARY OF PHYSICAL PROPERTIES AND CLASSIFICATION TEST GROUP</t>
  </si>
  <si>
    <t>Summary ini merupakan ringkasan hasil pengujian yang disusun berdasarkan Laporan Hasil Uji (LHU) terkait. Metode dan standar pengujian yang digunakan mengacu pada SNI atau standar lain yang tercantum dalam LHU masing-masing. Untuk informasi lengkap mengenai metode, standar, data, dan hasil pengujian, mengacu pada LHU yang bersangkutan. Apabila terdapat perbedaan data atau interpretasi, maka informasi yang tercantum dalam LHU yang bersangkutan menjadi acuan utama.</t>
  </si>
  <si>
    <t>This summary presents a compilation of test results derived from the corresponding Test Reports (LHU). The test methods and standards applied refer to the SNI or other standards specified in each respective Test Report. For complete information regarding test methods, standards, data, and test results, refer to the corresponding Test Report. In the event of any discrepancy in data or interpretation, the information stated in the respective Test Report shall prevail.</t>
  </si>
  <si>
    <t>KETERANGAN /REMARK</t>
  </si>
  <si>
    <t>KETERANGAN / REMARK</t>
  </si>
  <si>
    <r>
      <t>PT. TERRA</t>
    </r>
    <r>
      <rPr>
        <b/>
        <sz val="14"/>
        <color rgb="FFFF0000"/>
        <rFont val="Arial"/>
        <family val="2"/>
      </rPr>
      <t>FORMA</t>
    </r>
    <r>
      <rPr>
        <b/>
        <sz val="14"/>
        <color theme="4" tint="-0.249977111117893"/>
        <rFont val="Arial"/>
        <family val="2"/>
      </rPr>
      <t xml:space="preserve"> GEOTEKNIK INDONESIA</t>
    </r>
  </si>
  <si>
    <t>Tgl Revisi / Revision date</t>
  </si>
  <si>
    <t>Nomor Laporan  / Report Number</t>
  </si>
  <si>
    <t xml:space="preserve">Revisi / Revision </t>
  </si>
  <si>
    <t>Tgl Laporan / Report Date</t>
  </si>
  <si>
    <t xml:space="preserve">Halaman /Pages </t>
  </si>
  <si>
    <t>PELAPORAN HASIL UJI</t>
  </si>
  <si>
    <t>PELAPORAN SUMMARY HASIL UJI</t>
  </si>
  <si>
    <r>
      <t xml:space="preserve">IDENTITAS KLIEN / </t>
    </r>
    <r>
      <rPr>
        <b/>
        <i/>
        <sz val="10"/>
        <color theme="0"/>
        <rFont val="Arial"/>
        <family val="2"/>
      </rPr>
      <t>CLIENT INFORMATION</t>
    </r>
  </si>
  <si>
    <r>
      <t>Klien /</t>
    </r>
    <r>
      <rPr>
        <i/>
        <sz val="9"/>
        <color theme="1"/>
        <rFont val="Arial"/>
        <family val="2"/>
      </rPr>
      <t xml:space="preserve"> Client  </t>
    </r>
    <r>
      <rPr>
        <sz val="9"/>
        <color theme="1"/>
        <rFont val="Arial"/>
        <family val="2"/>
      </rPr>
      <t xml:space="preserve">                </t>
    </r>
  </si>
  <si>
    <r>
      <t xml:space="preserve">Alamat / </t>
    </r>
    <r>
      <rPr>
        <i/>
        <sz val="9"/>
        <color theme="1"/>
        <rFont val="Arial"/>
        <family val="2"/>
      </rPr>
      <t>Address</t>
    </r>
    <r>
      <rPr>
        <sz val="9"/>
        <color theme="1"/>
        <rFont val="Arial"/>
        <family val="2"/>
      </rPr>
      <t xml:space="preserve">          </t>
    </r>
  </si>
  <si>
    <t>No. PO / PO Number</t>
  </si>
  <si>
    <t>-</t>
  </si>
  <si>
    <t>DIPERSIAPKAN OLEH / PREPARED BY</t>
  </si>
  <si>
    <t>Tgl / Date</t>
  </si>
  <si>
    <t>DISETUJUI OLEH / APPROVED BY</t>
  </si>
  <si>
    <t>KOORDINATOR MUTU</t>
  </si>
  <si>
    <t>KA. LABORATORIUM</t>
  </si>
  <si>
    <t>DS-CD</t>
  </si>
  <si>
    <t>DS Residual</t>
  </si>
  <si>
    <t>DS-CD Residual</t>
  </si>
  <si>
    <t>TRX-UU</t>
  </si>
  <si>
    <t>TRX-CU</t>
  </si>
  <si>
    <t>TRX-CD</t>
  </si>
  <si>
    <t>Cu</t>
  </si>
  <si>
    <t>φuu</t>
  </si>
  <si>
    <t>cuu</t>
  </si>
  <si>
    <t>φcu</t>
  </si>
  <si>
    <t>ccu</t>
  </si>
  <si>
    <t>φ'cd</t>
  </si>
  <si>
    <t>c'cd</t>
  </si>
  <si>
    <t>φr</t>
  </si>
  <si>
    <t>cr</t>
  </si>
  <si>
    <t>φ'r</t>
  </si>
  <si>
    <t>c'r</t>
  </si>
  <si>
    <t>c'cu</t>
  </si>
  <si>
    <t>φ'cu</t>
  </si>
  <si>
    <t>kPa</t>
  </si>
  <si>
    <t>°</t>
  </si>
  <si>
    <t>SAMPLE ID.</t>
  </si>
  <si>
    <t>LAB. ID</t>
  </si>
  <si>
    <t>c uu</t>
  </si>
  <si>
    <t>φ uu</t>
  </si>
  <si>
    <t>Composit group</t>
  </si>
  <si>
    <t>TGL REVISI</t>
  </si>
  <si>
    <t>QMS/SUM-001/VI/2026</t>
  </si>
  <si>
    <t>SHRINKAGE LIMIT</t>
  </si>
  <si>
    <t>γw (g/cm³)</t>
  </si>
  <si>
    <t>γd (g/cm³)</t>
  </si>
  <si>
    <t>" GROUND TRUTH THROUGH TESTING"</t>
  </si>
  <si>
    <t>TEST REPORT SUMMARY</t>
  </si>
  <si>
    <t xml:space="preserve">Spesial Request </t>
  </si>
  <si>
    <t>SPECIIAL REQUEST</t>
  </si>
  <si>
    <t>SCAN FOR VERIFICATION</t>
  </si>
  <si>
    <t>Initial Void Ratio</t>
  </si>
  <si>
    <t>Preconsolidation Pressure</t>
  </si>
  <si>
    <t>Compression Index</t>
  </si>
  <si>
    <t>Recompression Index</t>
  </si>
  <si>
    <t>Corrected Permeability (20°C)</t>
  </si>
  <si>
    <t>Swelling Potential</t>
  </si>
  <si>
    <t>k20</t>
  </si>
  <si>
    <t>Ps</t>
  </si>
  <si>
    <t>SP</t>
  </si>
  <si>
    <t>cm/s</t>
  </si>
  <si>
    <t>%</t>
  </si>
  <si>
    <t>RINGKASAN HASIL UJI KONSOLIDASI, PERMEABILITAS DAN SWELLING PRESSURE</t>
  </si>
  <si>
    <t>CONSOLIDATION, PERMEABILITY AND SWELLING PRESSURE TEST SUMMARY</t>
  </si>
  <si>
    <t>Standard Proctor</t>
  </si>
  <si>
    <t>Modified Proctor</t>
  </si>
  <si>
    <t>MDD</t>
  </si>
  <si>
    <t>Density</t>
  </si>
  <si>
    <t>CBR</t>
  </si>
  <si>
    <t>g/cm³</t>
  </si>
  <si>
    <t>%MDD</t>
  </si>
  <si>
    <t>RINGKASAN HASIL UJI KOMPAKSI DAN CBR</t>
  </si>
  <si>
    <t>COMPACTION AND CBR TEST SUMMARY</t>
  </si>
  <si>
    <t>INTERVAL DEPTH</t>
  </si>
  <si>
    <t>DEPTH INTERVAL</t>
  </si>
  <si>
    <t>Permeability</t>
  </si>
  <si>
    <t>PERMEABILITY</t>
  </si>
  <si>
    <r>
      <t>PT. TERRA</t>
    </r>
    <r>
      <rPr>
        <b/>
        <sz val="18"/>
        <color rgb="FFFF0000"/>
        <rFont val="Arial"/>
        <family val="2"/>
      </rPr>
      <t>FORMA</t>
    </r>
    <r>
      <rPr>
        <b/>
        <sz val="18"/>
        <color theme="4" tint="-0.249977111117893"/>
        <rFont val="Arial"/>
        <family val="2"/>
      </rPr>
      <t xml:space="preserve"> GEOTEKNIK INDONESIA</t>
    </r>
  </si>
  <si>
    <t>CALIFORNIA BEARING RATIO</t>
  </si>
  <si>
    <r>
      <t>PT. TERRA</t>
    </r>
    <r>
      <rPr>
        <b/>
        <sz val="12"/>
        <color rgb="FFFF0000"/>
        <rFont val="Arial"/>
        <family val="2"/>
      </rPr>
      <t>FORMA</t>
    </r>
    <r>
      <rPr>
        <b/>
        <sz val="12"/>
        <color theme="4" tint="-0.249977111117893"/>
        <rFont val="Arial"/>
        <family val="2"/>
      </rPr>
      <t xml:space="preserve"> GEOTEKNIK INDONESIA</t>
    </r>
  </si>
  <si>
    <t>CVP Test Summary</t>
  </si>
  <si>
    <t>STR TEST  SUMMARY</t>
  </si>
  <si>
    <t>PHYS TEST  SUMMARY</t>
  </si>
  <si>
    <t>COM TEST  SUMMARY</t>
  </si>
  <si>
    <r>
      <t>PT. TERRA</t>
    </r>
    <r>
      <rPr>
        <b/>
        <sz val="14"/>
        <color rgb="FFFF0000"/>
        <rFont val="Aptos Narrow"/>
        <family val="2"/>
        <scheme val="minor"/>
      </rPr>
      <t>FORMA</t>
    </r>
    <r>
      <rPr>
        <b/>
        <sz val="14"/>
        <color theme="4" tint="-0.249977111117893"/>
        <rFont val="Aptos Narrow"/>
        <family val="2"/>
        <scheme val="minor"/>
      </rPr>
      <t xml:space="preserve"> GEOTEKNIK INDONESIA</t>
    </r>
  </si>
  <si>
    <t xml:space="preserve">EXEC </t>
  </si>
  <si>
    <t xml:space="preserve"> TEST RESULT SUMMARY</t>
  </si>
  <si>
    <t>=======================================================================</t>
  </si>
  <si>
    <t>LAB.ID</t>
  </si>
  <si>
    <t>No. PO</t>
  </si>
  <si>
    <t>PSD</t>
  </si>
  <si>
    <t>AS</t>
  </si>
  <si>
    <t>SH</t>
  </si>
  <si>
    <t>PP</t>
  </si>
  <si>
    <t>QC V2-01 PRELIMINARY CROSSEVALUATION MATRIX</t>
  </si>
  <si>
    <t>Spesial Request  Note</t>
  </si>
  <si>
    <t>QC INCLUDED</t>
  </si>
  <si>
    <t>OVERALL QC-V1</t>
  </si>
  <si>
    <t>READY FOR QC-V2</t>
  </si>
  <si>
    <t>QC V2-02  TREND AND OUTLIER ANALYSIS</t>
  </si>
  <si>
    <t>evaluation Depth</t>
  </si>
  <si>
    <t>MID DEPTH</t>
  </si>
  <si>
    <t>Interval depth</t>
  </si>
  <si>
    <t>Interval Depth</t>
  </si>
  <si>
    <t>Statistical Summary</t>
  </si>
  <si>
    <t>N</t>
  </si>
  <si>
    <t>Mean</t>
  </si>
  <si>
    <t>Median</t>
  </si>
  <si>
    <t>Min</t>
  </si>
  <si>
    <t>Max</t>
  </si>
  <si>
    <t>Range</t>
  </si>
  <si>
    <t>Q1</t>
  </si>
  <si>
    <t>Q3</t>
  </si>
  <si>
    <t>IQR</t>
  </si>
  <si>
    <t>LOWER FENCE</t>
  </si>
  <si>
    <t>UPPER FENCE</t>
  </si>
  <si>
    <t>UPPEr</t>
  </si>
  <si>
    <t>Lower</t>
  </si>
  <si>
    <t>Relative Difference (RD%)</t>
  </si>
  <si>
    <t>Distribution Category</t>
  </si>
  <si>
    <t>Distribution Remarks</t>
  </si>
  <si>
    <t>STATISTICAL ALERT</t>
  </si>
  <si>
    <t>Above UPPER FENCE Count</t>
  </si>
  <si>
    <t>Below LOWER FENCE Count</t>
  </si>
  <si>
    <t xml:space="preserve"> Upper watch</t>
  </si>
  <si>
    <t>Lower  Watch</t>
  </si>
  <si>
    <t>Upper watch Count</t>
  </si>
  <si>
    <t>Lower  Watch Count</t>
  </si>
  <si>
    <t>OVERALL STATISTICAL  ALERT</t>
  </si>
  <si>
    <t>OVERALL STATISTICAL  STATUS</t>
  </si>
  <si>
    <t>PASS</t>
  </si>
  <si>
    <t>Kode Megaskopis</t>
  </si>
  <si>
    <t>Deskripsi</t>
  </si>
  <si>
    <t>USCS yang Sesuai</t>
  </si>
  <si>
    <t>Status</t>
  </si>
  <si>
    <t>Keterangan</t>
  </si>
  <si>
    <t>CL</t>
  </si>
  <si>
    <t>Sangat sesuai</t>
  </si>
  <si>
    <t>CI*</t>
  </si>
  <si>
    <t>Bila menggunakan klasifikasi intermediate (opsional)</t>
  </si>
  <si>
    <t>CH</t>
  </si>
  <si>
    <t>REVIEW</t>
  </si>
  <si>
    <t>Plastisitas lebih tinggi dari deskripsi awal</t>
  </si>
  <si>
    <t>ML</t>
  </si>
  <si>
    <t>Periksa kandungan lanau</t>
  </si>
  <si>
    <t>MH</t>
  </si>
  <si>
    <t>Periksa plastisitas dan kandungan lanau</t>
  </si>
  <si>
    <t>SC</t>
  </si>
  <si>
    <t>Periksa kadar pasir</t>
  </si>
  <si>
    <t>SM</t>
  </si>
  <si>
    <t>Periksa hasil GSA</t>
  </si>
  <si>
    <t>SW/SP/GW/GP</t>
  </si>
  <si>
    <t>REANALYZE</t>
  </si>
  <si>
    <t>Sangat tidak sesuai</t>
  </si>
  <si>
    <t>CLS</t>
  </si>
  <si>
    <t>Sandy Clay</t>
  </si>
  <si>
    <t>Bila fraksi pasir lebih sedikit</t>
  </si>
  <si>
    <t>CL-ML</t>
  </si>
  <si>
    <t>Periksa PI dan fines</t>
  </si>
  <si>
    <t>Periksa plastisitas</t>
  </si>
  <si>
    <t>SW/SP</t>
  </si>
  <si>
    <t>Tidak sesuai</t>
  </si>
  <si>
    <t>CSL</t>
  </si>
  <si>
    <t>Silty Clay</t>
  </si>
  <si>
    <t>Masih sesuai</t>
  </si>
  <si>
    <t>Periksa PI</t>
  </si>
  <si>
    <t>Periksa LL</t>
  </si>
  <si>
    <t>Periksa GSA</t>
  </si>
  <si>
    <t>CLG</t>
  </si>
  <si>
    <t>Gravelly Clay</t>
  </si>
  <si>
    <t>GC</t>
  </si>
  <si>
    <t>Bila gravel sedikit</t>
  </si>
  <si>
    <t>Periksa fraksi pasir</t>
  </si>
  <si>
    <t>GW/GP</t>
  </si>
  <si>
    <t>Periksa kadar fines</t>
  </si>
  <si>
    <t>SD</t>
  </si>
  <si>
    <t>SW</t>
  </si>
  <si>
    <t>Ada fines berlanau</t>
  </si>
  <si>
    <t>Ada fines berlempung</t>
  </si>
  <si>
    <t>Kandungan gravel tinggi</t>
  </si>
  <si>
    <t>CL/CH/ML/MH</t>
  </si>
  <si>
    <t>SDC</t>
  </si>
  <si>
    <t>Clayey Sand</t>
  </si>
  <si>
    <t>SM-SC</t>
  </si>
  <si>
    <t>SW-SC</t>
  </si>
  <si>
    <t>Periksa gradasi</t>
  </si>
  <si>
    <t>Clay dominan</t>
  </si>
  <si>
    <t>SDS</t>
  </si>
  <si>
    <t>Silty Sand</t>
  </si>
  <si>
    <t>SP-SM</t>
  </si>
  <si>
    <t>Periksa fines</t>
  </si>
  <si>
    <t>SDG</t>
  </si>
  <si>
    <t>Gravelly Sand</t>
  </si>
  <si>
    <t>Gravel sedikit</t>
  </si>
  <si>
    <t>GW</t>
  </si>
  <si>
    <t>Gravel dominan</t>
  </si>
  <si>
    <t>GP</t>
  </si>
  <si>
    <t>GC/GM</t>
  </si>
  <si>
    <t>Fines meningkat</t>
  </si>
  <si>
    <t>SLT</t>
  </si>
  <si>
    <t>Plastisitas tinggi</t>
  </si>
  <si>
    <t>Clay lebih dominan</t>
  </si>
  <si>
    <t>SLC</t>
  </si>
  <si>
    <t>Clayey Silt</t>
  </si>
  <si>
    <t>Clay meningkat</t>
  </si>
  <si>
    <t>SLS</t>
  </si>
  <si>
    <t>Sandy Silt</t>
  </si>
  <si>
    <t>GR</t>
  </si>
  <si>
    <t>GM</t>
  </si>
  <si>
    <t>Gravel tidak dominan</t>
  </si>
  <si>
    <t>CL/CH</t>
  </si>
  <si>
    <t>*CI (Clay of Intermediate Plasticity) tidak termasuk simbol USCS standar ASTM D2487. Jika laboratorium hanya menggunakan simbol USCS standar, baris tersebut dapat diabaikan.</t>
  </si>
  <si>
    <t>USCS CLASSIFICATION</t>
  </si>
  <si>
    <t>ATB</t>
  </si>
  <si>
    <t>GSA</t>
  </si>
  <si>
    <t>SL</t>
  </si>
  <si>
    <t>OVERALL STRENGTH QC-V1</t>
  </si>
  <si>
    <t>OVERALL COPMPRESSION QC-V1</t>
  </si>
  <si>
    <t>OVERALL CMP-CBR QC-V1</t>
  </si>
  <si>
    <t>OVERALL INDEX QC-V1</t>
  </si>
  <si>
    <t>OVERALL STATUS QC-V1</t>
  </si>
  <si>
    <t>STD.PROCTOR</t>
  </si>
  <si>
    <t>MOD. PROCTOR</t>
  </si>
  <si>
    <t>SOAKED</t>
  </si>
  <si>
    <t>UNSOAKED</t>
  </si>
  <si>
    <t>IP</t>
  </si>
  <si>
    <t>MATERIAL IDENTITY EVALUATION</t>
  </si>
  <si>
    <t>EVAL.IP</t>
  </si>
  <si>
    <t>EVAL.ATB</t>
  </si>
  <si>
    <t>EVAL. GSA</t>
  </si>
  <si>
    <t>EVAL.SL</t>
  </si>
  <si>
    <t>OVERAL PP MIE</t>
  </si>
  <si>
    <t>MATERIAL IDENTITY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</si>
</sst>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 * &quot;:&quot;"/>
    <numFmt numFmtId="165" formatCode="[$-421]dd\ mmmm\ yyyy;@"/>
    <numFmt numFmtId="166" formatCode="dd/mm/yyyy;@"/>
    <numFmt numFmtId="167" formatCode="0.000"/>
    <numFmt numFmtId="168" formatCode="0.0000"/>
  </numFmts>
  <fonts count="87" x14ac:knownFonts="1">
    <font>
      <sz val="11"/>
      <color theme="1"/>
      <name val="Aptos Narrow"/>
      <family val="2"/>
      <scheme val="minor"/>
    </font>
    <font>
      <b/>
      <sz val="18"/>
      <color theme="4" tint="-0.249977111117893"/>
      <name val="Arial"/>
      <family val="2"/>
    </font>
    <font>
      <b/>
      <sz val="12"/>
      <color theme="2" tint="-0.499984740745262"/>
      <name val="Arial"/>
      <family val="2"/>
    </font>
    <font>
      <sz val="12"/>
      <color theme="1"/>
      <name val="Aptos Narrow"/>
      <family val="2"/>
      <scheme val="minor"/>
    </font>
    <font>
      <sz val="11"/>
      <color theme="1"/>
      <name val="Arial"/>
      <family val="2"/>
    </font>
    <font>
      <b/>
      <sz val="14"/>
      <color theme="1"/>
      <name val="Arial"/>
      <family val="2"/>
    </font>
    <font>
      <sz val="12"/>
      <color theme="1"/>
      <name val="Arial"/>
      <family val="2"/>
    </font>
    <font>
      <b/>
      <sz val="10"/>
      <color theme="1"/>
      <name val="Arial"/>
      <family val="2"/>
    </font>
    <font>
      <b/>
      <sz val="12"/>
      <color theme="1"/>
      <name val="Aptos Narrow"/>
      <family val="2"/>
      <scheme val="minor"/>
    </font>
    <font>
      <sz val="14"/>
      <color theme="1"/>
      <name val="Arial"/>
      <family val="2"/>
    </font>
    <font>
      <sz val="16"/>
      <color theme="1"/>
      <name val="Arial"/>
      <family val="2"/>
    </font>
    <font>
      <sz val="10"/>
      <color theme="1"/>
      <name val="Arial"/>
      <family val="2"/>
    </font>
    <font>
      <sz val="11"/>
      <color theme="3" tint="0.79998168889431442"/>
      <name val="Arial"/>
      <family val="2"/>
    </font>
    <font>
      <sz val="8"/>
      <name val="Arial"/>
      <family val="2"/>
    </font>
    <font>
      <sz val="11"/>
      <name val="Arial"/>
      <family val="2"/>
    </font>
    <font>
      <sz val="11"/>
      <color theme="0"/>
      <name val="Arial"/>
      <family val="2"/>
    </font>
    <font>
      <b/>
      <sz val="11"/>
      <name val="Calibri"/>
      <family val="2"/>
    </font>
    <font>
      <b/>
      <sz val="14"/>
      <name val="Calibri"/>
      <family val="2"/>
    </font>
    <font>
      <b/>
      <sz val="8"/>
      <color rgb="FFFFFFFF"/>
      <name val="Arial"/>
      <family val="2"/>
    </font>
    <font>
      <sz val="8"/>
      <color theme="1"/>
      <name val="Arial"/>
      <family val="2"/>
    </font>
    <font>
      <b/>
      <sz val="11"/>
      <color rgb="FFFFFFFF"/>
      <name val="Calibri"/>
      <family val="2"/>
    </font>
    <font>
      <sz val="6"/>
      <color theme="1"/>
      <name val="Arial"/>
      <family val="2"/>
    </font>
    <font>
      <sz val="6"/>
      <name val="Arial"/>
      <family val="2"/>
    </font>
    <font>
      <b/>
      <sz val="11"/>
      <color theme="1"/>
      <name val="Aptos Narrow"/>
      <family val="2"/>
      <scheme val="minor"/>
    </font>
    <font>
      <b/>
      <sz val="11"/>
      <color theme="1"/>
      <name val="Arial"/>
      <family val="2"/>
    </font>
    <font>
      <sz val="9"/>
      <color theme="1"/>
      <name val="Aptos Narrow"/>
      <family val="2"/>
      <scheme val="minor"/>
    </font>
    <font>
      <b/>
      <sz val="8"/>
      <name val="Arial"/>
      <family val="2"/>
    </font>
    <font>
      <sz val="11"/>
      <color theme="0"/>
      <name val="Aptos Narrow"/>
      <family val="2"/>
      <scheme val="minor"/>
    </font>
    <font>
      <b/>
      <sz val="9"/>
      <color theme="1"/>
      <name val="Arial"/>
      <family val="2"/>
    </font>
    <font>
      <b/>
      <sz val="7"/>
      <color theme="1"/>
      <name val="Arial"/>
      <family val="2"/>
    </font>
    <font>
      <b/>
      <sz val="18"/>
      <color theme="1"/>
      <name val="Arial"/>
      <family val="2"/>
    </font>
    <font>
      <b/>
      <sz val="10"/>
      <name val="Arial"/>
      <family val="2"/>
    </font>
    <font>
      <sz val="11"/>
      <name val="Aptos Narrow"/>
      <family val="2"/>
      <scheme val="minor"/>
    </font>
    <font>
      <b/>
      <sz val="8"/>
      <color theme="2" tint="-0.499984740745262"/>
      <name val="Arial"/>
      <family val="2"/>
    </font>
    <font>
      <b/>
      <sz val="8"/>
      <color theme="1"/>
      <name val="Arial"/>
      <family val="2"/>
    </font>
    <font>
      <i/>
      <sz val="11"/>
      <color theme="1"/>
      <name val="Aptos Narrow"/>
      <family val="2"/>
      <scheme val="minor"/>
    </font>
    <font>
      <sz val="9"/>
      <name val="Arial"/>
      <family val="2"/>
    </font>
    <font>
      <b/>
      <sz val="14"/>
      <color theme="4" tint="-0.249977111117893"/>
      <name val="Arial"/>
      <family val="2"/>
    </font>
    <font>
      <b/>
      <sz val="14"/>
      <color rgb="FFFF0000"/>
      <name val="Arial"/>
      <family val="2"/>
    </font>
    <font>
      <sz val="14"/>
      <color theme="1"/>
      <name val="Aptos Narrow"/>
      <family val="2"/>
      <scheme val="minor"/>
    </font>
    <font>
      <b/>
      <sz val="14"/>
      <color theme="2" tint="-0.499984740745262"/>
      <name val="Arial"/>
      <family val="2"/>
    </font>
    <font>
      <b/>
      <sz val="9"/>
      <color theme="0"/>
      <name val="Arial"/>
      <family val="2"/>
    </font>
    <font>
      <sz val="9"/>
      <color theme="1"/>
      <name val="Arial"/>
      <family val="2"/>
    </font>
    <font>
      <b/>
      <sz val="10"/>
      <color theme="0"/>
      <name val="Arial"/>
      <family val="2"/>
    </font>
    <font>
      <b/>
      <i/>
      <sz val="10"/>
      <color theme="0"/>
      <name val="Arial"/>
      <family val="2"/>
    </font>
    <font>
      <sz val="10"/>
      <color theme="0"/>
      <name val="Arial"/>
      <family val="2"/>
    </font>
    <font>
      <i/>
      <sz val="9"/>
      <color theme="1"/>
      <name val="Arial"/>
      <family val="2"/>
    </font>
    <font>
      <b/>
      <sz val="10"/>
      <color rgb="FFFFFFFF"/>
      <name val="Arial"/>
      <family val="2"/>
    </font>
    <font>
      <b/>
      <sz val="16"/>
      <color theme="4" tint="-0.249977111117893"/>
      <name val="Arial"/>
      <family val="2"/>
    </font>
    <font>
      <b/>
      <sz val="14"/>
      <color theme="3" tint="0.249977111117893"/>
      <name val="Arial"/>
      <family val="2"/>
    </font>
    <font>
      <b/>
      <sz val="9"/>
      <color theme="2" tint="-0.499984740745262"/>
      <name val="Arial"/>
      <family val="2"/>
    </font>
    <font>
      <i/>
      <sz val="10"/>
      <color theme="1"/>
      <name val="Arial"/>
      <family val="2"/>
    </font>
    <font>
      <i/>
      <sz val="8"/>
      <color theme="1"/>
      <name val="Arial"/>
      <family val="2"/>
    </font>
    <font>
      <sz val="8"/>
      <color rgb="FFFF0000"/>
      <name val="Arial"/>
      <family val="2"/>
    </font>
    <font>
      <b/>
      <sz val="11"/>
      <color theme="4" tint="-0.499984740745262"/>
      <name val="Aptos Narrow"/>
      <family val="2"/>
      <scheme val="minor"/>
    </font>
    <font>
      <i/>
      <sz val="9"/>
      <color theme="3" tint="9.9978637043366805E-2"/>
      <name val="Arial"/>
      <family val="2"/>
    </font>
    <font>
      <b/>
      <sz val="11"/>
      <color theme="0"/>
      <name val="Aptos Narrow"/>
      <family val="2"/>
      <scheme val="minor"/>
    </font>
    <font>
      <b/>
      <sz val="8"/>
      <color theme="0"/>
      <name val="Arial"/>
      <family val="2"/>
    </font>
    <font>
      <i/>
      <sz val="9"/>
      <color theme="4" tint="-0.499984740745262"/>
      <name val="Arial"/>
      <family val="2"/>
    </font>
    <font>
      <b/>
      <sz val="9"/>
      <color theme="4" tint="-0.499984740745262"/>
      <name val="Arial"/>
      <family val="2"/>
    </font>
    <font>
      <sz val="8"/>
      <color theme="0"/>
      <name val="Arial"/>
      <family val="2"/>
    </font>
    <font>
      <b/>
      <sz val="18"/>
      <color rgb="FFFF0000"/>
      <name val="Arial"/>
      <family val="2"/>
    </font>
    <font>
      <b/>
      <sz val="12"/>
      <color theme="4" tint="-0.249977111117893"/>
      <name val="Arial"/>
      <family val="2"/>
    </font>
    <font>
      <b/>
      <sz val="12"/>
      <color rgb="FFFF0000"/>
      <name val="Arial"/>
      <family val="2"/>
    </font>
    <font>
      <b/>
      <sz val="14"/>
      <color theme="4" tint="-0.249977111117893"/>
      <name val="Aptos Narrow"/>
      <family val="2"/>
      <scheme val="minor"/>
    </font>
    <font>
      <b/>
      <sz val="14"/>
      <color rgb="FFFF0000"/>
      <name val="Aptos Narrow"/>
      <family val="2"/>
      <scheme val="minor"/>
    </font>
    <font>
      <b/>
      <sz val="10"/>
      <name val="Aptos Narrow"/>
      <family val="2"/>
      <scheme val="minor"/>
    </font>
    <font>
      <sz val="10"/>
      <color theme="1"/>
      <name val="Aptos Narrow"/>
      <family val="2"/>
      <scheme val="minor"/>
    </font>
    <font>
      <b/>
      <sz val="18"/>
      <color theme="4" tint="-0.249977111117893"/>
      <name val="Aptos Narrow"/>
      <family val="2"/>
      <scheme val="minor"/>
    </font>
    <font>
      <i/>
      <sz val="8"/>
      <color theme="1"/>
      <name val="Aptos Narrow"/>
      <family val="2"/>
      <scheme val="minor"/>
    </font>
    <font>
      <b/>
      <sz val="12"/>
      <color theme="2" tint="-0.499984740745262"/>
      <name val="Aptos Narrow"/>
      <family val="2"/>
      <scheme val="minor"/>
    </font>
    <font>
      <b/>
      <sz val="16"/>
      <color theme="4" tint="-0.249977111117893"/>
      <name val="Aptos Narrow"/>
      <family val="2"/>
      <scheme val="minor"/>
    </font>
    <font>
      <b/>
      <sz val="14"/>
      <color theme="2" tint="-0.499984740745262"/>
      <name val="Aptos Narrow"/>
      <family val="2"/>
      <scheme val="minor"/>
    </font>
    <font>
      <sz val="9"/>
      <name val="Aptos Narrow"/>
      <family val="2"/>
      <scheme val="minor"/>
    </font>
    <font>
      <b/>
      <sz val="9"/>
      <color theme="2" tint="-0.499984740745262"/>
      <name val="Aptos Narrow"/>
      <family val="2"/>
      <scheme val="minor"/>
    </font>
    <font>
      <b/>
      <sz val="14"/>
      <color theme="3" tint="0.249977111117893"/>
      <name val="Aptos Narrow"/>
      <family val="2"/>
      <scheme val="minor"/>
    </font>
    <font>
      <i/>
      <sz val="10"/>
      <color theme="1"/>
      <name val="Aptos Narrow"/>
      <family val="2"/>
      <scheme val="minor"/>
    </font>
    <font>
      <b/>
      <sz val="8"/>
      <color theme="1"/>
      <name val="Aptos Narrow"/>
      <family val="2"/>
      <scheme val="minor"/>
    </font>
    <font>
      <b/>
      <sz val="14"/>
      <color theme="1"/>
      <name val="Aptos Narrow"/>
      <family val="2"/>
      <scheme val="minor"/>
    </font>
    <font>
      <sz val="8"/>
      <color theme="1"/>
      <name val="Aptos Narrow"/>
      <family val="2"/>
      <scheme val="minor"/>
    </font>
    <font>
      <sz val="8"/>
      <color rgb="FFFF0000"/>
      <name val="Aptos Narrow"/>
      <family val="2"/>
      <scheme val="minor"/>
    </font>
    <font>
      <i/>
      <sz val="9"/>
      <color theme="4" tint="-0.499984740745262"/>
      <name val="Aptos Narrow"/>
      <family val="2"/>
      <scheme val="minor"/>
    </font>
    <font>
      <b/>
      <sz val="9"/>
      <color theme="4" tint="-0.499984740745262"/>
      <name val="Aptos Narrow"/>
      <family val="2"/>
      <scheme val="minor"/>
    </font>
    <font>
      <i/>
      <sz val="9"/>
      <color theme="1"/>
      <name val="Aptos Narrow"/>
      <family val="2"/>
      <scheme val="minor"/>
    </font>
    <font>
      <sz val="9"/>
      <color theme="0"/>
      <name val="Aptos Narrow"/>
      <family val="2"/>
      <scheme val="minor"/>
    </font>
    <font>
      <b/>
      <sz val="10"/>
      <color theme="1"/>
      <name val="Aptos Narrow"/>
      <family val="2"/>
      <scheme val="minor"/>
    </font>
    <font>
      <sz val="16"/>
      <color theme="0"/>
      <name val="Aptos Narrow"/>
      <family val="2"/>
      <scheme val="minor"/>
    </font>
  </fonts>
  <fills count="43">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1F4E78"/>
      </patternFill>
    </fill>
    <fill>
      <patternFill patternType="solid">
        <fgColor rgb="FFD9EAD3"/>
      </patternFill>
    </fill>
    <fill>
      <patternFill patternType="solid">
        <fgColor theme="3" tint="0.249977111117893"/>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499984740745262"/>
        <bgColor indexed="64"/>
      </patternFill>
    </fill>
    <fill>
      <patternFill patternType="solid">
        <fgColor theme="4" tint="-0.249977111117893"/>
        <bgColor indexed="64"/>
      </patternFill>
    </fill>
    <fill>
      <patternFill patternType="solid">
        <fgColor theme="3" tint="0.89999084444715716"/>
        <bgColor indexed="64"/>
      </patternFill>
    </fill>
    <fill>
      <patternFill patternType="solid">
        <fgColor theme="4" tint="0.39997558519241921"/>
        <bgColor indexed="64"/>
      </patternFill>
    </fill>
    <fill>
      <patternFill patternType="solid">
        <fgColor theme="3" tint="9.9978637043366805E-2"/>
        <bgColor indexed="64"/>
      </patternFill>
    </fill>
    <fill>
      <patternFill patternType="solid">
        <fgColor theme="4" tint="0.59999389629810485"/>
        <bgColor indexed="64"/>
      </patternFill>
    </fill>
    <fill>
      <patternFill patternType="solid">
        <fgColor rgb="FFFF0000"/>
        <bgColor indexed="64"/>
      </patternFill>
    </fill>
    <fill>
      <patternFill patternType="solid">
        <fgColor theme="4" tint="-0.499984740745262"/>
        <bgColor indexed="64"/>
      </patternFill>
    </fill>
    <fill>
      <patternFill patternType="solid">
        <fgColor theme="8" tint="-0.499984740745262"/>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6" tint="-0.249977111117893"/>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3" tint="0.49998474074526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theme="5"/>
        <bgColor indexed="64"/>
      </patternFill>
    </fill>
    <fill>
      <patternFill patternType="solid">
        <fgColor theme="2" tint="-0.749992370372631"/>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0"/>
        <bgColor indexed="64"/>
      </patternFill>
    </fill>
  </fills>
  <borders count="49">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top/>
      <bottom/>
      <diagonal/>
    </border>
    <border>
      <left style="thin">
        <color theme="2" tint="-0.249977111117893"/>
      </left>
      <right style="thin">
        <color theme="2" tint="-0.249977111117893"/>
      </right>
      <top/>
      <bottom/>
      <diagonal/>
    </border>
    <border>
      <left style="thin">
        <color theme="2" tint="-0.249977111117893"/>
      </left>
      <right style="thin">
        <color theme="2" tint="-0.249977111117893"/>
      </right>
      <top/>
      <bottom style="thin">
        <color theme="2" tint="-0.249977111117893"/>
      </bottom>
      <diagonal/>
    </border>
    <border>
      <left/>
      <right style="thin">
        <color theme="2" tint="-0.249977111117893"/>
      </right>
      <top/>
      <bottom/>
      <diagonal/>
    </border>
    <border>
      <left style="thin">
        <color theme="2" tint="-0.249977111117893"/>
      </left>
      <right/>
      <top style="thin">
        <color theme="2" tint="-0.249977111117893"/>
      </top>
      <bottom style="thin">
        <color theme="2" tint="-0.249977111117893"/>
      </bottom>
      <diagonal/>
    </border>
    <border>
      <left style="thin">
        <color theme="8" tint="0.39997558519241921"/>
      </left>
      <right style="thin">
        <color theme="8" tint="0.39997558519241921"/>
      </right>
      <top style="thin">
        <color theme="8" tint="0.39997558519241921"/>
      </top>
      <bottom style="thin">
        <color theme="8" tint="0.39997558519241921"/>
      </bottom>
      <diagonal/>
    </border>
    <border>
      <left style="thin">
        <color indexed="64"/>
      </left>
      <right style="thin">
        <color indexed="64"/>
      </right>
      <top style="thin">
        <color indexed="64"/>
      </top>
      <bottom style="thin">
        <color indexed="64"/>
      </bottom>
      <diagonal/>
    </border>
    <border>
      <left style="thin">
        <color theme="3" tint="9.9978637043366805E-2"/>
      </left>
      <right/>
      <top/>
      <bottom/>
      <diagonal/>
    </border>
    <border>
      <left style="thin">
        <color theme="3" tint="9.9978637043366805E-2"/>
      </left>
      <right/>
      <top/>
      <bottom style="thin">
        <color theme="3" tint="9.9978637043366805E-2"/>
      </bottom>
      <diagonal/>
    </border>
    <border>
      <left/>
      <right/>
      <top/>
      <bottom style="thin">
        <color theme="3" tint="9.9978637043366805E-2"/>
      </bottom>
      <diagonal/>
    </border>
    <border>
      <left style="thin">
        <color theme="3" tint="9.9978637043366805E-2"/>
      </left>
      <right style="thin">
        <color theme="3" tint="9.9978637043366805E-2"/>
      </right>
      <top style="thin">
        <color theme="3" tint="9.9978637043366805E-2"/>
      </top>
      <bottom style="thin">
        <color theme="3" tint="9.9978637043366805E-2"/>
      </bottom>
      <diagonal/>
    </border>
    <border>
      <left style="thin">
        <color theme="3" tint="9.9978637043366805E-2"/>
      </left>
      <right/>
      <top style="thin">
        <color theme="3" tint="9.9978637043366805E-2"/>
      </top>
      <bottom/>
      <diagonal/>
    </border>
    <border>
      <left/>
      <right/>
      <top style="thin">
        <color theme="3" tint="9.9978637043366805E-2"/>
      </top>
      <bottom/>
      <diagonal/>
    </border>
    <border>
      <left/>
      <right style="thin">
        <color theme="3" tint="9.9978637043366805E-2"/>
      </right>
      <top style="thin">
        <color theme="3" tint="9.9978637043366805E-2"/>
      </top>
      <bottom/>
      <diagonal/>
    </border>
    <border>
      <left/>
      <right style="thin">
        <color theme="3" tint="9.9978637043366805E-2"/>
      </right>
      <top/>
      <bottom/>
      <diagonal/>
    </border>
    <border>
      <left/>
      <right style="thin">
        <color theme="3" tint="9.9978637043366805E-2"/>
      </right>
      <top/>
      <bottom style="thin">
        <color theme="3" tint="9.9978637043366805E-2"/>
      </bottom>
      <diagonal/>
    </border>
    <border>
      <left style="thin">
        <color theme="3" tint="9.9978637043366805E-2"/>
      </left>
      <right style="thin">
        <color theme="3" tint="9.9978637043366805E-2"/>
      </right>
      <top style="thin">
        <color theme="3" tint="9.9978637043366805E-2"/>
      </top>
      <bottom/>
      <diagonal/>
    </border>
    <border>
      <left style="thin">
        <color theme="3" tint="9.9978637043366805E-2"/>
      </left>
      <right style="thin">
        <color theme="3" tint="9.9978637043366805E-2"/>
      </right>
      <top/>
      <bottom style="thin">
        <color theme="3" tint="9.9978637043366805E-2"/>
      </bottom>
      <diagonal/>
    </border>
    <border>
      <left/>
      <right/>
      <top style="thin">
        <color theme="3" tint="9.9978637043366805E-2"/>
      </top>
      <bottom style="thin">
        <color theme="3" tint="9.9978637043366805E-2"/>
      </bottom>
      <diagonal/>
    </border>
    <border>
      <left/>
      <right/>
      <top/>
      <bottom style="thin">
        <color indexed="64"/>
      </bottom>
      <diagonal/>
    </border>
    <border>
      <left/>
      <right style="thin">
        <color theme="0"/>
      </right>
      <top/>
      <bottom/>
      <diagonal/>
    </border>
    <border>
      <left style="thin">
        <color theme="0"/>
      </left>
      <right style="thin">
        <color theme="0"/>
      </right>
      <top/>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1" tint="0.249977111117893"/>
      </right>
      <top/>
      <bottom/>
      <diagonal/>
    </border>
    <border>
      <left style="thin">
        <color theme="1" tint="0.249977111117893"/>
      </left>
      <right/>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style="thin">
        <color theme="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theme="0"/>
      </top>
      <bottom/>
      <diagonal/>
    </border>
    <border>
      <left/>
      <right style="thin">
        <color theme="0"/>
      </right>
      <top/>
      <bottom style="thin">
        <color indexed="64"/>
      </bottom>
      <diagonal/>
    </border>
    <border>
      <left style="thin">
        <color indexed="64"/>
      </left>
      <right/>
      <top/>
      <bottom/>
      <diagonal/>
    </border>
  </borders>
  <cellStyleXfs count="2">
    <xf numFmtId="0" fontId="0" fillId="0" borderId="0"/>
    <xf numFmtId="0" fontId="3" fillId="0" borderId="0"/>
  </cellStyleXfs>
  <cellXfs count="460">
    <xf numFmtId="0" fontId="0" fillId="0" borderId="0" xfId="0"/>
    <xf numFmtId="0" fontId="1" fillId="0" borderId="0" xfId="0" applyFont="1"/>
    <xf numFmtId="0" fontId="2" fillId="0" borderId="0" xfId="0" applyFont="1"/>
    <xf numFmtId="0" fontId="4" fillId="0" borderId="0" xfId="1" applyFont="1" applyAlignment="1">
      <alignment vertical="center"/>
    </xf>
    <xf numFmtId="0" fontId="6" fillId="0" borderId="0" xfId="1" applyFont="1" applyAlignment="1">
      <alignment vertical="center"/>
    </xf>
    <xf numFmtId="0" fontId="5" fillId="0" borderId="0" xfId="1" applyFont="1" applyAlignment="1">
      <alignment vertical="center"/>
    </xf>
    <xf numFmtId="0" fontId="6" fillId="0" borderId="0" xfId="1" quotePrefix="1" applyFont="1" applyAlignment="1">
      <alignment vertical="center"/>
    </xf>
    <xf numFmtId="0" fontId="8" fillId="0" borderId="0" xfId="1" applyFont="1"/>
    <xf numFmtId="0" fontId="3" fillId="0" borderId="0" xfId="1"/>
    <xf numFmtId="165" fontId="6" fillId="0" borderId="0" xfId="1" applyNumberFormat="1" applyFont="1" applyAlignment="1">
      <alignment horizontal="left" vertical="center"/>
    </xf>
    <xf numFmtId="164" fontId="5" fillId="0" borderId="0" xfId="1" applyNumberFormat="1" applyFont="1"/>
    <xf numFmtId="164" fontId="4" fillId="0" borderId="0" xfId="1" applyNumberFormat="1" applyFont="1"/>
    <xf numFmtId="0" fontId="9" fillId="0" borderId="0" xfId="1" applyFont="1" applyAlignment="1">
      <alignment vertical="center"/>
    </xf>
    <xf numFmtId="0" fontId="4" fillId="0" borderId="0" xfId="1" applyFont="1" applyAlignment="1">
      <alignment horizontal="center" textRotation="90"/>
    </xf>
    <xf numFmtId="0" fontId="4" fillId="0" borderId="0" xfId="1" applyFont="1" applyAlignment="1">
      <alignment horizontal="center" vertical="center"/>
    </xf>
    <xf numFmtId="0" fontId="4" fillId="0" borderId="0" xfId="1" applyFont="1" applyAlignment="1">
      <alignment horizontal="center" vertical="center" textRotation="90"/>
    </xf>
    <xf numFmtId="0" fontId="7" fillId="0" borderId="0" xfId="1" applyFont="1" applyAlignment="1">
      <alignment horizontal="center" vertical="center" wrapText="1"/>
    </xf>
    <xf numFmtId="0" fontId="11" fillId="0" borderId="0" xfId="1" applyFont="1" applyAlignment="1">
      <alignment horizontal="center" vertical="center" wrapText="1"/>
    </xf>
    <xf numFmtId="0" fontId="4" fillId="0" borderId="6" xfId="1" applyFont="1" applyBorder="1" applyAlignment="1">
      <alignment vertical="center"/>
    </xf>
    <xf numFmtId="0" fontId="4" fillId="0" borderId="3" xfId="1" applyFont="1" applyBorder="1" applyAlignment="1">
      <alignment horizontal="center" textRotation="90"/>
    </xf>
    <xf numFmtId="0" fontId="12" fillId="0" borderId="0" xfId="1" applyFont="1" applyAlignment="1">
      <alignment vertical="center"/>
    </xf>
    <xf numFmtId="0" fontId="6" fillId="0" borderId="1" xfId="1" applyFont="1" applyBorder="1" applyAlignment="1">
      <alignment horizontal="center" vertical="center"/>
    </xf>
    <xf numFmtId="0" fontId="6" fillId="0" borderId="1" xfId="1" applyFont="1" applyBorder="1" applyAlignment="1">
      <alignment horizontal="left" vertical="center"/>
    </xf>
    <xf numFmtId="0" fontId="6" fillId="0" borderId="1" xfId="1" applyFont="1" applyBorder="1" applyAlignment="1">
      <alignment vertical="center"/>
    </xf>
    <xf numFmtId="0" fontId="6" fillId="0" borderId="1" xfId="1" quotePrefix="1" applyFont="1" applyBorder="1" applyAlignment="1">
      <alignment vertical="center"/>
    </xf>
    <xf numFmtId="2" fontId="6" fillId="0" borderId="7" xfId="1" applyNumberFormat="1" applyFont="1" applyBorder="1" applyAlignment="1">
      <alignment vertical="center"/>
    </xf>
    <xf numFmtId="2" fontId="6" fillId="0" borderId="0" xfId="1" applyNumberFormat="1" applyFont="1" applyAlignment="1">
      <alignment vertical="center"/>
    </xf>
    <xf numFmtId="0" fontId="13" fillId="3" borderId="8" xfId="1" applyFont="1" applyFill="1" applyBorder="1" applyAlignment="1">
      <alignment horizontal="center" vertical="center"/>
    </xf>
    <xf numFmtId="0" fontId="13" fillId="0" borderId="8" xfId="1" applyFont="1" applyBorder="1" applyAlignment="1">
      <alignment horizontal="center" vertical="center"/>
    </xf>
    <xf numFmtId="0" fontId="11" fillId="0" borderId="0" xfId="1" applyFont="1" applyAlignment="1">
      <alignment vertical="center" wrapText="1"/>
    </xf>
    <xf numFmtId="0" fontId="11" fillId="0" borderId="0" xfId="1" applyFont="1" applyAlignment="1">
      <alignment horizontal="right" vertical="center" wrapText="1"/>
    </xf>
    <xf numFmtId="0" fontId="6" fillId="4" borderId="1" xfId="1" applyFont="1" applyFill="1" applyBorder="1" applyAlignment="1">
      <alignment horizontal="center" vertical="center"/>
    </xf>
    <xf numFmtId="0" fontId="6" fillId="4" borderId="1" xfId="1" applyFont="1" applyFill="1" applyBorder="1" applyAlignment="1">
      <alignment vertical="center"/>
    </xf>
    <xf numFmtId="2" fontId="6" fillId="4" borderId="1" xfId="1" applyNumberFormat="1" applyFont="1" applyFill="1" applyBorder="1" applyAlignment="1">
      <alignment vertical="center"/>
    </xf>
    <xf numFmtId="2" fontId="6" fillId="4" borderId="7" xfId="1" applyNumberFormat="1" applyFont="1" applyFill="1" applyBorder="1" applyAlignment="1">
      <alignment vertical="center"/>
    </xf>
    <xf numFmtId="0" fontId="6" fillId="4" borderId="7" xfId="1" applyFont="1" applyFill="1" applyBorder="1" applyAlignment="1">
      <alignment vertical="center"/>
    </xf>
    <xf numFmtId="0" fontId="6" fillId="0" borderId="7" xfId="1" applyFont="1" applyBorder="1" applyAlignment="1">
      <alignment vertical="center"/>
    </xf>
    <xf numFmtId="0" fontId="6" fillId="0" borderId="0" xfId="1" applyFont="1" applyAlignment="1">
      <alignment horizontal="center" vertical="center"/>
    </xf>
    <xf numFmtId="0" fontId="14" fillId="0" borderId="8" xfId="1" applyFont="1" applyBorder="1" applyAlignment="1">
      <alignment horizontal="center" vertical="center"/>
    </xf>
    <xf numFmtId="0" fontId="14" fillId="0" borderId="0" xfId="1" applyFont="1" applyAlignment="1">
      <alignment horizontal="center" vertical="center"/>
    </xf>
    <xf numFmtId="0" fontId="15" fillId="0" borderId="0" xfId="1" applyFont="1" applyAlignment="1">
      <alignment horizontal="center" vertical="center"/>
    </xf>
    <xf numFmtId="0" fontId="14" fillId="0" borderId="0" xfId="1" applyFont="1" applyAlignment="1">
      <alignment vertical="center"/>
    </xf>
    <xf numFmtId="0" fontId="16" fillId="0" borderId="0" xfId="0" applyFont="1"/>
    <xf numFmtId="0" fontId="18" fillId="5" borderId="9" xfId="0" applyFont="1" applyFill="1" applyBorder="1" applyAlignment="1">
      <alignment horizontal="center"/>
    </xf>
    <xf numFmtId="0" fontId="19" fillId="0" borderId="9" xfId="0" applyFont="1" applyBorder="1"/>
    <xf numFmtId="0" fontId="19" fillId="0" borderId="0" xfId="0" applyFont="1"/>
    <xf numFmtId="0" fontId="0" fillId="0" borderId="9" xfId="0" applyBorder="1"/>
    <xf numFmtId="0" fontId="22" fillId="6" borderId="9" xfId="0" applyFont="1" applyFill="1" applyBorder="1" applyAlignment="1">
      <alignment horizontal="center" vertical="center" wrapText="1"/>
    </xf>
    <xf numFmtId="0" fontId="21" fillId="0" borderId="0" xfId="0" applyFont="1" applyAlignment="1">
      <alignment vertical="center"/>
    </xf>
    <xf numFmtId="0" fontId="16" fillId="0" borderId="0" xfId="0" applyFont="1" applyAlignment="1">
      <alignment vertical="center" wrapText="1"/>
    </xf>
    <xf numFmtId="0" fontId="17" fillId="0" borderId="0" xfId="0" applyFont="1" applyAlignment="1">
      <alignment vertical="center"/>
    </xf>
    <xf numFmtId="0" fontId="13" fillId="0" borderId="0" xfId="1" applyFont="1" applyAlignment="1">
      <alignment horizontal="center" vertical="center"/>
    </xf>
    <xf numFmtId="0" fontId="25" fillId="0" borderId="0" xfId="0" applyFont="1"/>
    <xf numFmtId="0" fontId="0" fillId="7" borderId="0" xfId="0" applyFill="1"/>
    <xf numFmtId="0" fontId="4" fillId="0" borderId="0" xfId="1" applyFont="1" applyAlignment="1">
      <alignment vertical="center" textRotation="90"/>
    </xf>
    <xf numFmtId="0" fontId="4" fillId="0" borderId="0" xfId="1" applyFont="1" applyAlignment="1">
      <alignment textRotation="90"/>
    </xf>
    <xf numFmtId="0" fontId="24" fillId="0" borderId="0" xfId="0" applyFont="1" applyAlignment="1">
      <alignment vertical="center"/>
    </xf>
    <xf numFmtId="0" fontId="24" fillId="0" borderId="0" xfId="0" applyFont="1" applyAlignment="1">
      <alignment vertical="center" wrapText="1"/>
    </xf>
    <xf numFmtId="0" fontId="4" fillId="0" borderId="0" xfId="0" applyFont="1" applyAlignment="1">
      <alignment textRotation="90"/>
    </xf>
    <xf numFmtId="0" fontId="4" fillId="0" borderId="0" xfId="0" applyFont="1" applyAlignment="1">
      <alignment vertical="center" textRotation="90"/>
    </xf>
    <xf numFmtId="0" fontId="4" fillId="0" borderId="0" xfId="0" applyFont="1" applyAlignment="1">
      <alignment vertical="center"/>
    </xf>
    <xf numFmtId="0" fontId="0" fillId="0" borderId="0" xfId="0" applyAlignment="1">
      <alignment wrapText="1"/>
    </xf>
    <xf numFmtId="0" fontId="22" fillId="0" borderId="0" xfId="0" applyFont="1" applyAlignment="1">
      <alignment vertical="center" wrapText="1"/>
    </xf>
    <xf numFmtId="0" fontId="19" fillId="0" borderId="0" xfId="0" applyFont="1" applyAlignment="1">
      <alignment horizontal="center" vertical="center"/>
    </xf>
    <xf numFmtId="0" fontId="19" fillId="0" borderId="0" xfId="0" applyFont="1" applyAlignment="1">
      <alignment vertical="center"/>
    </xf>
    <xf numFmtId="0" fontId="33" fillId="0" borderId="0" xfId="0" applyFont="1" applyAlignment="1">
      <alignment vertical="center"/>
    </xf>
    <xf numFmtId="0" fontId="0" fillId="0" borderId="0" xfId="0" applyAlignment="1">
      <alignment vertical="center" wrapText="1"/>
    </xf>
    <xf numFmtId="164" fontId="5" fillId="0" borderId="0" xfId="1" applyNumberFormat="1" applyFont="1" applyAlignment="1">
      <alignment horizontal="left" vertical="center" indent="2"/>
    </xf>
    <xf numFmtId="0" fontId="14" fillId="0" borderId="0" xfId="1" applyFont="1" applyAlignment="1">
      <alignment horizontal="center" vertical="center" textRotation="90"/>
    </xf>
    <xf numFmtId="0" fontId="23" fillId="7" borderId="0" xfId="0" applyFont="1" applyFill="1" applyAlignment="1">
      <alignment vertical="center"/>
    </xf>
    <xf numFmtId="0" fontId="0" fillId="7" borderId="0" xfId="0" applyFill="1" applyAlignment="1">
      <alignment vertical="center" wrapText="1"/>
    </xf>
    <xf numFmtId="0" fontId="2" fillId="7" borderId="0" xfId="0" applyFont="1" applyFill="1"/>
    <xf numFmtId="0" fontId="37" fillId="0" borderId="0" xfId="0" applyFont="1"/>
    <xf numFmtId="0" fontId="0" fillId="0" borderId="10" xfId="0" applyBorder="1"/>
    <xf numFmtId="0" fontId="0" fillId="0" borderId="11" xfId="0" applyBorder="1"/>
    <xf numFmtId="0" fontId="0" fillId="0" borderId="12" xfId="0" applyBorder="1"/>
    <xf numFmtId="0" fontId="39" fillId="0" borderId="12" xfId="0" applyFont="1" applyBorder="1"/>
    <xf numFmtId="0" fontId="40" fillId="0" borderId="12" xfId="0" applyFont="1" applyBorder="1"/>
    <xf numFmtId="0" fontId="2" fillId="0" borderId="12" xfId="0" applyFont="1" applyBorder="1"/>
    <xf numFmtId="0" fontId="0" fillId="0" borderId="14" xfId="0" applyBorder="1"/>
    <xf numFmtId="0" fontId="0" fillId="0" borderId="15" xfId="0" applyBorder="1"/>
    <xf numFmtId="0" fontId="32" fillId="0" borderId="15" xfId="0" applyFont="1" applyBorder="1"/>
    <xf numFmtId="0" fontId="0" fillId="0" borderId="16" xfId="0" applyBorder="1"/>
    <xf numFmtId="0" fontId="0" fillId="0" borderId="17" xfId="0" applyBorder="1"/>
    <xf numFmtId="0" fontId="0" fillId="0" borderId="18" xfId="0" applyBorder="1"/>
    <xf numFmtId="0" fontId="2" fillId="0" borderId="15" xfId="0" applyFont="1" applyBorder="1"/>
    <xf numFmtId="0" fontId="20" fillId="0" borderId="0" xfId="0" applyFont="1" applyAlignment="1">
      <alignment horizontal="left"/>
    </xf>
    <xf numFmtId="0" fontId="47" fillId="0" borderId="0" xfId="0" applyFont="1" applyAlignment="1">
      <alignment horizontal="left" vertical="center"/>
    </xf>
    <xf numFmtId="0" fontId="27" fillId="0" borderId="0" xfId="0" applyFont="1"/>
    <xf numFmtId="0" fontId="45" fillId="0" borderId="0" xfId="0" applyFont="1" applyAlignment="1">
      <alignment vertical="top"/>
    </xf>
    <xf numFmtId="0" fontId="42" fillId="0" borderId="0" xfId="0" applyFont="1" applyAlignment="1">
      <alignment vertical="top"/>
    </xf>
    <xf numFmtId="0" fontId="36" fillId="0" borderId="0" xfId="0" applyFont="1" applyAlignment="1">
      <alignment vertical="top"/>
    </xf>
    <xf numFmtId="0" fontId="42" fillId="0" borderId="0" xfId="0" applyFont="1" applyAlignment="1">
      <alignment vertical="top" wrapText="1"/>
    </xf>
    <xf numFmtId="0" fontId="30" fillId="0" borderId="10" xfId="0" applyFont="1" applyBorder="1" applyAlignment="1">
      <alignment vertical="center"/>
    </xf>
    <xf numFmtId="0" fontId="30" fillId="0" borderId="0" xfId="0" applyFont="1" applyAlignment="1">
      <alignment vertical="center"/>
    </xf>
    <xf numFmtId="0" fontId="30" fillId="0" borderId="17" xfId="0" applyFont="1" applyBorder="1" applyAlignment="1">
      <alignment vertical="center"/>
    </xf>
    <xf numFmtId="0" fontId="0" fillId="0" borderId="21" xfId="0" applyBorder="1"/>
    <xf numFmtId="0" fontId="45" fillId="0" borderId="17" xfId="0" applyFont="1" applyBorder="1" applyAlignment="1">
      <alignment vertical="top"/>
    </xf>
    <xf numFmtId="0" fontId="36" fillId="0" borderId="17" xfId="0" applyFont="1" applyBorder="1" applyAlignment="1">
      <alignment vertical="top"/>
    </xf>
    <xf numFmtId="0" fontId="42" fillId="0" borderId="12" xfId="0" applyFont="1" applyBorder="1" applyAlignment="1">
      <alignment vertical="top"/>
    </xf>
    <xf numFmtId="0" fontId="36" fillId="0" borderId="12" xfId="0" applyFont="1" applyBorder="1" applyAlignment="1">
      <alignment vertical="top"/>
    </xf>
    <xf numFmtId="0" fontId="36" fillId="0" borderId="18" xfId="0" applyFont="1" applyBorder="1" applyAlignment="1">
      <alignment vertical="top"/>
    </xf>
    <xf numFmtId="0" fontId="1" fillId="0" borderId="0" xfId="0" applyFont="1" applyAlignment="1">
      <alignment vertical="center"/>
    </xf>
    <xf numFmtId="0" fontId="49" fillId="0" borderId="0" xfId="0" applyFont="1"/>
    <xf numFmtId="0" fontId="42" fillId="0" borderId="0" xfId="0" applyFont="1" applyAlignment="1">
      <alignment vertical="center"/>
    </xf>
    <xf numFmtId="0" fontId="50" fillId="0" borderId="0" xfId="0" applyFont="1" applyAlignment="1">
      <alignment vertical="center"/>
    </xf>
    <xf numFmtId="0" fontId="42" fillId="0" borderId="0" xfId="0" applyFont="1" applyAlignment="1">
      <alignment horizontal="center" vertical="center"/>
    </xf>
    <xf numFmtId="0" fontId="0" fillId="0" borderId="12" xfId="0" applyBorder="1" applyAlignment="1">
      <alignment vertical="center" wrapText="1"/>
    </xf>
    <xf numFmtId="0" fontId="19" fillId="0" borderId="0" xfId="0" applyFont="1" applyAlignment="1">
      <alignment horizontal="right" vertical="center"/>
    </xf>
    <xf numFmtId="0" fontId="0" fillId="17" borderId="0" xfId="0" applyFill="1"/>
    <xf numFmtId="0" fontId="2" fillId="17" borderId="0" xfId="0" applyFont="1" applyFill="1"/>
    <xf numFmtId="0" fontId="0" fillId="17" borderId="0" xfId="0" applyFill="1" applyAlignment="1">
      <alignment vertical="center" wrapText="1"/>
    </xf>
    <xf numFmtId="0" fontId="34" fillId="0" borderId="0" xfId="0" applyFont="1" applyAlignment="1">
      <alignment horizontal="center" vertical="center"/>
    </xf>
    <xf numFmtId="0" fontId="26" fillId="0" borderId="0" xfId="0" applyFont="1" applyAlignment="1">
      <alignment horizontal="center"/>
    </xf>
    <xf numFmtId="0" fontId="13" fillId="0" borderId="0" xfId="0" applyFont="1" applyAlignment="1">
      <alignment horizontal="center"/>
    </xf>
    <xf numFmtId="0" fontId="26" fillId="0" borderId="0" xfId="0" applyFont="1" applyAlignment="1">
      <alignment horizontal="center" vertical="center"/>
    </xf>
    <xf numFmtId="0" fontId="11" fillId="0" borderId="0" xfId="0" applyFont="1" applyAlignment="1">
      <alignment vertical="center" wrapText="1"/>
    </xf>
    <xf numFmtId="0" fontId="0" fillId="0" borderId="0" xfId="0" applyAlignment="1">
      <alignment vertical="center"/>
    </xf>
    <xf numFmtId="0" fontId="6" fillId="18" borderId="1" xfId="1" applyFont="1" applyFill="1" applyBorder="1" applyAlignment="1">
      <alignment horizontal="center" vertical="center"/>
    </xf>
    <xf numFmtId="0" fontId="6" fillId="18" borderId="1" xfId="1" applyFont="1" applyFill="1" applyBorder="1" applyAlignment="1">
      <alignment vertical="center"/>
    </xf>
    <xf numFmtId="2" fontId="6" fillId="18" borderId="7" xfId="1" applyNumberFormat="1" applyFont="1" applyFill="1" applyBorder="1" applyAlignment="1">
      <alignment vertical="center"/>
    </xf>
    <xf numFmtId="2" fontId="6" fillId="18" borderId="0" xfId="1" applyNumberFormat="1" applyFont="1" applyFill="1" applyAlignment="1">
      <alignment vertical="center"/>
    </xf>
    <xf numFmtId="0" fontId="19" fillId="0" borderId="0" xfId="0" applyFont="1" applyAlignment="1">
      <alignment horizontal="right" vertical="center" wrapText="1"/>
    </xf>
    <xf numFmtId="0" fontId="31" fillId="0" borderId="0" xfId="0" applyFont="1"/>
    <xf numFmtId="0" fontId="23" fillId="12" borderId="0" xfId="0" applyFont="1" applyFill="1" applyAlignment="1">
      <alignment vertical="center" wrapText="1"/>
    </xf>
    <xf numFmtId="0" fontId="7" fillId="0" borderId="12" xfId="0" applyFont="1" applyBorder="1" applyAlignment="1">
      <alignment vertical="center" wrapText="1"/>
    </xf>
    <xf numFmtId="0" fontId="35" fillId="0" borderId="0" xfId="0" applyFont="1" applyAlignment="1">
      <alignment vertical="top" wrapText="1"/>
    </xf>
    <xf numFmtId="0" fontId="51" fillId="0" borderId="0" xfId="0" applyFont="1"/>
    <xf numFmtId="165" fontId="6" fillId="0" borderId="0" xfId="1" applyNumberFormat="1" applyFont="1" applyAlignment="1">
      <alignment vertical="center"/>
    </xf>
    <xf numFmtId="0" fontId="36" fillId="0" borderId="0" xfId="0" applyFont="1"/>
    <xf numFmtId="0" fontId="50" fillId="0" borderId="0" xfId="0" applyFont="1"/>
    <xf numFmtId="0" fontId="52" fillId="0" borderId="0" xfId="0" applyFont="1" applyAlignment="1">
      <alignment vertical="center"/>
    </xf>
    <xf numFmtId="0" fontId="19" fillId="0" borderId="0" xfId="0" applyFont="1" applyAlignment="1">
      <alignment wrapText="1"/>
    </xf>
    <xf numFmtId="0" fontId="53" fillId="0" borderId="0" xfId="0" applyFont="1"/>
    <xf numFmtId="0" fontId="23" fillId="0" borderId="0" xfId="0" applyFont="1" applyAlignment="1">
      <alignment vertical="center" wrapText="1"/>
    </xf>
    <xf numFmtId="0" fontId="35" fillId="0" borderId="0" xfId="0" applyFont="1" applyAlignment="1">
      <alignment vertical="center" wrapText="1"/>
    </xf>
    <xf numFmtId="0" fontId="6" fillId="0" borderId="1" xfId="1" quotePrefix="1" applyFont="1" applyBorder="1" applyAlignment="1">
      <alignment horizontal="center" vertical="center"/>
    </xf>
    <xf numFmtId="0" fontId="0" fillId="0" borderId="0" xfId="0" applyAlignment="1">
      <alignment horizontal="left" wrapText="1"/>
    </xf>
    <xf numFmtId="0" fontId="34" fillId="21" borderId="0" xfId="0" applyFont="1" applyFill="1" applyAlignment="1">
      <alignment wrapText="1"/>
    </xf>
    <xf numFmtId="0" fontId="5" fillId="0" borderId="0" xfId="0" applyFont="1" applyAlignment="1">
      <alignment horizontal="center" vertical="center"/>
    </xf>
    <xf numFmtId="0" fontId="11" fillId="0" borderId="0" xfId="0" applyFont="1" applyAlignment="1">
      <alignment vertical="center"/>
    </xf>
    <xf numFmtId="0" fontId="48" fillId="0" borderId="0" xfId="0" applyFont="1" applyAlignment="1">
      <alignment vertical="center"/>
    </xf>
    <xf numFmtId="0" fontId="54" fillId="0" borderId="0" xfId="0" applyFont="1" applyAlignment="1">
      <alignment vertical="center" wrapText="1"/>
    </xf>
    <xf numFmtId="0" fontId="56" fillId="0" borderId="0" xfId="0" applyFont="1" applyAlignment="1">
      <alignment horizontal="center" vertical="center"/>
    </xf>
    <xf numFmtId="0" fontId="42" fillId="0" borderId="0" xfId="0" applyFont="1"/>
    <xf numFmtId="0" fontId="19" fillId="0" borderId="0" xfId="0" applyFont="1" applyAlignment="1">
      <alignment horizontal="left" vertical="center" wrapText="1" indent="1"/>
    </xf>
    <xf numFmtId="0" fontId="42" fillId="0" borderId="0" xfId="0" applyFont="1" applyAlignment="1">
      <alignment vertical="center" wrapText="1"/>
    </xf>
    <xf numFmtId="0" fontId="42" fillId="0" borderId="0" xfId="0" applyFont="1" applyAlignment="1">
      <alignment horizontal="right" vertical="center"/>
    </xf>
    <xf numFmtId="0" fontId="0" fillId="0" borderId="0" xfId="0" applyAlignment="1">
      <alignment horizontal="center" vertical="center"/>
    </xf>
    <xf numFmtId="166" fontId="36" fillId="0" borderId="0" xfId="0" applyNumberFormat="1" applyFont="1" applyAlignment="1">
      <alignment vertical="center"/>
    </xf>
    <xf numFmtId="0" fontId="42" fillId="0" borderId="0" xfId="0" applyFont="1" applyAlignment="1">
      <alignment horizontal="right" vertical="center" indent="1"/>
    </xf>
    <xf numFmtId="0" fontId="46" fillId="0" borderId="0" xfId="0" applyFont="1" applyAlignment="1">
      <alignment vertical="center" wrapText="1"/>
    </xf>
    <xf numFmtId="0" fontId="27" fillId="28" borderId="30" xfId="0" applyFont="1" applyFill="1" applyBorder="1" applyAlignment="1">
      <alignment horizontal="center" vertical="center" wrapText="1"/>
    </xf>
    <xf numFmtId="0" fontId="27" fillId="16" borderId="30" xfId="0" applyFont="1" applyFill="1" applyBorder="1" applyAlignment="1">
      <alignment horizontal="center" vertical="center" wrapText="1"/>
    </xf>
    <xf numFmtId="0" fontId="27" fillId="29" borderId="30" xfId="0" applyFont="1" applyFill="1" applyBorder="1" applyAlignment="1">
      <alignment horizontal="center" vertical="center" wrapText="1"/>
    </xf>
    <xf numFmtId="0" fontId="13" fillId="33" borderId="30" xfId="0" applyFont="1" applyFill="1" applyBorder="1" applyAlignment="1">
      <alignment horizontal="center" vertical="center"/>
    </xf>
    <xf numFmtId="0" fontId="13" fillId="18" borderId="30" xfId="0" applyFont="1" applyFill="1" applyBorder="1" applyAlignment="1">
      <alignment horizontal="center" vertical="center"/>
    </xf>
    <xf numFmtId="0" fontId="13" fillId="30" borderId="30" xfId="0" applyFont="1" applyFill="1" applyBorder="1" applyAlignment="1">
      <alignment horizontal="center" vertical="center"/>
    </xf>
    <xf numFmtId="0" fontId="13" fillId="9" borderId="30" xfId="0" applyFont="1" applyFill="1" applyBorder="1" applyAlignment="1">
      <alignment horizontal="center" vertical="center"/>
    </xf>
    <xf numFmtId="0" fontId="13" fillId="14" borderId="30" xfId="0" applyFont="1" applyFill="1" applyBorder="1" applyAlignment="1">
      <alignment horizontal="center" vertical="center"/>
    </xf>
    <xf numFmtId="0" fontId="13" fillId="34" borderId="30" xfId="0" applyFont="1" applyFill="1" applyBorder="1" applyAlignment="1">
      <alignment horizontal="center" vertical="center"/>
    </xf>
    <xf numFmtId="0" fontId="46" fillId="0" borderId="0" xfId="0" applyFont="1" applyAlignment="1">
      <alignment vertical="center"/>
    </xf>
    <xf numFmtId="0" fontId="0" fillId="0" borderId="0" xfId="0" applyAlignment="1">
      <alignment horizontal="left" vertical="center" wrapText="1"/>
    </xf>
    <xf numFmtId="0" fontId="0" fillId="0" borderId="0" xfId="0" applyAlignment="1">
      <alignment horizontal="right" vertical="center"/>
    </xf>
    <xf numFmtId="0" fontId="0" fillId="35" borderId="30" xfId="0" applyFill="1" applyBorder="1" applyAlignment="1">
      <alignment horizontal="center" vertical="center"/>
    </xf>
    <xf numFmtId="0" fontId="0" fillId="8" borderId="30" xfId="0" applyFill="1" applyBorder="1" applyAlignment="1">
      <alignment horizontal="center" vertical="center"/>
    </xf>
    <xf numFmtId="0" fontId="42" fillId="0" borderId="13" xfId="0" applyFont="1" applyBorder="1" applyAlignment="1">
      <alignment horizontal="center" vertical="center"/>
    </xf>
    <xf numFmtId="0" fontId="62" fillId="0" borderId="0" xfId="0" applyFont="1"/>
    <xf numFmtId="0" fontId="0" fillId="0" borderId="0" xfId="0" applyAlignment="1">
      <alignment vertical="top" wrapText="1"/>
    </xf>
    <xf numFmtId="0" fontId="0" fillId="30" borderId="30" xfId="0" applyFill="1" applyBorder="1" applyAlignment="1">
      <alignment horizontal="center" vertical="center"/>
    </xf>
    <xf numFmtId="0" fontId="42" fillId="2" borderId="0" xfId="0" applyFont="1" applyFill="1" applyAlignment="1">
      <alignment vertical="center"/>
    </xf>
    <xf numFmtId="0" fontId="64" fillId="0" borderId="0" xfId="0" applyFont="1"/>
    <xf numFmtId="0" fontId="66" fillId="0" borderId="0" xfId="0" applyFont="1"/>
    <xf numFmtId="0" fontId="67" fillId="0" borderId="0" xfId="0" applyFont="1" applyAlignment="1">
      <alignment vertical="center"/>
    </xf>
    <xf numFmtId="0" fontId="68" fillId="0" borderId="0" xfId="0" applyFont="1"/>
    <xf numFmtId="0" fontId="69" fillId="0" borderId="0" xfId="0" applyFont="1" applyAlignment="1">
      <alignment vertical="center"/>
    </xf>
    <xf numFmtId="0" fontId="70" fillId="0" borderId="0" xfId="0" applyFont="1"/>
    <xf numFmtId="0" fontId="71" fillId="0" borderId="0" xfId="0" applyFont="1" applyAlignment="1">
      <alignment vertical="center"/>
    </xf>
    <xf numFmtId="0" fontId="68" fillId="0" borderId="0" xfId="0" applyFont="1" applyAlignment="1">
      <alignment vertical="center"/>
    </xf>
    <xf numFmtId="0" fontId="72" fillId="0" borderId="12" xfId="0" applyFont="1" applyBorder="1"/>
    <xf numFmtId="0" fontId="70" fillId="0" borderId="12" xfId="0" applyFont="1" applyBorder="1"/>
    <xf numFmtId="0" fontId="73" fillId="0" borderId="0" xfId="0" applyFont="1"/>
    <xf numFmtId="0" fontId="74" fillId="0" borderId="0" xfId="0" applyFont="1"/>
    <xf numFmtId="166" fontId="73" fillId="0" borderId="0" xfId="0" applyNumberFormat="1" applyFont="1" applyAlignment="1">
      <alignment vertical="center"/>
    </xf>
    <xf numFmtId="0" fontId="25" fillId="0" borderId="0" xfId="0" applyFont="1" applyAlignment="1">
      <alignment vertical="center"/>
    </xf>
    <xf numFmtId="0" fontId="25" fillId="0" borderId="0" xfId="0" applyFont="1" applyAlignment="1">
      <alignment horizontal="right" vertical="center" indent="1"/>
    </xf>
    <xf numFmtId="0" fontId="75" fillId="0" borderId="0" xfId="0" applyFont="1"/>
    <xf numFmtId="0" fontId="76" fillId="0" borderId="0" xfId="0" applyFont="1"/>
    <xf numFmtId="0" fontId="0" fillId="0" borderId="0" xfId="0" applyAlignment="1">
      <alignment horizontal="center"/>
    </xf>
    <xf numFmtId="0" fontId="0" fillId="20" borderId="30" xfId="0" applyFill="1" applyBorder="1" applyAlignment="1">
      <alignment horizontal="center" vertical="center"/>
    </xf>
    <xf numFmtId="0" fontId="0" fillId="31" borderId="30" xfId="0" applyFill="1" applyBorder="1" applyAlignment="1">
      <alignment horizontal="center" vertical="center"/>
    </xf>
    <xf numFmtId="0" fontId="77" fillId="21" borderId="0" xfId="0" applyFont="1" applyFill="1" applyAlignment="1">
      <alignment wrapText="1"/>
    </xf>
    <xf numFmtId="0" fontId="78" fillId="0" borderId="0" xfId="0" applyFont="1" applyAlignment="1">
      <alignment horizontal="center" vertical="center"/>
    </xf>
    <xf numFmtId="0" fontId="79" fillId="0" borderId="0" xfId="0" applyFont="1"/>
    <xf numFmtId="0" fontId="0" fillId="0" borderId="0" xfId="0" applyAlignment="1">
      <alignment horizontal="right"/>
    </xf>
    <xf numFmtId="0" fontId="80" fillId="0" borderId="0" xfId="0" applyFont="1"/>
    <xf numFmtId="0" fontId="0" fillId="0" borderId="22" xfId="0" applyBorder="1"/>
    <xf numFmtId="0" fontId="0" fillId="0" borderId="22" xfId="0" applyBorder="1" applyAlignment="1">
      <alignment horizontal="left" wrapText="1"/>
    </xf>
    <xf numFmtId="0" fontId="0" fillId="0" borderId="22" xfId="0" applyBorder="1" applyAlignment="1">
      <alignment horizontal="right"/>
    </xf>
    <xf numFmtId="0" fontId="81" fillId="0" borderId="0" xfId="0" applyFont="1" applyAlignment="1">
      <alignment vertical="top" wrapText="1"/>
    </xf>
    <xf numFmtId="0" fontId="0" fillId="0" borderId="0" xfId="0" applyAlignment="1">
      <alignment horizontal="left" vertical="center"/>
    </xf>
    <xf numFmtId="0" fontId="25" fillId="0" borderId="0" xfId="0" applyFont="1" applyAlignment="1">
      <alignment vertical="center" wrapText="1"/>
    </xf>
    <xf numFmtId="0" fontId="83" fillId="0" borderId="0" xfId="0" applyFont="1" applyAlignment="1">
      <alignment vertical="center" wrapText="1"/>
    </xf>
    <xf numFmtId="0" fontId="82" fillId="0" borderId="0" xfId="0" applyFont="1" applyAlignment="1">
      <alignment vertical="center" wrapText="1"/>
    </xf>
    <xf numFmtId="0" fontId="0" fillId="0" borderId="0" xfId="0" applyAlignment="1">
      <alignment horizontal="left"/>
    </xf>
    <xf numFmtId="0" fontId="0" fillId="9" borderId="26" xfId="0" applyFill="1" applyBorder="1" applyAlignment="1">
      <alignment horizontal="center"/>
    </xf>
    <xf numFmtId="0" fontId="0" fillId="14" borderId="30" xfId="0" applyFill="1" applyBorder="1" applyAlignment="1">
      <alignment horizontal="center" vertical="center"/>
    </xf>
    <xf numFmtId="0" fontId="0" fillId="14" borderId="28" xfId="0" applyFill="1" applyBorder="1" applyAlignment="1">
      <alignment horizontal="center" vertical="center"/>
    </xf>
    <xf numFmtId="0" fontId="0" fillId="14" borderId="26" xfId="0" applyFill="1" applyBorder="1" applyAlignment="1">
      <alignment horizontal="center" vertical="center"/>
    </xf>
    <xf numFmtId="0" fontId="0" fillId="26" borderId="26" xfId="0" applyFill="1" applyBorder="1" applyAlignment="1">
      <alignment horizontal="center" vertical="center"/>
    </xf>
    <xf numFmtId="0" fontId="0" fillId="26" borderId="27" xfId="0" applyFill="1" applyBorder="1" applyAlignment="1">
      <alignment horizontal="center" vertical="center"/>
    </xf>
    <xf numFmtId="0" fontId="0" fillId="26" borderId="25" xfId="0" applyFill="1" applyBorder="1" applyAlignment="1">
      <alignment horizontal="center" vertical="center"/>
    </xf>
    <xf numFmtId="0" fontId="0" fillId="9" borderId="23" xfId="0" applyFill="1" applyBorder="1" applyAlignment="1">
      <alignment horizontal="center"/>
    </xf>
    <xf numFmtId="0" fontId="0" fillId="14" borderId="24" xfId="0" applyFill="1" applyBorder="1" applyAlignment="1">
      <alignment horizontal="center" vertical="center"/>
    </xf>
    <xf numFmtId="0" fontId="0" fillId="14" borderId="23" xfId="0" applyFill="1" applyBorder="1" applyAlignment="1">
      <alignment horizontal="center" vertical="center"/>
    </xf>
    <xf numFmtId="0" fontId="0" fillId="26" borderId="23" xfId="0" applyFill="1" applyBorder="1" applyAlignment="1">
      <alignment horizontal="center" vertical="center"/>
    </xf>
    <xf numFmtId="0" fontId="0" fillId="26" borderId="24" xfId="0" applyFill="1" applyBorder="1" applyAlignment="1">
      <alignment horizontal="center" vertical="center"/>
    </xf>
    <xf numFmtId="0" fontId="0" fillId="26" borderId="0" xfId="0" applyFill="1" applyAlignment="1">
      <alignment horizontal="center" vertical="center"/>
    </xf>
    <xf numFmtId="0" fontId="0" fillId="0" borderId="23" xfId="0" applyBorder="1"/>
    <xf numFmtId="0" fontId="25" fillId="0" borderId="0" xfId="0" applyFont="1" applyAlignment="1">
      <alignment horizontal="left" wrapText="1"/>
    </xf>
    <xf numFmtId="0" fontId="25" fillId="0" borderId="0" xfId="0" applyFont="1" applyAlignment="1">
      <alignment horizontal="right"/>
    </xf>
    <xf numFmtId="0" fontId="25" fillId="0" borderId="0" xfId="0" applyFont="1" applyAlignment="1">
      <alignment horizontal="right" wrapText="1"/>
    </xf>
    <xf numFmtId="0" fontId="79" fillId="0" borderId="0" xfId="0" applyFont="1" applyAlignment="1">
      <alignment wrapText="1"/>
    </xf>
    <xf numFmtId="0" fontId="81" fillId="0" borderId="0" xfId="0" applyFont="1" applyAlignment="1">
      <alignment horizontal="left" vertical="top" wrapText="1"/>
    </xf>
    <xf numFmtId="0" fontId="79" fillId="0" borderId="0" xfId="0" applyFont="1" applyAlignment="1">
      <alignment vertical="center"/>
    </xf>
    <xf numFmtId="0" fontId="0" fillId="0" borderId="0" xfId="0" applyAlignment="1">
      <alignment vertical="top"/>
    </xf>
    <xf numFmtId="0" fontId="42" fillId="0" borderId="10" xfId="0" applyFont="1" applyBorder="1" applyAlignment="1">
      <alignment horizontal="left" vertical="center"/>
    </xf>
    <xf numFmtId="0" fontId="42" fillId="0" borderId="11" xfId="0" applyFont="1" applyBorder="1" applyAlignment="1">
      <alignment horizontal="left" vertical="center"/>
    </xf>
    <xf numFmtId="0" fontId="25" fillId="0" borderId="0" xfId="0" applyFont="1" applyAlignment="1">
      <alignment horizontal="left" vertical="center" wrapText="1"/>
    </xf>
    <xf numFmtId="0" fontId="25" fillId="0" borderId="0" xfId="0" applyFont="1" applyAlignment="1">
      <alignment horizontal="left" vertical="center"/>
    </xf>
    <xf numFmtId="0" fontId="0" fillId="0" borderId="0" xfId="0" quotePrefix="1"/>
    <xf numFmtId="0" fontId="60" fillId="0" borderId="0" xfId="0" applyFont="1" applyAlignment="1">
      <alignment horizontal="center" vertical="center" wrapText="1"/>
    </xf>
    <xf numFmtId="0" fontId="84" fillId="25" borderId="25" xfId="0" applyFont="1" applyFill="1" applyBorder="1" applyAlignment="1">
      <alignment vertical="center"/>
    </xf>
    <xf numFmtId="0" fontId="84" fillId="24" borderId="29" xfId="0" applyFont="1" applyFill="1" applyBorder="1" applyAlignment="1">
      <alignment vertical="center"/>
    </xf>
    <xf numFmtId="0" fontId="19" fillId="9" borderId="30" xfId="0" applyFont="1" applyFill="1" applyBorder="1" applyAlignment="1">
      <alignment horizontal="center" vertical="center"/>
    </xf>
    <xf numFmtId="0" fontId="0" fillId="30" borderId="30" xfId="0" applyFill="1" applyBorder="1" applyAlignment="1">
      <alignment vertical="center" wrapText="1"/>
    </xf>
    <xf numFmtId="0" fontId="32" fillId="9" borderId="30" xfId="0" applyFont="1" applyFill="1" applyBorder="1" applyAlignment="1">
      <alignment vertical="center" wrapText="1"/>
    </xf>
    <xf numFmtId="0" fontId="23" fillId="0" borderId="0" xfId="0" applyFont="1"/>
    <xf numFmtId="0" fontId="0" fillId="0" borderId="23" xfId="0" applyBorder="1" applyAlignment="1">
      <alignment horizontal="center" vertical="center"/>
    </xf>
    <xf numFmtId="0" fontId="32" fillId="0" borderId="0" xfId="0" applyFont="1" applyAlignment="1">
      <alignment vertical="center"/>
    </xf>
    <xf numFmtId="0" fontId="0" fillId="0" borderId="0" xfId="0" quotePrefix="1" applyAlignment="1">
      <alignment horizontal="center"/>
    </xf>
    <xf numFmtId="0" fontId="23" fillId="0" borderId="0" xfId="0" applyFont="1" applyAlignment="1">
      <alignment horizontal="left"/>
    </xf>
    <xf numFmtId="2" fontId="0" fillId="0" borderId="0" xfId="0" applyNumberFormat="1"/>
    <xf numFmtId="0" fontId="67" fillId="0" borderId="0" xfId="0" applyFont="1" applyAlignment="1">
      <alignment vertical="center" textRotation="90"/>
    </xf>
    <xf numFmtId="0" fontId="27" fillId="0" borderId="0" xfId="0" applyFont="1" applyAlignment="1">
      <alignment horizontal="center" vertical="center"/>
    </xf>
    <xf numFmtId="0" fontId="23" fillId="0" borderId="0" xfId="0" applyFont="1" applyAlignment="1">
      <alignment horizontal="center" vertical="center"/>
    </xf>
    <xf numFmtId="0" fontId="13" fillId="0" borderId="0" xfId="0" applyFont="1" applyAlignment="1">
      <alignment horizontal="center" vertical="center"/>
    </xf>
    <xf numFmtId="0" fontId="33" fillId="0" borderId="0" xfId="0" quotePrefix="1" applyFont="1" applyAlignment="1">
      <alignment horizontal="center" vertical="center"/>
    </xf>
    <xf numFmtId="0" fontId="22" fillId="0" borderId="0" xfId="0" applyFont="1" applyAlignment="1">
      <alignment horizontal="center" vertical="center"/>
    </xf>
    <xf numFmtId="167" fontId="33" fillId="0" borderId="0" xfId="0" quotePrefix="1" applyNumberFormat="1" applyFont="1" applyAlignment="1">
      <alignment horizontal="center" vertical="center"/>
    </xf>
    <xf numFmtId="2" fontId="33" fillId="0" borderId="0" xfId="0" quotePrefix="1" applyNumberFormat="1" applyFont="1" applyAlignment="1">
      <alignment horizontal="center" vertical="center"/>
    </xf>
    <xf numFmtId="0" fontId="25" fillId="0" borderId="0" xfId="0" quotePrefix="1" applyFont="1" applyAlignment="1">
      <alignment horizontal="center" vertical="center"/>
    </xf>
    <xf numFmtId="2" fontId="25" fillId="0" borderId="0" xfId="0" applyNumberFormat="1" applyFont="1" applyAlignment="1">
      <alignment horizontal="center" vertical="center"/>
    </xf>
    <xf numFmtId="0" fontId="79" fillId="0" borderId="0" xfId="0" applyFont="1" applyAlignment="1">
      <alignment horizontal="center" vertical="center"/>
    </xf>
    <xf numFmtId="2" fontId="25" fillId="0" borderId="0" xfId="0" quotePrefix="1" applyNumberFormat="1" applyFont="1" applyAlignment="1">
      <alignment horizontal="center" vertical="center"/>
    </xf>
    <xf numFmtId="0" fontId="85" fillId="0" borderId="0" xfId="0" applyFont="1" applyAlignment="1">
      <alignment vertical="center"/>
    </xf>
    <xf numFmtId="168" fontId="33" fillId="0" borderId="0" xfId="0" quotePrefix="1" applyNumberFormat="1" applyFont="1" applyAlignment="1">
      <alignment horizontal="center" vertical="center"/>
    </xf>
    <xf numFmtId="0" fontId="56" fillId="10" borderId="0" xfId="0" applyFont="1" applyFill="1" applyAlignment="1">
      <alignment vertical="center"/>
    </xf>
    <xf numFmtId="0" fontId="56" fillId="10" borderId="23" xfId="0" applyFont="1" applyFill="1" applyBorder="1" applyAlignment="1">
      <alignment vertical="center"/>
    </xf>
    <xf numFmtId="0" fontId="56" fillId="15" borderId="25" xfId="0" applyFont="1" applyFill="1" applyBorder="1" applyAlignment="1">
      <alignment vertical="center"/>
    </xf>
    <xf numFmtId="0" fontId="56" fillId="15" borderId="26" xfId="0" applyFont="1" applyFill="1" applyBorder="1" applyAlignment="1">
      <alignment vertical="center"/>
    </xf>
    <xf numFmtId="0" fontId="27" fillId="38" borderId="0" xfId="0" applyFont="1" applyFill="1" applyAlignment="1">
      <alignment vertical="center"/>
    </xf>
    <xf numFmtId="0" fontId="56" fillId="39" borderId="0" xfId="0" applyFont="1" applyFill="1" applyAlignment="1">
      <alignment vertical="center"/>
    </xf>
    <xf numFmtId="0" fontId="23" fillId="40" borderId="0" xfId="0" applyFont="1" applyFill="1" applyAlignment="1">
      <alignment vertical="center"/>
    </xf>
    <xf numFmtId="0" fontId="23" fillId="41" borderId="0" xfId="0" applyFont="1" applyFill="1" applyAlignment="1">
      <alignment vertical="center"/>
    </xf>
    <xf numFmtId="0" fontId="86" fillId="0" borderId="0" xfId="0" applyFont="1" applyAlignment="1">
      <alignment vertical="center"/>
    </xf>
    <xf numFmtId="0" fontId="0" fillId="42" borderId="0" xfId="0" applyFill="1"/>
    <xf numFmtId="0" fontId="86" fillId="42" borderId="0" xfId="0" applyFont="1" applyFill="1" applyAlignment="1">
      <alignment vertical="center"/>
    </xf>
    <xf numFmtId="0" fontId="86" fillId="10" borderId="0" xfId="0" applyFont="1" applyFill="1" applyAlignment="1">
      <alignment horizontal="center" vertical="center"/>
    </xf>
    <xf numFmtId="0" fontId="27" fillId="29" borderId="30" xfId="0" applyFont="1" applyFill="1" applyBorder="1" applyAlignment="1">
      <alignment horizontal="center" vertical="center"/>
    </xf>
    <xf numFmtId="0" fontId="84" fillId="24" borderId="29" xfId="0" applyFont="1" applyFill="1" applyBorder="1" applyAlignment="1">
      <alignment horizontal="center" vertical="center"/>
    </xf>
    <xf numFmtId="0" fontId="84" fillId="24" borderId="28" xfId="0" applyFont="1" applyFill="1" applyBorder="1" applyAlignment="1">
      <alignment horizontal="center" vertical="center"/>
    </xf>
    <xf numFmtId="0" fontId="84" fillId="25" borderId="25" xfId="0" applyFont="1" applyFill="1" applyBorder="1" applyAlignment="1">
      <alignment horizontal="center" vertical="center"/>
    </xf>
    <xf numFmtId="0" fontId="84" fillId="25" borderId="26" xfId="0" applyFont="1" applyFill="1" applyBorder="1" applyAlignment="1">
      <alignment horizontal="center" vertical="center"/>
    </xf>
    <xf numFmtId="0" fontId="0" fillId="30" borderId="30" xfId="0" applyFill="1" applyBorder="1" applyAlignment="1">
      <alignment horizontal="center" vertical="center"/>
    </xf>
    <xf numFmtId="0" fontId="56" fillId="15" borderId="25" xfId="0" applyFont="1" applyFill="1" applyBorder="1" applyAlignment="1">
      <alignment horizontal="center" vertical="center"/>
    </xf>
    <xf numFmtId="0" fontId="56" fillId="15" borderId="26" xfId="0" applyFont="1" applyFill="1" applyBorder="1" applyAlignment="1">
      <alignment horizontal="center" vertical="center"/>
    </xf>
    <xf numFmtId="0" fontId="56" fillId="23" borderId="25" xfId="0" applyFont="1" applyFill="1" applyBorder="1" applyAlignment="1">
      <alignment horizontal="center" vertical="center"/>
    </xf>
    <xf numFmtId="0" fontId="56" fillId="27" borderId="30" xfId="0" applyFont="1" applyFill="1" applyBorder="1" applyAlignment="1">
      <alignment horizontal="center" vertical="center"/>
    </xf>
    <xf numFmtId="0" fontId="56" fillId="22" borderId="30" xfId="0" applyFont="1" applyFill="1" applyBorder="1" applyAlignment="1">
      <alignment horizontal="center" vertical="center"/>
    </xf>
    <xf numFmtId="0" fontId="56" fillId="10" borderId="30" xfId="0" applyFont="1" applyFill="1" applyBorder="1" applyAlignment="1">
      <alignment horizontal="center" vertical="center" wrapText="1"/>
    </xf>
    <xf numFmtId="0" fontId="27" fillId="27" borderId="30" xfId="0" applyFont="1" applyFill="1" applyBorder="1" applyAlignment="1">
      <alignment horizontal="center" vertical="center"/>
    </xf>
    <xf numFmtId="0" fontId="32" fillId="9" borderId="30" xfId="0" applyFont="1" applyFill="1" applyBorder="1" applyAlignment="1">
      <alignment horizontal="center" vertical="center"/>
    </xf>
    <xf numFmtId="0" fontId="13" fillId="33" borderId="9" xfId="0" applyFont="1" applyFill="1" applyBorder="1" applyAlignment="1">
      <alignment horizontal="center" vertical="center"/>
    </xf>
    <xf numFmtId="0" fontId="13" fillId="18" borderId="9" xfId="0" applyFont="1" applyFill="1" applyBorder="1" applyAlignment="1">
      <alignment horizontal="center" vertical="center"/>
    </xf>
    <xf numFmtId="0" fontId="13" fillId="30" borderId="9" xfId="0" applyFont="1" applyFill="1" applyBorder="1" applyAlignment="1">
      <alignment horizontal="center" vertical="center"/>
    </xf>
    <xf numFmtId="0" fontId="13" fillId="9" borderId="9" xfId="0" applyFont="1" applyFill="1" applyBorder="1" applyAlignment="1">
      <alignment horizontal="center" vertical="center"/>
    </xf>
    <xf numFmtId="0" fontId="57" fillId="22" borderId="43" xfId="0" applyFont="1" applyFill="1" applyBorder="1" applyAlignment="1">
      <alignment horizontal="center" vertical="center" wrapText="1"/>
    </xf>
    <xf numFmtId="0" fontId="57" fillId="22" borderId="44" xfId="0" applyFont="1" applyFill="1" applyBorder="1" applyAlignment="1">
      <alignment horizontal="center" vertical="center" wrapText="1"/>
    </xf>
    <xf numFmtId="0" fontId="57" fillId="27" borderId="39" xfId="0" applyFont="1" applyFill="1" applyBorder="1" applyAlignment="1">
      <alignment horizontal="center" vertical="center" wrapText="1"/>
    </xf>
    <xf numFmtId="0" fontId="57" fillId="27" borderId="40" xfId="0" applyFont="1" applyFill="1" applyBorder="1" applyAlignment="1">
      <alignment horizontal="center" vertical="center" wrapText="1"/>
    </xf>
    <xf numFmtId="0" fontId="57" fillId="27" borderId="41" xfId="0" applyFont="1" applyFill="1" applyBorder="1" applyAlignment="1">
      <alignment horizontal="center" vertical="center" wrapText="1"/>
    </xf>
    <xf numFmtId="0" fontId="57" fillId="27" borderId="42" xfId="0" applyFont="1" applyFill="1" applyBorder="1" applyAlignment="1">
      <alignment horizontal="center" vertical="center" wrapText="1"/>
    </xf>
    <xf numFmtId="0" fontId="57" fillId="10" borderId="39" xfId="0" applyFont="1" applyFill="1" applyBorder="1" applyAlignment="1">
      <alignment horizontal="center" vertical="center"/>
    </xf>
    <xf numFmtId="0" fontId="57" fillId="10" borderId="45" xfId="0" applyFont="1" applyFill="1" applyBorder="1" applyAlignment="1">
      <alignment horizontal="center" vertical="center"/>
    </xf>
    <xf numFmtId="0" fontId="57" fillId="10" borderId="40" xfId="0" applyFont="1" applyFill="1" applyBorder="1" applyAlignment="1">
      <alignment horizontal="center" vertical="center"/>
    </xf>
    <xf numFmtId="0" fontId="57" fillId="10" borderId="41" xfId="0" applyFont="1" applyFill="1" applyBorder="1" applyAlignment="1">
      <alignment horizontal="center" vertical="center"/>
    </xf>
    <xf numFmtId="0" fontId="57" fillId="10" borderId="22" xfId="0" applyFont="1" applyFill="1" applyBorder="1" applyAlignment="1">
      <alignment horizontal="center" vertical="center"/>
    </xf>
    <xf numFmtId="0" fontId="57" fillId="10" borderId="42" xfId="0" applyFont="1" applyFill="1" applyBorder="1" applyAlignment="1">
      <alignment horizontal="center" vertical="center"/>
    </xf>
    <xf numFmtId="0" fontId="60" fillId="15" borderId="46" xfId="0" applyFont="1" applyFill="1" applyBorder="1" applyAlignment="1">
      <alignment horizontal="center" vertical="center"/>
    </xf>
    <xf numFmtId="0" fontId="60" fillId="15" borderId="38" xfId="0" applyFont="1" applyFill="1" applyBorder="1" applyAlignment="1">
      <alignment horizontal="center" vertical="center"/>
    </xf>
    <xf numFmtId="0" fontId="60" fillId="15" borderId="36" xfId="0" applyFont="1" applyFill="1" applyBorder="1" applyAlignment="1">
      <alignment horizontal="center" vertical="center"/>
    </xf>
    <xf numFmtId="0" fontId="60" fillId="15" borderId="41" xfId="0" applyFont="1" applyFill="1" applyBorder="1" applyAlignment="1">
      <alignment horizontal="center" vertical="center"/>
    </xf>
    <xf numFmtId="0" fontId="60" fillId="15" borderId="22" xfId="0" applyFont="1" applyFill="1" applyBorder="1" applyAlignment="1">
      <alignment horizontal="center" vertical="center"/>
    </xf>
    <xf numFmtId="0" fontId="60" fillId="15" borderId="47" xfId="0" applyFont="1" applyFill="1" applyBorder="1" applyAlignment="1">
      <alignment horizontal="center" vertical="center"/>
    </xf>
    <xf numFmtId="0" fontId="60" fillId="32" borderId="30" xfId="0" applyFont="1" applyFill="1" applyBorder="1" applyAlignment="1">
      <alignment horizontal="center" vertical="center" wrapText="1"/>
    </xf>
    <xf numFmtId="0" fontId="56" fillId="10" borderId="0" xfId="0" applyFont="1" applyFill="1" applyAlignment="1">
      <alignment horizontal="center" vertical="center"/>
    </xf>
    <xf numFmtId="0" fontId="56" fillId="10" borderId="23" xfId="0" applyFont="1" applyFill="1" applyBorder="1" applyAlignment="1">
      <alignment horizontal="center" vertical="center"/>
    </xf>
    <xf numFmtId="0" fontId="13" fillId="14" borderId="9" xfId="0" applyFont="1" applyFill="1" applyBorder="1" applyAlignment="1">
      <alignment horizontal="center" vertical="center"/>
    </xf>
    <xf numFmtId="0" fontId="13" fillId="34" borderId="38" xfId="0" applyFont="1" applyFill="1" applyBorder="1" applyAlignment="1">
      <alignment horizontal="center" vertical="center"/>
    </xf>
    <xf numFmtId="0" fontId="13" fillId="34" borderId="0" xfId="0" applyFont="1" applyFill="1" applyAlignment="1">
      <alignment horizontal="center" vertical="center"/>
    </xf>
    <xf numFmtId="0" fontId="23" fillId="0" borderId="0" xfId="0" applyFont="1" applyAlignment="1">
      <alignment horizontal="center" vertical="center"/>
    </xf>
    <xf numFmtId="0" fontId="27" fillId="32" borderId="0" xfId="0" applyFont="1" applyFill="1" applyAlignment="1">
      <alignment horizontal="center" vertical="center" wrapText="1"/>
    </xf>
    <xf numFmtId="0" fontId="27" fillId="32" borderId="0" xfId="0" applyFont="1" applyFill="1" applyAlignment="1">
      <alignment horizontal="center" vertical="center"/>
    </xf>
    <xf numFmtId="0" fontId="27" fillId="38" borderId="0" xfId="0" applyFont="1" applyFill="1" applyAlignment="1">
      <alignment horizontal="center" vertical="center"/>
    </xf>
    <xf numFmtId="0" fontId="56" fillId="39" borderId="0" xfId="0" applyFont="1" applyFill="1" applyAlignment="1">
      <alignment horizontal="center" vertical="center"/>
    </xf>
    <xf numFmtId="0" fontId="23" fillId="40" borderId="0" xfId="0" applyFont="1" applyFill="1" applyAlignment="1">
      <alignment horizontal="center" vertical="center"/>
    </xf>
    <xf numFmtId="0" fontId="23" fillId="41" borderId="0" xfId="0" applyFont="1" applyFill="1" applyAlignment="1">
      <alignment horizontal="center" vertical="center"/>
    </xf>
    <xf numFmtId="0" fontId="57" fillId="19" borderId="43" xfId="0" applyFont="1" applyFill="1" applyBorder="1" applyAlignment="1">
      <alignment horizontal="center" vertical="center" wrapText="1"/>
    </xf>
    <xf numFmtId="0" fontId="57" fillId="19" borderId="44" xfId="0" applyFont="1" applyFill="1" applyBorder="1" applyAlignment="1">
      <alignment horizontal="center" vertical="center" wrapText="1"/>
    </xf>
    <xf numFmtId="0" fontId="85" fillId="0" borderId="0" xfId="0" applyFont="1" applyAlignment="1">
      <alignment horizontal="center" vertical="center"/>
    </xf>
    <xf numFmtId="0" fontId="0" fillId="0" borderId="0" xfId="0" applyAlignment="1">
      <alignment horizontal="left" vertical="top" wrapText="1"/>
    </xf>
    <xf numFmtId="0" fontId="0" fillId="0" borderId="9" xfId="0" applyBorder="1"/>
    <xf numFmtId="0" fontId="0" fillId="0" borderId="0" xfId="0" applyAlignment="1">
      <alignment vertical="top" wrapText="1"/>
    </xf>
    <xf numFmtId="0" fontId="0" fillId="0" borderId="0" xfId="0"/>
    <xf numFmtId="0" fontId="18" fillId="5" borderId="9" xfId="0" applyFont="1" applyFill="1" applyBorder="1" applyAlignment="1">
      <alignment horizontal="center"/>
    </xf>
    <xf numFmtId="0" fontId="19" fillId="0" borderId="9" xfId="0" applyFont="1" applyBorder="1"/>
    <xf numFmtId="0" fontId="20" fillId="5" borderId="0" xfId="0" applyFont="1" applyFill="1"/>
    <xf numFmtId="164" fontId="5" fillId="0" borderId="0" xfId="1" applyNumberFormat="1" applyFont="1" applyAlignment="1">
      <alignment horizontal="left" vertical="center" indent="2"/>
    </xf>
    <xf numFmtId="164" fontId="5" fillId="0" borderId="0" xfId="1" applyNumberFormat="1" applyFont="1" applyAlignment="1">
      <alignment horizontal="center" vertical="center"/>
    </xf>
    <xf numFmtId="164" fontId="7" fillId="0" borderId="0" xfId="1" applyNumberFormat="1" applyFont="1" applyAlignment="1">
      <alignment horizontal="center" vertical="center"/>
    </xf>
    <xf numFmtId="164" fontId="5" fillId="0" borderId="0" xfId="1" applyNumberFormat="1" applyFont="1" applyAlignment="1">
      <alignment horizontal="left" vertical="center"/>
    </xf>
    <xf numFmtId="0" fontId="4" fillId="0" borderId="0" xfId="1" applyFont="1" applyAlignment="1">
      <alignment horizontal="center" textRotation="90"/>
    </xf>
    <xf numFmtId="0" fontId="5" fillId="0" borderId="0" xfId="1" applyFont="1" applyAlignment="1">
      <alignment horizontal="left" vertical="center"/>
    </xf>
    <xf numFmtId="0" fontId="10" fillId="0" borderId="0" xfId="1" applyFont="1" applyAlignment="1">
      <alignment horizontal="left" vertical="center"/>
    </xf>
    <xf numFmtId="0" fontId="4" fillId="0" borderId="1" xfId="1" applyFont="1" applyBorder="1" applyAlignment="1">
      <alignment horizontal="center" vertical="center"/>
    </xf>
    <xf numFmtId="0" fontId="5" fillId="0" borderId="1" xfId="1" applyFont="1" applyBorder="1" applyAlignment="1">
      <alignment horizontal="center" vertical="center"/>
    </xf>
    <xf numFmtId="0" fontId="5" fillId="0" borderId="2" xfId="1" applyFont="1" applyBorder="1" applyAlignment="1">
      <alignment horizontal="center" vertical="center" textRotation="90"/>
    </xf>
    <xf numFmtId="0" fontId="5" fillId="0" borderId="4" xfId="1" applyFont="1" applyBorder="1" applyAlignment="1">
      <alignment horizontal="center" vertical="center" textRotation="90"/>
    </xf>
    <xf numFmtId="0" fontId="5" fillId="0" borderId="5" xfId="1" applyFont="1" applyBorder="1" applyAlignment="1">
      <alignment horizontal="center" vertical="center" textRotation="90"/>
    </xf>
    <xf numFmtId="0" fontId="4" fillId="0" borderId="1" xfId="1" applyFont="1" applyBorder="1" applyAlignment="1">
      <alignment horizontal="center" vertical="center" textRotation="90"/>
    </xf>
    <xf numFmtId="0" fontId="4" fillId="2" borderId="1" xfId="1" applyFont="1" applyFill="1" applyBorder="1" applyAlignment="1">
      <alignment horizontal="center" vertical="center"/>
    </xf>
    <xf numFmtId="0" fontId="29" fillId="14" borderId="0" xfId="1" applyFont="1" applyFill="1" applyAlignment="1">
      <alignment horizontal="center" textRotation="90"/>
    </xf>
    <xf numFmtId="0" fontId="29" fillId="15" borderId="0" xfId="1" applyFont="1" applyFill="1" applyAlignment="1">
      <alignment horizontal="center" textRotation="90"/>
    </xf>
    <xf numFmtId="0" fontId="28" fillId="8" borderId="0" xfId="1" applyFont="1" applyFill="1" applyAlignment="1">
      <alignment horizontal="center" textRotation="90"/>
    </xf>
    <xf numFmtId="0" fontId="28" fillId="11" borderId="0" xfId="1" applyFont="1" applyFill="1" applyAlignment="1">
      <alignment horizontal="center" textRotation="90"/>
    </xf>
    <xf numFmtId="0" fontId="28" fillId="9" borderId="0" xfId="1" applyFont="1" applyFill="1" applyAlignment="1">
      <alignment horizontal="center" textRotation="90"/>
    </xf>
    <xf numFmtId="0" fontId="41" fillId="10" borderId="0" xfId="1" applyFont="1" applyFill="1" applyAlignment="1">
      <alignment horizontal="center" textRotation="90"/>
    </xf>
    <xf numFmtId="0" fontId="29" fillId="13" borderId="0" xfId="1" applyFont="1" applyFill="1" applyAlignment="1">
      <alignment horizontal="center" textRotation="90"/>
    </xf>
    <xf numFmtId="0" fontId="4" fillId="0" borderId="0" xfId="1" applyFont="1" applyAlignment="1">
      <alignment horizontal="center" vertical="center"/>
    </xf>
    <xf numFmtId="0" fontId="4" fillId="0" borderId="0" xfId="1" applyFont="1" applyAlignment="1">
      <alignment horizontal="center" vertical="center" textRotation="90"/>
    </xf>
    <xf numFmtId="0" fontId="6" fillId="0" borderId="0" xfId="1" applyFont="1" applyAlignment="1">
      <alignment horizontal="left" vertical="center"/>
    </xf>
    <xf numFmtId="165" fontId="6" fillId="0" borderId="0" xfId="1" applyNumberFormat="1" applyFont="1" applyAlignment="1">
      <alignment horizontal="left" vertical="center"/>
    </xf>
    <xf numFmtId="0" fontId="29" fillId="12" borderId="0" xfId="1" applyFont="1" applyFill="1" applyAlignment="1">
      <alignment horizontal="center" textRotation="90"/>
    </xf>
    <xf numFmtId="0" fontId="42" fillId="0" borderId="0" xfId="0" applyFont="1" applyAlignment="1">
      <alignment horizontal="left" vertical="center" wrapText="1"/>
    </xf>
    <xf numFmtId="0" fontId="42" fillId="0" borderId="0" xfId="0" applyFont="1" applyAlignment="1">
      <alignment horizontal="center" vertical="center" wrapText="1"/>
    </xf>
    <xf numFmtId="0" fontId="50" fillId="0" borderId="0" xfId="0" applyFont="1" applyAlignment="1">
      <alignment horizontal="center" vertical="center" wrapText="1"/>
    </xf>
    <xf numFmtId="0" fontId="43" fillId="16" borderId="14" xfId="0" applyFont="1" applyFill="1" applyBorder="1" applyAlignment="1">
      <alignment horizontal="left" vertical="center"/>
    </xf>
    <xf numFmtId="0" fontId="43" fillId="16" borderId="15" xfId="0" applyFont="1" applyFill="1" applyBorder="1" applyAlignment="1">
      <alignment horizontal="left" vertical="center"/>
    </xf>
    <xf numFmtId="0" fontId="43" fillId="16" borderId="16" xfId="0" applyFont="1" applyFill="1" applyBorder="1" applyAlignment="1">
      <alignment horizontal="left" vertical="center"/>
    </xf>
    <xf numFmtId="0" fontId="7" fillId="13" borderId="0" xfId="0" applyFont="1" applyFill="1" applyAlignment="1">
      <alignment horizontal="center" vertical="center"/>
    </xf>
    <xf numFmtId="0" fontId="42" fillId="0" borderId="13" xfId="0" applyFont="1" applyBorder="1" applyAlignment="1">
      <alignment horizontal="left" vertical="center"/>
    </xf>
    <xf numFmtId="0" fontId="36" fillId="0" borderId="13" xfId="0" applyFont="1" applyBorder="1" applyAlignment="1">
      <alignment horizontal="center" vertical="center"/>
    </xf>
    <xf numFmtId="0" fontId="42" fillId="0" borderId="15" xfId="0" applyFont="1" applyBorder="1" applyAlignment="1">
      <alignment horizontal="left" vertical="top" wrapText="1"/>
    </xf>
    <xf numFmtId="0" fontId="42" fillId="0" borderId="0" xfId="0" applyFont="1" applyAlignment="1">
      <alignment horizontal="left" vertical="top" wrapText="1"/>
    </xf>
    <xf numFmtId="0" fontId="28" fillId="17" borderId="13" xfId="0" applyFont="1" applyFill="1" applyBorder="1" applyAlignment="1">
      <alignment horizontal="center" vertical="center" wrapText="1"/>
    </xf>
    <xf numFmtId="0" fontId="23" fillId="17" borderId="13" xfId="0" applyFont="1" applyFill="1" applyBorder="1" applyAlignment="1">
      <alignment horizontal="center" vertical="center"/>
    </xf>
    <xf numFmtId="0" fontId="47" fillId="5" borderId="0" xfId="0" applyFont="1" applyFill="1" applyAlignment="1">
      <alignment horizontal="left" vertical="center"/>
    </xf>
    <xf numFmtId="0" fontId="31" fillId="0" borderId="0" xfId="0" applyFont="1" applyAlignment="1">
      <alignment horizontal="left"/>
    </xf>
    <xf numFmtId="0" fontId="30" fillId="0" borderId="0" xfId="0" applyFont="1" applyAlignment="1">
      <alignment horizontal="center" vertical="center"/>
    </xf>
    <xf numFmtId="0" fontId="11" fillId="0" borderId="0" xfId="0" applyFont="1" applyAlignment="1">
      <alignment horizontal="center" vertical="center"/>
    </xf>
    <xf numFmtId="0" fontId="11" fillId="0" borderId="17" xfId="0" applyFont="1" applyBorder="1" applyAlignment="1">
      <alignment horizontal="center" vertical="center"/>
    </xf>
    <xf numFmtId="0" fontId="48" fillId="0" borderId="0" xfId="0" applyFont="1" applyAlignment="1">
      <alignment horizontal="center" vertical="center"/>
    </xf>
    <xf numFmtId="0" fontId="48" fillId="0" borderId="17" xfId="0" applyFont="1" applyBorder="1" applyAlignment="1">
      <alignment horizontal="center" vertical="center"/>
    </xf>
    <xf numFmtId="0" fontId="0" fillId="0" borderId="0" xfId="0" applyAlignment="1">
      <alignment horizontal="center" vertical="center"/>
    </xf>
    <xf numFmtId="0" fontId="23" fillId="17" borderId="14" xfId="0" applyFont="1" applyFill="1" applyBorder="1" applyAlignment="1">
      <alignment horizontal="center" vertical="center"/>
    </xf>
    <xf numFmtId="0" fontId="23" fillId="17" borderId="15" xfId="0" applyFont="1" applyFill="1" applyBorder="1" applyAlignment="1">
      <alignment horizontal="center" vertical="center"/>
    </xf>
    <xf numFmtId="0" fontId="23" fillId="17" borderId="16" xfId="0" applyFont="1" applyFill="1" applyBorder="1" applyAlignment="1">
      <alignment horizontal="center" vertical="center"/>
    </xf>
    <xf numFmtId="0" fontId="23" fillId="17" borderId="11" xfId="0" applyFont="1" applyFill="1" applyBorder="1" applyAlignment="1">
      <alignment horizontal="center" vertical="center"/>
    </xf>
    <xf numFmtId="0" fontId="23" fillId="17" borderId="12" xfId="0" applyFont="1" applyFill="1" applyBorder="1" applyAlignment="1">
      <alignment horizontal="center" vertical="center"/>
    </xf>
    <xf numFmtId="0" fontId="23" fillId="17" borderId="18" xfId="0" applyFont="1" applyFill="1" applyBorder="1" applyAlignment="1">
      <alignment horizontal="center" vertical="center"/>
    </xf>
    <xf numFmtId="0" fontId="23" fillId="17" borderId="19" xfId="0" applyFont="1" applyFill="1" applyBorder="1" applyAlignment="1">
      <alignment horizontal="center" vertical="center"/>
    </xf>
    <xf numFmtId="0" fontId="23" fillId="17" borderId="20" xfId="0" applyFont="1" applyFill="1" applyBorder="1" applyAlignment="1">
      <alignment horizontal="center" vertical="center"/>
    </xf>
    <xf numFmtId="0" fontId="19" fillId="0" borderId="0" xfId="0" applyFont="1" applyAlignment="1">
      <alignment vertical="center"/>
    </xf>
    <xf numFmtId="0" fontId="60" fillId="10" borderId="30" xfId="0" applyFont="1" applyFill="1" applyBorder="1" applyAlignment="1">
      <alignment horizontal="center" vertical="center"/>
    </xf>
    <xf numFmtId="0" fontId="60" fillId="19" borderId="30" xfId="0" applyFont="1" applyFill="1" applyBorder="1" applyAlignment="1">
      <alignment horizontal="center" vertical="center" wrapText="1"/>
    </xf>
    <xf numFmtId="0" fontId="19" fillId="0" borderId="0" xfId="0" applyFont="1" applyAlignment="1">
      <alignment vertical="center" wrapText="1"/>
    </xf>
    <xf numFmtId="0" fontId="19" fillId="0" borderId="0" xfId="0" applyFont="1" applyAlignment="1">
      <alignment horizontal="left" vertical="center" wrapText="1"/>
    </xf>
    <xf numFmtId="0" fontId="54" fillId="0" borderId="0" xfId="0" applyFont="1" applyAlignment="1">
      <alignment horizontal="center" vertical="center" wrapText="1"/>
    </xf>
    <xf numFmtId="0" fontId="46" fillId="0" borderId="0" xfId="0" applyFont="1" applyAlignment="1">
      <alignment horizontal="left" vertical="center" wrapText="1"/>
    </xf>
    <xf numFmtId="0" fontId="55" fillId="0" borderId="0" xfId="0" applyFont="1" applyAlignment="1">
      <alignment horizontal="left" vertical="center" wrapText="1"/>
    </xf>
    <xf numFmtId="0" fontId="42" fillId="0" borderId="0" xfId="0" applyFont="1" applyAlignment="1">
      <alignment horizontal="left"/>
    </xf>
    <xf numFmtId="0" fontId="42" fillId="0" borderId="0" xfId="0" applyFont="1" applyAlignment="1">
      <alignment horizontal="right" vertical="center"/>
    </xf>
    <xf numFmtId="0" fontId="60" fillId="27" borderId="30" xfId="0" applyFont="1" applyFill="1" applyBorder="1" applyAlignment="1">
      <alignment horizontal="center" vertical="center" wrapText="1"/>
    </xf>
    <xf numFmtId="166" fontId="36" fillId="0" borderId="0" xfId="0" applyNumberFormat="1" applyFont="1" applyAlignment="1">
      <alignment horizontal="left" vertical="center"/>
    </xf>
    <xf numFmtId="0" fontId="57" fillId="19" borderId="30" xfId="0" applyFont="1" applyFill="1" applyBorder="1" applyAlignment="1">
      <alignment horizontal="center" vertical="center"/>
    </xf>
    <xf numFmtId="0" fontId="60" fillId="22" borderId="30" xfId="0" applyFont="1" applyFill="1" applyBorder="1" applyAlignment="1">
      <alignment horizontal="center" vertical="center" wrapText="1"/>
    </xf>
    <xf numFmtId="0" fontId="60" fillId="15" borderId="30" xfId="0" applyFont="1" applyFill="1" applyBorder="1" applyAlignment="1">
      <alignment horizontal="center" vertical="center"/>
    </xf>
    <xf numFmtId="0" fontId="25" fillId="0" borderId="0" xfId="0" applyFont="1" applyAlignment="1">
      <alignment horizontal="right" vertical="center"/>
    </xf>
    <xf numFmtId="166" fontId="73" fillId="0" borderId="0" xfId="0" applyNumberFormat="1" applyFont="1" applyAlignment="1">
      <alignment horizontal="left" vertical="center"/>
    </xf>
    <xf numFmtId="0" fontId="56" fillId="22" borderId="24" xfId="0" applyFont="1" applyFill="1" applyBorder="1" applyAlignment="1">
      <alignment horizontal="center" vertical="center"/>
    </xf>
    <xf numFmtId="0" fontId="56" fillId="22" borderId="23" xfId="0" applyFont="1" applyFill="1" applyBorder="1" applyAlignment="1">
      <alignment horizontal="center" vertical="center"/>
    </xf>
    <xf numFmtId="0" fontId="25" fillId="0" borderId="32" xfId="0" applyFont="1" applyBorder="1" applyAlignment="1">
      <alignment horizontal="left" vertical="center" wrapText="1"/>
    </xf>
    <xf numFmtId="0" fontId="25" fillId="0" borderId="0" xfId="0" applyFont="1" applyAlignment="1">
      <alignment horizontal="left" vertical="center" wrapText="1"/>
    </xf>
    <xf numFmtId="0" fontId="83" fillId="0" borderId="32" xfId="0" applyFont="1" applyBorder="1" applyAlignment="1">
      <alignment horizontal="left" vertical="center" wrapText="1"/>
    </xf>
    <xf numFmtId="0" fontId="83" fillId="0" borderId="0" xfId="0" applyFont="1" applyAlignment="1">
      <alignment horizontal="left" vertical="center" wrapText="1"/>
    </xf>
    <xf numFmtId="0" fontId="82" fillId="0" borderId="0" xfId="0" applyFont="1" applyAlignment="1">
      <alignment horizontal="center" vertical="center" wrapText="1"/>
    </xf>
    <xf numFmtId="0" fontId="82" fillId="0" borderId="31" xfId="0" applyFont="1" applyBorder="1" applyAlignment="1">
      <alignment horizontal="center" vertical="center" wrapText="1"/>
    </xf>
    <xf numFmtId="0" fontId="56" fillId="22" borderId="0" xfId="0" applyFont="1" applyFill="1" applyAlignment="1">
      <alignment horizontal="center" vertical="center" wrapText="1"/>
    </xf>
    <xf numFmtId="0" fontId="25" fillId="0" borderId="0" xfId="0" applyFont="1" applyAlignment="1">
      <alignment horizontal="left" vertical="top"/>
    </xf>
    <xf numFmtId="0" fontId="81" fillId="0" borderId="0" xfId="0" applyFont="1" applyAlignment="1">
      <alignment horizontal="left" vertical="top" wrapText="1"/>
    </xf>
    <xf numFmtId="0" fontId="56" fillId="19" borderId="33" xfId="0" applyFont="1" applyFill="1" applyBorder="1" applyAlignment="1">
      <alignment horizontal="center" vertical="center"/>
    </xf>
    <xf numFmtId="0" fontId="56" fillId="19" borderId="24" xfId="0" applyFont="1" applyFill="1" applyBorder="1" applyAlignment="1">
      <alignment horizontal="center" vertical="center"/>
    </xf>
    <xf numFmtId="0" fontId="56" fillId="19" borderId="27" xfId="0" applyFont="1" applyFill="1" applyBorder="1" applyAlignment="1">
      <alignment horizontal="center" vertical="center"/>
    </xf>
    <xf numFmtId="0" fontId="25" fillId="0" borderId="0" xfId="0" applyFont="1" applyAlignment="1">
      <alignment horizontal="center" vertical="center"/>
    </xf>
    <xf numFmtId="0" fontId="56" fillId="10" borderId="30" xfId="0" applyFont="1" applyFill="1" applyBorder="1" applyAlignment="1">
      <alignment horizontal="center" vertical="center"/>
    </xf>
    <xf numFmtId="0" fontId="25" fillId="0" borderId="0" xfId="0" applyFont="1" applyAlignment="1">
      <alignment horizontal="left" vertical="center"/>
    </xf>
    <xf numFmtId="0" fontId="56" fillId="19" borderId="23" xfId="0" applyFont="1" applyFill="1" applyBorder="1" applyAlignment="1">
      <alignment horizontal="center" vertical="center"/>
    </xf>
    <xf numFmtId="0" fontId="56" fillId="19" borderId="0" xfId="0" applyFont="1" applyFill="1" applyAlignment="1">
      <alignment horizontal="center" vertical="center"/>
    </xf>
    <xf numFmtId="0" fontId="56" fillId="19" borderId="0" xfId="0" applyFont="1" applyFill="1" applyAlignment="1">
      <alignment horizontal="center" vertical="center" wrapText="1"/>
    </xf>
    <xf numFmtId="0" fontId="59" fillId="0" borderId="0" xfId="0" applyFont="1" applyAlignment="1">
      <alignment horizontal="center" vertical="center" wrapText="1"/>
    </xf>
    <xf numFmtId="0" fontId="46" fillId="0" borderId="0" xfId="0" applyFont="1" applyAlignment="1">
      <alignment vertical="center" wrapText="1"/>
    </xf>
    <xf numFmtId="0" fontId="58" fillId="0" borderId="0" xfId="0" applyFont="1" applyAlignment="1">
      <alignment horizontal="left" vertical="center" wrapText="1"/>
    </xf>
    <xf numFmtId="0" fontId="32" fillId="0" borderId="0" xfId="0" applyFont="1" applyAlignment="1">
      <alignment horizontal="center" vertical="center"/>
    </xf>
    <xf numFmtId="0" fontId="27" fillId="27" borderId="34" xfId="0" applyFont="1" applyFill="1" applyBorder="1" applyAlignment="1">
      <alignment horizontal="center" vertical="center"/>
    </xf>
    <xf numFmtId="0" fontId="27" fillId="27" borderId="28" xfId="0" applyFont="1" applyFill="1" applyBorder="1" applyAlignment="1">
      <alignment horizontal="center" vertical="center"/>
    </xf>
    <xf numFmtId="0" fontId="27" fillId="29" borderId="34" xfId="0" applyFont="1" applyFill="1" applyBorder="1" applyAlignment="1">
      <alignment horizontal="center" vertical="center" wrapText="1"/>
    </xf>
    <xf numFmtId="0" fontId="27" fillId="29" borderId="28" xfId="0" applyFont="1" applyFill="1" applyBorder="1" applyAlignment="1">
      <alignment horizontal="center" vertical="center" wrapText="1"/>
    </xf>
    <xf numFmtId="0" fontId="56" fillId="27" borderId="35" xfId="0" applyFont="1" applyFill="1" applyBorder="1" applyAlignment="1">
      <alignment horizontal="center" vertical="center"/>
    </xf>
    <xf numFmtId="0" fontId="56" fillId="27" borderId="36" xfId="0" applyFont="1" applyFill="1" applyBorder="1" applyAlignment="1">
      <alignment horizontal="center" vertical="center"/>
    </xf>
    <xf numFmtId="0" fontId="56" fillId="27" borderId="37" xfId="0" applyFont="1" applyFill="1" applyBorder="1" applyAlignment="1">
      <alignment horizontal="center" vertical="center"/>
    </xf>
    <xf numFmtId="0" fontId="56" fillId="27" borderId="26" xfId="0" applyFont="1" applyFill="1" applyBorder="1" applyAlignment="1">
      <alignment horizontal="center" vertical="center"/>
    </xf>
    <xf numFmtId="0" fontId="56" fillId="22" borderId="33" xfId="0" applyFont="1" applyFill="1" applyBorder="1" applyAlignment="1">
      <alignment horizontal="center" vertical="center" wrapText="1"/>
    </xf>
    <xf numFmtId="0" fontId="56" fillId="22" borderId="27" xfId="0" applyFont="1" applyFill="1" applyBorder="1" applyAlignment="1">
      <alignment horizontal="center" vertical="center" wrapText="1"/>
    </xf>
    <xf numFmtId="0" fontId="56" fillId="10" borderId="33" xfId="0" applyFont="1" applyFill="1" applyBorder="1" applyAlignment="1">
      <alignment horizontal="center" vertical="center" wrapText="1"/>
    </xf>
    <xf numFmtId="0" fontId="56" fillId="10" borderId="27" xfId="0" applyFont="1" applyFill="1" applyBorder="1" applyAlignment="1">
      <alignment horizontal="center" vertical="center" wrapText="1"/>
    </xf>
    <xf numFmtId="0" fontId="57" fillId="36" borderId="33" xfId="0" applyFont="1" applyFill="1" applyBorder="1" applyAlignment="1">
      <alignment horizontal="center" vertical="center" wrapText="1"/>
    </xf>
    <xf numFmtId="0" fontId="57" fillId="36" borderId="27" xfId="0" applyFont="1" applyFill="1" applyBorder="1" applyAlignment="1">
      <alignment horizontal="center" vertical="center" wrapText="1"/>
    </xf>
    <xf numFmtId="0" fontId="23" fillId="37" borderId="23" xfId="0" applyFont="1" applyFill="1" applyBorder="1" applyAlignment="1">
      <alignment horizontal="center" vertical="center"/>
    </xf>
    <xf numFmtId="0" fontId="0" fillId="30" borderId="0" xfId="0" applyFill="1" applyAlignment="1">
      <alignment horizontal="center" vertical="center"/>
    </xf>
    <xf numFmtId="0" fontId="60" fillId="19" borderId="33" xfId="0" applyFont="1" applyFill="1" applyBorder="1" applyAlignment="1">
      <alignment horizontal="center" vertical="center" wrapText="1"/>
    </xf>
    <xf numFmtId="0" fontId="60" fillId="19" borderId="27" xfId="0" applyFont="1" applyFill="1" applyBorder="1" applyAlignment="1">
      <alignment horizontal="center" vertical="center" wrapText="1"/>
    </xf>
    <xf numFmtId="0" fontId="27" fillId="32" borderId="37" xfId="0" applyFont="1" applyFill="1" applyBorder="1" applyAlignment="1">
      <alignment horizontal="center" vertical="center"/>
    </xf>
    <xf numFmtId="0" fontId="27" fillId="32" borderId="26" xfId="0" applyFont="1" applyFill="1" applyBorder="1" applyAlignment="1">
      <alignment horizontal="center" vertical="center"/>
    </xf>
    <xf numFmtId="0" fontId="60" fillId="10" borderId="33" xfId="0" applyFont="1" applyFill="1" applyBorder="1" applyAlignment="1">
      <alignment horizontal="center" vertical="center" wrapText="1"/>
    </xf>
    <xf numFmtId="0" fontId="60" fillId="10" borderId="27" xfId="0" applyFont="1" applyFill="1" applyBorder="1" applyAlignment="1">
      <alignment horizontal="center" vertical="center" wrapText="1"/>
    </xf>
    <xf numFmtId="0" fontId="0" fillId="33" borderId="0" xfId="0" applyFill="1" applyAlignment="1">
      <alignment horizontal="left" vertical="top" wrapText="1"/>
    </xf>
    <xf numFmtId="0" fontId="85" fillId="18" borderId="0" xfId="0" applyFont="1" applyFill="1" applyAlignment="1">
      <alignment horizontal="center" vertical="center"/>
    </xf>
    <xf numFmtId="0" fontId="85" fillId="33" borderId="0" xfId="0" applyFont="1" applyFill="1" applyAlignment="1">
      <alignment horizontal="center" vertical="center"/>
    </xf>
    <xf numFmtId="0" fontId="60" fillId="15" borderId="9" xfId="0" applyFont="1" applyFill="1" applyBorder="1" applyAlignment="1">
      <alignment horizontal="center" vertical="center"/>
    </xf>
    <xf numFmtId="0" fontId="57" fillId="10" borderId="43" xfId="0" applyFont="1" applyFill="1" applyBorder="1" applyAlignment="1">
      <alignment horizontal="center" vertical="center"/>
    </xf>
    <xf numFmtId="0" fontId="57" fillId="10" borderId="44" xfId="0" applyFont="1" applyFill="1" applyBorder="1" applyAlignment="1">
      <alignment horizontal="center" vertical="center"/>
    </xf>
    <xf numFmtId="0" fontId="60" fillId="32" borderId="9" xfId="0" applyFont="1" applyFill="1" applyBorder="1" applyAlignment="1">
      <alignment horizontal="center" vertical="center" wrapText="1"/>
    </xf>
    <xf numFmtId="0" fontId="0" fillId="31" borderId="0" xfId="0" applyFill="1" applyAlignment="1">
      <alignment horizontal="center" vertical="center" wrapText="1"/>
    </xf>
    <xf numFmtId="0" fontId="56" fillId="23" borderId="37" xfId="0" applyFont="1" applyFill="1" applyBorder="1" applyAlignment="1">
      <alignment horizontal="center" vertical="center"/>
    </xf>
    <xf numFmtId="0" fontId="56" fillId="27" borderId="33" xfId="0" applyFont="1" applyFill="1" applyBorder="1" applyAlignment="1">
      <alignment horizontal="center" vertical="center" wrapText="1"/>
    </xf>
    <xf numFmtId="0" fontId="56" fillId="27" borderId="27" xfId="0" applyFont="1" applyFill="1" applyBorder="1" applyAlignment="1">
      <alignment horizontal="center" vertical="center" wrapText="1"/>
    </xf>
    <xf numFmtId="0" fontId="0" fillId="35" borderId="30" xfId="0" applyFill="1" applyBorder="1" applyAlignment="1">
      <alignment horizontal="center" vertical="center" wrapText="1"/>
    </xf>
    <xf numFmtId="0" fontId="23" fillId="0" borderId="22" xfId="0" applyFont="1" applyBorder="1" applyAlignment="1">
      <alignment horizontal="center" vertical="center" wrapText="1"/>
    </xf>
    <xf numFmtId="0" fontId="0" fillId="0" borderId="48" xfId="0" applyBorder="1" applyAlignment="1">
      <alignment horizontal="center" vertical="center" wrapText="1"/>
    </xf>
  </cellXfs>
  <cellStyles count="2">
    <cellStyle name="Normal" xfId="0" builtinId="0"/>
    <cellStyle name="Normal 2" xfId="1" xr:uid="{FD414C93-6823-4D45-9B61-71BBB888AF70}"/>
  </cellStyles>
  <dxfs count="124">
    <dxf>
      <font>
        <color theme="0"/>
      </font>
      <fill>
        <patternFill>
          <bgColor theme="9" tint="-0.499984740745262"/>
        </patternFill>
      </fill>
    </dxf>
    <dxf>
      <font>
        <color auto="1"/>
      </font>
      <fill>
        <patternFill>
          <bgColor rgb="FFFFC000"/>
        </patternFill>
      </fill>
    </dxf>
    <dxf>
      <font>
        <color auto="1"/>
      </font>
      <fill>
        <patternFill>
          <bgColor rgb="FFFFFF00"/>
        </patternFill>
      </fill>
    </dxf>
    <dxf>
      <font>
        <color theme="0"/>
      </font>
      <fill>
        <patternFill patternType="solid">
          <bgColor rgb="FFFF0000"/>
        </patternFill>
      </fill>
    </dxf>
    <dxf>
      <fill>
        <patternFill>
          <bgColor theme="9"/>
        </patternFill>
      </fill>
    </dxf>
    <dxf>
      <fill>
        <patternFill>
          <bgColor rgb="FFFFFF00"/>
        </patternFill>
      </fill>
    </dxf>
    <dxf>
      <fill>
        <patternFill>
          <bgColor rgb="FFFF0000"/>
        </patternFill>
      </fill>
    </dxf>
    <dxf>
      <font>
        <color theme="0"/>
      </font>
      <fill>
        <patternFill>
          <bgColor theme="9" tint="-0.499984740745262"/>
        </patternFill>
      </fill>
    </dxf>
    <dxf>
      <font>
        <color auto="1"/>
      </font>
      <fill>
        <patternFill>
          <bgColor rgb="FFFFC000"/>
        </patternFill>
      </fill>
    </dxf>
    <dxf>
      <font>
        <color auto="1"/>
      </font>
      <fill>
        <patternFill>
          <bgColor rgb="FFFFFF00"/>
        </patternFill>
      </fill>
    </dxf>
    <dxf>
      <font>
        <color theme="0"/>
      </font>
      <fill>
        <patternFill patternType="solid">
          <bgColor rgb="FFFF0000"/>
        </patternFill>
      </fill>
    </dxf>
    <dxf>
      <fill>
        <patternFill>
          <bgColor theme="9"/>
        </patternFill>
      </fill>
    </dxf>
    <dxf>
      <fill>
        <patternFill>
          <bgColor rgb="FFFFFF00"/>
        </patternFill>
      </fill>
    </dxf>
    <dxf>
      <fill>
        <patternFill>
          <bgColor rgb="FFFF0000"/>
        </patternFill>
      </fill>
    </dxf>
    <dxf>
      <font>
        <color theme="0"/>
      </font>
      <fill>
        <patternFill>
          <bgColor theme="9" tint="-0.499984740745262"/>
        </patternFill>
      </fill>
    </dxf>
    <dxf>
      <font>
        <color auto="1"/>
      </font>
      <fill>
        <patternFill>
          <bgColor rgb="FFFFC000"/>
        </patternFill>
      </fill>
    </dxf>
    <dxf>
      <font>
        <color auto="1"/>
      </font>
      <fill>
        <patternFill>
          <bgColor rgb="FFFFFF00"/>
        </patternFill>
      </fill>
    </dxf>
    <dxf>
      <font>
        <color theme="0"/>
      </font>
      <fill>
        <patternFill patternType="solid">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ont>
        <color theme="0"/>
      </font>
      <fill>
        <patternFill>
          <bgColor theme="9" tint="-0.499984740745262"/>
        </patternFill>
      </fill>
    </dxf>
    <dxf>
      <font>
        <color auto="1"/>
      </font>
      <fill>
        <patternFill>
          <bgColor rgb="FFFFC000"/>
        </patternFill>
      </fill>
    </dxf>
    <dxf>
      <font>
        <color auto="1"/>
      </font>
      <fill>
        <patternFill>
          <bgColor rgb="FFFFFF00"/>
        </patternFill>
      </fill>
    </dxf>
    <dxf>
      <font>
        <color theme="0"/>
      </font>
      <fill>
        <patternFill patternType="solid">
          <bgColor rgb="FFFF0000"/>
        </patternFill>
      </fill>
    </dxf>
    <dxf>
      <fill>
        <patternFill>
          <bgColor theme="9"/>
        </patternFill>
      </fill>
    </dxf>
    <dxf>
      <fill>
        <patternFill>
          <bgColor rgb="FFFFFF00"/>
        </patternFill>
      </fill>
    </dxf>
    <dxf>
      <fill>
        <patternFill>
          <bgColor rgb="FFFF0000"/>
        </patternFill>
      </fill>
    </dxf>
    <dxf>
      <font>
        <color theme="0"/>
      </font>
      <fill>
        <patternFill>
          <bgColor theme="9" tint="-0.499984740745262"/>
        </patternFill>
      </fill>
    </dxf>
    <dxf>
      <font>
        <color auto="1"/>
      </font>
      <fill>
        <patternFill>
          <bgColor rgb="FFFFC000"/>
        </patternFill>
      </fill>
    </dxf>
    <dxf>
      <font>
        <color auto="1"/>
      </font>
      <fill>
        <patternFill>
          <bgColor rgb="FFFFFF00"/>
        </patternFill>
      </fill>
    </dxf>
    <dxf>
      <font>
        <color theme="0"/>
      </font>
      <fill>
        <patternFill patternType="solid">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ont>
        <color theme="0"/>
      </font>
      <fill>
        <patternFill>
          <bgColor theme="9" tint="-0.499984740745262"/>
        </patternFill>
      </fill>
    </dxf>
    <dxf>
      <font>
        <color auto="1"/>
      </font>
      <fill>
        <patternFill>
          <bgColor rgb="FFFFC000"/>
        </patternFill>
      </fill>
    </dxf>
    <dxf>
      <font>
        <color auto="1"/>
      </font>
      <fill>
        <patternFill>
          <bgColor rgb="FFFFFF00"/>
        </patternFill>
      </fill>
    </dxf>
    <dxf>
      <font>
        <color auto="1"/>
      </font>
      <fill>
        <patternFill patternType="none">
          <bgColor auto="1"/>
        </patternFill>
      </fill>
    </dxf>
    <dxf>
      <font>
        <color theme="0"/>
      </font>
      <fill>
        <patternFill>
          <bgColor theme="9" tint="-0.499984740745262"/>
        </patternFill>
      </fill>
    </dxf>
    <dxf>
      <font>
        <color auto="1"/>
      </font>
      <fill>
        <patternFill>
          <bgColor rgb="FFFFC000"/>
        </patternFill>
      </fill>
    </dxf>
    <dxf>
      <font>
        <color auto="1"/>
      </font>
      <fill>
        <patternFill>
          <bgColor rgb="FFFFFF00"/>
        </patternFill>
      </fill>
    </dxf>
    <dxf>
      <font>
        <color theme="0"/>
      </font>
      <fill>
        <patternFill patternType="solid">
          <bgColor rgb="FFFF0000"/>
        </patternFill>
      </fill>
    </dxf>
    <dxf>
      <font>
        <color theme="0"/>
      </font>
      <fill>
        <patternFill>
          <bgColor theme="9" tint="-0.499984740745262"/>
        </patternFill>
      </fill>
    </dxf>
    <dxf>
      <font>
        <color auto="1"/>
      </font>
      <fill>
        <patternFill>
          <bgColor rgb="FFFFC000"/>
        </patternFill>
      </fill>
    </dxf>
    <dxf>
      <font>
        <color auto="1"/>
      </font>
      <fill>
        <patternFill>
          <bgColor rgb="FFFFFF00"/>
        </patternFill>
      </fill>
    </dxf>
    <dxf>
      <font>
        <color auto="1"/>
      </font>
      <fill>
        <patternFill patternType="none">
          <bgColor auto="1"/>
        </patternFill>
      </fill>
    </dxf>
    <dxf>
      <font>
        <color theme="0"/>
      </font>
      <fill>
        <patternFill>
          <bgColor theme="9" tint="-0.499984740745262"/>
        </patternFill>
      </fill>
    </dxf>
    <dxf>
      <font>
        <color auto="1"/>
      </font>
      <fill>
        <patternFill>
          <bgColor rgb="FFFFC000"/>
        </patternFill>
      </fill>
    </dxf>
    <dxf>
      <font>
        <color auto="1"/>
      </font>
      <fill>
        <patternFill>
          <bgColor rgb="FFFFFF00"/>
        </patternFill>
      </fill>
    </dxf>
    <dxf>
      <font>
        <color theme="0"/>
      </font>
      <fill>
        <patternFill patternType="solid">
          <bgColor rgb="FFFF0000"/>
        </patternFill>
      </fill>
    </dxf>
    <dxf>
      <font>
        <color theme="0"/>
      </font>
      <fill>
        <patternFill>
          <bgColor theme="9" tint="-0.499984740745262"/>
        </patternFill>
      </fill>
    </dxf>
    <dxf>
      <font>
        <color auto="1"/>
      </font>
      <fill>
        <patternFill>
          <bgColor rgb="FFFFC000"/>
        </patternFill>
      </fill>
    </dxf>
    <dxf>
      <font>
        <color auto="1"/>
      </font>
      <fill>
        <patternFill>
          <bgColor rgb="FFFFFF00"/>
        </patternFill>
      </fill>
    </dxf>
    <dxf>
      <font>
        <color auto="1"/>
      </font>
      <fill>
        <patternFill patternType="none">
          <bgColor auto="1"/>
        </patternFill>
      </fill>
    </dxf>
    <dxf>
      <font>
        <color theme="0"/>
      </font>
      <fill>
        <patternFill>
          <bgColor theme="9" tint="-0.499984740745262"/>
        </patternFill>
      </fill>
    </dxf>
    <dxf>
      <font>
        <color auto="1"/>
      </font>
      <fill>
        <patternFill>
          <bgColor rgb="FFFFC000"/>
        </patternFill>
      </fill>
    </dxf>
    <dxf>
      <font>
        <color auto="1"/>
      </font>
      <fill>
        <patternFill>
          <bgColor rgb="FFFFFF00"/>
        </patternFill>
      </fill>
    </dxf>
    <dxf>
      <font>
        <color theme="0"/>
      </font>
      <fill>
        <patternFill patternType="solid">
          <bgColor rgb="FFFF0000"/>
        </patternFill>
      </fill>
    </dxf>
    <dxf>
      <font>
        <color theme="0"/>
      </font>
      <fill>
        <patternFill>
          <bgColor theme="9" tint="-0.499984740745262"/>
        </patternFill>
      </fill>
    </dxf>
    <dxf>
      <font>
        <color auto="1"/>
      </font>
      <fill>
        <patternFill>
          <bgColor rgb="FFFFC000"/>
        </patternFill>
      </fill>
    </dxf>
    <dxf>
      <font>
        <color auto="1"/>
      </font>
      <fill>
        <patternFill>
          <bgColor rgb="FFFFFF00"/>
        </patternFill>
      </fill>
    </dxf>
    <dxf>
      <font>
        <color auto="1"/>
      </font>
      <fill>
        <patternFill patternType="none">
          <bgColor auto="1"/>
        </patternFill>
      </fill>
    </dxf>
    <dxf>
      <font>
        <color theme="0"/>
      </font>
      <fill>
        <patternFill>
          <bgColor theme="9" tint="-0.499984740745262"/>
        </patternFill>
      </fill>
    </dxf>
    <dxf>
      <font>
        <color auto="1"/>
      </font>
      <fill>
        <patternFill>
          <bgColor rgb="FFFFC000"/>
        </patternFill>
      </fill>
    </dxf>
    <dxf>
      <font>
        <color auto="1"/>
      </font>
      <fill>
        <patternFill>
          <bgColor rgb="FFFFFF00"/>
        </patternFill>
      </fill>
    </dxf>
    <dxf>
      <font>
        <color theme="0"/>
      </font>
      <fill>
        <patternFill patternType="solid">
          <bgColor rgb="FFFF0000"/>
        </patternFill>
      </fill>
    </dxf>
    <dxf>
      <font>
        <color theme="0"/>
      </font>
      <fill>
        <patternFill>
          <bgColor theme="9" tint="-0.499984740745262"/>
        </patternFill>
      </fill>
    </dxf>
    <dxf>
      <font>
        <color auto="1"/>
      </font>
      <fill>
        <patternFill>
          <bgColor rgb="FFFFC000"/>
        </patternFill>
      </fill>
    </dxf>
    <dxf>
      <font>
        <color auto="1"/>
      </font>
      <fill>
        <patternFill>
          <bgColor rgb="FFFFFF00"/>
        </patternFill>
      </fill>
    </dxf>
    <dxf>
      <font>
        <color auto="1"/>
      </font>
      <fill>
        <patternFill patternType="none">
          <bgColor auto="1"/>
        </patternFill>
      </fill>
    </dxf>
    <dxf>
      <font>
        <color theme="0"/>
      </font>
      <fill>
        <patternFill>
          <bgColor theme="9" tint="-0.499984740745262"/>
        </patternFill>
      </fill>
    </dxf>
    <dxf>
      <font>
        <color auto="1"/>
      </font>
      <fill>
        <patternFill>
          <bgColor rgb="FFFFC000"/>
        </patternFill>
      </fill>
    </dxf>
    <dxf>
      <font>
        <color auto="1"/>
      </font>
      <fill>
        <patternFill>
          <bgColor rgb="FFFFFF00"/>
        </patternFill>
      </fill>
    </dxf>
    <dxf>
      <font>
        <color theme="0"/>
      </font>
      <fill>
        <patternFill patternType="solid">
          <bgColor rgb="FFFF0000"/>
        </patternFill>
      </fill>
    </dxf>
    <dxf>
      <font>
        <color theme="0"/>
      </font>
      <fill>
        <patternFill>
          <bgColor theme="9" tint="-0.499984740745262"/>
        </patternFill>
      </fill>
    </dxf>
    <dxf>
      <font>
        <color auto="1"/>
      </font>
      <fill>
        <patternFill>
          <bgColor rgb="FFFFC000"/>
        </patternFill>
      </fill>
    </dxf>
    <dxf>
      <font>
        <color auto="1"/>
      </font>
      <fill>
        <patternFill>
          <bgColor rgb="FFFFFF00"/>
        </patternFill>
      </fill>
    </dxf>
    <dxf>
      <font>
        <color theme="0"/>
      </font>
      <fill>
        <patternFill patternType="solid">
          <bgColor rgb="FFFF0000"/>
        </patternFill>
      </fill>
    </dxf>
    <dxf>
      <font>
        <color theme="0"/>
      </font>
      <fill>
        <patternFill>
          <bgColor theme="9" tint="-0.499984740745262"/>
        </patternFill>
      </fill>
    </dxf>
    <dxf>
      <font>
        <color auto="1"/>
      </font>
      <fill>
        <patternFill>
          <bgColor rgb="FFFFC000"/>
        </patternFill>
      </fill>
    </dxf>
    <dxf>
      <font>
        <color auto="1"/>
      </font>
      <fill>
        <patternFill>
          <bgColor rgb="FFFFFF00"/>
        </patternFill>
      </fill>
    </dxf>
    <dxf>
      <font>
        <color theme="0"/>
      </font>
      <fill>
        <patternFill patternType="solid">
          <bgColor rgb="FFFF0000"/>
        </patternFill>
      </fill>
    </dxf>
    <dxf>
      <font>
        <color theme="0"/>
      </font>
      <fill>
        <patternFill>
          <bgColor theme="9" tint="-0.499984740745262"/>
        </patternFill>
      </fill>
    </dxf>
    <dxf>
      <font>
        <color auto="1"/>
      </font>
      <fill>
        <patternFill>
          <bgColor rgb="FFFFC000"/>
        </patternFill>
      </fill>
    </dxf>
    <dxf>
      <font>
        <color auto="1"/>
      </font>
      <fill>
        <patternFill>
          <bgColor rgb="FFFFFF00"/>
        </patternFill>
      </fill>
    </dxf>
    <dxf>
      <font>
        <color theme="0"/>
      </font>
      <fill>
        <patternFill patternType="solid">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border>
        <left style="thin">
          <color theme="3" tint="0.499984740745262"/>
        </left>
        <right style="thin">
          <color theme="3" tint="0.499984740745262"/>
        </right>
        <top style="thin">
          <color theme="3" tint="0.499984740745262"/>
        </top>
        <bottom style="thin">
          <color theme="3" tint="0.499984740745262"/>
        </bottom>
        <vertical/>
        <horizontal/>
      </border>
    </dxf>
    <dxf>
      <border>
        <left style="thin">
          <color theme="7" tint="0.39994506668294322"/>
        </left>
        <right style="thin">
          <color theme="7" tint="0.39994506668294322"/>
        </right>
        <top style="thin">
          <color theme="7" tint="0.39994506668294322"/>
        </top>
        <bottom style="thin">
          <color theme="7" tint="0.39994506668294322"/>
        </bottom>
        <vertical/>
        <horizontal/>
      </border>
    </dxf>
    <dxf>
      <border>
        <left style="thin">
          <color theme="4" tint="0.39994506668294322"/>
        </left>
        <right style="thin">
          <color theme="4" tint="0.39994506668294322"/>
        </right>
        <top style="thin">
          <color theme="4" tint="0.39994506668294322"/>
        </top>
        <bottom style="thin">
          <color theme="4" tint="0.39994506668294322"/>
        </bottom>
        <vertical/>
        <horizontal/>
      </border>
    </dxf>
    <dxf>
      <border>
        <left style="thin">
          <color theme="4" tint="0.39994506668294322"/>
        </left>
        <right style="thin">
          <color theme="4" tint="0.39994506668294322"/>
        </right>
        <top style="thin">
          <color theme="4" tint="0.39994506668294322"/>
        </top>
        <bottom style="thin">
          <color theme="4" tint="0.39994506668294322"/>
        </bottom>
        <vertical/>
        <horizontal/>
      </border>
    </dxf>
    <dxf>
      <border>
        <left style="thin">
          <color theme="7" tint="0.39994506668294322"/>
        </left>
        <right style="thin">
          <color theme="7" tint="0.39994506668294322"/>
        </right>
        <top style="thin">
          <color theme="7" tint="0.39994506668294322"/>
        </top>
        <bottom style="thin">
          <color theme="7" tint="0.39994506668294322"/>
        </bottom>
        <vertical/>
        <horizontal/>
      </border>
    </dxf>
    <dxf>
      <border>
        <left style="thin">
          <color theme="4" tint="0.39994506668294322"/>
        </left>
        <right style="thin">
          <color theme="4" tint="0.39994506668294322"/>
        </right>
        <top style="thin">
          <color theme="4" tint="0.39994506668294322"/>
        </top>
        <bottom style="thin">
          <color theme="4" tint="0.39994506668294322"/>
        </bottom>
        <vertical/>
        <horizontal/>
      </border>
    </dxf>
    <dxf>
      <border>
        <left style="thin">
          <color theme="7" tint="0.39994506668294322"/>
        </left>
        <right style="thin">
          <color theme="7" tint="0.39994506668294322"/>
        </right>
        <top style="thin">
          <color theme="7" tint="0.39994506668294322"/>
        </top>
        <bottom style="thin">
          <color theme="7" tint="0.39994506668294322"/>
        </bottom>
        <vertical/>
        <horizontal/>
      </border>
    </dxf>
    <dxf>
      <border>
        <left style="thin">
          <color theme="4" tint="0.39994506668294322"/>
        </left>
        <right style="thin">
          <color theme="4" tint="0.39994506668294322"/>
        </right>
        <top style="thin">
          <color theme="4" tint="0.39994506668294322"/>
        </top>
        <bottom style="thin">
          <color theme="4" tint="0.39994506668294322"/>
        </bottom>
        <vertical/>
        <horizontal/>
      </border>
    </dxf>
    <dxf>
      <fill>
        <patternFill>
          <bgColor theme="8" tint="-0.24994659260841701"/>
        </patternFill>
      </fill>
    </dxf>
    <dxf>
      <fill>
        <patternFill>
          <bgColor theme="8"/>
        </patternFill>
      </fil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SG Distribution</a:t>
            </a:r>
            <a:r>
              <a:rPr lang="en-US" baseline="0"/>
              <a:t>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sg</c:v>
          </c:tx>
          <c:spPr>
            <a:ln w="25400" cap="rnd">
              <a:noFill/>
              <a:round/>
            </a:ln>
            <a:effectLst/>
          </c:spPr>
          <c:marker>
            <c:symbol val="circle"/>
            <c:size val="5"/>
            <c:spPr>
              <a:solidFill>
                <a:schemeClr val="accent1"/>
              </a:solidFill>
              <a:ln w="9525">
                <a:solidFill>
                  <a:schemeClr val="accent1"/>
                </a:solidFill>
              </a:ln>
              <a:effectLst/>
            </c:spPr>
          </c:marker>
          <c:xVal>
            <c:numRef>
              <c:f>'QcV2-01'!$A$14:$A$33</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'QcV2-01'!$G$14:$G$33</c:f>
              <c:numCache>
                <c:formatCode>General</c:formatCode>
                <c:ptCount val="20"/>
                <c:pt idx="0">
                  <c:v>2.6824372757602966</c:v>
                </c:pt>
                <c:pt idx="1">
                  <c:v>2.6721216306671427</c:v>
                </c:pt>
                <c:pt idx="2">
                  <c:v>2.6573967697419416</c:v>
                </c:pt>
                <c:pt idx="3">
                  <c:v>2.6645328929665446</c:v>
                </c:pt>
                <c:pt idx="4">
                  <c:v>2.6746346657860625</c:v>
                </c:pt>
                <c:pt idx="5">
                  <c:v>2.6776331976341385</c:v>
                </c:pt>
                <c:pt idx="6">
                  <c:v>2.6607959479903887</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yVal>
          <c:smooth val="0"/>
          <c:extLst>
            <c:ext xmlns:c16="http://schemas.microsoft.com/office/drawing/2014/chart" uri="{C3380CC4-5D6E-409C-BE32-E72D297353CC}">
              <c16:uniqueId val="{00000000-2340-4956-AA80-88C71BC490C7}"/>
            </c:ext>
          </c:extLst>
        </c:ser>
        <c:ser>
          <c:idx val="1"/>
          <c:order val="1"/>
          <c:tx>
            <c:v>Upper Series</c:v>
          </c:tx>
          <c:spPr>
            <a:ln w="15875" cap="rnd">
              <a:solidFill>
                <a:srgbClr val="FF0000"/>
              </a:solidFill>
              <a:prstDash val="dash"/>
              <a:round/>
            </a:ln>
            <a:effectLst/>
          </c:spPr>
          <c:marker>
            <c:symbol val="none"/>
          </c:marker>
          <c:xVal>
            <c:numRef>
              <c:f>'QcV2-01'!$G$91:$G$92</c:f>
              <c:numCache>
                <c:formatCode>General</c:formatCode>
                <c:ptCount val="2"/>
                <c:pt idx="0">
                  <c:v>0</c:v>
                </c:pt>
                <c:pt idx="1">
                  <c:v>25</c:v>
                </c:pt>
              </c:numCache>
            </c:numRef>
          </c:xVal>
          <c:yVal>
            <c:numRef>
              <c:f>'QcV2-01'!$H$91:$H$92</c:f>
              <c:numCache>
                <c:formatCode>General</c:formatCode>
                <c:ptCount val="2"/>
                <c:pt idx="0">
                  <c:v>2.6963381985575507</c:v>
                </c:pt>
                <c:pt idx="1">
                  <c:v>2.6963381985575507</c:v>
                </c:pt>
              </c:numCache>
            </c:numRef>
          </c:yVal>
          <c:smooth val="0"/>
          <c:extLst>
            <c:ext xmlns:c16="http://schemas.microsoft.com/office/drawing/2014/chart" uri="{C3380CC4-5D6E-409C-BE32-E72D297353CC}">
              <c16:uniqueId val="{00000001-2340-4956-AA80-88C71BC490C7}"/>
            </c:ext>
          </c:extLst>
        </c:ser>
        <c:ser>
          <c:idx val="2"/>
          <c:order val="2"/>
          <c:tx>
            <c:v>Lower</c:v>
          </c:tx>
          <c:spPr>
            <a:ln w="12700" cap="rnd">
              <a:solidFill>
                <a:srgbClr val="FF0000"/>
              </a:solidFill>
              <a:prstDash val="dash"/>
              <a:round/>
            </a:ln>
            <a:effectLst/>
          </c:spPr>
          <c:marker>
            <c:symbol val="none"/>
          </c:marker>
          <c:xVal>
            <c:numRef>
              <c:f>'QcV2-01'!$G$94:$G$95</c:f>
              <c:numCache>
                <c:formatCode>General</c:formatCode>
                <c:ptCount val="2"/>
                <c:pt idx="0">
                  <c:v>0</c:v>
                </c:pt>
                <c:pt idx="1">
                  <c:v>25</c:v>
                </c:pt>
              </c:numCache>
            </c:numRef>
          </c:xVal>
          <c:yVal>
            <c:numRef>
              <c:f>'QcV2-01'!$H$94:$H$95</c:f>
              <c:numCache>
                <c:formatCode>General</c:formatCode>
                <c:ptCount val="2"/>
                <c:pt idx="0">
                  <c:v>2.6424601536310162</c:v>
                </c:pt>
                <c:pt idx="1">
                  <c:v>2.6424601536310162</c:v>
                </c:pt>
              </c:numCache>
            </c:numRef>
          </c:yVal>
          <c:smooth val="0"/>
          <c:extLst>
            <c:ext xmlns:c16="http://schemas.microsoft.com/office/drawing/2014/chart" uri="{C3380CC4-5D6E-409C-BE32-E72D297353CC}">
              <c16:uniqueId val="{00000002-2340-4956-AA80-88C71BC490C7}"/>
            </c:ext>
          </c:extLst>
        </c:ser>
        <c:ser>
          <c:idx val="3"/>
          <c:order val="3"/>
          <c:tx>
            <c:v>mean SG</c:v>
          </c:tx>
          <c:spPr>
            <a:ln w="15875" cap="rnd">
              <a:solidFill>
                <a:schemeClr val="tx2">
                  <a:lumMod val="75000"/>
                  <a:lumOff val="25000"/>
                </a:schemeClr>
              </a:solidFill>
              <a:prstDash val="sysDash"/>
              <a:round/>
            </a:ln>
            <a:effectLst/>
          </c:spPr>
          <c:marker>
            <c:symbol val="none"/>
          </c:marker>
          <c:xVal>
            <c:numRef>
              <c:f>'QcV2-01'!$G$97:$G$98</c:f>
              <c:numCache>
                <c:formatCode>General</c:formatCode>
                <c:ptCount val="2"/>
                <c:pt idx="0">
                  <c:v>0</c:v>
                </c:pt>
                <c:pt idx="1">
                  <c:v>25</c:v>
                </c:pt>
              </c:numCache>
            </c:numRef>
          </c:xVal>
          <c:yVal>
            <c:numRef>
              <c:f>'QcV2-01'!$H$97:$H$98</c:f>
              <c:numCache>
                <c:formatCode>0.00</c:formatCode>
                <c:ptCount val="2"/>
                <c:pt idx="0">
                  <c:v>2.669936054363788</c:v>
                </c:pt>
                <c:pt idx="1">
                  <c:v>2.669936054363788</c:v>
                </c:pt>
              </c:numCache>
            </c:numRef>
          </c:yVal>
          <c:smooth val="0"/>
          <c:extLst>
            <c:ext xmlns:c16="http://schemas.microsoft.com/office/drawing/2014/chart" uri="{C3380CC4-5D6E-409C-BE32-E72D297353CC}">
              <c16:uniqueId val="{00000003-2340-4956-AA80-88C71BC490C7}"/>
            </c:ext>
          </c:extLst>
        </c:ser>
        <c:ser>
          <c:idx val="4"/>
          <c:order val="4"/>
          <c:tx>
            <c:v>Median SG</c:v>
          </c:tx>
          <c:spPr>
            <a:ln w="15875" cap="rnd">
              <a:solidFill>
                <a:schemeClr val="tx2">
                  <a:lumMod val="75000"/>
                  <a:lumOff val="25000"/>
                </a:schemeClr>
              </a:solidFill>
              <a:prstDash val="sysDash"/>
              <a:round/>
            </a:ln>
            <a:effectLst/>
          </c:spPr>
          <c:marker>
            <c:symbol val="none"/>
          </c:marker>
          <c:xVal>
            <c:numRef>
              <c:f>'QcV2-01'!$G$100:$G$101</c:f>
              <c:numCache>
                <c:formatCode>General</c:formatCode>
                <c:ptCount val="2"/>
                <c:pt idx="0">
                  <c:v>0</c:v>
                </c:pt>
                <c:pt idx="1">
                  <c:v>25</c:v>
                </c:pt>
              </c:numCache>
            </c:numRef>
          </c:xVal>
          <c:yVal>
            <c:numRef>
              <c:f>'QcV2-01'!$H$100:$H$101</c:f>
              <c:numCache>
                <c:formatCode>General</c:formatCode>
                <c:ptCount val="2"/>
                <c:pt idx="0">
                  <c:v>2.6721216306671427</c:v>
                </c:pt>
                <c:pt idx="1">
                  <c:v>2.6721216306671427</c:v>
                </c:pt>
              </c:numCache>
            </c:numRef>
          </c:yVal>
          <c:smooth val="0"/>
          <c:extLst>
            <c:ext xmlns:c16="http://schemas.microsoft.com/office/drawing/2014/chart" uri="{C3380CC4-5D6E-409C-BE32-E72D297353CC}">
              <c16:uniqueId val="{00000004-2340-4956-AA80-88C71BC490C7}"/>
            </c:ext>
          </c:extLst>
        </c:ser>
        <c:dLbls>
          <c:showLegendKey val="0"/>
          <c:showVal val="0"/>
          <c:showCatName val="0"/>
          <c:showSerName val="0"/>
          <c:showPercent val="0"/>
          <c:showBubbleSize val="0"/>
        </c:dLbls>
        <c:axId val="642527952"/>
        <c:axId val="642527600"/>
      </c:scatterChart>
      <c:valAx>
        <c:axId val="642527952"/>
        <c:scaling>
          <c:orientation val="minMax"/>
          <c:max val="2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527600"/>
        <c:crosses val="autoZero"/>
        <c:crossBetween val="midCat"/>
        <c:majorUnit val="1"/>
      </c:valAx>
      <c:valAx>
        <c:axId val="642527600"/>
        <c:scaling>
          <c:orientation val="minMax"/>
          <c:min val="2.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5279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MC</c:v>
          </c:tx>
          <c:spPr>
            <a:ln w="25400" cap="rnd">
              <a:noFill/>
              <a:round/>
            </a:ln>
            <a:effectLst/>
          </c:spPr>
          <c:marker>
            <c:symbol val="circle"/>
            <c:size val="5"/>
            <c:spPr>
              <a:solidFill>
                <a:schemeClr val="accent1"/>
              </a:solidFill>
              <a:ln w="9525">
                <a:solidFill>
                  <a:schemeClr val="accent1"/>
                </a:solidFill>
              </a:ln>
              <a:effectLst/>
            </c:spPr>
          </c:marker>
          <c:xVal>
            <c:numRef>
              <c:f>'QcV2-01'!$A$14:$A$63</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xVal>
          <c:yVal>
            <c:numRef>
              <c:f>'QcV2-01'!$H$14:$H$64</c:f>
              <c:numCache>
                <c:formatCode>General</c:formatCode>
                <c:ptCount val="51"/>
                <c:pt idx="0">
                  <c:v>33.378096064570244</c:v>
                </c:pt>
                <c:pt idx="1">
                  <c:v>34.854043212520182</c:v>
                </c:pt>
                <c:pt idx="2">
                  <c:v>38.942111677591839</c:v>
                </c:pt>
                <c:pt idx="3">
                  <c:v>24.673539090805278</c:v>
                </c:pt>
                <c:pt idx="4">
                  <c:v>33.207682867981674</c:v>
                </c:pt>
                <c:pt idx="5">
                  <c:v>26.281170413456294</c:v>
                </c:pt>
                <c:pt idx="6">
                  <c:v>29.075333874198076</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yVal>
          <c:smooth val="0"/>
          <c:extLst>
            <c:ext xmlns:c16="http://schemas.microsoft.com/office/drawing/2014/chart" uri="{C3380CC4-5D6E-409C-BE32-E72D297353CC}">
              <c16:uniqueId val="{00000000-F96C-4CE0-9900-6874DDF85970}"/>
            </c:ext>
          </c:extLst>
        </c:ser>
        <c:ser>
          <c:idx val="1"/>
          <c:order val="1"/>
          <c:tx>
            <c:v>Upper Fence</c:v>
          </c:tx>
          <c:spPr>
            <a:ln w="25400" cap="rnd">
              <a:noFill/>
              <a:round/>
            </a:ln>
            <a:effectLst/>
          </c:spPr>
          <c:marker>
            <c:symbol val="none"/>
          </c:marker>
          <c:dPt>
            <c:idx val="1"/>
            <c:marker>
              <c:symbol val="none"/>
            </c:marker>
            <c:bubble3D val="0"/>
            <c:spPr>
              <a:ln w="15875" cap="rnd">
                <a:solidFill>
                  <a:srgbClr val="FF0000"/>
                </a:solidFill>
                <a:prstDash val="dash"/>
                <a:round/>
              </a:ln>
              <a:effectLst/>
            </c:spPr>
            <c:extLst>
              <c:ext xmlns:c16="http://schemas.microsoft.com/office/drawing/2014/chart" uri="{C3380CC4-5D6E-409C-BE32-E72D297353CC}">
                <c16:uniqueId val="{00000005-F96C-4CE0-9900-6874DDF85970}"/>
              </c:ext>
            </c:extLst>
          </c:dPt>
          <c:xVal>
            <c:numRef>
              <c:f>'QcV2-01'!$J$91:$J$92</c:f>
              <c:numCache>
                <c:formatCode>General</c:formatCode>
                <c:ptCount val="2"/>
                <c:pt idx="0">
                  <c:v>0</c:v>
                </c:pt>
                <c:pt idx="1">
                  <c:v>25</c:v>
                </c:pt>
              </c:numCache>
            </c:numRef>
          </c:xVal>
          <c:yVal>
            <c:numRef>
              <c:f>'QcV2-01'!$K$91:$K$92</c:f>
              <c:numCache>
                <c:formatCode>General</c:formatCode>
                <c:ptCount val="2"/>
                <c:pt idx="0">
                  <c:v>43.772795880622255</c:v>
                </c:pt>
                <c:pt idx="1">
                  <c:v>43.772795880622255</c:v>
                </c:pt>
              </c:numCache>
            </c:numRef>
          </c:yVal>
          <c:smooth val="0"/>
          <c:extLst>
            <c:ext xmlns:c16="http://schemas.microsoft.com/office/drawing/2014/chart" uri="{C3380CC4-5D6E-409C-BE32-E72D297353CC}">
              <c16:uniqueId val="{00000001-F96C-4CE0-9900-6874DDF85970}"/>
            </c:ext>
          </c:extLst>
        </c:ser>
        <c:ser>
          <c:idx val="2"/>
          <c:order val="2"/>
          <c:tx>
            <c:v>Lower Fence</c:v>
          </c:tx>
          <c:spPr>
            <a:ln w="15875" cap="rnd">
              <a:solidFill>
                <a:srgbClr val="FF0000"/>
              </a:solidFill>
              <a:prstDash val="dash"/>
              <a:round/>
            </a:ln>
            <a:effectLst/>
          </c:spPr>
          <c:marker>
            <c:symbol val="circle"/>
            <c:size val="5"/>
            <c:spPr>
              <a:solidFill>
                <a:schemeClr val="accent3"/>
              </a:solidFill>
              <a:ln w="9525">
                <a:solidFill>
                  <a:schemeClr val="accent3"/>
                </a:solidFill>
              </a:ln>
              <a:effectLst/>
            </c:spPr>
          </c:marker>
          <c:dPt>
            <c:idx val="1"/>
            <c:marker>
              <c:symbol val="none"/>
            </c:marker>
            <c:bubble3D val="0"/>
            <c:extLst>
              <c:ext xmlns:c16="http://schemas.microsoft.com/office/drawing/2014/chart" uri="{C3380CC4-5D6E-409C-BE32-E72D297353CC}">
                <c16:uniqueId val="{00000006-F96C-4CE0-9900-6874DDF85970}"/>
              </c:ext>
            </c:extLst>
          </c:dPt>
          <c:xVal>
            <c:numRef>
              <c:f>'QcV2-01'!$J$94:$J$95</c:f>
              <c:numCache>
                <c:formatCode>General</c:formatCode>
                <c:ptCount val="2"/>
                <c:pt idx="0">
                  <c:v>0</c:v>
                </c:pt>
                <c:pt idx="1">
                  <c:v>25</c:v>
                </c:pt>
              </c:numCache>
            </c:numRef>
          </c:xVal>
          <c:yVal>
            <c:numRef>
              <c:f>'QcV2-01'!$K$94:$K$95</c:f>
              <c:numCache>
                <c:formatCode>General</c:formatCode>
                <c:ptCount val="2"/>
                <c:pt idx="0">
                  <c:v>18.021525901750149</c:v>
                </c:pt>
                <c:pt idx="1">
                  <c:v>18.021525901750149</c:v>
                </c:pt>
              </c:numCache>
            </c:numRef>
          </c:yVal>
          <c:smooth val="0"/>
          <c:extLst>
            <c:ext xmlns:c16="http://schemas.microsoft.com/office/drawing/2014/chart" uri="{C3380CC4-5D6E-409C-BE32-E72D297353CC}">
              <c16:uniqueId val="{00000002-F96C-4CE0-9900-6874DDF85970}"/>
            </c:ext>
          </c:extLst>
        </c:ser>
        <c:ser>
          <c:idx val="3"/>
          <c:order val="3"/>
          <c:tx>
            <c:v>Mean</c:v>
          </c:tx>
          <c:spPr>
            <a:ln w="12700" cap="rnd">
              <a:solidFill>
                <a:schemeClr val="accent2">
                  <a:lumMod val="50000"/>
                </a:schemeClr>
              </a:solidFill>
              <a:prstDash val="sysDash"/>
              <a:round/>
            </a:ln>
            <a:effectLst/>
          </c:spPr>
          <c:marker>
            <c:symbol val="none"/>
          </c:marker>
          <c:xVal>
            <c:numRef>
              <c:f>'QcV2-01'!$J$97:$J$98</c:f>
              <c:numCache>
                <c:formatCode>General</c:formatCode>
                <c:ptCount val="2"/>
                <c:pt idx="0">
                  <c:v>0</c:v>
                </c:pt>
                <c:pt idx="1">
                  <c:v>25</c:v>
                </c:pt>
              </c:numCache>
            </c:numRef>
          </c:xVal>
          <c:yVal>
            <c:numRef>
              <c:f>'QcV2-01'!$K$97:$K$98</c:f>
              <c:numCache>
                <c:formatCode>0.00</c:formatCode>
                <c:ptCount val="2"/>
                <c:pt idx="0">
                  <c:v>31.487425314446227</c:v>
                </c:pt>
                <c:pt idx="1">
                  <c:v>31.487425314446227</c:v>
                </c:pt>
              </c:numCache>
            </c:numRef>
          </c:yVal>
          <c:smooth val="0"/>
          <c:extLst>
            <c:ext xmlns:c16="http://schemas.microsoft.com/office/drawing/2014/chart" uri="{C3380CC4-5D6E-409C-BE32-E72D297353CC}">
              <c16:uniqueId val="{00000003-F96C-4CE0-9900-6874DDF85970}"/>
            </c:ext>
          </c:extLst>
        </c:ser>
        <c:ser>
          <c:idx val="4"/>
          <c:order val="4"/>
          <c:tx>
            <c:v>Median</c:v>
          </c:tx>
          <c:spPr>
            <a:ln w="12700" cap="rnd">
              <a:solidFill>
                <a:schemeClr val="tx2">
                  <a:lumMod val="90000"/>
                  <a:lumOff val="10000"/>
                </a:schemeClr>
              </a:solidFill>
              <a:prstDash val="sysDash"/>
              <a:round/>
            </a:ln>
            <a:effectLst/>
          </c:spPr>
          <c:marker>
            <c:symbol val="none"/>
          </c:marker>
          <c:xVal>
            <c:numRef>
              <c:f>'QcV2-01'!$J$100:$J$101</c:f>
              <c:numCache>
                <c:formatCode>General</c:formatCode>
                <c:ptCount val="2"/>
                <c:pt idx="0">
                  <c:v>0</c:v>
                </c:pt>
                <c:pt idx="1">
                  <c:v>25</c:v>
                </c:pt>
              </c:numCache>
            </c:numRef>
          </c:xVal>
          <c:yVal>
            <c:numRef>
              <c:f>'QcV2-01'!$K$100:$K$101</c:f>
              <c:numCache>
                <c:formatCode>General</c:formatCode>
                <c:ptCount val="2"/>
                <c:pt idx="0">
                  <c:v>33.207682867981674</c:v>
                </c:pt>
                <c:pt idx="1">
                  <c:v>33.207682867981674</c:v>
                </c:pt>
              </c:numCache>
            </c:numRef>
          </c:yVal>
          <c:smooth val="0"/>
          <c:extLst>
            <c:ext xmlns:c16="http://schemas.microsoft.com/office/drawing/2014/chart" uri="{C3380CC4-5D6E-409C-BE32-E72D297353CC}">
              <c16:uniqueId val="{00000004-F96C-4CE0-9900-6874DDF85970}"/>
            </c:ext>
          </c:extLst>
        </c:ser>
        <c:dLbls>
          <c:showLegendKey val="0"/>
          <c:showVal val="0"/>
          <c:showCatName val="0"/>
          <c:showSerName val="0"/>
          <c:showPercent val="0"/>
          <c:showBubbleSize val="0"/>
        </c:dLbls>
        <c:axId val="576645944"/>
        <c:axId val="576644888"/>
      </c:scatterChart>
      <c:valAx>
        <c:axId val="576645944"/>
        <c:scaling>
          <c:orientation val="minMax"/>
          <c:max val="2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644888"/>
        <c:crosses val="autoZero"/>
        <c:crossBetween val="midCat"/>
        <c:majorUnit val="1"/>
      </c:valAx>
      <c:valAx>
        <c:axId val="576644888"/>
        <c:scaling>
          <c:orientation val="minMax"/>
          <c:max val="5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6459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tmp"/></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tmp"/></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tmp"/></Relationships>
</file>

<file path=xl/drawings/_rels/drawing6.xml.rels><?xml version="1.0" encoding="UTF-8" standalone="yes"?>
<Relationships xmlns="http://schemas.openxmlformats.org/package/2006/relationships"><Relationship Id="rId2" Type="http://schemas.openxmlformats.org/officeDocument/2006/relationships/image" Target="../media/image3.tmp"/><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127000</xdr:rowOff>
    </xdr:from>
    <xdr:to>
      <xdr:col>2</xdr:col>
      <xdr:colOff>447904</xdr:colOff>
      <xdr:row>3</xdr:row>
      <xdr:rowOff>3244</xdr:rowOff>
    </xdr:to>
    <xdr:pic>
      <xdr:nvPicPr>
        <xdr:cNvPr id="3" name="Picture 2">
          <a:extLst>
            <a:ext uri="{FF2B5EF4-FFF2-40B4-BE49-F238E27FC236}">
              <a16:creationId xmlns:a16="http://schemas.microsoft.com/office/drawing/2014/main" id="{988CA5ED-79C2-D73E-84FC-5DC80D861958}"/>
            </a:ext>
          </a:extLst>
        </xdr:cNvPr>
        <xdr:cNvPicPr>
          <a:picLocks noChangeAspect="1"/>
        </xdr:cNvPicPr>
      </xdr:nvPicPr>
      <xdr:blipFill>
        <a:blip xmlns:r="http://schemas.openxmlformats.org/officeDocument/2006/relationships" r:embed="rId1"/>
        <a:stretch>
          <a:fillRect/>
        </a:stretch>
      </xdr:blipFill>
      <xdr:spPr>
        <a:xfrm>
          <a:off x="0" y="127000"/>
          <a:ext cx="1638529" cy="4953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22</xdr:col>
      <xdr:colOff>305518</xdr:colOff>
      <xdr:row>67</xdr:row>
      <xdr:rowOff>0</xdr:rowOff>
    </xdr:from>
    <xdr:to>
      <xdr:col>25</xdr:col>
      <xdr:colOff>233632</xdr:colOff>
      <xdr:row>74</xdr:row>
      <xdr:rowOff>223545</xdr:rowOff>
    </xdr:to>
    <xdr:sp macro="" textlink="">
      <xdr:nvSpPr>
        <xdr:cNvPr id="8" name="TextBox 7">
          <a:extLst>
            <a:ext uri="{FF2B5EF4-FFF2-40B4-BE49-F238E27FC236}">
              <a16:creationId xmlns:a16="http://schemas.microsoft.com/office/drawing/2014/main" id="{E7BA1A08-8F6E-4484-BDEC-83276444F474}"/>
            </a:ext>
          </a:extLst>
        </xdr:cNvPr>
        <xdr:cNvSpPr txBox="1"/>
      </xdr:nvSpPr>
      <xdr:spPr>
        <a:xfrm>
          <a:off x="11879292" y="22338821"/>
          <a:ext cx="1761227" cy="18589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1</xdr:col>
      <xdr:colOff>298913</xdr:colOff>
      <xdr:row>1</xdr:row>
      <xdr:rowOff>19030</xdr:rowOff>
    </xdr:from>
    <xdr:to>
      <xdr:col>2</xdr:col>
      <xdr:colOff>287547</xdr:colOff>
      <xdr:row>3</xdr:row>
      <xdr:rowOff>93029</xdr:rowOff>
    </xdr:to>
    <xdr:pic>
      <xdr:nvPicPr>
        <xdr:cNvPr id="2" name="Picture 1">
          <a:extLst>
            <a:ext uri="{FF2B5EF4-FFF2-40B4-BE49-F238E27FC236}">
              <a16:creationId xmlns:a16="http://schemas.microsoft.com/office/drawing/2014/main" id="{7CD9C8A1-7F3F-4904-B5D7-0DB47E735077}"/>
            </a:ext>
          </a:extLst>
        </xdr:cNvPr>
        <xdr:cNvPicPr>
          <a:picLocks noChangeAspect="1"/>
        </xdr:cNvPicPr>
      </xdr:nvPicPr>
      <xdr:blipFill rotWithShape="1">
        <a:blip xmlns:r="http://schemas.openxmlformats.org/officeDocument/2006/relationships" r:embed="rId1"/>
        <a:srcRect l="39602" t="17816" r="40868" b="56314"/>
        <a:stretch>
          <a:fillRect/>
        </a:stretch>
      </xdr:blipFill>
      <xdr:spPr>
        <a:xfrm>
          <a:off x="631389" y="207733"/>
          <a:ext cx="599672" cy="5951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130545</xdr:colOff>
      <xdr:row>105</xdr:row>
      <xdr:rowOff>65362</xdr:rowOff>
    </xdr:from>
    <xdr:to>
      <xdr:col>19</xdr:col>
      <xdr:colOff>183002</xdr:colOff>
      <xdr:row>109</xdr:row>
      <xdr:rowOff>293076</xdr:rowOff>
    </xdr:to>
    <xdr:pic>
      <xdr:nvPicPr>
        <xdr:cNvPr id="3" name="Picture 2">
          <a:extLst>
            <a:ext uri="{FF2B5EF4-FFF2-40B4-BE49-F238E27FC236}">
              <a16:creationId xmlns:a16="http://schemas.microsoft.com/office/drawing/2014/main" id="{6F41B264-8F93-F816-2A03-3B0399CACB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746410" y="25074593"/>
          <a:ext cx="1432361" cy="1448868"/>
        </a:xfrm>
        <a:prstGeom prst="rect">
          <a:avLst/>
        </a:prstGeom>
      </xdr:spPr>
    </xdr:pic>
    <xdr:clientData/>
  </xdr:twoCellAnchor>
  <xdr:twoCellAnchor>
    <xdr:from>
      <xdr:col>23</xdr:col>
      <xdr:colOff>17972</xdr:colOff>
      <xdr:row>13</xdr:row>
      <xdr:rowOff>98846</xdr:rowOff>
    </xdr:from>
    <xdr:to>
      <xdr:col>24</xdr:col>
      <xdr:colOff>0</xdr:colOff>
      <xdr:row>14</xdr:row>
      <xdr:rowOff>98847</xdr:rowOff>
    </xdr:to>
    <xdr:sp macro="" textlink="">
      <xdr:nvSpPr>
        <xdr:cNvPr id="2" name="Arrow: Right 1">
          <a:extLst>
            <a:ext uri="{FF2B5EF4-FFF2-40B4-BE49-F238E27FC236}">
              <a16:creationId xmlns:a16="http://schemas.microsoft.com/office/drawing/2014/main" id="{C37722E5-E9B3-2D0A-3120-711E038B2266}"/>
            </a:ext>
          </a:extLst>
        </xdr:cNvPr>
        <xdr:cNvSpPr/>
      </xdr:nvSpPr>
      <xdr:spPr>
        <a:xfrm rot="5400000">
          <a:off x="17423561" y="2848517"/>
          <a:ext cx="323491" cy="593066"/>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98844</xdr:colOff>
      <xdr:row>0</xdr:row>
      <xdr:rowOff>152759</xdr:rowOff>
    </xdr:from>
    <xdr:to>
      <xdr:col>1</xdr:col>
      <xdr:colOff>886244</xdr:colOff>
      <xdr:row>3</xdr:row>
      <xdr:rowOff>215695</xdr:rowOff>
    </xdr:to>
    <xdr:pic>
      <xdr:nvPicPr>
        <xdr:cNvPr id="5" name="Picture 4">
          <a:extLst>
            <a:ext uri="{FF2B5EF4-FFF2-40B4-BE49-F238E27FC236}">
              <a16:creationId xmlns:a16="http://schemas.microsoft.com/office/drawing/2014/main" id="{557B3904-526D-4F0A-930F-92ACFDA63C89}"/>
            </a:ext>
          </a:extLst>
        </xdr:cNvPr>
        <xdr:cNvPicPr>
          <a:picLocks noChangeAspect="1"/>
        </xdr:cNvPicPr>
      </xdr:nvPicPr>
      <xdr:blipFill rotWithShape="1">
        <a:blip xmlns:r="http://schemas.openxmlformats.org/officeDocument/2006/relationships" r:embed="rId2"/>
        <a:srcRect l="39602" t="17816" r="40868" b="56314"/>
        <a:stretch>
          <a:fillRect/>
        </a:stretch>
      </xdr:blipFill>
      <xdr:spPr>
        <a:xfrm>
          <a:off x="431320" y="152759"/>
          <a:ext cx="787400" cy="7728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21</xdr:col>
      <xdr:colOff>128341</xdr:colOff>
      <xdr:row>94</xdr:row>
      <xdr:rowOff>138546</xdr:rowOff>
    </xdr:from>
    <xdr:ext cx="1679473" cy="1648474"/>
    <xdr:pic>
      <xdr:nvPicPr>
        <xdr:cNvPr id="4" name="Picture 3">
          <a:extLst>
            <a:ext uri="{FF2B5EF4-FFF2-40B4-BE49-F238E27FC236}">
              <a16:creationId xmlns:a16="http://schemas.microsoft.com/office/drawing/2014/main" id="{87B771E3-53DB-444B-A42B-957DFFAB50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983386" y="33285546"/>
          <a:ext cx="1679473" cy="1648474"/>
        </a:xfrm>
        <a:prstGeom prst="rect">
          <a:avLst/>
        </a:prstGeom>
      </xdr:spPr>
    </xdr:pic>
    <xdr:clientData/>
  </xdr:oneCellAnchor>
  <xdr:twoCellAnchor editAs="oneCell">
    <xdr:from>
      <xdr:col>27</xdr:col>
      <xdr:colOff>0</xdr:colOff>
      <xdr:row>98</xdr:row>
      <xdr:rowOff>0</xdr:rowOff>
    </xdr:from>
    <xdr:to>
      <xdr:col>28</xdr:col>
      <xdr:colOff>181264</xdr:colOff>
      <xdr:row>100</xdr:row>
      <xdr:rowOff>10818</xdr:rowOff>
    </xdr:to>
    <xdr:pic>
      <xdr:nvPicPr>
        <xdr:cNvPr id="5" name="Picture 4">
          <a:extLst>
            <a:ext uri="{FF2B5EF4-FFF2-40B4-BE49-F238E27FC236}">
              <a16:creationId xmlns:a16="http://schemas.microsoft.com/office/drawing/2014/main" id="{854D9E6F-7DA9-48E2-83DE-328B58F528B3}"/>
            </a:ext>
          </a:extLst>
        </xdr:cNvPr>
        <xdr:cNvPicPr>
          <a:picLocks noChangeAspect="1"/>
        </xdr:cNvPicPr>
      </xdr:nvPicPr>
      <xdr:blipFill rotWithShape="1">
        <a:blip xmlns:r="http://schemas.openxmlformats.org/officeDocument/2006/relationships" r:embed="rId2"/>
        <a:srcRect l="39602" t="17816" r="40868" b="56314"/>
        <a:stretch>
          <a:fillRect/>
        </a:stretch>
      </xdr:blipFill>
      <xdr:spPr>
        <a:xfrm>
          <a:off x="21803591" y="34671000"/>
          <a:ext cx="787400" cy="772818"/>
        </a:xfrm>
        <a:prstGeom prst="rect">
          <a:avLst/>
        </a:prstGeom>
      </xdr:spPr>
    </xdr:pic>
    <xdr:clientData/>
  </xdr:twoCellAnchor>
  <xdr:twoCellAnchor editAs="oneCell">
    <xdr:from>
      <xdr:col>1</xdr:col>
      <xdr:colOff>658091</xdr:colOff>
      <xdr:row>0</xdr:row>
      <xdr:rowOff>86591</xdr:rowOff>
    </xdr:from>
    <xdr:to>
      <xdr:col>1</xdr:col>
      <xdr:colOff>1445491</xdr:colOff>
      <xdr:row>3</xdr:row>
      <xdr:rowOff>184000</xdr:rowOff>
    </xdr:to>
    <xdr:pic>
      <xdr:nvPicPr>
        <xdr:cNvPr id="6" name="Picture 5">
          <a:extLst>
            <a:ext uri="{FF2B5EF4-FFF2-40B4-BE49-F238E27FC236}">
              <a16:creationId xmlns:a16="http://schemas.microsoft.com/office/drawing/2014/main" id="{6772D891-2A78-4359-A611-F6FF176CD97C}"/>
            </a:ext>
          </a:extLst>
        </xdr:cNvPr>
        <xdr:cNvPicPr>
          <a:picLocks noChangeAspect="1"/>
        </xdr:cNvPicPr>
      </xdr:nvPicPr>
      <xdr:blipFill rotWithShape="1">
        <a:blip xmlns:r="http://schemas.openxmlformats.org/officeDocument/2006/relationships" r:embed="rId2"/>
        <a:srcRect l="39602" t="17816" r="40868" b="56314"/>
        <a:stretch>
          <a:fillRect/>
        </a:stretch>
      </xdr:blipFill>
      <xdr:spPr>
        <a:xfrm>
          <a:off x="1264227" y="86591"/>
          <a:ext cx="787400" cy="772818"/>
        </a:xfrm>
        <a:prstGeom prst="rect">
          <a:avLst/>
        </a:prstGeom>
      </xdr:spPr>
    </xdr:pic>
    <xdr:clientData/>
  </xdr:twoCellAnchor>
  <xdr:twoCellAnchor editAs="oneCell">
    <xdr:from>
      <xdr:col>25</xdr:col>
      <xdr:colOff>138546</xdr:colOff>
      <xdr:row>14</xdr:row>
      <xdr:rowOff>0</xdr:rowOff>
    </xdr:from>
    <xdr:to>
      <xdr:col>26</xdr:col>
      <xdr:colOff>203027</xdr:colOff>
      <xdr:row>15</xdr:row>
      <xdr:rowOff>122366</xdr:rowOff>
    </xdr:to>
    <xdr:pic>
      <xdr:nvPicPr>
        <xdr:cNvPr id="2" name="Picture 1">
          <a:extLst>
            <a:ext uri="{FF2B5EF4-FFF2-40B4-BE49-F238E27FC236}">
              <a16:creationId xmlns:a16="http://schemas.microsoft.com/office/drawing/2014/main" id="{98DB2061-14F9-692A-6498-CCDBF87D69C4}"/>
            </a:ext>
          </a:extLst>
        </xdr:cNvPr>
        <xdr:cNvPicPr>
          <a:picLocks noChangeAspect="1"/>
        </xdr:cNvPicPr>
      </xdr:nvPicPr>
      <xdr:blipFill>
        <a:blip xmlns:r="http://schemas.openxmlformats.org/officeDocument/2006/relationships" r:embed="rId3"/>
        <a:stretch>
          <a:fillRect/>
        </a:stretch>
      </xdr:blipFill>
      <xdr:spPr>
        <a:xfrm>
          <a:off x="20729864" y="3048000"/>
          <a:ext cx="670618" cy="34750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16</xdr:col>
      <xdr:colOff>45018</xdr:colOff>
      <xdr:row>98</xdr:row>
      <xdr:rowOff>203200</xdr:rowOff>
    </xdr:from>
    <xdr:to>
      <xdr:col>17</xdr:col>
      <xdr:colOff>32095</xdr:colOff>
      <xdr:row>103</xdr:row>
      <xdr:rowOff>124808</xdr:rowOff>
    </xdr:to>
    <xdr:pic>
      <xdr:nvPicPr>
        <xdr:cNvPr id="3" name="Picture 2">
          <a:extLst>
            <a:ext uri="{FF2B5EF4-FFF2-40B4-BE49-F238E27FC236}">
              <a16:creationId xmlns:a16="http://schemas.microsoft.com/office/drawing/2014/main" id="{9A1CC59E-3277-4A9D-A714-C78A8ABDA2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818918" y="35064700"/>
          <a:ext cx="1447577" cy="1445608"/>
        </a:xfrm>
        <a:prstGeom prst="rect">
          <a:avLst/>
        </a:prstGeom>
      </xdr:spPr>
    </xdr:pic>
    <xdr:clientData/>
  </xdr:twoCellAnchor>
  <xdr:twoCellAnchor editAs="oneCell">
    <xdr:from>
      <xdr:col>1</xdr:col>
      <xdr:colOff>826277</xdr:colOff>
      <xdr:row>0</xdr:row>
      <xdr:rowOff>146363</xdr:rowOff>
    </xdr:from>
    <xdr:to>
      <xdr:col>2</xdr:col>
      <xdr:colOff>191277</xdr:colOff>
      <xdr:row>3</xdr:row>
      <xdr:rowOff>157181</xdr:rowOff>
    </xdr:to>
    <xdr:pic>
      <xdr:nvPicPr>
        <xdr:cNvPr id="8" name="Picture 7">
          <a:extLst>
            <a:ext uri="{FF2B5EF4-FFF2-40B4-BE49-F238E27FC236}">
              <a16:creationId xmlns:a16="http://schemas.microsoft.com/office/drawing/2014/main" id="{DC166FD6-91E0-71D6-6F7E-97C6014E5F4D}"/>
            </a:ext>
          </a:extLst>
        </xdr:cNvPr>
        <xdr:cNvPicPr>
          <a:picLocks noChangeAspect="1"/>
        </xdr:cNvPicPr>
      </xdr:nvPicPr>
      <xdr:blipFill rotWithShape="1">
        <a:blip xmlns:r="http://schemas.openxmlformats.org/officeDocument/2006/relationships" r:embed="rId2"/>
        <a:srcRect l="39602" t="17816" r="40868" b="56314"/>
        <a:stretch>
          <a:fillRect/>
        </a:stretch>
      </xdr:blipFill>
      <xdr:spPr>
        <a:xfrm>
          <a:off x="1438598" y="146363"/>
          <a:ext cx="784031" cy="739772"/>
        </a:xfrm>
        <a:prstGeom prst="rect">
          <a:avLst/>
        </a:prstGeom>
      </xdr:spPr>
    </xdr:pic>
    <xdr:clientData/>
  </xdr:twoCellAnchor>
  <xdr:twoCellAnchor>
    <xdr:from>
      <xdr:col>20</xdr:col>
      <xdr:colOff>17972</xdr:colOff>
      <xdr:row>17</xdr:row>
      <xdr:rowOff>98846</xdr:rowOff>
    </xdr:from>
    <xdr:to>
      <xdr:col>21</xdr:col>
      <xdr:colOff>0</xdr:colOff>
      <xdr:row>18</xdr:row>
      <xdr:rowOff>98847</xdr:rowOff>
    </xdr:to>
    <xdr:sp macro="" textlink="">
      <xdr:nvSpPr>
        <xdr:cNvPr id="2" name="Arrow: Right 1">
          <a:extLst>
            <a:ext uri="{FF2B5EF4-FFF2-40B4-BE49-F238E27FC236}">
              <a16:creationId xmlns:a16="http://schemas.microsoft.com/office/drawing/2014/main" id="{1B7E4621-56A0-4104-914A-C024C7B915AC}"/>
            </a:ext>
          </a:extLst>
        </xdr:cNvPr>
        <xdr:cNvSpPr/>
      </xdr:nvSpPr>
      <xdr:spPr>
        <a:xfrm rot="5400000">
          <a:off x="17382585" y="2879608"/>
          <a:ext cx="323851" cy="59162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238125</xdr:colOff>
      <xdr:row>0</xdr:row>
      <xdr:rowOff>158750</xdr:rowOff>
    </xdr:from>
    <xdr:to>
      <xdr:col>2</xdr:col>
      <xdr:colOff>421327</xdr:colOff>
      <xdr:row>3</xdr:row>
      <xdr:rowOff>171009</xdr:rowOff>
    </xdr:to>
    <xdr:pic>
      <xdr:nvPicPr>
        <xdr:cNvPr id="3" name="Picture 2">
          <a:extLst>
            <a:ext uri="{FF2B5EF4-FFF2-40B4-BE49-F238E27FC236}">
              <a16:creationId xmlns:a16="http://schemas.microsoft.com/office/drawing/2014/main" id="{C309D566-E420-10C3-E7B5-09B25A37C897}"/>
            </a:ext>
          </a:extLst>
        </xdr:cNvPr>
        <xdr:cNvPicPr>
          <a:picLocks noChangeAspect="1"/>
        </xdr:cNvPicPr>
      </xdr:nvPicPr>
      <xdr:blipFill>
        <a:blip xmlns:r="http://schemas.openxmlformats.org/officeDocument/2006/relationships" r:embed="rId1"/>
        <a:stretch>
          <a:fillRect/>
        </a:stretch>
      </xdr:blipFill>
      <xdr:spPr>
        <a:xfrm>
          <a:off x="841375" y="158750"/>
          <a:ext cx="786452" cy="774259"/>
        </a:xfrm>
        <a:prstGeom prst="rect">
          <a:avLst/>
        </a:prstGeom>
      </xdr:spPr>
    </xdr:pic>
    <xdr:clientData/>
  </xdr:twoCellAnchor>
  <xdr:twoCellAnchor editAs="oneCell">
    <xdr:from>
      <xdr:col>25</xdr:col>
      <xdr:colOff>121218</xdr:colOff>
      <xdr:row>143</xdr:row>
      <xdr:rowOff>0</xdr:rowOff>
    </xdr:from>
    <xdr:to>
      <xdr:col>26</xdr:col>
      <xdr:colOff>317845</xdr:colOff>
      <xdr:row>148</xdr:row>
      <xdr:rowOff>165839</xdr:rowOff>
    </xdr:to>
    <xdr:pic>
      <xdr:nvPicPr>
        <xdr:cNvPr id="4" name="Picture 3">
          <a:extLst>
            <a:ext uri="{FF2B5EF4-FFF2-40B4-BE49-F238E27FC236}">
              <a16:creationId xmlns:a16="http://schemas.microsoft.com/office/drawing/2014/main" id="{76419F62-B230-4C2C-9E86-05DCE47F25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235843" y="50681543"/>
          <a:ext cx="1450752" cy="1445608"/>
        </a:xfrm>
        <a:prstGeom prst="rect">
          <a:avLst/>
        </a:prstGeom>
      </xdr:spPr>
    </xdr:pic>
    <xdr:clientData/>
  </xdr:twoCellAnchor>
  <xdr:twoCellAnchor>
    <xdr:from>
      <xdr:col>29</xdr:col>
      <xdr:colOff>17972</xdr:colOff>
      <xdr:row>26</xdr:row>
      <xdr:rowOff>98846</xdr:rowOff>
    </xdr:from>
    <xdr:to>
      <xdr:col>30</xdr:col>
      <xdr:colOff>0</xdr:colOff>
      <xdr:row>27</xdr:row>
      <xdr:rowOff>98847</xdr:rowOff>
    </xdr:to>
    <xdr:sp macro="" textlink="">
      <xdr:nvSpPr>
        <xdr:cNvPr id="2" name="Arrow: Right 1">
          <a:extLst>
            <a:ext uri="{FF2B5EF4-FFF2-40B4-BE49-F238E27FC236}">
              <a16:creationId xmlns:a16="http://schemas.microsoft.com/office/drawing/2014/main" id="{82CF6070-04B1-42F7-96C1-54548D87C487}"/>
            </a:ext>
          </a:extLst>
        </xdr:cNvPr>
        <xdr:cNvSpPr/>
      </xdr:nvSpPr>
      <xdr:spPr>
        <a:xfrm rot="5400000">
          <a:off x="17382585" y="2879608"/>
          <a:ext cx="323851" cy="59162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170573</xdr:colOff>
      <xdr:row>110</xdr:row>
      <xdr:rowOff>125901</xdr:rowOff>
    </xdr:from>
    <xdr:to>
      <xdr:col>10</xdr:col>
      <xdr:colOff>460571</xdr:colOff>
      <xdr:row>125</xdr:row>
      <xdr:rowOff>169774</xdr:rowOff>
    </xdr:to>
    <xdr:graphicFrame macro="">
      <xdr:nvGraphicFramePr>
        <xdr:cNvPr id="2" name="Chart 1">
          <a:extLst>
            <a:ext uri="{FF2B5EF4-FFF2-40B4-BE49-F238E27FC236}">
              <a16:creationId xmlns:a16="http://schemas.microsoft.com/office/drawing/2014/main" id="{621048CC-0885-FF6F-2D5B-13EAF6FC8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311727</xdr:colOff>
      <xdr:row>110</xdr:row>
      <xdr:rowOff>44779</xdr:rowOff>
    </xdr:from>
    <xdr:to>
      <xdr:col>19</xdr:col>
      <xdr:colOff>257299</xdr:colOff>
      <xdr:row>125</xdr:row>
      <xdr:rowOff>4700</xdr:rowOff>
    </xdr:to>
    <xdr:graphicFrame macro="">
      <xdr:nvGraphicFramePr>
        <xdr:cNvPr id="4" name="Chart 3">
          <a:extLst>
            <a:ext uri="{FF2B5EF4-FFF2-40B4-BE49-F238E27FC236}">
              <a16:creationId xmlns:a16="http://schemas.microsoft.com/office/drawing/2014/main" id="{13A6BBDD-A08C-B1F6-845F-B56EA6788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aster%20LHU/Master_LHU%235.xlsx" TargetMode="External"/><Relationship Id="rId2" Type="http://schemas.openxmlformats.org/officeDocument/2006/relationships/externalLinkPath" Target="file:///C:\Users\LENOVO\Documents\FILE%20AYAH\Master%20LHU\Master_LHU%235.xlsx" TargetMode="External"/><Relationship Id="rId1" Type="http://schemas.openxmlformats.org/officeDocument/2006/relationships/externalLinkPath" Target="/Users/LENOVO/Documents/FILE%20AYAH/Master%20LHU/Master_LHU%23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Test/Test%20Data/004-BH-07-R-SPT%2003-4.50-4.95m.xlsx" TargetMode="External"/><Relationship Id="rId2" Type="http://schemas.openxmlformats.org/officeDocument/2006/relationships/externalLinkPath" Target="file:///C:\Users\LENOVO\Documents\FILE%20AYAH\Test\Test%20Data\004-BH-07-R-SPT%2003-4.50-4.95m.xlsx" TargetMode="External"/><Relationship Id="rId1" Type="http://schemas.openxmlformats.org/officeDocument/2006/relationships/externalLinkPath" Target="/Users/LENOVO/Documents/FILE%20AYAH/Test/Test%20Data/004-BH-07-R-SPT%2003-4.50-4.95m.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Test/Test%20Data/001-BH-04R1-SPT%2015-22.50-22.95m.xlsx" TargetMode="External"/><Relationship Id="rId2" Type="http://schemas.openxmlformats.org/officeDocument/2006/relationships/externalLinkPath" Target="file:///C:\Users\LENOVO\Documents\FILE%20AYAH\Test\Test%20Data\001-BH-04R1-SPT%2015-22.50-22.95m.xlsx" TargetMode="External"/><Relationship Id="rId1" Type="http://schemas.openxmlformats.org/officeDocument/2006/relationships/externalLinkPath" Target="/Users/LENOVO/Documents/FILE%20AYAH/Test/Test%20Data/001-BH-04R1-SPT%2015-22.50-22.95m.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Test/Test%20Data/002-BH-03-R-SPT%2001-1.50-1.95m.xlsx" TargetMode="External"/><Relationship Id="rId2" Type="http://schemas.openxmlformats.org/officeDocument/2006/relationships/externalLinkPath" Target="file:///C:\Users\LENOVO\Documents\FILE%20AYAH\Test\Test%20Data\002-BH-03-R-SPT%2001-1.50-1.95m.xlsx" TargetMode="External"/><Relationship Id="rId1" Type="http://schemas.openxmlformats.org/officeDocument/2006/relationships/externalLinkPath" Target="/Users/LENOVO/Documents/FILE%20AYAH/Test/Test%20Data/002-BH-03-R-SPT%2001-1.50-1.95m.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Test/Test%20Data/003-BH-07-R-SPT-01-1.50-1.95m.xlsx" TargetMode="External"/><Relationship Id="rId2" Type="http://schemas.openxmlformats.org/officeDocument/2006/relationships/externalLinkPath" Target="file:///C:\Users\LENOVO\Documents\FILE%20AYAH\Test\Test%20Data\003-BH-07-R-SPT-01-1.50-1.95m.xlsx" TargetMode="External"/><Relationship Id="rId1" Type="http://schemas.openxmlformats.org/officeDocument/2006/relationships/externalLinkPath" Target="/Users/LENOVO/Documents/FILE%20AYAH/Test/Test%20Data/003-BH-07-R-SPT-01-1.50-1.95m.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Test/Test%20Data/005-BH-06-R2-SPT%2001-1.50-1.95m.xlsx" TargetMode="External"/><Relationship Id="rId2" Type="http://schemas.openxmlformats.org/officeDocument/2006/relationships/externalLinkPath" Target="file:///C:\Users\LENOVO\Documents\FILE%20AYAH\Test\Test%20Data\005-BH-06-R2-SPT%2001-1.50-1.95m.xlsx" TargetMode="External"/><Relationship Id="rId1" Type="http://schemas.openxmlformats.org/officeDocument/2006/relationships/externalLinkPath" Target="/Users/LENOVO/Documents/FILE%20AYAH/Test/Test%20Data/005-BH-06-R2-SPT%2001-1.50-1.95m.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Test/Test%20Data/006-BH-06-R2-SPT%2003-4.50-4.95m.xlsx" TargetMode="External"/><Relationship Id="rId2" Type="http://schemas.openxmlformats.org/officeDocument/2006/relationships/externalLinkPath" Target="file:///C:\Users\LENOVO\Documents\FILE%20AYAH\Test\Test%20Data\006-BH-06-R2-SPT%2003-4.50-4.95m.xlsx" TargetMode="External"/><Relationship Id="rId1" Type="http://schemas.openxmlformats.org/officeDocument/2006/relationships/externalLinkPath" Target="/Users/LENOVO/Documents/FILE%20AYAH/Test/Test%20Data/006-BH-06-R2-SPT%2003-4.50-4.95m.xlsx"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Test/Test%20Data/007-BH-04R1-UDS%2001-10.00-10.15m.xlsx" TargetMode="External"/><Relationship Id="rId2" Type="http://schemas.openxmlformats.org/officeDocument/2006/relationships/externalLinkPath" Target="file:///C:\Users\LENOVO\Documents\FILE%20AYAH\Test\Test%20Data\007-BH-04R1-UDS%2001-10.00-10.15m.xlsx" TargetMode="External"/><Relationship Id="rId1" Type="http://schemas.openxmlformats.org/officeDocument/2006/relationships/externalLinkPath" Target="/Users/LENOVO/Documents/FILE%20AYAH/Test/Test%20Data/007-BH-04R1-UDS%2001-10.00-10.15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TD"/>
      <sheetName val="Template LHU"/>
      <sheetName val="DATA INDUK"/>
      <sheetName val="WS-PP"/>
      <sheetName val="LHU_PP"/>
      <sheetName val="WS-ATB"/>
      <sheetName val="LHU_ATB"/>
      <sheetName val="WS-Sieve dan hidrometer"/>
      <sheetName val="LHU_Sieve &amp; Hidro"/>
      <sheetName val="WS-standard Proctor"/>
      <sheetName val="LHU_standard proctor"/>
      <sheetName val="WS-modified proctor"/>
      <sheetName val="LHU_modified proctor"/>
      <sheetName val="WS-PFH"/>
      <sheetName val="Template LHU (2)"/>
      <sheetName val="WS-Konsolidasi"/>
      <sheetName val="LHU_Konsolidasi"/>
      <sheetName val="WS-UCT"/>
      <sheetName val=" LHU_UCT"/>
      <sheetName val="WS_DS-UU"/>
      <sheetName val="LHU_DS-UU"/>
      <sheetName val="WS_DS-CD"/>
      <sheetName val="LHU_DS-CD"/>
      <sheetName val="WS_CD Residual "/>
      <sheetName val="LHU_DS-CD RES."/>
      <sheetName val="WS-TRX-UU"/>
      <sheetName val="LHU_TRX-UU"/>
      <sheetName val="WS-TRX-CU Multi"/>
      <sheetName val="LHU_TRX-CU-Multi"/>
      <sheetName val="WS-TRX-CU Normal"/>
      <sheetName val="LHU_TRX-CU-Normal"/>
      <sheetName val="WS-CBR unsoaked"/>
      <sheetName val="LHU_CBR Unsoaked"/>
      <sheetName val="WS-CBRSoaked"/>
      <sheetName val="Template LHU_CBRsoaked"/>
      <sheetName val="Sheet1"/>
    </sheetNames>
    <sheetDataSet>
      <sheetData sheetId="0" refreshError="1"/>
      <sheetData sheetId="1" refreshError="1"/>
      <sheetData sheetId="2" refreshError="1"/>
      <sheetData sheetId="3">
        <row r="9">
          <cell r="T9" t="str">
            <v>TTD_NOUFAL</v>
          </cell>
        </row>
        <row r="10">
          <cell r="T10" t="str">
            <v>TTD_</v>
          </cell>
        </row>
        <row r="11">
          <cell r="T11" t="str">
            <v>TTD_A.SUMARTADJI</v>
          </cell>
        </row>
      </sheetData>
      <sheetData sheetId="4" refreshError="1"/>
      <sheetData sheetId="5">
        <row r="9">
          <cell r="T9" t="str">
            <v>TTD_NOUFAL</v>
          </cell>
        </row>
        <row r="10">
          <cell r="T10" t="str">
            <v>TTD_</v>
          </cell>
        </row>
        <row r="11">
          <cell r="T11" t="str">
            <v>TTD_A.SUMARTADJI</v>
          </cell>
        </row>
      </sheetData>
      <sheetData sheetId="6" refreshError="1"/>
      <sheetData sheetId="7">
        <row r="9">
          <cell r="T9" t="str">
            <v>TTD_RIZKI</v>
          </cell>
        </row>
        <row r="10">
          <cell r="T10" t="str">
            <v>TTD_NOUFAL</v>
          </cell>
        </row>
        <row r="11">
          <cell r="T11" t="str">
            <v>TTD_A.SUMARTADJI</v>
          </cell>
        </row>
      </sheetData>
      <sheetData sheetId="8" refreshError="1"/>
      <sheetData sheetId="9">
        <row r="9">
          <cell r="T9" t="str">
            <v>TTD_RAFLY</v>
          </cell>
        </row>
        <row r="10">
          <cell r="T10" t="str">
            <v>TTD_NOUFAL</v>
          </cell>
        </row>
        <row r="11">
          <cell r="T11" t="str">
            <v>TTD_A.SUMARTADJI</v>
          </cell>
        </row>
      </sheetData>
      <sheetData sheetId="10" refreshError="1"/>
      <sheetData sheetId="11">
        <row r="9">
          <cell r="T9" t="str">
            <v>TTD_RIZKI</v>
          </cell>
        </row>
        <row r="10">
          <cell r="T10" t="str">
            <v>TTD_NOUFAL</v>
          </cell>
        </row>
        <row r="11">
          <cell r="T11" t="str">
            <v>TTD_A.SUMARTADJI</v>
          </cell>
        </row>
      </sheetData>
      <sheetData sheetId="12" refreshError="1"/>
      <sheetData sheetId="13" refreshError="1"/>
      <sheetData sheetId="14" refreshError="1"/>
      <sheetData sheetId="15">
        <row r="9">
          <cell r="T9" t="str">
            <v>TTD_RIZKI</v>
          </cell>
        </row>
        <row r="10">
          <cell r="T10" t="str">
            <v>TTD_NOUFAL</v>
          </cell>
        </row>
        <row r="11">
          <cell r="T11" t="str">
            <v>TTD_A.SUMARTADJI</v>
          </cell>
        </row>
      </sheetData>
      <sheetData sheetId="16" refreshError="1"/>
      <sheetData sheetId="17">
        <row r="9">
          <cell r="T9" t="str">
            <v>TTD_NOUFAL</v>
          </cell>
        </row>
        <row r="10">
          <cell r="T10" t="str">
            <v>TTD_</v>
          </cell>
        </row>
        <row r="11">
          <cell r="T11" t="str">
            <v>TTD_A.SUMARTADJI</v>
          </cell>
        </row>
      </sheetData>
      <sheetData sheetId="18" refreshError="1"/>
      <sheetData sheetId="19">
        <row r="9">
          <cell r="T9" t="str">
            <v>TTD_RAFLY</v>
          </cell>
        </row>
        <row r="10">
          <cell r="T10" t="str">
            <v>TTD_NOUFAL</v>
          </cell>
        </row>
        <row r="11">
          <cell r="T11" t="str">
            <v>TTD_A.SUMARTADJI</v>
          </cell>
        </row>
      </sheetData>
      <sheetData sheetId="20" refreshError="1"/>
      <sheetData sheetId="21">
        <row r="9">
          <cell r="T9" t="str">
            <v>TTD_NOUFAL</v>
          </cell>
        </row>
        <row r="10">
          <cell r="T10" t="str">
            <v>TTD_</v>
          </cell>
        </row>
        <row r="11">
          <cell r="T11" t="str">
            <v>TTD_A.SUMARTADJI</v>
          </cell>
        </row>
      </sheetData>
      <sheetData sheetId="22" refreshError="1"/>
      <sheetData sheetId="23">
        <row r="9">
          <cell r="T9" t="str">
            <v>TTD_NOUFAL</v>
          </cell>
        </row>
        <row r="10">
          <cell r="T10" t="str">
            <v>TTD_</v>
          </cell>
        </row>
        <row r="11">
          <cell r="T11" t="str">
            <v>TTD_A.SUMARTADJI</v>
          </cell>
        </row>
      </sheetData>
      <sheetData sheetId="24" refreshError="1"/>
      <sheetData sheetId="25">
        <row r="9">
          <cell r="T9" t="str">
            <v>TTD_RAFLY</v>
          </cell>
        </row>
        <row r="10">
          <cell r="T10" t="str">
            <v>TTD_NOUFAL</v>
          </cell>
        </row>
        <row r="11">
          <cell r="T11" t="str">
            <v>TTD_A.SUMARTADJI</v>
          </cell>
        </row>
      </sheetData>
      <sheetData sheetId="26" refreshError="1"/>
      <sheetData sheetId="27">
        <row r="9">
          <cell r="T9" t="str">
            <v>TTD_RIZKI</v>
          </cell>
        </row>
        <row r="10">
          <cell r="T10" t="str">
            <v>TTD_NOUFAL</v>
          </cell>
        </row>
        <row r="11">
          <cell r="T11" t="str">
            <v>TTD_A.SUMARTADJI</v>
          </cell>
        </row>
      </sheetData>
      <sheetData sheetId="28" refreshError="1"/>
      <sheetData sheetId="29">
        <row r="9">
          <cell r="T9" t="str">
            <v>TTD_RAFLY</v>
          </cell>
        </row>
        <row r="10">
          <cell r="T10" t="str">
            <v>TTD_NOUFAL</v>
          </cell>
        </row>
        <row r="11">
          <cell r="T11" t="str">
            <v>TTD_A.SUMARTADJI</v>
          </cell>
        </row>
      </sheetData>
      <sheetData sheetId="30" refreshError="1"/>
      <sheetData sheetId="31">
        <row r="9">
          <cell r="T9" t="str">
            <v>TTD_RAFLY</v>
          </cell>
        </row>
        <row r="10">
          <cell r="T10" t="str">
            <v>TTD_NOUFAL</v>
          </cell>
        </row>
        <row r="11">
          <cell r="T11" t="str">
            <v>TTD_A.SUMARTADJI</v>
          </cell>
        </row>
      </sheetData>
      <sheetData sheetId="32" refreshError="1"/>
      <sheetData sheetId="33">
        <row r="9">
          <cell r="T9" t="str">
            <v>TTD_RAFLY</v>
          </cell>
        </row>
        <row r="10">
          <cell r="T10" t="str">
            <v>TTD_NOUFAL</v>
          </cell>
        </row>
        <row r="11">
          <cell r="T11" t="str">
            <v>TTD_A.SUMARTADJI</v>
          </cell>
        </row>
      </sheetData>
      <sheetData sheetId="34" refreshError="1"/>
      <sheetData sheetId="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TD"/>
      <sheetName val="Template LHU"/>
      <sheetName val="DATA INDUK"/>
      <sheetName val="WS-PP"/>
      <sheetName val="LHU_PP"/>
      <sheetName val="WS-ATB"/>
      <sheetName val="LHU_ATB"/>
      <sheetName val="WS-Sieve dan hidrometer"/>
      <sheetName val="LHU_Sieve &amp; Hidro"/>
      <sheetName val="WS-standard Proctor"/>
      <sheetName val="LHU_standard proctor"/>
      <sheetName val="WS-modified proctor"/>
      <sheetName val="LHU_modified proctor"/>
      <sheetName val="WS-PFH"/>
      <sheetName val="LHU PFH"/>
      <sheetName val="WS-Konsolidasi"/>
      <sheetName val="LHU_Konsolidasi"/>
      <sheetName val="WS-UCT"/>
      <sheetName val=" LHU_UCT"/>
      <sheetName val="WS_DS-CD"/>
      <sheetName val="LHU_DS-CD"/>
      <sheetName val="WS_DS-UU"/>
      <sheetName val="LHU_DS-UU"/>
      <sheetName val="WS_CD Residual "/>
      <sheetName val="LHU_DS-CD RES."/>
      <sheetName val="WS-TRX-UU"/>
      <sheetName val="LHU_TRX-UU"/>
      <sheetName val="WS-TRX-CU Multi"/>
      <sheetName val="LHU_TRX-CU-Multi"/>
      <sheetName val="WS-TRX-CU Normal"/>
      <sheetName val="LHU_TRX-CU-Normal"/>
      <sheetName val="WS-TRX-CD"/>
      <sheetName val="LHU_TRX-CD"/>
      <sheetName val="WS-CBR unsoaked"/>
      <sheetName val="LHU_CBR Unsoaked"/>
      <sheetName val="WS-CBRSoaked"/>
      <sheetName val="Template LHU_CBRsoaked"/>
      <sheetName val="QC_SL"/>
      <sheetName val="QC_SWP"/>
      <sheetName val="QC_DS-CU"/>
      <sheetName val="QC_TRX-CD"/>
    </sheetNames>
    <sheetDataSet>
      <sheetData sheetId="0"/>
      <sheetData sheetId="1"/>
      <sheetData sheetId="2"/>
      <sheetData sheetId="3">
        <row r="66">
          <cell r="H66">
            <v>2.6645328929665446</v>
          </cell>
        </row>
        <row r="67">
          <cell r="H67">
            <v>24.673539090805278</v>
          </cell>
        </row>
        <row r="68">
          <cell r="H68">
            <v>1.6775584559003471</v>
          </cell>
        </row>
        <row r="69">
          <cell r="H69">
            <v>1.3455609491269087</v>
          </cell>
        </row>
        <row r="86">
          <cell r="K86" t="str">
            <v>PASS</v>
          </cell>
        </row>
        <row r="88">
          <cell r="K88" t="str">
            <v>PASS</v>
          </cell>
        </row>
        <row r="90">
          <cell r="K90" t="str">
            <v>PASS</v>
          </cell>
        </row>
        <row r="92">
          <cell r="K92" t="str">
            <v>PASS</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346">
          <cell r="E346">
            <v>9.8449530312623121</v>
          </cell>
          <cell r="M346" t="str">
            <v>REVIEW</v>
          </cell>
        </row>
        <row r="347">
          <cell r="E347">
            <v>21.615736815403075</v>
          </cell>
          <cell r="M347" t="str">
            <v>PASS</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TD"/>
      <sheetName val="Template LHU"/>
      <sheetName val="DATA INDUK"/>
      <sheetName val="WS-PP"/>
      <sheetName val="LHU_PP"/>
      <sheetName val="WS-ATB"/>
      <sheetName val="LHU_ATB"/>
      <sheetName val="WS-Sieve dan hidrometer"/>
      <sheetName val="LHU_Sieve &amp; Hidro"/>
      <sheetName val="WS-standard Proctor"/>
      <sheetName val="LHU_standard proctor"/>
      <sheetName val="WS-modified proctor"/>
      <sheetName val="LHU_modified proctor"/>
      <sheetName val="WS-PFH"/>
      <sheetName val="LHU PFH"/>
      <sheetName val="WS-Konsolidasi"/>
      <sheetName val="LHU_Konsolidasi"/>
      <sheetName val="WS-UCT"/>
      <sheetName val=" LHU_UCT"/>
      <sheetName val="WS_DS-CD"/>
      <sheetName val="LHU_DS-CD"/>
      <sheetName val="WS_DS-UU"/>
      <sheetName val="LHU_DS-UU"/>
      <sheetName val="WS_CD Residual "/>
      <sheetName val="LHU_DS-CD RES."/>
      <sheetName val="WS-TRX-UU"/>
      <sheetName val="LHU_TRX-UU"/>
      <sheetName val="WS-TRX-CU Multi"/>
      <sheetName val="LHU_TRX-CU-Multi"/>
      <sheetName val="WS-TRX-CU Normal"/>
      <sheetName val="LHU_TRX-CU-Normal"/>
      <sheetName val="WS-TRX-CD"/>
      <sheetName val="LHU_TRX-CD"/>
      <sheetName val="WS-CBR unsoaked"/>
      <sheetName val="LHU_CBR Unsoaked"/>
      <sheetName val="WS-CBRSoaked"/>
      <sheetName val="Template LHU_CBRsoaked"/>
      <sheetName val="QC_SL"/>
      <sheetName val="QC_SWP"/>
      <sheetName val="QC_DS-CU"/>
      <sheetName val="QC_TRX-CD"/>
    </sheetNames>
    <sheetDataSet>
      <sheetData sheetId="0"/>
      <sheetData sheetId="1"/>
      <sheetData sheetId="2"/>
      <sheetData sheetId="3">
        <row r="11">
          <cell r="G11" t="str">
            <v>CL</v>
          </cell>
        </row>
        <row r="86">
          <cell r="C86">
            <v>2.6824372757602966</v>
          </cell>
        </row>
        <row r="88">
          <cell r="C88">
            <v>33.378096064570244</v>
          </cell>
        </row>
        <row r="90">
          <cell r="C90">
            <v>1.6970832855643099</v>
          </cell>
        </row>
        <row r="92">
          <cell r="C92">
            <v>1.2723852983646786</v>
          </cell>
        </row>
      </sheetData>
      <sheetData sheetId="4"/>
      <sheetData sheetId="5">
        <row r="180">
          <cell r="D180" t="str">
            <v>-</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12">
          <cell r="F12" t="str">
            <v>CL</v>
          </cell>
        </row>
        <row r="346">
          <cell r="E346">
            <v>13.170268532739042</v>
          </cell>
          <cell r="M346" t="str">
            <v>REVIEW</v>
          </cell>
        </row>
        <row r="347">
          <cell r="E347">
            <v>20.076836954312974</v>
          </cell>
          <cell r="M347" t="str">
            <v>PASS</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TD"/>
      <sheetName val="Template LHU"/>
      <sheetName val="DATA INDUK"/>
      <sheetName val="WS-PP"/>
      <sheetName val="LHU_PP"/>
      <sheetName val="WS-ATB"/>
      <sheetName val="LHU_ATB"/>
      <sheetName val="WS-Sieve dan hidrometer"/>
      <sheetName val="LHU_Sieve &amp; Hidro"/>
      <sheetName val="WS-standard Proctor"/>
      <sheetName val="LHU_standard proctor"/>
      <sheetName val="WS-modified proctor"/>
      <sheetName val="LHU_modified proctor"/>
      <sheetName val="WS-PFH"/>
      <sheetName val="LHU PFH"/>
      <sheetName val="WS-Konsolidasi"/>
      <sheetName val="LHU_Konsolidasi"/>
      <sheetName val="WS-UCT"/>
      <sheetName val=" LHU_UCT"/>
      <sheetName val="WS_DS-CD"/>
      <sheetName val="LHU_DS-CD"/>
      <sheetName val="WS_DS-UU"/>
      <sheetName val="LHU_DS-UU"/>
      <sheetName val="WS_CD Residual "/>
      <sheetName val="LHU_DS-CD RES."/>
      <sheetName val="WS-TRX-UU"/>
      <sheetName val="LHU_TRX-UU"/>
      <sheetName val="WS-TRX-CU Multi"/>
      <sheetName val="LHU_TRX-CU-Multi"/>
      <sheetName val="WS-TRX-CU Normal"/>
      <sheetName val="LHU_TRX-CU-Normal"/>
      <sheetName val="WS-TRX-CD"/>
      <sheetName val="LHU_TRX-CD"/>
      <sheetName val="WS-CBR unsoaked"/>
      <sheetName val="LHU_CBR Unsoaked"/>
      <sheetName val="WS-CBRSoaked"/>
      <sheetName val="Template LHU_CBRsoaked"/>
      <sheetName val="QC_SL"/>
      <sheetName val="QC_SWP"/>
      <sheetName val="QC_DS-CU"/>
      <sheetName val="QC_TRX-CD"/>
    </sheetNames>
    <sheetDataSet>
      <sheetData sheetId="0"/>
      <sheetData sheetId="1"/>
      <sheetData sheetId="2">
        <row r="6">
          <cell r="H6" t="str">
            <v>Kab. Bandung - JAWA BARAT</v>
          </cell>
        </row>
        <row r="26">
          <cell r="L26"/>
        </row>
      </sheetData>
      <sheetData sheetId="3">
        <row r="86">
          <cell r="K86" t="str">
            <v>PASS</v>
          </cell>
        </row>
        <row r="88">
          <cell r="K88" t="str">
            <v>PASS</v>
          </cell>
        </row>
        <row r="90">
          <cell r="K90" t="str">
            <v>PASS</v>
          </cell>
        </row>
        <row r="92">
          <cell r="K92" t="str">
            <v>PASS</v>
          </cell>
        </row>
        <row r="95">
          <cell r="C95" t="str">
            <v>PASS</v>
          </cell>
        </row>
      </sheetData>
      <sheetData sheetId="4">
        <row r="36">
          <cell r="O36">
            <v>2.6721216306671427</v>
          </cell>
        </row>
        <row r="37">
          <cell r="O37">
            <v>34.854043212520182</v>
          </cell>
        </row>
        <row r="38">
          <cell r="O38">
            <v>1.6942878076676262</v>
          </cell>
        </row>
        <row r="39">
          <cell r="O39">
            <v>1.2563863621037685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346">
          <cell r="M346" t="str">
            <v>REVIEW</v>
          </cell>
        </row>
        <row r="347">
          <cell r="M347" t="str">
            <v>PASS</v>
          </cell>
        </row>
        <row r="354">
          <cell r="E354" t="str">
            <v>REVIEW</v>
          </cell>
        </row>
      </sheetData>
      <sheetData sheetId="28">
        <row r="128">
          <cell r="I128">
            <v>2.2848034892371225</v>
          </cell>
        </row>
        <row r="129">
          <cell r="I129">
            <v>18.744016112172826</v>
          </cell>
        </row>
      </sheetData>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TD"/>
      <sheetName val="Template LHU"/>
      <sheetName val="DATA INDUK"/>
      <sheetName val="WS-PP"/>
      <sheetName val="LHU_PP"/>
      <sheetName val="WS-ATB"/>
      <sheetName val="LHU_ATB"/>
      <sheetName val="WS-Sieve dan hidrometer"/>
      <sheetName val="LHU_Sieve &amp; Hidro"/>
      <sheetName val="WS-standard Proctor"/>
      <sheetName val="LHU_standard proctor"/>
      <sheetName val="WS-modified proctor"/>
      <sheetName val="LHU_modified proctor"/>
      <sheetName val="WS-PFH"/>
      <sheetName val="LHU PFH"/>
      <sheetName val="WS-Konsolidasi"/>
      <sheetName val="LHU_Konsolidasi"/>
      <sheetName val="WS-UCT"/>
      <sheetName val=" LHU_UCT"/>
      <sheetName val="WS_DS-CD"/>
      <sheetName val="LHU_DS-CD"/>
      <sheetName val="WS_DS-UU"/>
      <sheetName val="LHU_DS-UU"/>
      <sheetName val="WS_CD Residual "/>
      <sheetName val="LHU_DS-CD RES."/>
      <sheetName val="WS-TRX-UU"/>
      <sheetName val="LHU_TRX-UU"/>
      <sheetName val="WS-TRX-CU Multi"/>
      <sheetName val="LHU_TRX-CU-Multi"/>
      <sheetName val="WS-TRX-CU Normal"/>
      <sheetName val="LHU_TRX-CU-Normal"/>
      <sheetName val="WS-TRX-CD"/>
      <sheetName val="LHU_TRX-CD"/>
      <sheetName val="WS-CBR unsoaked"/>
      <sheetName val="LHU_CBR Unsoaked"/>
      <sheetName val="WS-CBRSoaked"/>
      <sheetName val="Template LHU_CBRsoaked"/>
      <sheetName val="QC_SL"/>
      <sheetName val="QC_SWP"/>
      <sheetName val="QC_DS-CU"/>
      <sheetName val="QC_TRX-CD"/>
    </sheetNames>
    <sheetDataSet>
      <sheetData sheetId="0"/>
      <sheetData sheetId="1"/>
      <sheetData sheetId="2"/>
      <sheetData sheetId="3">
        <row r="86">
          <cell r="C86">
            <v>2.6573967697419416</v>
          </cell>
          <cell r="K86" t="str">
            <v>PASS</v>
          </cell>
        </row>
        <row r="88">
          <cell r="C88">
            <v>38.942111677591839</v>
          </cell>
          <cell r="K88" t="str">
            <v>PASS</v>
          </cell>
        </row>
        <row r="90">
          <cell r="C90">
            <v>1.6873065353214149</v>
          </cell>
          <cell r="K90" t="str">
            <v>PASS</v>
          </cell>
        </row>
        <row r="92">
          <cell r="C92">
            <v>1.2143953441824209</v>
          </cell>
          <cell r="K92" t="str">
            <v>PASS</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346">
          <cell r="E346">
            <v>6.9036415325314211</v>
          </cell>
          <cell r="M346" t="str">
            <v>PASS</v>
          </cell>
        </row>
        <row r="347">
          <cell r="E347">
            <v>21.214959992676572</v>
          </cell>
          <cell r="M347" t="str">
            <v>PASS</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TD"/>
      <sheetName val="Template LHU"/>
      <sheetName val="DATA INDUK"/>
      <sheetName val="WS-PP"/>
      <sheetName val="LHU_PP"/>
      <sheetName val="WS-ATB"/>
      <sheetName val="LHU_ATB"/>
      <sheetName val="WS-Sieve dan hidrometer"/>
      <sheetName val="LHU_Sieve &amp; Hidro"/>
      <sheetName val="WS-standard Proctor"/>
      <sheetName val="LHU_standard proctor"/>
      <sheetName val="WS-modified proctor"/>
      <sheetName val="LHU_modified proctor"/>
      <sheetName val="WS-PFH"/>
      <sheetName val="LHU PFH"/>
      <sheetName val="WS-Konsolidasi"/>
      <sheetName val="LHU_Konsolidasi"/>
      <sheetName val="WS-UCT"/>
      <sheetName val=" LHU_UCT"/>
      <sheetName val="WS_DS-CD"/>
      <sheetName val="LHU_DS-CD"/>
      <sheetName val="WS_DS-UU"/>
      <sheetName val="LHU_DS-UU"/>
      <sheetName val="WS_CD Residual "/>
      <sheetName val="LHU_DS-CD RES."/>
      <sheetName val="WS-TRX-UU"/>
      <sheetName val="LHU_TRX-UU"/>
      <sheetName val="WS-TRX-CU Multi"/>
      <sheetName val="LHU_TRX-CU-Multi"/>
      <sheetName val="WS-TRX-CU Normal"/>
      <sheetName val="LHU_TRX-CU-Normal"/>
      <sheetName val="WS-TRX-CD"/>
      <sheetName val="LHU_TRX-CD"/>
      <sheetName val="WS-CBR unsoaked"/>
      <sheetName val="LHU_CBR Unsoaked"/>
      <sheetName val="WS-CBRSoaked"/>
      <sheetName val="Template LHU_CBRsoaked"/>
      <sheetName val="QC_SL"/>
      <sheetName val="QC_SWP"/>
      <sheetName val="QC_DS-CU"/>
      <sheetName val="QC_TRX-CD"/>
    </sheetNames>
    <sheetDataSet>
      <sheetData sheetId="0"/>
      <sheetData sheetId="1"/>
      <sheetData sheetId="2"/>
      <sheetData sheetId="3">
        <row r="86">
          <cell r="C86">
            <v>2.6746346657860625</v>
          </cell>
          <cell r="K86" t="str">
            <v>PASS</v>
          </cell>
        </row>
        <row r="88">
          <cell r="C88">
            <v>33.207682867981674</v>
          </cell>
          <cell r="K88" t="str">
            <v>PASS</v>
          </cell>
        </row>
        <row r="90">
          <cell r="C90">
            <v>1.6920689793716086</v>
          </cell>
          <cell r="K90" t="str">
            <v>PASS</v>
          </cell>
        </row>
        <row r="92">
          <cell r="C92">
            <v>1.2702487896652099</v>
          </cell>
          <cell r="K92" t="str">
            <v>PASS</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350">
          <cell r="E350">
            <v>2.006538328429758</v>
          </cell>
          <cell r="M350" t="str">
            <v>REVIEW</v>
          </cell>
        </row>
        <row r="351">
          <cell r="E351">
            <v>25.478169659587429</v>
          </cell>
          <cell r="M351" t="str">
            <v>PASS</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TD"/>
      <sheetName val="Template LHU"/>
      <sheetName val="DATA INDUK"/>
      <sheetName val="WS-PP"/>
      <sheetName val="LHU_PP"/>
      <sheetName val="WS-ATB"/>
      <sheetName val="LHU_ATB"/>
      <sheetName val="WS-Sieve dan hidrometer"/>
      <sheetName val="LHU_Sieve &amp; Hidro"/>
      <sheetName val="WS-standard Proctor"/>
      <sheetName val="LHU_standard proctor"/>
      <sheetName val="WS-modified proctor"/>
      <sheetName val="LHU_modified proctor"/>
      <sheetName val="WS-PFH"/>
      <sheetName val="LHU PFH"/>
      <sheetName val="WS-Konsolidasi"/>
      <sheetName val="LHU_Konsolidasi"/>
      <sheetName val="WS-UCT"/>
      <sheetName val=" LHU_UCT"/>
      <sheetName val="WS_DS-CD"/>
      <sheetName val="LHU_DS-CD"/>
      <sheetName val="WS_DS-UU"/>
      <sheetName val="LHU_DS-UU"/>
      <sheetName val="WS_CD Residual "/>
      <sheetName val="LHU_DS-CD RES."/>
      <sheetName val="WS-TRX-UU"/>
      <sheetName val="LHU_TRX-UU"/>
      <sheetName val="WS-TRX-CU Multi"/>
      <sheetName val="LHU_TRX-CU-Multi"/>
      <sheetName val="WS-TRX-CU Normal"/>
      <sheetName val="LHU_TRX-CU-Normal"/>
      <sheetName val="WS-TRX-CD"/>
      <sheetName val="LHU_TRX-CD"/>
      <sheetName val="WS-CBR unsoaked"/>
      <sheetName val="LHU_CBR Unsoaked"/>
      <sheetName val="WS-CBRSoaked"/>
      <sheetName val="Template LHU_CBRsoaked"/>
      <sheetName val="QC_SL"/>
      <sheetName val="QC_SWP"/>
      <sheetName val="QC_DS-CU"/>
      <sheetName val="QC_TRX-CD"/>
    </sheetNames>
    <sheetDataSet>
      <sheetData sheetId="0"/>
      <sheetData sheetId="1"/>
      <sheetData sheetId="2"/>
      <sheetData sheetId="3">
        <row r="11">
          <cell r="G11" t="str">
            <v>CSL</v>
          </cell>
        </row>
        <row r="86">
          <cell r="C86">
            <v>2.6776331976341385</v>
          </cell>
          <cell r="K86" t="str">
            <v>PASS</v>
          </cell>
        </row>
        <row r="88">
          <cell r="C88">
            <v>26.281170413456294</v>
          </cell>
          <cell r="K88" t="str">
            <v>PASS</v>
          </cell>
        </row>
        <row r="90">
          <cell r="C90">
            <v>1.6647356127598272</v>
          </cell>
          <cell r="K90" t="str">
            <v>PASS</v>
          </cell>
        </row>
        <row r="92">
          <cell r="C92">
            <v>1.3182769903932059</v>
          </cell>
          <cell r="K92" t="str">
            <v>PASS</v>
          </cell>
        </row>
      </sheetData>
      <sheetData sheetId="4"/>
      <sheetData sheetId="5">
        <row r="12">
          <cell r="F12" t="str">
            <v>CL</v>
          </cell>
        </row>
        <row r="163">
          <cell r="C163">
            <v>46.879857774765206</v>
          </cell>
          <cell r="K163" t="str">
            <v>PASS</v>
          </cell>
        </row>
        <row r="165">
          <cell r="C165">
            <v>22.721893179604606</v>
          </cell>
          <cell r="K165" t="str">
            <v>PASS</v>
          </cell>
        </row>
        <row r="167">
          <cell r="C167">
            <v>24.1579645951606</v>
          </cell>
          <cell r="K167" t="str">
            <v>PASS</v>
          </cell>
        </row>
        <row r="180">
          <cell r="D180" t="str">
            <v>CL</v>
          </cell>
        </row>
      </sheetData>
      <sheetData sheetId="6"/>
      <sheetData sheetId="7">
        <row r="12">
          <cell r="F12" t="str">
            <v>SDS</v>
          </cell>
        </row>
        <row r="133">
          <cell r="C133">
            <v>0</v>
          </cell>
        </row>
        <row r="134">
          <cell r="C134">
            <v>68.806404418654353</v>
          </cell>
        </row>
        <row r="135">
          <cell r="C135">
            <v>26.394580876523239</v>
          </cell>
        </row>
        <row r="136">
          <cell r="C136">
            <v>4.7990147048224072</v>
          </cell>
        </row>
        <row r="162">
          <cell r="K162" t="str">
            <v>PASS</v>
          </cell>
        </row>
        <row r="163">
          <cell r="K163" t="str">
            <v>PASS</v>
          </cell>
        </row>
        <row r="164">
          <cell r="K164" t="str">
            <v>PASS</v>
          </cell>
        </row>
        <row r="165">
          <cell r="K165" t="str">
            <v>PASS</v>
          </cell>
        </row>
      </sheetData>
      <sheetData sheetId="8"/>
      <sheetData sheetId="9"/>
      <sheetData sheetId="10"/>
      <sheetData sheetId="11"/>
      <sheetData sheetId="12"/>
      <sheetData sheetId="13"/>
      <sheetData sheetId="14"/>
      <sheetData sheetId="15">
        <row r="12">
          <cell r="F12" t="str">
            <v>CL</v>
          </cell>
        </row>
        <row r="388">
          <cell r="B388">
            <v>3.1304377954543286E-2</v>
          </cell>
          <cell r="H388" t="str">
            <v>REVIEW</v>
          </cell>
        </row>
        <row r="390">
          <cell r="B390">
            <v>1.1871902796484492E-3</v>
          </cell>
          <cell r="H390" t="str">
            <v>PASS</v>
          </cell>
        </row>
        <row r="392">
          <cell r="B392">
            <v>0.96648601808242662</v>
          </cell>
          <cell r="H392" t="str">
            <v>PASS</v>
          </cell>
        </row>
        <row r="394">
          <cell r="B394">
            <v>230</v>
          </cell>
        </row>
      </sheetData>
      <sheetData sheetId="16"/>
      <sheetData sheetId="17"/>
      <sheetData sheetId="18"/>
      <sheetData sheetId="19"/>
      <sheetData sheetId="20"/>
      <sheetData sheetId="21"/>
      <sheetData sheetId="22"/>
      <sheetData sheetId="23"/>
      <sheetData sheetId="24"/>
      <sheetData sheetId="25"/>
      <sheetData sheetId="26"/>
      <sheetData sheetId="27">
        <row r="12">
          <cell r="F12" t="str">
            <v>CL</v>
          </cell>
        </row>
        <row r="350">
          <cell r="E350">
            <v>13.448084840798304</v>
          </cell>
          <cell r="M350" t="str">
            <v>REVIEW</v>
          </cell>
        </row>
        <row r="351">
          <cell r="E351">
            <v>29.5654851370392</v>
          </cell>
          <cell r="M351" t="str">
            <v>PASS</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TD"/>
      <sheetName val="Template LHU"/>
      <sheetName val="DATA INDUK"/>
      <sheetName val="WS-PP"/>
      <sheetName val="LHU_PP"/>
      <sheetName val="WS-ATB"/>
      <sheetName val="LHU_ATB"/>
      <sheetName val="WS-Sieve dan hidrometer"/>
      <sheetName val="LHU_Sieve &amp; Hidro"/>
      <sheetName val="WS-standard Proctor"/>
      <sheetName val="LHU_standard proctor"/>
      <sheetName val="WS-modified proctor"/>
      <sheetName val="LHU_modified proctor"/>
      <sheetName val="WS-PFH"/>
      <sheetName val="LHU PFH"/>
      <sheetName val="WS-Konsolidasi"/>
      <sheetName val="LHU_Konsolidasi"/>
      <sheetName val="WS-UCT"/>
      <sheetName val=" LHU_UCT"/>
      <sheetName val="WS_DS-CD"/>
      <sheetName val="LHU_DS-CD"/>
      <sheetName val="WS_DS-UU"/>
      <sheetName val="LHU_DS-UU"/>
      <sheetName val="WS_CD Residual "/>
      <sheetName val="LHU_DS-CD RES."/>
      <sheetName val="WS-TRX-UU"/>
      <sheetName val="LHU_TRX-UU"/>
      <sheetName val="WS-TRX-CU Multi"/>
      <sheetName val="LHU_TRX-CU-Multi"/>
      <sheetName val="WS-TRX-CU Normal"/>
      <sheetName val="LHU_TRX-CU-Normal"/>
      <sheetName val="WS-TRX-CD"/>
      <sheetName val="LHU_TRX-CD"/>
      <sheetName val="WS-CBR unsoaked"/>
      <sheetName val="LHU_CBR Unsoaked"/>
      <sheetName val="WS-CBRSoaked"/>
      <sheetName val="Template LHU_CBRsoaked"/>
      <sheetName val="QC_SL"/>
      <sheetName val="QC_SWP"/>
      <sheetName val="QC_DS-CU"/>
      <sheetName val="QC_TRX-CD"/>
    </sheetNames>
    <sheetDataSet>
      <sheetData sheetId="0"/>
      <sheetData sheetId="1"/>
      <sheetData sheetId="2"/>
      <sheetData sheetId="3">
        <row r="86">
          <cell r="K86" t="str">
            <v>PASS</v>
          </cell>
        </row>
        <row r="88">
          <cell r="K88" t="str">
            <v>PASS</v>
          </cell>
        </row>
        <row r="90">
          <cell r="K90" t="str">
            <v>PASS</v>
          </cell>
        </row>
        <row r="92">
          <cell r="K92" t="str">
            <v>PASS</v>
          </cell>
        </row>
      </sheetData>
      <sheetData sheetId="4">
        <row r="36">
          <cell r="O36">
            <v>2.6607959479903887</v>
          </cell>
        </row>
        <row r="37">
          <cell r="O37">
            <v>29.075333874198076</v>
          </cell>
        </row>
        <row r="38">
          <cell r="O38">
            <v>1.6829772412255877</v>
          </cell>
        </row>
        <row r="39">
          <cell r="O39">
            <v>1.3038720805215069</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346">
          <cell r="M346" t="str">
            <v>REVIEW</v>
          </cell>
        </row>
        <row r="347">
          <cell r="M347" t="str">
            <v>PASS</v>
          </cell>
        </row>
        <row r="354">
          <cell r="E354" t="str">
            <v>REVIEW</v>
          </cell>
        </row>
      </sheetData>
      <sheetData sheetId="28">
        <row r="128">
          <cell r="I128">
            <v>6.8995837754878897</v>
          </cell>
        </row>
        <row r="129">
          <cell r="I129">
            <v>18.534540687913612</v>
          </cell>
        </row>
      </sheetData>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08C18A1-DAB8-4BD3-A29F-8E9ECB2FC64C}">
  <we:reference id="wa104051163" version="1.2.0.3" store="en-US" storeType="OMEX"/>
  <we:alternateReferences>
    <we:reference id="WA104051163" version="1.2.0.3" store="WA104051163"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94330-86CD-4137-8B31-BF354A90AC40}">
  <dimension ref="A1:AJ51"/>
  <sheetViews>
    <sheetView view="pageBreakPreview" topLeftCell="A6" zoomScale="112" zoomScaleNormal="100" zoomScaleSheetLayoutView="112" workbookViewId="0">
      <selection activeCell="N48" sqref="N48"/>
    </sheetView>
  </sheetViews>
  <sheetFormatPr defaultRowHeight="15" x14ac:dyDescent="0.25"/>
  <cols>
    <col min="1" max="1" width="6" customWidth="1"/>
    <col min="2" max="2" width="12" customWidth="1"/>
    <col min="3" max="3" width="18" customWidth="1"/>
    <col min="4" max="4" width="14" customWidth="1"/>
    <col min="5" max="36" width="4.7109375" customWidth="1"/>
  </cols>
  <sheetData>
    <row r="1" spans="1:36" ht="15" customHeight="1" x14ac:dyDescent="0.25">
      <c r="A1" s="49"/>
    </row>
    <row r="3" spans="1:36" ht="18.75" x14ac:dyDescent="0.25">
      <c r="C3" s="50" t="s">
        <v>148</v>
      </c>
    </row>
    <row r="5" spans="1:36" x14ac:dyDescent="0.25">
      <c r="C5" s="42"/>
      <c r="I5" s="42"/>
      <c r="O5" s="42"/>
      <c r="U5" s="42"/>
    </row>
    <row r="8" spans="1:36" s="45" customFormat="1" ht="11.25" x14ac:dyDescent="0.2">
      <c r="A8" s="325" t="s">
        <v>149</v>
      </c>
      <c r="B8" s="326"/>
      <c r="C8" s="326"/>
      <c r="D8" s="326"/>
      <c r="E8" s="325" t="s">
        <v>145</v>
      </c>
      <c r="F8" s="326"/>
      <c r="G8" s="326"/>
      <c r="H8" s="325" t="s">
        <v>150</v>
      </c>
      <c r="I8" s="326"/>
      <c r="J8" s="326"/>
      <c r="K8" s="326"/>
      <c r="L8" s="326"/>
      <c r="M8" s="326"/>
      <c r="N8" s="326"/>
      <c r="O8" s="326"/>
      <c r="P8" s="325" t="s">
        <v>151</v>
      </c>
      <c r="Q8" s="326"/>
      <c r="R8" s="325" t="s">
        <v>152</v>
      </c>
      <c r="S8" s="326"/>
      <c r="T8" s="326"/>
      <c r="U8" s="43" t="s">
        <v>46</v>
      </c>
      <c r="V8" s="325" t="s">
        <v>146</v>
      </c>
      <c r="W8" s="326"/>
      <c r="X8" s="326"/>
      <c r="Y8" s="326"/>
      <c r="Z8" s="326"/>
      <c r="AA8" s="326"/>
      <c r="AB8" s="325" t="s">
        <v>153</v>
      </c>
      <c r="AC8" s="326"/>
      <c r="AD8" s="326"/>
      <c r="AE8" s="326"/>
      <c r="AF8" s="326"/>
      <c r="AG8" s="326"/>
      <c r="AH8" s="325" t="s">
        <v>154</v>
      </c>
      <c r="AI8" s="326"/>
      <c r="AJ8" s="326"/>
    </row>
    <row r="9" spans="1:36" s="48" customFormat="1" ht="18.75" customHeight="1" x14ac:dyDescent="0.25">
      <c r="A9" s="47" t="s">
        <v>155</v>
      </c>
      <c r="B9" s="47" t="s">
        <v>156</v>
      </c>
      <c r="C9" s="47" t="s">
        <v>157</v>
      </c>
      <c r="D9" s="47" t="s">
        <v>158</v>
      </c>
      <c r="E9" s="47" t="s">
        <v>159</v>
      </c>
      <c r="F9" s="47" t="s">
        <v>160</v>
      </c>
      <c r="G9" s="47" t="s">
        <v>161</v>
      </c>
      <c r="H9" s="47" t="s">
        <v>162</v>
      </c>
      <c r="I9" s="47" t="s">
        <v>163</v>
      </c>
      <c r="J9" s="47" t="s">
        <v>164</v>
      </c>
      <c r="K9" s="47" t="s">
        <v>165</v>
      </c>
      <c r="L9" s="47" t="s">
        <v>166</v>
      </c>
      <c r="M9" s="47" t="s">
        <v>167</v>
      </c>
      <c r="N9" s="47" t="s">
        <v>168</v>
      </c>
      <c r="O9" s="47" t="s">
        <v>169</v>
      </c>
      <c r="P9" s="47" t="s">
        <v>170</v>
      </c>
      <c r="Q9" s="47" t="s">
        <v>171</v>
      </c>
      <c r="R9" s="47" t="s">
        <v>172</v>
      </c>
      <c r="S9" s="47" t="s">
        <v>173</v>
      </c>
      <c r="T9" s="47" t="s">
        <v>174</v>
      </c>
      <c r="U9" s="47" t="s">
        <v>175</v>
      </c>
      <c r="V9" s="47" t="s">
        <v>176</v>
      </c>
      <c r="W9" s="47" t="s">
        <v>177</v>
      </c>
      <c r="X9" s="47" t="s">
        <v>178</v>
      </c>
      <c r="Y9" s="47" t="s">
        <v>179</v>
      </c>
      <c r="Z9" s="47" t="s">
        <v>180</v>
      </c>
      <c r="AA9" s="47" t="s">
        <v>181</v>
      </c>
      <c r="AB9" s="47" t="s">
        <v>176</v>
      </c>
      <c r="AC9" s="47" t="s">
        <v>177</v>
      </c>
      <c r="AD9" s="47" t="s">
        <v>182</v>
      </c>
      <c r="AE9" s="47" t="s">
        <v>183</v>
      </c>
      <c r="AF9" s="47" t="s">
        <v>178</v>
      </c>
      <c r="AG9" s="47" t="s">
        <v>179</v>
      </c>
      <c r="AH9" s="47" t="s">
        <v>184</v>
      </c>
      <c r="AI9" s="47" t="s">
        <v>185</v>
      </c>
      <c r="AJ9" s="47" t="s">
        <v>186</v>
      </c>
    </row>
    <row r="10" spans="1:36" s="45" customFormat="1" ht="14.1" customHeight="1" x14ac:dyDescent="0.2">
      <c r="A10" s="44"/>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row>
    <row r="11" spans="1:36" s="45" customFormat="1" ht="14.1" customHeight="1" x14ac:dyDescent="0.2">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row>
    <row r="12" spans="1:36" s="45" customFormat="1" ht="14.1" customHeight="1" x14ac:dyDescent="0.2">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row>
    <row r="13" spans="1:36" s="45" customFormat="1" ht="14.1" customHeight="1" x14ac:dyDescent="0.2">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row>
    <row r="14" spans="1:36" s="45" customFormat="1" ht="14.1" customHeight="1" x14ac:dyDescent="0.2">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row>
    <row r="15" spans="1:36" s="45" customFormat="1" ht="14.1" customHeight="1" x14ac:dyDescent="0.2">
      <c r="A15" s="44"/>
      <c r="B15" s="44"/>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row>
    <row r="16" spans="1:36" s="45" customFormat="1" ht="14.1" customHeight="1" x14ac:dyDescent="0.2">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row>
    <row r="17" spans="1:36" s="45" customFormat="1" ht="14.1" customHeight="1" x14ac:dyDescent="0.2">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row>
    <row r="18" spans="1:36" s="45" customFormat="1" ht="14.1" customHeight="1" x14ac:dyDescent="0.2">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row>
    <row r="19" spans="1:36" s="45" customFormat="1" ht="14.1" customHeight="1" x14ac:dyDescent="0.2">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row>
    <row r="20" spans="1:36" s="45" customFormat="1" ht="14.1" customHeight="1" x14ac:dyDescent="0.2">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row>
    <row r="21" spans="1:36" s="45" customFormat="1" ht="14.1" customHeight="1" x14ac:dyDescent="0.2">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row>
    <row r="22" spans="1:36" s="45" customFormat="1" ht="14.1" customHeight="1" x14ac:dyDescent="0.2">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row>
    <row r="23" spans="1:36" s="45" customFormat="1" ht="14.1" customHeight="1" x14ac:dyDescent="0.2">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row>
    <row r="24" spans="1:36" s="45" customFormat="1" ht="14.1" customHeight="1" x14ac:dyDescent="0.2">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row>
    <row r="25" spans="1:36" s="45" customFormat="1" ht="14.1" customHeight="1" x14ac:dyDescent="0.2">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row>
    <row r="26" spans="1:36" s="45" customFormat="1" ht="14.1" customHeight="1" x14ac:dyDescent="0.2">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row>
    <row r="27" spans="1:36" s="45" customFormat="1" ht="14.1" customHeight="1" x14ac:dyDescent="0.2">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row>
    <row r="28" spans="1:36" s="45" customFormat="1" ht="14.1" customHeight="1" x14ac:dyDescent="0.2">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row>
    <row r="29" spans="1:36" s="45" customFormat="1" ht="14.1" customHeight="1" x14ac:dyDescent="0.2">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row>
    <row r="30" spans="1:36" s="45" customFormat="1" ht="14.1" customHeight="1" x14ac:dyDescent="0.2">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row>
    <row r="31" spans="1:36" s="45" customFormat="1" ht="14.1" customHeight="1" x14ac:dyDescent="0.2">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row>
    <row r="32" spans="1:36" s="45" customFormat="1" ht="14.1" customHeight="1" x14ac:dyDescent="0.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row>
    <row r="33" spans="1:36" s="45" customFormat="1" ht="14.1" customHeight="1" x14ac:dyDescent="0.2">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row>
    <row r="34" spans="1:36" s="45" customFormat="1" ht="14.1" customHeight="1" x14ac:dyDescent="0.2">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row>
    <row r="35" spans="1:36" s="45" customFormat="1" ht="14.1" customHeight="1" x14ac:dyDescent="0.2">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row>
    <row r="36" spans="1:36" s="45" customFormat="1" ht="14.1" customHeight="1" x14ac:dyDescent="0.2">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row>
    <row r="37" spans="1:36" s="45" customFormat="1" ht="14.1" customHeight="1" x14ac:dyDescent="0.2">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row>
    <row r="38" spans="1:36" s="45" customFormat="1" ht="14.1" customHeight="1" x14ac:dyDescent="0.2">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row>
    <row r="39" spans="1:36" s="45" customFormat="1" ht="14.1" customHeight="1" x14ac:dyDescent="0.2">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row>
    <row r="42" spans="1:36" x14ac:dyDescent="0.25">
      <c r="A42" s="327" t="s">
        <v>187</v>
      </c>
      <c r="B42" s="324"/>
      <c r="C42" s="324"/>
      <c r="D42" s="324"/>
      <c r="E42" s="324"/>
      <c r="F42" s="324"/>
      <c r="G42" s="324"/>
      <c r="H42" s="324"/>
      <c r="I42" s="324"/>
      <c r="J42" s="324"/>
    </row>
    <row r="43" spans="1:36" x14ac:dyDescent="0.25">
      <c r="A43" s="322" t="s">
        <v>147</v>
      </c>
      <c r="B43" s="322"/>
      <c r="C43" s="322"/>
      <c r="D43" s="322"/>
      <c r="E43" s="322"/>
      <c r="F43" s="322"/>
      <c r="G43" s="322"/>
      <c r="H43" s="322"/>
      <c r="I43" s="46"/>
    </row>
    <row r="44" spans="1:36" x14ac:dyDescent="0.25">
      <c r="A44" s="322" t="s">
        <v>188</v>
      </c>
      <c r="B44" s="322"/>
      <c r="C44" s="322"/>
      <c r="D44" s="322"/>
      <c r="E44" s="322"/>
      <c r="F44" s="322"/>
      <c r="G44" s="322"/>
      <c r="H44" s="322"/>
      <c r="I44" s="46"/>
    </row>
    <row r="45" spans="1:36" x14ac:dyDescent="0.25">
      <c r="A45" s="322" t="s">
        <v>189</v>
      </c>
      <c r="B45" s="322"/>
      <c r="C45" s="322"/>
      <c r="D45" s="322"/>
      <c r="E45" s="322"/>
      <c r="F45" s="322"/>
      <c r="G45" s="322"/>
      <c r="H45" s="322"/>
      <c r="I45" s="46"/>
    </row>
    <row r="46" spans="1:36" x14ac:dyDescent="0.25">
      <c r="A46" s="322" t="s">
        <v>190</v>
      </c>
      <c r="B46" s="322"/>
      <c r="C46" s="322"/>
      <c r="D46" s="322"/>
      <c r="E46" s="322"/>
      <c r="F46" s="322"/>
      <c r="G46" s="322"/>
      <c r="H46" s="322"/>
      <c r="I46" s="46"/>
    </row>
    <row r="47" spans="1:36" x14ac:dyDescent="0.25">
      <c r="A47" s="322" t="s">
        <v>191</v>
      </c>
      <c r="B47" s="322"/>
      <c r="C47" s="322"/>
      <c r="D47" s="322"/>
      <c r="E47" s="322"/>
      <c r="F47" s="322"/>
      <c r="G47" s="322"/>
      <c r="H47" s="322"/>
      <c r="I47" s="46"/>
    </row>
    <row r="49" spans="1:10" x14ac:dyDescent="0.25">
      <c r="A49" s="323" t="s">
        <v>192</v>
      </c>
      <c r="B49" s="324"/>
      <c r="C49" s="324"/>
      <c r="D49" s="324"/>
      <c r="E49" s="324"/>
      <c r="F49" s="324"/>
      <c r="G49" s="324"/>
      <c r="H49" s="324"/>
      <c r="I49" s="324"/>
      <c r="J49" s="324"/>
    </row>
    <row r="50" spans="1:10" x14ac:dyDescent="0.25">
      <c r="A50" s="324"/>
      <c r="B50" s="324"/>
      <c r="C50" s="324"/>
      <c r="D50" s="324"/>
      <c r="E50" s="324"/>
      <c r="F50" s="324"/>
      <c r="G50" s="324"/>
      <c r="H50" s="324"/>
      <c r="I50" s="324"/>
      <c r="J50" s="324"/>
    </row>
    <row r="51" spans="1:10" x14ac:dyDescent="0.25">
      <c r="A51" s="324"/>
      <c r="B51" s="324"/>
      <c r="C51" s="324"/>
      <c r="D51" s="324"/>
      <c r="E51" s="324"/>
      <c r="F51" s="324"/>
      <c r="G51" s="324"/>
      <c r="H51" s="324"/>
      <c r="I51" s="324"/>
      <c r="J51" s="324"/>
    </row>
  </sheetData>
  <mergeCells count="15">
    <mergeCell ref="A46:H46"/>
    <mergeCell ref="A47:H47"/>
    <mergeCell ref="A49:J51"/>
    <mergeCell ref="AB8:AG8"/>
    <mergeCell ref="AH8:AJ8"/>
    <mergeCell ref="A42:J42"/>
    <mergeCell ref="A43:H43"/>
    <mergeCell ref="A44:H44"/>
    <mergeCell ref="A45:H45"/>
    <mergeCell ref="A8:D8"/>
    <mergeCell ref="E8:G8"/>
    <mergeCell ref="H8:O8"/>
    <mergeCell ref="P8:Q8"/>
    <mergeCell ref="R8:T8"/>
    <mergeCell ref="V8:AA8"/>
  </mergeCells>
  <pageMargins left="0.75" right="0.75" top="1" bottom="1" header="0.5" footer="0.5"/>
  <pageSetup paperSize="8" scale="9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C854B-481C-4B97-9E7F-D92A25ABACFF}">
  <sheetPr>
    <tabColor rgb="FFFF0000"/>
  </sheetPr>
  <dimension ref="A1:BU329"/>
  <sheetViews>
    <sheetView topLeftCell="H21" zoomScale="60" zoomScaleNormal="60" workbookViewId="0">
      <selection activeCell="AL33" sqref="AL33"/>
    </sheetView>
  </sheetViews>
  <sheetFormatPr defaultColWidth="12.5703125" defaultRowHeight="14.25" x14ac:dyDescent="0.25"/>
  <cols>
    <col min="1" max="2" width="12.5703125" style="3"/>
    <col min="3" max="3" width="17.85546875" style="3" customWidth="1"/>
    <col min="4" max="4" width="24.42578125" style="3" customWidth="1"/>
    <col min="5" max="5" width="17.85546875" style="3" customWidth="1"/>
    <col min="6" max="6" width="15.42578125" style="3" customWidth="1"/>
    <col min="7" max="7" width="12.5703125" style="3"/>
    <col min="8" max="8" width="28.140625" style="3" customWidth="1"/>
    <col min="9" max="9" width="16.42578125" style="3" customWidth="1"/>
    <col min="10" max="11" width="12.5703125" style="3"/>
    <col min="12" max="12" width="17.85546875" style="3" customWidth="1"/>
    <col min="13" max="40" width="7.85546875" style="3" customWidth="1"/>
    <col min="41" max="41" width="7.5703125" style="3" customWidth="1"/>
    <col min="42" max="42" width="12.5703125" style="3"/>
    <col min="43" max="65" width="6.7109375" style="3" customWidth="1"/>
    <col min="66" max="70" width="12.5703125" style="3"/>
    <col min="71" max="71" width="16.140625" style="3" customWidth="1"/>
    <col min="72" max="72" width="26.7109375" style="3" customWidth="1"/>
    <col min="73" max="73" width="23.28515625" style="3" customWidth="1"/>
    <col min="74" max="16384" width="12.5703125" style="3"/>
  </cols>
  <sheetData>
    <row r="1" spans="2:65" ht="35.1" customHeight="1" x14ac:dyDescent="0.25"/>
    <row r="2" spans="2:65" ht="35.1" customHeight="1" x14ac:dyDescent="0.25">
      <c r="B2" s="329" t="s">
        <v>4</v>
      </c>
      <c r="C2" s="329"/>
      <c r="D2" s="329"/>
      <c r="E2" s="329"/>
      <c r="F2" s="329"/>
      <c r="G2" s="329"/>
      <c r="H2" s="4" t="s">
        <v>5</v>
      </c>
      <c r="I2" s="4"/>
      <c r="J2" s="4"/>
      <c r="K2" s="4"/>
      <c r="L2" s="4"/>
      <c r="M2" s="4"/>
      <c r="N2" s="4"/>
    </row>
    <row r="3" spans="2:65" ht="35.1" customHeight="1" x14ac:dyDescent="0.25">
      <c r="B3" s="329" t="s">
        <v>6</v>
      </c>
      <c r="C3" s="329"/>
      <c r="D3" s="329"/>
      <c r="E3" s="329"/>
      <c r="F3" s="329"/>
      <c r="G3" s="329"/>
      <c r="H3" s="4" t="s">
        <v>7</v>
      </c>
      <c r="I3" s="4"/>
      <c r="J3" s="4"/>
      <c r="K3" s="4"/>
      <c r="L3" s="4"/>
      <c r="M3" s="4"/>
      <c r="N3" s="4"/>
    </row>
    <row r="4" spans="2:65" ht="35.1" customHeight="1" x14ac:dyDescent="0.25">
      <c r="B4" s="329" t="s">
        <v>8</v>
      </c>
      <c r="C4" s="329"/>
      <c r="D4" s="329"/>
      <c r="E4" s="329"/>
      <c r="F4" s="329"/>
      <c r="G4" s="329"/>
      <c r="H4" s="4" t="s">
        <v>9</v>
      </c>
      <c r="I4" s="4"/>
      <c r="J4" s="4"/>
      <c r="K4" s="4"/>
      <c r="L4" s="4"/>
      <c r="M4" s="4"/>
      <c r="N4" s="4"/>
    </row>
    <row r="5" spans="2:65" ht="35.1" customHeight="1" x14ac:dyDescent="0.25">
      <c r="B5" s="329" t="s">
        <v>10</v>
      </c>
      <c r="C5" s="329"/>
      <c r="D5" s="329"/>
      <c r="E5" s="329"/>
      <c r="F5" s="329" t="s">
        <v>11</v>
      </c>
      <c r="G5" s="329"/>
      <c r="H5" s="4"/>
      <c r="I5" s="4"/>
      <c r="J5" s="4"/>
      <c r="K5" s="4"/>
      <c r="L5" s="4"/>
      <c r="M5" s="4"/>
      <c r="N5" s="4"/>
    </row>
    <row r="6" spans="2:65" ht="35.1" customHeight="1" x14ac:dyDescent="0.25">
      <c r="B6" s="5"/>
      <c r="C6" s="5"/>
      <c r="D6" s="5"/>
      <c r="E6" s="5"/>
      <c r="F6" s="330" t="s">
        <v>12</v>
      </c>
      <c r="G6" s="330"/>
      <c r="H6" s="4" t="s">
        <v>13</v>
      </c>
      <c r="I6" s="4"/>
      <c r="J6" s="4"/>
      <c r="K6" s="4"/>
      <c r="L6" s="4"/>
      <c r="M6" s="4"/>
      <c r="N6" s="4"/>
    </row>
    <row r="7" spans="2:65" ht="35.1" customHeight="1" x14ac:dyDescent="0.25">
      <c r="B7" s="329" t="s">
        <v>14</v>
      </c>
      <c r="C7" s="329"/>
      <c r="D7" s="329"/>
      <c r="E7" s="329"/>
      <c r="F7" s="329"/>
      <c r="G7" s="329"/>
      <c r="H7" s="4"/>
      <c r="I7" s="4"/>
      <c r="J7" s="4"/>
      <c r="K7" s="4"/>
      <c r="L7" s="4"/>
      <c r="M7" s="4"/>
      <c r="N7" s="4"/>
    </row>
    <row r="8" spans="2:65" ht="35.1" customHeight="1" x14ac:dyDescent="0.25">
      <c r="B8" s="329" t="s">
        <v>15</v>
      </c>
      <c r="C8" s="329"/>
      <c r="D8" s="329"/>
      <c r="E8" s="329"/>
      <c r="F8" s="329"/>
      <c r="G8" s="329"/>
      <c r="H8" s="4"/>
      <c r="I8" s="4"/>
      <c r="J8" s="4"/>
      <c r="K8" s="4"/>
      <c r="L8" s="4"/>
      <c r="M8" s="4"/>
      <c r="N8" s="4"/>
    </row>
    <row r="9" spans="2:65" ht="35.1" customHeight="1" x14ac:dyDescent="0.25">
      <c r="B9" s="329" t="s">
        <v>16</v>
      </c>
      <c r="C9" s="329"/>
      <c r="D9" s="329"/>
      <c r="E9" s="329"/>
      <c r="F9" s="329"/>
      <c r="G9" s="329"/>
      <c r="H9" s="6" t="s">
        <v>17</v>
      </c>
      <c r="I9" s="4"/>
      <c r="J9" s="4"/>
      <c r="K9" s="4"/>
      <c r="L9" s="4"/>
      <c r="M9" s="4"/>
      <c r="N9" s="4"/>
      <c r="V9" s="7"/>
      <c r="W9" s="7"/>
    </row>
    <row r="10" spans="2:65" ht="35.1" customHeight="1" x14ac:dyDescent="0.25">
      <c r="B10" s="329" t="s">
        <v>18</v>
      </c>
      <c r="C10" s="329"/>
      <c r="D10" s="329"/>
      <c r="E10" s="329"/>
      <c r="F10" s="329"/>
      <c r="G10" s="329"/>
      <c r="H10" s="4"/>
      <c r="I10" s="4"/>
      <c r="J10" s="4"/>
      <c r="K10" s="4"/>
      <c r="L10" s="4"/>
      <c r="M10" s="4"/>
      <c r="N10" s="4"/>
      <c r="V10" s="8"/>
      <c r="W10" s="8"/>
    </row>
    <row r="11" spans="2:65" ht="35.1" customHeight="1" x14ac:dyDescent="0.25">
      <c r="B11" s="329" t="s">
        <v>19</v>
      </c>
      <c r="C11" s="329"/>
      <c r="D11" s="329"/>
      <c r="E11" s="329"/>
      <c r="F11" s="329"/>
      <c r="G11" s="329"/>
      <c r="H11" s="6">
        <v>1</v>
      </c>
      <c r="I11" s="4"/>
      <c r="J11" s="4"/>
      <c r="K11" s="4"/>
      <c r="L11" s="4"/>
      <c r="M11" s="4"/>
      <c r="N11" s="4"/>
      <c r="V11" s="8"/>
      <c r="W11" s="8"/>
    </row>
    <row r="12" spans="2:65" ht="35.1" customHeight="1" x14ac:dyDescent="0.25">
      <c r="B12" s="331" t="s">
        <v>20</v>
      </c>
      <c r="C12" s="331"/>
      <c r="D12" s="331"/>
      <c r="E12" s="331"/>
      <c r="F12" s="331"/>
      <c r="G12" s="331"/>
      <c r="H12" s="6">
        <v>2026</v>
      </c>
      <c r="I12" s="4"/>
      <c r="J12" s="4"/>
      <c r="K12" s="4"/>
      <c r="L12" s="4"/>
      <c r="M12" s="4"/>
      <c r="N12" s="4"/>
      <c r="V12" s="8"/>
      <c r="W12" s="8"/>
      <c r="AQ12" s="56"/>
      <c r="AR12" s="56"/>
      <c r="AS12" s="56"/>
      <c r="AT12" s="56"/>
      <c r="AU12" s="56"/>
      <c r="AV12" s="56"/>
      <c r="AW12" s="56"/>
      <c r="AX12" s="56"/>
      <c r="AY12" s="56"/>
      <c r="AZ12" s="56"/>
      <c r="BA12" s="56"/>
      <c r="BB12" s="56"/>
      <c r="BC12" s="56"/>
      <c r="BD12" s="56"/>
      <c r="BE12" s="56"/>
      <c r="BF12" s="56"/>
      <c r="BG12" s="56"/>
      <c r="BH12" s="56"/>
      <c r="BI12" s="56"/>
      <c r="BJ12" s="56"/>
      <c r="BK12" s="57"/>
      <c r="BL12" s="57"/>
      <c r="BM12" s="57"/>
    </row>
    <row r="13" spans="2:65" ht="35.1" customHeight="1" x14ac:dyDescent="0.25">
      <c r="B13" s="329" t="s">
        <v>21</v>
      </c>
      <c r="C13" s="329"/>
      <c r="D13" s="329"/>
      <c r="E13" s="329"/>
      <c r="F13" s="329"/>
      <c r="G13" s="329"/>
      <c r="H13" s="9">
        <v>46027</v>
      </c>
      <c r="I13" s="4"/>
      <c r="J13" s="4"/>
      <c r="K13" s="4"/>
      <c r="L13" s="4"/>
      <c r="M13" s="4"/>
      <c r="N13" s="4"/>
      <c r="V13" s="8"/>
      <c r="W13" s="8"/>
      <c r="AQ13" s="56"/>
      <c r="AR13" s="56"/>
      <c r="AS13" s="56"/>
      <c r="AT13" s="56"/>
      <c r="AU13" s="56"/>
      <c r="AV13" s="56"/>
      <c r="AW13" s="56"/>
      <c r="AX13" s="56"/>
      <c r="AY13" s="56"/>
      <c r="AZ13" s="56"/>
      <c r="BA13" s="56"/>
      <c r="BB13" s="56"/>
      <c r="BC13" s="56"/>
      <c r="BD13" s="56"/>
      <c r="BE13" s="56"/>
      <c r="BF13" s="56"/>
      <c r="BG13" s="56"/>
      <c r="BH13" s="56"/>
      <c r="BI13" s="56"/>
      <c r="BJ13" s="56"/>
      <c r="BK13" s="57"/>
      <c r="BL13" s="57"/>
      <c r="BM13" s="57"/>
    </row>
    <row r="14" spans="2:65" ht="40.5" customHeight="1" x14ac:dyDescent="0.25">
      <c r="B14" s="329" t="s">
        <v>22</v>
      </c>
      <c r="C14" s="329"/>
      <c r="D14" s="329"/>
      <c r="E14" s="329"/>
      <c r="F14" s="329"/>
      <c r="G14" s="329"/>
      <c r="H14" s="4"/>
      <c r="I14" s="4"/>
      <c r="J14" s="4"/>
      <c r="K14" s="4"/>
      <c r="L14" s="4"/>
      <c r="M14" s="4"/>
      <c r="N14" s="4"/>
      <c r="AQ14" s="58"/>
      <c r="AR14" s="58"/>
      <c r="AS14" s="58"/>
      <c r="AT14" s="58"/>
      <c r="AU14" s="58"/>
      <c r="AV14" s="58"/>
      <c r="AW14" s="58"/>
      <c r="AX14" s="58"/>
      <c r="AY14" s="58"/>
      <c r="AZ14" s="58"/>
      <c r="BA14" s="59"/>
      <c r="BB14" s="60"/>
      <c r="BC14" s="60"/>
      <c r="BD14" s="60"/>
      <c r="BE14" s="60"/>
      <c r="BF14" s="60"/>
      <c r="BG14" s="60"/>
      <c r="BH14" s="60"/>
      <c r="BI14" s="60"/>
      <c r="BJ14" s="60"/>
      <c r="BK14" s="59"/>
      <c r="BL14" s="59"/>
      <c r="BM14" s="59"/>
    </row>
    <row r="15" spans="2:65" ht="9.9499999999999993" customHeight="1" x14ac:dyDescent="0.25">
      <c r="B15" s="10"/>
      <c r="C15" s="5"/>
      <c r="D15" s="5"/>
      <c r="E15" s="5"/>
      <c r="F15" s="10"/>
      <c r="G15" s="5"/>
      <c r="H15" s="4"/>
      <c r="I15" s="4"/>
      <c r="J15" s="4"/>
      <c r="K15" s="4"/>
      <c r="L15" s="4"/>
      <c r="M15" s="4"/>
      <c r="N15" s="4"/>
      <c r="AQ15" s="58"/>
      <c r="AR15" s="58"/>
      <c r="AS15" s="58"/>
      <c r="AT15" s="58"/>
      <c r="AU15" s="58"/>
      <c r="AV15" s="58"/>
      <c r="AW15" s="58"/>
      <c r="AX15" s="58"/>
      <c r="AY15" s="58"/>
      <c r="AZ15" s="58"/>
      <c r="BA15" s="59"/>
      <c r="BB15" s="59"/>
      <c r="BC15" s="59"/>
      <c r="BD15" s="59"/>
      <c r="BE15" s="59"/>
      <c r="BF15" s="59"/>
      <c r="BG15" s="59"/>
      <c r="BH15" s="59"/>
      <c r="BI15" s="59"/>
      <c r="BJ15" s="59"/>
      <c r="BK15" s="59"/>
      <c r="BL15" s="59"/>
      <c r="BM15" s="59"/>
    </row>
    <row r="16" spans="2:65" ht="35.1" customHeight="1" x14ac:dyDescent="0.25">
      <c r="B16" s="333" t="s">
        <v>246</v>
      </c>
      <c r="C16" s="333"/>
      <c r="D16" s="333"/>
      <c r="E16" s="333"/>
      <c r="F16" s="333"/>
      <c r="G16" s="333"/>
      <c r="H16" s="4"/>
      <c r="I16" s="4"/>
      <c r="J16" s="351" t="s">
        <v>247</v>
      </c>
      <c r="K16" s="351"/>
      <c r="L16" s="351"/>
      <c r="M16" s="351"/>
      <c r="N16" s="351"/>
      <c r="O16" s="351"/>
      <c r="P16" s="351"/>
      <c r="Q16" s="351"/>
      <c r="R16" s="351"/>
      <c r="S16" s="351"/>
      <c r="T16" s="351"/>
      <c r="U16" s="351"/>
      <c r="V16" s="351"/>
      <c r="W16" s="351"/>
      <c r="X16" s="351"/>
      <c r="Y16" s="351"/>
      <c r="Z16" s="351"/>
      <c r="AA16" s="351"/>
      <c r="AB16" s="351"/>
      <c r="AC16" s="351"/>
      <c r="AQ16" s="58"/>
      <c r="AR16" s="58"/>
      <c r="AS16" s="58"/>
      <c r="AT16" s="58"/>
      <c r="AU16" s="58"/>
      <c r="AV16" s="58"/>
      <c r="AW16" s="58"/>
      <c r="AX16" s="58"/>
      <c r="AY16" s="58"/>
      <c r="AZ16" s="58"/>
      <c r="BA16" s="59"/>
      <c r="BB16" s="59"/>
      <c r="BC16" s="59"/>
      <c r="BD16" s="59"/>
      <c r="BE16" s="59"/>
      <c r="BF16" s="59"/>
      <c r="BG16" s="59"/>
      <c r="BH16" s="59"/>
      <c r="BI16" s="59"/>
      <c r="BJ16" s="59"/>
      <c r="BK16" s="59"/>
      <c r="BL16" s="59"/>
      <c r="BM16" s="59"/>
    </row>
    <row r="17" spans="1:73" ht="61.5" customHeight="1" x14ac:dyDescent="0.25">
      <c r="B17" s="328" t="s">
        <v>23</v>
      </c>
      <c r="C17" s="328"/>
      <c r="D17" s="328"/>
      <c r="E17" s="328"/>
      <c r="F17" s="328"/>
      <c r="G17" s="328"/>
      <c r="H17" s="4" t="s">
        <v>24</v>
      </c>
      <c r="I17" s="4"/>
      <c r="J17" s="328" t="s">
        <v>23</v>
      </c>
      <c r="K17" s="328"/>
      <c r="L17" s="328"/>
      <c r="M17" s="328"/>
      <c r="N17" s="328"/>
      <c r="O17" s="328"/>
      <c r="P17" s="3" t="s">
        <v>285</v>
      </c>
      <c r="AQ17" s="58"/>
      <c r="AR17" s="58"/>
      <c r="AS17" s="58"/>
      <c r="AT17" s="58"/>
      <c r="AU17" s="58"/>
      <c r="AV17" s="58"/>
      <c r="AW17" s="58"/>
      <c r="AX17" s="58"/>
      <c r="AY17" s="58"/>
      <c r="AZ17" s="58"/>
      <c r="BA17" s="59"/>
      <c r="BB17" s="59"/>
      <c r="BC17" s="59"/>
      <c r="BD17" s="59"/>
      <c r="BE17" s="59"/>
      <c r="BF17" s="59"/>
      <c r="BG17" s="59"/>
      <c r="BH17" s="59"/>
      <c r="BI17" s="59"/>
      <c r="BJ17" s="59"/>
      <c r="BK17" s="59"/>
      <c r="BL17" s="59"/>
      <c r="BM17" s="59"/>
    </row>
    <row r="18" spans="1:73" ht="35.1" customHeight="1" x14ac:dyDescent="0.25">
      <c r="B18" s="328" t="s">
        <v>25</v>
      </c>
      <c r="C18" s="328"/>
      <c r="D18" s="328"/>
      <c r="E18" s="328"/>
      <c r="F18" s="328"/>
      <c r="G18" s="328"/>
      <c r="H18" s="4" t="s">
        <v>26</v>
      </c>
      <c r="I18" s="4"/>
      <c r="J18" s="328" t="s">
        <v>25</v>
      </c>
      <c r="K18" s="328"/>
      <c r="L18" s="328"/>
      <c r="M18" s="328"/>
      <c r="N18" s="328"/>
      <c r="O18" s="328"/>
      <c r="P18" s="3" t="s">
        <v>26</v>
      </c>
      <c r="AQ18" s="14"/>
      <c r="AR18" s="14"/>
      <c r="AS18" s="14"/>
      <c r="AT18" s="14"/>
      <c r="AU18" s="14"/>
      <c r="AV18" s="14"/>
      <c r="AW18" s="14"/>
      <c r="AX18" s="14"/>
      <c r="AY18" s="14"/>
      <c r="AZ18" s="14"/>
      <c r="BA18" s="14"/>
      <c r="BB18" s="14"/>
      <c r="BC18" s="14"/>
      <c r="BD18" s="14"/>
      <c r="BE18" s="14"/>
      <c r="BF18" s="14"/>
      <c r="BG18" s="14"/>
      <c r="BH18" s="14"/>
      <c r="BI18" s="14"/>
      <c r="BJ18" s="14"/>
      <c r="BK18" s="14"/>
      <c r="BL18" s="14"/>
      <c r="BM18" s="14"/>
    </row>
    <row r="19" spans="1:73" ht="35.1" customHeight="1" x14ac:dyDescent="0.25">
      <c r="B19" s="67"/>
      <c r="C19" s="67"/>
      <c r="D19" s="67"/>
      <c r="E19" s="67"/>
      <c r="F19" s="67"/>
      <c r="G19" s="67"/>
      <c r="H19" s="4"/>
      <c r="I19" s="4"/>
      <c r="J19" s="328" t="s">
        <v>284</v>
      </c>
      <c r="K19" s="328"/>
      <c r="L19" s="328"/>
      <c r="M19" s="328"/>
      <c r="N19" s="328"/>
      <c r="O19" s="328"/>
      <c r="P19" s="3" t="s">
        <v>252</v>
      </c>
      <c r="AQ19" s="14"/>
      <c r="AR19" s="14"/>
      <c r="AS19" s="14"/>
      <c r="AT19" s="14"/>
      <c r="AU19" s="14"/>
      <c r="AV19" s="14"/>
      <c r="AW19" s="14"/>
      <c r="AX19" s="14"/>
      <c r="AY19" s="14"/>
      <c r="AZ19" s="14"/>
      <c r="BA19" s="14"/>
      <c r="BB19" s="14"/>
      <c r="BC19" s="14"/>
      <c r="BD19" s="14"/>
      <c r="BE19" s="14"/>
      <c r="BF19" s="14"/>
      <c r="BG19" s="14"/>
      <c r="BH19" s="14"/>
      <c r="BI19" s="14"/>
      <c r="BJ19" s="14"/>
      <c r="BK19" s="14"/>
      <c r="BL19" s="14"/>
      <c r="BM19" s="14"/>
    </row>
    <row r="20" spans="1:73" ht="35.1" customHeight="1" x14ac:dyDescent="0.25">
      <c r="B20" s="328" t="s">
        <v>27</v>
      </c>
      <c r="C20" s="328"/>
      <c r="D20" s="328"/>
      <c r="E20" s="328"/>
      <c r="F20" s="328"/>
      <c r="G20" s="328"/>
      <c r="H20" s="9">
        <v>46051</v>
      </c>
      <c r="I20" s="4"/>
      <c r="J20" s="328" t="s">
        <v>27</v>
      </c>
      <c r="K20" s="328"/>
      <c r="L20" s="328"/>
      <c r="M20" s="328"/>
      <c r="N20" s="328"/>
      <c r="O20" s="328"/>
      <c r="P20" s="352">
        <v>46193</v>
      </c>
      <c r="Q20" s="352"/>
      <c r="R20" s="352"/>
      <c r="S20" s="128"/>
      <c r="T20" s="128"/>
      <c r="U20" s="128"/>
      <c r="AL20" s="345" t="s">
        <v>210</v>
      </c>
      <c r="AM20" s="344" t="s">
        <v>212</v>
      </c>
      <c r="AN20" s="346" t="s">
        <v>213</v>
      </c>
      <c r="AO20" s="347" t="s">
        <v>214</v>
      </c>
      <c r="AQ20" s="353" t="s">
        <v>210</v>
      </c>
      <c r="AR20" s="348" t="s">
        <v>212</v>
      </c>
      <c r="AS20" s="342" t="s">
        <v>230</v>
      </c>
      <c r="AT20" s="343" t="s">
        <v>214</v>
      </c>
      <c r="AX20" s="332" t="s">
        <v>339</v>
      </c>
    </row>
    <row r="21" spans="1:73" ht="15" customHeight="1" x14ac:dyDescent="0.2">
      <c r="B21" s="11"/>
      <c r="F21" s="11"/>
      <c r="G21" s="4"/>
      <c r="H21" s="12"/>
      <c r="I21" s="4"/>
      <c r="J21" s="4"/>
      <c r="K21" s="4"/>
      <c r="L21" s="4"/>
      <c r="M21" s="4"/>
      <c r="N21" s="4"/>
      <c r="AL21" s="345"/>
      <c r="AM21" s="344"/>
      <c r="AN21" s="346"/>
      <c r="AO21" s="347"/>
      <c r="AQ21" s="353"/>
      <c r="AR21" s="348"/>
      <c r="AS21" s="342"/>
      <c r="AT21" s="343"/>
      <c r="AX21" s="332"/>
    </row>
    <row r="22" spans="1:73" ht="35.1" customHeight="1" x14ac:dyDescent="0.25">
      <c r="B22" s="334" t="s">
        <v>28</v>
      </c>
      <c r="C22" s="334"/>
      <c r="D22" s="334"/>
      <c r="E22" s="334"/>
      <c r="F22" s="334"/>
      <c r="G22" s="334"/>
      <c r="H22" s="12"/>
      <c r="I22" s="4"/>
      <c r="J22" s="4"/>
      <c r="K22" s="4"/>
      <c r="L22" s="4"/>
      <c r="M22" s="4"/>
      <c r="N22" s="4"/>
      <c r="AL22" s="345"/>
      <c r="AM22" s="344"/>
      <c r="AN22" s="346"/>
      <c r="AO22" s="347"/>
      <c r="AQ22" s="353"/>
      <c r="AR22" s="348"/>
      <c r="AS22" s="342"/>
      <c r="AT22" s="343"/>
      <c r="AX22" s="332"/>
    </row>
    <row r="23" spans="1:73" ht="35.1" customHeight="1" x14ac:dyDescent="0.25">
      <c r="B23" s="335" t="s">
        <v>29</v>
      </c>
      <c r="C23" s="336" t="s">
        <v>30</v>
      </c>
      <c r="D23" s="337" t="s">
        <v>31</v>
      </c>
      <c r="E23" s="340" t="s">
        <v>32</v>
      </c>
      <c r="F23" s="332" t="s">
        <v>33</v>
      </c>
      <c r="G23" s="332" t="s">
        <v>34</v>
      </c>
      <c r="H23" s="336" t="s">
        <v>35</v>
      </c>
      <c r="I23" s="335" t="s">
        <v>36</v>
      </c>
      <c r="J23" s="335"/>
      <c r="K23" s="335"/>
      <c r="L23" s="332" t="s">
        <v>283</v>
      </c>
      <c r="M23" s="332" t="s">
        <v>37</v>
      </c>
      <c r="N23" s="332" t="s">
        <v>38</v>
      </c>
      <c r="O23" s="332" t="s">
        <v>39</v>
      </c>
      <c r="P23" s="332" t="s">
        <v>40</v>
      </c>
      <c r="Q23" s="332" t="s">
        <v>41</v>
      </c>
      <c r="R23" s="332" t="s">
        <v>42</v>
      </c>
      <c r="S23" s="349" t="s">
        <v>43</v>
      </c>
      <c r="T23" s="349"/>
      <c r="U23" s="350" t="s">
        <v>44</v>
      </c>
      <c r="V23" s="350" t="s">
        <v>45</v>
      </c>
      <c r="W23" s="350" t="s">
        <v>46</v>
      </c>
      <c r="X23" s="349" t="s">
        <v>47</v>
      </c>
      <c r="Y23" s="349"/>
      <c r="Z23" s="349"/>
      <c r="AA23" s="349"/>
      <c r="AB23" s="349"/>
      <c r="AC23" s="349" t="s">
        <v>48</v>
      </c>
      <c r="AD23" s="349"/>
      <c r="AE23" s="349"/>
      <c r="AF23" s="349"/>
      <c r="AG23" s="349" t="s">
        <v>49</v>
      </c>
      <c r="AH23" s="349"/>
      <c r="AI23" s="350" t="s">
        <v>50</v>
      </c>
      <c r="AJ23" s="350" t="s">
        <v>51</v>
      </c>
      <c r="AK23" s="15"/>
      <c r="AL23" s="345"/>
      <c r="AM23" s="344"/>
      <c r="AN23" s="346"/>
      <c r="AO23" s="347"/>
      <c r="AQ23" s="353"/>
      <c r="AR23" s="348"/>
      <c r="AS23" s="342"/>
      <c r="AT23" s="343"/>
      <c r="AU23" s="55"/>
      <c r="AX23" s="332"/>
      <c r="AY23" s="55"/>
      <c r="AZ23" s="55"/>
      <c r="BL23" s="54"/>
      <c r="BM23" s="54"/>
    </row>
    <row r="24" spans="1:73" ht="35.1" customHeight="1" x14ac:dyDescent="0.25">
      <c r="B24" s="335"/>
      <c r="C24" s="336"/>
      <c r="D24" s="338"/>
      <c r="E24" s="340"/>
      <c r="F24" s="332"/>
      <c r="G24" s="332"/>
      <c r="H24" s="336"/>
      <c r="I24" s="336" t="s">
        <v>52</v>
      </c>
      <c r="J24" s="341" t="s">
        <v>53</v>
      </c>
      <c r="K24" s="341" t="s">
        <v>54</v>
      </c>
      <c r="L24" s="332"/>
      <c r="M24" s="332"/>
      <c r="N24" s="332"/>
      <c r="O24" s="332"/>
      <c r="P24" s="332"/>
      <c r="Q24" s="332"/>
      <c r="R24" s="332"/>
      <c r="S24" s="350" t="s">
        <v>55</v>
      </c>
      <c r="T24" s="350" t="s">
        <v>56</v>
      </c>
      <c r="U24" s="350"/>
      <c r="V24" s="350"/>
      <c r="W24" s="350"/>
      <c r="X24" s="350" t="s">
        <v>57</v>
      </c>
      <c r="Y24" s="350" t="s">
        <v>58</v>
      </c>
      <c r="Z24" s="350" t="s">
        <v>59</v>
      </c>
      <c r="AA24" s="350" t="s">
        <v>60</v>
      </c>
      <c r="AB24" s="350" t="s">
        <v>61</v>
      </c>
      <c r="AC24" s="350" t="s">
        <v>62</v>
      </c>
      <c r="AD24" s="350" t="s">
        <v>63</v>
      </c>
      <c r="AE24" s="350" t="s">
        <v>64</v>
      </c>
      <c r="AF24" s="350" t="s">
        <v>65</v>
      </c>
      <c r="AG24" s="350" t="s">
        <v>66</v>
      </c>
      <c r="AH24" s="350" t="s">
        <v>67</v>
      </c>
      <c r="AI24" s="350"/>
      <c r="AJ24" s="350"/>
      <c r="AK24" s="15"/>
      <c r="AL24" s="345"/>
      <c r="AM24" s="344"/>
      <c r="AN24" s="346"/>
      <c r="AO24" s="347"/>
      <c r="AQ24" s="353"/>
      <c r="AR24" s="348"/>
      <c r="AS24" s="342"/>
      <c r="AT24" s="343"/>
      <c r="AU24" s="55"/>
      <c r="AV24" s="54"/>
      <c r="AW24" s="54"/>
      <c r="AX24" s="332"/>
      <c r="AY24" s="55"/>
      <c r="AZ24" s="55"/>
      <c r="BA24" s="54"/>
      <c r="BB24" s="54"/>
      <c r="BC24" s="54"/>
      <c r="BD24" s="54"/>
      <c r="BE24" s="54"/>
      <c r="BF24" s="54"/>
      <c r="BG24" s="54"/>
      <c r="BH24" s="54"/>
      <c r="BI24" s="54"/>
      <c r="BJ24" s="54"/>
      <c r="BK24" s="54"/>
      <c r="BL24" s="54"/>
      <c r="BM24" s="54"/>
    </row>
    <row r="25" spans="1:73" ht="35.1" customHeight="1" x14ac:dyDescent="0.25">
      <c r="B25" s="335"/>
      <c r="C25" s="336"/>
      <c r="D25" s="338"/>
      <c r="E25" s="340"/>
      <c r="F25" s="332"/>
      <c r="G25" s="332"/>
      <c r="H25" s="336"/>
      <c r="I25" s="336"/>
      <c r="J25" s="341"/>
      <c r="K25" s="341"/>
      <c r="L25" s="332"/>
      <c r="M25" s="332"/>
      <c r="N25" s="332"/>
      <c r="O25" s="332"/>
      <c r="P25" s="332"/>
      <c r="Q25" s="332"/>
      <c r="R25" s="332"/>
      <c r="S25" s="350"/>
      <c r="T25" s="350"/>
      <c r="U25" s="350"/>
      <c r="V25" s="350"/>
      <c r="W25" s="350"/>
      <c r="X25" s="350"/>
      <c r="Y25" s="350"/>
      <c r="Z25" s="350"/>
      <c r="AA25" s="350"/>
      <c r="AB25" s="350"/>
      <c r="AC25" s="350"/>
      <c r="AD25" s="350"/>
      <c r="AE25" s="350"/>
      <c r="AF25" s="350"/>
      <c r="AG25" s="350"/>
      <c r="AH25" s="350"/>
      <c r="AI25" s="350"/>
      <c r="AJ25" s="350"/>
      <c r="AK25" s="15"/>
      <c r="AL25" s="345"/>
      <c r="AM25" s="344"/>
      <c r="AN25" s="346"/>
      <c r="AO25" s="347"/>
      <c r="AQ25" s="353"/>
      <c r="AR25" s="348"/>
      <c r="AS25" s="342"/>
      <c r="AT25" s="343"/>
      <c r="AU25" s="55"/>
      <c r="AV25" s="54"/>
      <c r="AW25" s="54"/>
      <c r="AX25" s="332"/>
      <c r="AY25" s="55"/>
      <c r="AZ25" s="55"/>
      <c r="BA25" s="54" t="s">
        <v>343</v>
      </c>
      <c r="BB25" s="54"/>
      <c r="BC25" s="54" t="s">
        <v>346</v>
      </c>
      <c r="BD25" s="54"/>
      <c r="BE25" s="54"/>
      <c r="BF25" s="54"/>
      <c r="BG25" s="54"/>
      <c r="BH25" s="54"/>
      <c r="BI25" s="54"/>
      <c r="BJ25" s="54"/>
      <c r="BK25" s="54"/>
      <c r="BL25" s="54"/>
      <c r="BM25" s="54"/>
    </row>
    <row r="26" spans="1:73" ht="35.1" customHeight="1" x14ac:dyDescent="0.25">
      <c r="B26" s="335"/>
      <c r="C26" s="336"/>
      <c r="D26" s="339"/>
      <c r="E26" s="340"/>
      <c r="F26" s="332"/>
      <c r="G26" s="332"/>
      <c r="H26" s="336"/>
      <c r="I26" s="336"/>
      <c r="J26" s="341"/>
      <c r="K26" s="341"/>
      <c r="L26" s="332"/>
      <c r="M26" s="332"/>
      <c r="N26" s="332"/>
      <c r="O26" s="332"/>
      <c r="P26" s="332"/>
      <c r="Q26" s="332"/>
      <c r="R26" s="332"/>
      <c r="S26" s="350"/>
      <c r="T26" s="350"/>
      <c r="U26" s="350"/>
      <c r="V26" s="350"/>
      <c r="W26" s="350"/>
      <c r="X26" s="350"/>
      <c r="Y26" s="350"/>
      <c r="Z26" s="350"/>
      <c r="AA26" s="350" t="s">
        <v>60</v>
      </c>
      <c r="AB26" s="350"/>
      <c r="AC26" s="350"/>
      <c r="AD26" s="350"/>
      <c r="AE26" s="350"/>
      <c r="AF26" s="350"/>
      <c r="AG26" s="350"/>
      <c r="AH26" s="350"/>
      <c r="AI26" s="350"/>
      <c r="AJ26" s="350"/>
      <c r="AK26" s="15"/>
      <c r="AL26" s="68">
        <v>0</v>
      </c>
      <c r="AM26" s="68">
        <v>0</v>
      </c>
      <c r="AN26" s="68">
        <v>0</v>
      </c>
      <c r="AO26" s="41">
        <v>0</v>
      </c>
      <c r="AQ26" s="55"/>
      <c r="AR26" s="55"/>
      <c r="AS26" s="55"/>
      <c r="AT26" s="55"/>
      <c r="AU26" s="55"/>
      <c r="AV26" s="54"/>
      <c r="AW26" s="54"/>
      <c r="AX26" s="55"/>
      <c r="AY26" s="55"/>
      <c r="AZ26" s="55"/>
      <c r="BA26" s="54"/>
      <c r="BB26" s="54"/>
      <c r="BC26" s="54"/>
      <c r="BD26" s="54"/>
      <c r="BE26" s="54"/>
      <c r="BF26" s="54"/>
      <c r="BG26" s="54"/>
      <c r="BH26" s="54"/>
      <c r="BI26" s="54"/>
      <c r="BJ26" s="54"/>
      <c r="BK26" s="54"/>
      <c r="BL26" s="54"/>
      <c r="BM26" s="54"/>
      <c r="BS26" s="16" t="s">
        <v>68</v>
      </c>
      <c r="BT26" s="16" t="s">
        <v>69</v>
      </c>
      <c r="BU26" s="17" t="s">
        <v>70</v>
      </c>
    </row>
    <row r="27" spans="1:73" ht="12" customHeight="1" x14ac:dyDescent="0.25">
      <c r="K27" s="18"/>
      <c r="M27" s="19"/>
      <c r="N27" s="13"/>
      <c r="O27" s="13"/>
      <c r="P27" s="13"/>
      <c r="Q27" s="13"/>
      <c r="R27" s="13"/>
      <c r="S27" s="15"/>
      <c r="T27" s="15"/>
      <c r="U27" s="13"/>
      <c r="V27" s="13"/>
    </row>
    <row r="28" spans="1:73" ht="35.1" customHeight="1" x14ac:dyDescent="0.25">
      <c r="A28" s="20" t="s">
        <v>71</v>
      </c>
      <c r="B28" s="21">
        <v>1</v>
      </c>
      <c r="C28" s="21" t="str">
        <f>CONCATENATE(F28,"-",G28)</f>
        <v>BH-04R1-SPT 15</v>
      </c>
      <c r="D28" s="22" t="str">
        <f>IF(E28="DS","Disturbed Sample",
IF(E28="UDS","Undisturbed Sample",
IF(E28="BS","Bulk Sample",
IF(E28="CS","Composite Sample",""))))</f>
        <v>Disturbed Sample</v>
      </c>
      <c r="E28" s="21" t="s">
        <v>71</v>
      </c>
      <c r="F28" s="23" t="s">
        <v>72</v>
      </c>
      <c r="G28" s="23" t="s">
        <v>73</v>
      </c>
      <c r="H28" s="23" t="str">
        <f t="shared" ref="H28:H52" si="0">IF(OR($H$12="",$H$11="",E28="",B28=""),"",RIGHT($H$12,2)&amp;"-"&amp;TEXT($H$11,"000")&amp;"-"&amp;E28&amp;"-"&amp;TEXT(B28,"000"))</f>
        <v>26-001-DS-001</v>
      </c>
      <c r="I28" s="136" t="str">
        <f>IF(AND(J28=0,K28=0),
"-",
TEXT(J28,"0.00")&amp;" - "&amp;TEXT(K28,"0.00")&amp;" m")</f>
        <v>22.50 - 22.95 m</v>
      </c>
      <c r="J28" s="24">
        <v>22.5</v>
      </c>
      <c r="K28" s="25">
        <v>22.95</v>
      </c>
      <c r="L28" s="26"/>
      <c r="M28" s="27">
        <v>1</v>
      </c>
      <c r="N28" s="27">
        <v>1</v>
      </c>
      <c r="O28" s="27">
        <v>1</v>
      </c>
      <c r="P28" s="28"/>
      <c r="Q28" s="28"/>
      <c r="R28" s="28"/>
      <c r="S28" s="28"/>
      <c r="T28" s="28"/>
      <c r="U28" s="28"/>
      <c r="V28" s="28"/>
      <c r="W28" s="28"/>
      <c r="X28" s="28"/>
      <c r="Y28" s="28"/>
      <c r="Z28" s="28"/>
      <c r="AA28" s="28"/>
      <c r="AB28" s="28"/>
      <c r="AC28" s="28"/>
      <c r="AD28" s="27">
        <v>1</v>
      </c>
      <c r="AE28" s="28"/>
      <c r="AF28" s="28"/>
      <c r="AG28" s="28"/>
      <c r="AH28" s="28"/>
      <c r="AI28" s="28"/>
      <c r="AJ28" s="28"/>
      <c r="AK28" s="51"/>
      <c r="AL28" s="51">
        <f>IF(OR(M28=1,N28=1,O28=1,P28=1,Q28=1,R28=1,AI28=1),MAX($AL$26:AL26)+1,"")</f>
        <v>1</v>
      </c>
      <c r="AM28" s="51">
        <f>IF(OR(W28=1,X28=1,Y28=1,Z28=1,AA28=1,AB28=1,AC28=1,AD28=1,AE28=1,AF28=1),MAX($AM$26:AM26)+1,"")</f>
        <v>1</v>
      </c>
      <c r="AN28" s="51" t="str">
        <f>IF(OR(V28=1,AJ28=1,U28=1),MAX($AN$26:AN26)+1,"")</f>
        <v/>
      </c>
      <c r="AO28" s="3" t="str">
        <f>IF(OR(S28=1,T28=1,AG28=1,AH28=1),MAX($AO$26:AO26)+1,"")</f>
        <v/>
      </c>
      <c r="AQ28" s="3">
        <f>IF(SUM(M28,N28,O28,P28,Q28,R28,AI28)&gt;0,1,0)</f>
        <v>1</v>
      </c>
      <c r="AR28" s="3">
        <f>IF(SUM(W28,X28,Y28,Z28,AA28,AB28,AC28,AD28,AE28,AF28)&gt;0,1,0)</f>
        <v>1</v>
      </c>
      <c r="AS28" s="3">
        <f>IF(SUM(U28,V28,AJ28)&gt;0,1,0)</f>
        <v>0</v>
      </c>
      <c r="AT28" s="3">
        <f>IF(SUM(S28,T28,AG28,AH28)&gt;0,1,0)</f>
        <v>0</v>
      </c>
      <c r="AX28" s="3" t="str">
        <f>IF(COUNTIF(M28:AJ28,1)&gt;0,H28,"")</f>
        <v>26-001-DS-001</v>
      </c>
      <c r="BA28" s="3">
        <f>IF(OR(E28="CS",J28="",K28="",AND(J28=0,K28=0)),"",ROUND((J28+K28)/2,2))</f>
        <v>22.73</v>
      </c>
      <c r="BC28" s="3" t="str">
        <f>IF(OR(E28="CS",J28="",K28="",AND(J28=0,K28=0)),"",I28)</f>
        <v>22.50 - 22.95 m</v>
      </c>
      <c r="BF28" s="3" t="str">
        <f>IF(COUNTIF(M28:AJ28,1)&gt;0,C28,"")</f>
        <v>BH-04R1-SPT 15</v>
      </c>
      <c r="BS28" s="17">
        <v>1</v>
      </c>
      <c r="BT28" s="29" t="s">
        <v>74</v>
      </c>
      <c r="BU28" s="30" t="s">
        <v>75</v>
      </c>
    </row>
    <row r="29" spans="1:73" ht="35.1" customHeight="1" x14ac:dyDescent="0.25">
      <c r="A29" s="20" t="s">
        <v>76</v>
      </c>
      <c r="B29" s="21">
        <f>B28+1</f>
        <v>2</v>
      </c>
      <c r="C29" s="21" t="str">
        <f t="shared" ref="C29:C92" si="1">CONCATENATE(F29,"-",G29)</f>
        <v>BH-03-R-SPT 01</v>
      </c>
      <c r="D29" s="22" t="str">
        <f t="shared" ref="D29:D52" si="2">IF(E29="DS","Disturbed Sample",
IF(E29="UDS","Undisturbed Sample",
IF(E29="BS","Bulk Sample",
IF(E29="CS","Composite Sample",""))))</f>
        <v>Disturbed Sample</v>
      </c>
      <c r="E29" s="118" t="s">
        <v>71</v>
      </c>
      <c r="F29" s="119" t="s">
        <v>77</v>
      </c>
      <c r="G29" s="119" t="s">
        <v>78</v>
      </c>
      <c r="H29" s="119" t="str">
        <f t="shared" si="0"/>
        <v>26-001-DS-002</v>
      </c>
      <c r="I29" s="136" t="str">
        <f t="shared" ref="I29:I92" si="3">IF(AND(J29=0,K29=0),
"-",
TEXT(J29,"0.00")&amp;" - "&amp;TEXT(K29,"0.00")&amp;" m")</f>
        <v>1.50 - 1.95 m</v>
      </c>
      <c r="J29" s="119">
        <v>1.5</v>
      </c>
      <c r="K29" s="120">
        <v>1.95</v>
      </c>
      <c r="L29" s="121"/>
      <c r="M29" s="27">
        <v>1</v>
      </c>
      <c r="N29" s="27">
        <v>1</v>
      </c>
      <c r="O29" s="27">
        <v>1</v>
      </c>
      <c r="P29" s="28"/>
      <c r="Q29" s="28"/>
      <c r="R29" s="28"/>
      <c r="S29" s="28"/>
      <c r="T29" s="28"/>
      <c r="U29" s="28"/>
      <c r="V29" s="28"/>
      <c r="W29" s="28"/>
      <c r="X29" s="28"/>
      <c r="Y29" s="28"/>
      <c r="Z29" s="28"/>
      <c r="AA29" s="28"/>
      <c r="AB29" s="28"/>
      <c r="AC29" s="28"/>
      <c r="AD29" s="27">
        <v>1</v>
      </c>
      <c r="AE29" s="28"/>
      <c r="AF29" s="28"/>
      <c r="AG29" s="28"/>
      <c r="AH29" s="28"/>
      <c r="AI29" s="28"/>
      <c r="AJ29" s="28"/>
      <c r="AK29" s="51"/>
      <c r="AL29" s="51">
        <f>IF(OR(M29=1,N29=1,O29=1,P29=1,Q29=1,R29=1,AI29=1),MAX($AL$27:AL28)+1,"")</f>
        <v>2</v>
      </c>
      <c r="AM29" s="51">
        <f>IF(OR(W29=1,X29=1,Y29=1,Z29=1,AA29=1,AB29=1,AC29=1,AD29=1,AE29=1,AF29=1),MAX($AM$27:AM28)+1,"")</f>
        <v>2</v>
      </c>
      <c r="AN29" s="51" t="str">
        <f>IF(OR(V29=1,AJ29=1),MAX($AN$26:AN27)+1,"")</f>
        <v/>
      </c>
      <c r="AO29" s="3" t="str">
        <f>IF(OR(S29=1,T29=1,AG29=1,AH29=1),MAX($AO$27:AO28)+1,"")</f>
        <v/>
      </c>
      <c r="AQ29" s="3">
        <f t="shared" ref="AQ29:AQ92" si="4">IF(SUM(M29,N29,O29,P29,Q29,R29,AI29)&gt;0,1,0)</f>
        <v>1</v>
      </c>
      <c r="AR29" s="3">
        <f t="shared" ref="AR29:AR92" si="5">IF(SUM(W29,X29,Y29,Z29,AA29,AB29,AC29,AD29,AE29,AF29)&gt;0,1,0)</f>
        <v>1</v>
      </c>
      <c r="AS29" s="3">
        <f t="shared" ref="AS29:AS92" si="6">IF(SUM(U29,V29,AJ29)&gt;0,1,0)</f>
        <v>0</v>
      </c>
      <c r="AT29" s="3">
        <f t="shared" ref="AT29:AT92" si="7">IF(SUM(S29,T29,AG29,AH29)&gt;0,1,0)</f>
        <v>0</v>
      </c>
      <c r="AX29" s="3" t="str">
        <f t="shared" ref="AX29:AX92" si="8">IF(COUNTIF(M29:AJ29,1)&gt;0,H29,"")</f>
        <v>26-001-DS-002</v>
      </c>
      <c r="BA29" s="3">
        <f t="shared" ref="BA29:BA92" si="9">IF(OR(E29="CS",J29="",K29="",AND(J29=0,K29=0)),"",ROUND((J29+K29)/2,2))</f>
        <v>1.73</v>
      </c>
      <c r="BC29" s="3" t="str">
        <f t="shared" ref="BC29:BC92" si="10">IF(OR(E29="CS",J29="",K29="",AND(J29=0,K29=0)),"",I29)</f>
        <v>1.50 - 1.95 m</v>
      </c>
      <c r="BF29" s="3" t="str">
        <f t="shared" ref="BF29:BF92" si="11">IF(COUNTIF(M29:AJ29,1)&gt;0,C29,"")</f>
        <v>BH-03-R-SPT 01</v>
      </c>
      <c r="BS29" s="3">
        <v>2</v>
      </c>
      <c r="BT29" s="3" t="s">
        <v>79</v>
      </c>
      <c r="BU29" s="30" t="s">
        <v>75</v>
      </c>
    </row>
    <row r="30" spans="1:73" ht="35.1" customHeight="1" x14ac:dyDescent="0.25">
      <c r="A30" s="20" t="s">
        <v>80</v>
      </c>
      <c r="B30" s="21">
        <f t="shared" ref="B30:B52" si="12">B29+1</f>
        <v>3</v>
      </c>
      <c r="C30" s="21" t="str">
        <f t="shared" si="1"/>
        <v>BH-07-R-SPT-01</v>
      </c>
      <c r="D30" s="22" t="str">
        <f t="shared" si="2"/>
        <v>Disturbed Sample</v>
      </c>
      <c r="E30" s="118" t="s">
        <v>71</v>
      </c>
      <c r="F30" s="119" t="s">
        <v>81</v>
      </c>
      <c r="G30" s="119" t="s">
        <v>82</v>
      </c>
      <c r="H30" s="119" t="str">
        <f t="shared" si="0"/>
        <v>26-001-DS-003</v>
      </c>
      <c r="I30" s="136" t="str">
        <f t="shared" si="3"/>
        <v>1.50 - 1.95 m</v>
      </c>
      <c r="J30" s="119">
        <v>1.5</v>
      </c>
      <c r="K30" s="120">
        <v>1.95</v>
      </c>
      <c r="L30" s="121"/>
      <c r="M30" s="27">
        <v>1</v>
      </c>
      <c r="N30" s="27">
        <v>1</v>
      </c>
      <c r="O30" s="27">
        <v>1</v>
      </c>
      <c r="P30" s="28"/>
      <c r="Q30" s="28"/>
      <c r="R30" s="28"/>
      <c r="S30" s="28"/>
      <c r="T30" s="28"/>
      <c r="U30" s="28"/>
      <c r="V30" s="28"/>
      <c r="W30" s="28"/>
      <c r="X30" s="28"/>
      <c r="Y30" s="28"/>
      <c r="Z30" s="28"/>
      <c r="AA30" s="28"/>
      <c r="AB30" s="28"/>
      <c r="AC30" s="28"/>
      <c r="AD30" s="27">
        <v>1</v>
      </c>
      <c r="AE30" s="28"/>
      <c r="AF30" s="28"/>
      <c r="AG30" s="28"/>
      <c r="AH30" s="28"/>
      <c r="AI30" s="28"/>
      <c r="AJ30" s="28"/>
      <c r="AK30" s="51"/>
      <c r="AL30" s="51">
        <f>IF(OR(M30=1,N30=1,O30=1,P30=1,Q30=1,R30=1,AI30=1),MAX($AL$27:AL29)+1,"")</f>
        <v>3</v>
      </c>
      <c r="AM30" s="51">
        <f>IF(OR(W30=1,X30=1,Y30=1,Z30=1,AA30=1,AB30=1,AC30=1,AD30=1,AE30=1,AF30=1),MAX($AM$27:AM29)+1,"")</f>
        <v>3</v>
      </c>
      <c r="AN30" s="51" t="str">
        <f>IF(OR(V30=1,AJ30=1),MAX($AN$26:AN28)+1,"")</f>
        <v/>
      </c>
      <c r="AO30" s="3" t="str">
        <f>IF(OR(S30=1,T30=1,AG30=1,AH30=1),MAX($AO$27:AO29)+1,"")</f>
        <v/>
      </c>
      <c r="AQ30" s="3">
        <f t="shared" si="4"/>
        <v>1</v>
      </c>
      <c r="AR30" s="3">
        <f t="shared" si="5"/>
        <v>1</v>
      </c>
      <c r="AS30" s="3">
        <f t="shared" si="6"/>
        <v>0</v>
      </c>
      <c r="AT30" s="3">
        <f t="shared" si="7"/>
        <v>0</v>
      </c>
      <c r="AX30" s="3" t="str">
        <f t="shared" si="8"/>
        <v>26-001-DS-003</v>
      </c>
      <c r="BA30" s="3">
        <f t="shared" si="9"/>
        <v>1.73</v>
      </c>
      <c r="BC30" s="3" t="str">
        <f t="shared" si="10"/>
        <v>1.50 - 1.95 m</v>
      </c>
      <c r="BF30" s="3" t="str">
        <f t="shared" si="11"/>
        <v>BH-07-R-SPT-01</v>
      </c>
      <c r="BS30" s="3">
        <v>3</v>
      </c>
      <c r="BT30" s="3" t="s">
        <v>83</v>
      </c>
      <c r="BU30" s="30" t="s">
        <v>75</v>
      </c>
    </row>
    <row r="31" spans="1:73" ht="35.1" customHeight="1" x14ac:dyDescent="0.25">
      <c r="A31" s="20" t="s">
        <v>84</v>
      </c>
      <c r="B31" s="21">
        <f t="shared" si="12"/>
        <v>4</v>
      </c>
      <c r="C31" s="21" t="str">
        <f t="shared" si="1"/>
        <v>BH-07-R-SPT 03</v>
      </c>
      <c r="D31" s="22" t="str">
        <f t="shared" si="2"/>
        <v>Disturbed Sample</v>
      </c>
      <c r="E31" s="118" t="s">
        <v>71</v>
      </c>
      <c r="F31" s="119" t="s">
        <v>81</v>
      </c>
      <c r="G31" s="119" t="s">
        <v>85</v>
      </c>
      <c r="H31" s="119" t="str">
        <f t="shared" si="0"/>
        <v>26-001-DS-004</v>
      </c>
      <c r="I31" s="136" t="str">
        <f t="shared" si="3"/>
        <v>4.50 - 4.95 m</v>
      </c>
      <c r="J31" s="119">
        <v>4.5</v>
      </c>
      <c r="K31" s="120">
        <v>4.95</v>
      </c>
      <c r="L31" s="121"/>
      <c r="M31" s="27">
        <v>1</v>
      </c>
      <c r="N31" s="27">
        <v>1</v>
      </c>
      <c r="O31" s="27">
        <v>1</v>
      </c>
      <c r="P31" s="28"/>
      <c r="Q31" s="28"/>
      <c r="R31" s="28"/>
      <c r="S31" s="28"/>
      <c r="T31" s="28"/>
      <c r="U31" s="28"/>
      <c r="V31" s="28"/>
      <c r="W31" s="28"/>
      <c r="X31" s="28"/>
      <c r="Y31" s="28"/>
      <c r="Z31" s="28"/>
      <c r="AA31" s="28"/>
      <c r="AB31" s="28"/>
      <c r="AC31" s="28"/>
      <c r="AD31" s="27">
        <v>1</v>
      </c>
      <c r="AE31" s="28"/>
      <c r="AF31" s="28"/>
      <c r="AG31" s="28"/>
      <c r="AH31" s="28"/>
      <c r="AI31" s="28"/>
      <c r="AJ31" s="28"/>
      <c r="AK31" s="51"/>
      <c r="AL31" s="51">
        <f>IF(OR(M31=1,N31=1,O31=1,P31=1,Q31=1,R31=1,AI31=1),MAX($AL$27:AL30)+1,"")</f>
        <v>4</v>
      </c>
      <c r="AM31" s="51">
        <f>IF(OR(W31=1,X31=1,Y31=1,Z31=1,AA31=1,AB31=1,AC31=1,AD31=1,AE31=1,AF31=1),MAX($AM$27:AM30)+1,"")</f>
        <v>4</v>
      </c>
      <c r="AN31" s="51" t="str">
        <f>IF(OR(V31=1,AJ31=1),MAX($AN$26:AN29)+1,"")</f>
        <v/>
      </c>
      <c r="AO31" s="3" t="str">
        <f>IF(OR(S31=1,T31=1,AG31=1,AH31=1),MAX($AO$27:AO30)+1,"")</f>
        <v/>
      </c>
      <c r="AQ31" s="3">
        <f t="shared" si="4"/>
        <v>1</v>
      </c>
      <c r="AR31" s="3">
        <f t="shared" si="5"/>
        <v>1</v>
      </c>
      <c r="AS31" s="3">
        <f t="shared" si="6"/>
        <v>0</v>
      </c>
      <c r="AT31" s="3">
        <f t="shared" si="7"/>
        <v>0</v>
      </c>
      <c r="AX31" s="3" t="str">
        <f t="shared" si="8"/>
        <v>26-001-DS-004</v>
      </c>
      <c r="BA31" s="3">
        <f t="shared" si="9"/>
        <v>4.7300000000000004</v>
      </c>
      <c r="BC31" s="3" t="str">
        <f t="shared" si="10"/>
        <v>4.50 - 4.95 m</v>
      </c>
      <c r="BF31" s="3" t="str">
        <f t="shared" si="11"/>
        <v>BH-07-R-SPT 03</v>
      </c>
      <c r="BS31" s="17">
        <v>4</v>
      </c>
      <c r="BT31" s="29" t="s">
        <v>86</v>
      </c>
      <c r="BU31" s="30" t="s">
        <v>87</v>
      </c>
    </row>
    <row r="32" spans="1:73" ht="35.1" customHeight="1" x14ac:dyDescent="0.25">
      <c r="A32" s="20"/>
      <c r="B32" s="21">
        <f t="shared" si="12"/>
        <v>5</v>
      </c>
      <c r="C32" s="21" t="str">
        <f t="shared" si="1"/>
        <v>BH-06-R2-SPT 01</v>
      </c>
      <c r="D32" s="22" t="str">
        <f t="shared" si="2"/>
        <v>Disturbed Sample</v>
      </c>
      <c r="E32" s="21" t="s">
        <v>71</v>
      </c>
      <c r="F32" s="23" t="s">
        <v>88</v>
      </c>
      <c r="G32" s="23" t="s">
        <v>78</v>
      </c>
      <c r="H32" s="23" t="str">
        <f t="shared" si="0"/>
        <v>26-001-DS-005</v>
      </c>
      <c r="I32" s="136" t="str">
        <f t="shared" si="3"/>
        <v>1.50 - 1.95 m</v>
      </c>
      <c r="J32" s="23">
        <v>1.5</v>
      </c>
      <c r="K32" s="25">
        <v>1.95</v>
      </c>
      <c r="L32" s="26"/>
      <c r="M32" s="27">
        <v>1</v>
      </c>
      <c r="N32" s="27">
        <v>1</v>
      </c>
      <c r="O32" s="27">
        <v>1</v>
      </c>
      <c r="P32" s="28"/>
      <c r="Q32" s="28"/>
      <c r="R32" s="28"/>
      <c r="S32" s="28"/>
      <c r="T32" s="28"/>
      <c r="U32" s="28"/>
      <c r="V32" s="28"/>
      <c r="W32" s="28"/>
      <c r="X32" s="28"/>
      <c r="Y32" s="28"/>
      <c r="Z32" s="28"/>
      <c r="AA32" s="28"/>
      <c r="AB32" s="28"/>
      <c r="AC32" s="28"/>
      <c r="AD32" s="27">
        <v>1</v>
      </c>
      <c r="AE32" s="28"/>
      <c r="AF32" s="28"/>
      <c r="AG32" s="28"/>
      <c r="AH32" s="28"/>
      <c r="AI32" s="28"/>
      <c r="AJ32" s="28"/>
      <c r="AK32" s="51"/>
      <c r="AL32" s="51">
        <f>IF(OR(M32=1,N32=1,O32=1,P32=1,Q32=1,R32=1,AI32=1),MAX($AL$27:AL31)+1,"")</f>
        <v>5</v>
      </c>
      <c r="AM32" s="51">
        <f>IF(OR(W32=1,X32=1,Y32=1,Z32=1,AA32=1,AB32=1,AC32=1,AD32=1,AE32=1,AF32=1),MAX($AM$27:AM31)+1,"")</f>
        <v>5</v>
      </c>
      <c r="AN32" s="51" t="str">
        <f>IF(OR(V32=1,AJ32=1),MAX($AN$26:AN30)+1,"")</f>
        <v/>
      </c>
      <c r="AO32" s="3" t="str">
        <f>IF(OR(S32=1,T32=1,AG32=1,AH32=1),MAX($AO$27:AO31)+1,"")</f>
        <v/>
      </c>
      <c r="AQ32" s="3">
        <f t="shared" si="4"/>
        <v>1</v>
      </c>
      <c r="AR32" s="3">
        <f t="shared" si="5"/>
        <v>1</v>
      </c>
      <c r="AS32" s="3">
        <f t="shared" si="6"/>
        <v>0</v>
      </c>
      <c r="AT32" s="3">
        <f t="shared" si="7"/>
        <v>0</v>
      </c>
      <c r="AX32" s="3" t="str">
        <f t="shared" si="8"/>
        <v>26-001-DS-005</v>
      </c>
      <c r="BA32" s="3">
        <f t="shared" si="9"/>
        <v>1.73</v>
      </c>
      <c r="BC32" s="3" t="str">
        <f t="shared" si="10"/>
        <v>1.50 - 1.95 m</v>
      </c>
      <c r="BF32" s="3" t="str">
        <f t="shared" si="11"/>
        <v>BH-06-R2-SPT 01</v>
      </c>
      <c r="BS32" s="17">
        <v>5</v>
      </c>
      <c r="BT32" s="29" t="s">
        <v>89</v>
      </c>
      <c r="BU32" s="30" t="s">
        <v>90</v>
      </c>
    </row>
    <row r="33" spans="2:73" ht="35.1" customHeight="1" x14ac:dyDescent="0.25">
      <c r="B33" s="21">
        <f t="shared" si="12"/>
        <v>6</v>
      </c>
      <c r="C33" s="21" t="str">
        <f t="shared" si="1"/>
        <v>BH-06-R2-SPT 03</v>
      </c>
      <c r="D33" s="22" t="str">
        <f t="shared" si="2"/>
        <v>Disturbed Sample</v>
      </c>
      <c r="E33" s="21" t="s">
        <v>71</v>
      </c>
      <c r="F33" s="23" t="s">
        <v>88</v>
      </c>
      <c r="G33" s="23" t="s">
        <v>85</v>
      </c>
      <c r="H33" s="23" t="str">
        <f t="shared" si="0"/>
        <v>26-001-DS-006</v>
      </c>
      <c r="I33" s="136" t="str">
        <f t="shared" si="3"/>
        <v>4.50 - 4.95 m</v>
      </c>
      <c r="J33" s="23">
        <v>4.5</v>
      </c>
      <c r="K33" s="25">
        <v>4.95</v>
      </c>
      <c r="L33" s="26"/>
      <c r="M33" s="27">
        <v>1</v>
      </c>
      <c r="N33" s="27">
        <v>1</v>
      </c>
      <c r="O33" s="27">
        <v>1</v>
      </c>
      <c r="P33" s="28">
        <v>1</v>
      </c>
      <c r="Q33" s="28">
        <v>1</v>
      </c>
      <c r="R33" s="27">
        <v>1</v>
      </c>
      <c r="S33" s="28"/>
      <c r="T33" s="28"/>
      <c r="U33" s="28"/>
      <c r="V33" s="27">
        <v>1</v>
      </c>
      <c r="W33" s="28"/>
      <c r="X33" s="28"/>
      <c r="Y33" s="28"/>
      <c r="Z33" s="28"/>
      <c r="AA33" s="28"/>
      <c r="AB33" s="28"/>
      <c r="AC33" s="28"/>
      <c r="AD33" s="27">
        <v>1</v>
      </c>
      <c r="AE33" s="28"/>
      <c r="AF33" s="28"/>
      <c r="AG33" s="28"/>
      <c r="AH33" s="28"/>
      <c r="AI33" s="28"/>
      <c r="AJ33" s="28"/>
      <c r="AK33" s="51"/>
      <c r="AL33" s="51">
        <f>IF(OR(M33=1,N33=1,O33=1,P33=1,Q33=1,R33=1,AI33=1),MAX($AL$27:AL32)+1,"")</f>
        <v>6</v>
      </c>
      <c r="AM33" s="51">
        <f>IF(OR(W33=1,X33=1,Y33=1,Z33=1,AA33=1,AB33=1,AC33=1,AD33=1,AE33=1,AF33=1),MAX($AM$27:AM32)+1,"")</f>
        <v>6</v>
      </c>
      <c r="AN33" s="51">
        <f>IF(OR(V33=1,AJ33=1),MAX($AN$26:AN31)+1,"")</f>
        <v>1</v>
      </c>
      <c r="AO33" s="3" t="str">
        <f>IF(OR(S33=1,T33=1,AG33=1,AH33=1),MAX($AO$27:AO32)+1,"")</f>
        <v/>
      </c>
      <c r="AQ33" s="3">
        <f t="shared" si="4"/>
        <v>1</v>
      </c>
      <c r="AR33" s="3">
        <f t="shared" si="5"/>
        <v>1</v>
      </c>
      <c r="AS33" s="3">
        <f t="shared" si="6"/>
        <v>1</v>
      </c>
      <c r="AT33" s="3">
        <f t="shared" si="7"/>
        <v>0</v>
      </c>
      <c r="AX33" s="3" t="str">
        <f t="shared" si="8"/>
        <v>26-001-DS-006</v>
      </c>
      <c r="BA33" s="3">
        <f t="shared" si="9"/>
        <v>4.7300000000000004</v>
      </c>
      <c r="BC33" s="3" t="str">
        <f t="shared" si="10"/>
        <v>4.50 - 4.95 m</v>
      </c>
      <c r="BF33" s="3" t="str">
        <f t="shared" si="11"/>
        <v>BH-06-R2-SPT 03</v>
      </c>
      <c r="BS33" s="17">
        <v>6</v>
      </c>
      <c r="BT33" s="29" t="s">
        <v>91</v>
      </c>
      <c r="BU33" s="30"/>
    </row>
    <row r="34" spans="2:73" ht="35.1" customHeight="1" x14ac:dyDescent="0.25">
      <c r="B34" s="31">
        <f t="shared" si="12"/>
        <v>7</v>
      </c>
      <c r="C34" s="31" t="str">
        <f t="shared" si="1"/>
        <v>BH-04R1-UDS 01</v>
      </c>
      <c r="D34" s="22" t="str">
        <f t="shared" si="2"/>
        <v>Undisturbed Sample</v>
      </c>
      <c r="E34" s="31" t="s">
        <v>76</v>
      </c>
      <c r="F34" s="32" t="s">
        <v>72</v>
      </c>
      <c r="G34" s="32" t="s">
        <v>92</v>
      </c>
      <c r="H34" s="32" t="str">
        <f t="shared" si="0"/>
        <v>26-001-UDS-007</v>
      </c>
      <c r="I34" s="136" t="str">
        <f t="shared" si="3"/>
        <v>10.00 - 10.15 m</v>
      </c>
      <c r="J34" s="33">
        <v>10</v>
      </c>
      <c r="K34" s="34">
        <v>10.15</v>
      </c>
      <c r="L34" s="26"/>
      <c r="M34" s="27">
        <v>1</v>
      </c>
      <c r="N34" s="27">
        <v>1</v>
      </c>
      <c r="O34" s="27">
        <v>1</v>
      </c>
      <c r="P34" s="28"/>
      <c r="Q34" s="28"/>
      <c r="R34" s="28"/>
      <c r="S34" s="28"/>
      <c r="T34" s="28"/>
      <c r="U34" s="28"/>
      <c r="V34" s="28"/>
      <c r="W34" s="28"/>
      <c r="X34" s="28"/>
      <c r="Y34" s="28"/>
      <c r="Z34" s="28"/>
      <c r="AA34" s="28"/>
      <c r="AB34" s="28"/>
      <c r="AC34" s="28"/>
      <c r="AD34" s="27">
        <v>1</v>
      </c>
      <c r="AE34" s="28"/>
      <c r="AF34" s="28"/>
      <c r="AG34" s="28"/>
      <c r="AH34" s="28"/>
      <c r="AI34" s="28"/>
      <c r="AJ34" s="28"/>
      <c r="AK34" s="51"/>
      <c r="AL34" s="51">
        <f>IF(OR(M34=1,N34=1,O34=1,P34=1,Q34=1,R34=1,AI34=1),MAX($AL$27:AL33)+1,"")</f>
        <v>7</v>
      </c>
      <c r="AM34" s="51">
        <f>IF(OR(W34=1,X34=1,Y34=1,Z34=1,AA34=1,AB34=1,AC34=1,AD34=1,AE34=1,AF34=1),MAX($AM$27:AM33)+1,"")</f>
        <v>7</v>
      </c>
      <c r="AN34" s="51" t="str">
        <f>IF(OR(V34=1,AJ34=1),MAX($AN$26:AN32)+1,"")</f>
        <v/>
      </c>
      <c r="AO34" s="3" t="str">
        <f>IF(OR(S34=1,T34=1,AG34=1,AH34=1),MAX($AO$27:AO33)+1,"")</f>
        <v/>
      </c>
      <c r="AQ34" s="3">
        <f t="shared" si="4"/>
        <v>1</v>
      </c>
      <c r="AR34" s="3">
        <f t="shared" si="5"/>
        <v>1</v>
      </c>
      <c r="AS34" s="3">
        <f t="shared" si="6"/>
        <v>0</v>
      </c>
      <c r="AT34" s="3">
        <f t="shared" si="7"/>
        <v>0</v>
      </c>
      <c r="AX34" s="3" t="str">
        <f t="shared" si="8"/>
        <v>26-001-UDS-007</v>
      </c>
      <c r="BA34" s="3">
        <f t="shared" si="9"/>
        <v>10.08</v>
      </c>
      <c r="BC34" s="3" t="str">
        <f t="shared" si="10"/>
        <v>10.00 - 10.15 m</v>
      </c>
      <c r="BF34" s="3" t="str">
        <f t="shared" si="11"/>
        <v>BH-04R1-UDS 01</v>
      </c>
      <c r="BS34" s="17"/>
      <c r="BT34" s="29" t="s">
        <v>93</v>
      </c>
      <c r="BU34" s="30" t="s">
        <v>94</v>
      </c>
    </row>
    <row r="35" spans="2:73" ht="35.1" customHeight="1" x14ac:dyDescent="0.25">
      <c r="B35" s="31">
        <f t="shared" si="12"/>
        <v>8</v>
      </c>
      <c r="C35" s="31" t="str">
        <f t="shared" si="1"/>
        <v>BH-05-R-UDS 01</v>
      </c>
      <c r="D35" s="22" t="str">
        <f t="shared" si="2"/>
        <v>Undisturbed Sample</v>
      </c>
      <c r="E35" s="31" t="s">
        <v>76</v>
      </c>
      <c r="F35" s="32" t="s">
        <v>95</v>
      </c>
      <c r="G35" s="32" t="s">
        <v>92</v>
      </c>
      <c r="H35" s="32" t="str">
        <f t="shared" si="0"/>
        <v>26-001-UDS-008</v>
      </c>
      <c r="I35" s="136" t="str">
        <f t="shared" si="3"/>
        <v>0.50 - 0.75 m</v>
      </c>
      <c r="J35" s="33">
        <v>0.5</v>
      </c>
      <c r="K35" s="34">
        <v>0.75</v>
      </c>
      <c r="L35" s="26"/>
      <c r="M35" s="27">
        <v>1</v>
      </c>
      <c r="N35" s="27">
        <v>1</v>
      </c>
      <c r="O35" s="27">
        <v>1</v>
      </c>
      <c r="P35" s="28"/>
      <c r="Q35" s="28"/>
      <c r="R35" s="27">
        <v>1</v>
      </c>
      <c r="S35" s="28"/>
      <c r="T35" s="28"/>
      <c r="U35" s="28"/>
      <c r="V35" s="27">
        <v>1</v>
      </c>
      <c r="W35" s="28"/>
      <c r="X35" s="28"/>
      <c r="Y35" s="28"/>
      <c r="Z35" s="28"/>
      <c r="AA35" s="28"/>
      <c r="AB35" s="28"/>
      <c r="AC35" s="28"/>
      <c r="AD35" s="27">
        <v>1</v>
      </c>
      <c r="AE35" s="28"/>
      <c r="AF35" s="28"/>
      <c r="AG35" s="28"/>
      <c r="AH35" s="28"/>
      <c r="AI35" s="28"/>
      <c r="AJ35" s="28"/>
      <c r="AK35" s="51"/>
      <c r="AL35" s="51">
        <f>IF(OR(M35=1,N35=1,O35=1,P35=1,Q35=1,R35=1,AI35=1),MAX($AL$27:AL34)+1,"")</f>
        <v>8</v>
      </c>
      <c r="AM35" s="51">
        <f>IF(OR(W35=1,X35=1,Y35=1,Z35=1,AA35=1,AB35=1,AC35=1,AD35=1,AE35=1,AF35=1),MAX($AM$27:AM34)+1,"")</f>
        <v>8</v>
      </c>
      <c r="AN35" s="51">
        <f>IF(OR(V35=1,AJ35=1),MAX($AN$26:AN33)+1,"")</f>
        <v>2</v>
      </c>
      <c r="AO35" s="3" t="str">
        <f>IF(OR(S35=1,T35=1,AG35=1,AH35=1),MAX($AO$27:AO34)+1,"")</f>
        <v/>
      </c>
      <c r="AQ35" s="3">
        <f t="shared" si="4"/>
        <v>1</v>
      </c>
      <c r="AR35" s="3">
        <f t="shared" si="5"/>
        <v>1</v>
      </c>
      <c r="AS35" s="3">
        <f t="shared" si="6"/>
        <v>1</v>
      </c>
      <c r="AT35" s="3">
        <f t="shared" si="7"/>
        <v>0</v>
      </c>
      <c r="AX35" s="3" t="str">
        <f t="shared" si="8"/>
        <v>26-001-UDS-008</v>
      </c>
      <c r="BA35" s="3">
        <f t="shared" si="9"/>
        <v>0.63</v>
      </c>
      <c r="BC35" s="3" t="str">
        <f t="shared" si="10"/>
        <v>0.50 - 0.75 m</v>
      </c>
      <c r="BF35" s="3" t="str">
        <f t="shared" si="11"/>
        <v>BH-05-R-UDS 01</v>
      </c>
      <c r="BS35" s="17"/>
      <c r="BT35" s="29" t="s">
        <v>96</v>
      </c>
      <c r="BU35" s="30" t="s">
        <v>97</v>
      </c>
    </row>
    <row r="36" spans="2:73" ht="35.1" customHeight="1" x14ac:dyDescent="0.25">
      <c r="B36" s="31">
        <f t="shared" si="12"/>
        <v>9</v>
      </c>
      <c r="C36" s="31" t="str">
        <f t="shared" si="1"/>
        <v>BH-03-R-UDS 01</v>
      </c>
      <c r="D36" s="22" t="str">
        <f t="shared" si="2"/>
        <v>Undisturbed Sample</v>
      </c>
      <c r="E36" s="31" t="s">
        <v>76</v>
      </c>
      <c r="F36" s="32" t="s">
        <v>77</v>
      </c>
      <c r="G36" s="32" t="s">
        <v>92</v>
      </c>
      <c r="H36" s="32" t="str">
        <f t="shared" si="0"/>
        <v>26-001-UDS-009</v>
      </c>
      <c r="I36" s="136" t="str">
        <f t="shared" si="3"/>
        <v>4.00 - 4.34 m</v>
      </c>
      <c r="J36" s="33">
        <v>4</v>
      </c>
      <c r="K36" s="34">
        <v>4.34</v>
      </c>
      <c r="L36" s="26"/>
      <c r="M36" s="27">
        <v>1</v>
      </c>
      <c r="N36" s="27">
        <v>1</v>
      </c>
      <c r="O36" s="27">
        <v>1</v>
      </c>
      <c r="P36" s="28"/>
      <c r="Q36" s="28"/>
      <c r="R36" s="28"/>
      <c r="S36" s="28"/>
      <c r="T36" s="28"/>
      <c r="U36" s="28"/>
      <c r="V36" s="28"/>
      <c r="W36" s="28"/>
      <c r="X36" s="28"/>
      <c r="Y36" s="28"/>
      <c r="Z36" s="28"/>
      <c r="AA36" s="28"/>
      <c r="AB36" s="28"/>
      <c r="AC36" s="28"/>
      <c r="AD36" s="27">
        <v>1</v>
      </c>
      <c r="AE36" s="28"/>
      <c r="AF36" s="28"/>
      <c r="AG36" s="28"/>
      <c r="AH36" s="28"/>
      <c r="AI36" s="28"/>
      <c r="AJ36" s="28"/>
      <c r="AK36" s="51"/>
      <c r="AL36" s="51">
        <f>IF(OR(M36=1,N36=1,O36=1,P36=1,Q36=1,R36=1,AI36=1),MAX($AL$27:AL35)+1,"")</f>
        <v>9</v>
      </c>
      <c r="AM36" s="51">
        <f>IF(OR(W36=1,X36=1,Y36=1,Z36=1,AA36=1,AB36=1,AC36=1,AD36=1,AE36=1,AF36=1),MAX($AM$27:AM35)+1,"")</f>
        <v>9</v>
      </c>
      <c r="AN36" s="51" t="str">
        <f>IF(OR(V36=1,AJ36=1),MAX($AN$26:AN34)+1,"")</f>
        <v/>
      </c>
      <c r="AO36" s="3" t="str">
        <f>IF(OR(S36=1,T36=1,AG36=1,AH36=1),MAX($AO$27:AO35)+1,"")</f>
        <v/>
      </c>
      <c r="AQ36" s="3">
        <f t="shared" si="4"/>
        <v>1</v>
      </c>
      <c r="AR36" s="3">
        <f t="shared" si="5"/>
        <v>1</v>
      </c>
      <c r="AS36" s="3">
        <f t="shared" si="6"/>
        <v>0</v>
      </c>
      <c r="AT36" s="3">
        <f t="shared" si="7"/>
        <v>0</v>
      </c>
      <c r="AX36" s="3" t="str">
        <f t="shared" si="8"/>
        <v>26-001-UDS-009</v>
      </c>
      <c r="BA36" s="3">
        <f t="shared" si="9"/>
        <v>4.17</v>
      </c>
      <c r="BC36" s="3" t="str">
        <f t="shared" si="10"/>
        <v>4.00 - 4.34 m</v>
      </c>
      <c r="BF36" s="3" t="str">
        <f t="shared" si="11"/>
        <v>BH-03-R-UDS 01</v>
      </c>
      <c r="BS36" s="17">
        <v>7</v>
      </c>
      <c r="BT36" s="29" t="s">
        <v>98</v>
      </c>
      <c r="BU36" s="30" t="s">
        <v>99</v>
      </c>
    </row>
    <row r="37" spans="2:73" ht="35.1" customHeight="1" x14ac:dyDescent="0.25">
      <c r="B37" s="31">
        <f t="shared" si="12"/>
        <v>10</v>
      </c>
      <c r="C37" s="31" t="str">
        <f t="shared" si="1"/>
        <v>BH-03-R-UDS 04</v>
      </c>
      <c r="D37" s="22" t="str">
        <f t="shared" si="2"/>
        <v>Undisturbed Sample</v>
      </c>
      <c r="E37" s="31" t="s">
        <v>76</v>
      </c>
      <c r="F37" s="32" t="s">
        <v>77</v>
      </c>
      <c r="G37" s="32" t="s">
        <v>100</v>
      </c>
      <c r="H37" s="32" t="str">
        <f t="shared" si="0"/>
        <v>26-001-UDS-010</v>
      </c>
      <c r="I37" s="136" t="str">
        <f t="shared" si="3"/>
        <v>8.50 - 9.00 m</v>
      </c>
      <c r="J37" s="33">
        <v>8.5</v>
      </c>
      <c r="K37" s="35">
        <v>9</v>
      </c>
      <c r="L37" s="26"/>
      <c r="M37" s="27">
        <v>1</v>
      </c>
      <c r="N37" s="27">
        <v>1</v>
      </c>
      <c r="O37" s="27">
        <v>1</v>
      </c>
      <c r="P37" s="28"/>
      <c r="Q37" s="28"/>
      <c r="R37" s="28"/>
      <c r="S37" s="28"/>
      <c r="T37" s="28"/>
      <c r="U37" s="28"/>
      <c r="V37" s="28"/>
      <c r="W37" s="28"/>
      <c r="X37" s="28"/>
      <c r="Y37" s="28"/>
      <c r="Z37" s="28"/>
      <c r="AA37" s="28"/>
      <c r="AB37" s="28"/>
      <c r="AC37" s="28"/>
      <c r="AD37" s="27">
        <v>1</v>
      </c>
      <c r="AE37" s="28"/>
      <c r="AF37" s="28"/>
      <c r="AG37" s="28"/>
      <c r="AH37" s="28"/>
      <c r="AI37" s="28"/>
      <c r="AJ37" s="28"/>
      <c r="AK37" s="51"/>
      <c r="AL37" s="51">
        <f>IF(OR(M37=1,N37=1,O37=1,P37=1,Q37=1,R37=1,AI37=1),MAX($AL$27:AL36)+1,"")</f>
        <v>10</v>
      </c>
      <c r="AM37" s="51">
        <f>IF(OR(W37=1,X37=1,Y37=1,Z37=1,AA37=1,AB37=1,AC37=1,AD37=1,AE37=1,AF37=1),MAX($AM$27:AM36)+1,"")</f>
        <v>10</v>
      </c>
      <c r="AN37" s="51" t="str">
        <f>IF(OR(V37=1,AJ37=1),MAX($AN$26:AN35)+1,"")</f>
        <v/>
      </c>
      <c r="AO37" s="3" t="str">
        <f>IF(OR(S37=1,T37=1,AG37=1,AH37=1),MAX($AO$27:AO36)+1,"")</f>
        <v/>
      </c>
      <c r="AQ37" s="3">
        <f t="shared" si="4"/>
        <v>1</v>
      </c>
      <c r="AR37" s="3">
        <f t="shared" si="5"/>
        <v>1</v>
      </c>
      <c r="AS37" s="3">
        <f t="shared" si="6"/>
        <v>0</v>
      </c>
      <c r="AT37" s="3">
        <f t="shared" si="7"/>
        <v>0</v>
      </c>
      <c r="AX37" s="3" t="str">
        <f t="shared" si="8"/>
        <v>26-001-UDS-010</v>
      </c>
      <c r="BA37" s="3">
        <f t="shared" si="9"/>
        <v>8.75</v>
      </c>
      <c r="BC37" s="3" t="str">
        <f t="shared" si="10"/>
        <v>8.50 - 9.00 m</v>
      </c>
      <c r="BF37" s="3" t="str">
        <f t="shared" si="11"/>
        <v>BH-03-R-UDS 04</v>
      </c>
      <c r="BS37" s="17">
        <v>8</v>
      </c>
      <c r="BT37" s="29" t="s">
        <v>101</v>
      </c>
      <c r="BU37" s="30"/>
    </row>
    <row r="38" spans="2:73" ht="35.1" customHeight="1" x14ac:dyDescent="0.25">
      <c r="B38" s="31">
        <f t="shared" si="12"/>
        <v>11</v>
      </c>
      <c r="C38" s="31" t="str">
        <f t="shared" si="1"/>
        <v>BH-07-R-UDS 01</v>
      </c>
      <c r="D38" s="22" t="str">
        <f t="shared" si="2"/>
        <v>Undisturbed Sample</v>
      </c>
      <c r="E38" s="31" t="s">
        <v>76</v>
      </c>
      <c r="F38" s="32" t="s">
        <v>81</v>
      </c>
      <c r="G38" s="32" t="s">
        <v>92</v>
      </c>
      <c r="H38" s="32" t="str">
        <f t="shared" si="0"/>
        <v>26-001-UDS-011</v>
      </c>
      <c r="I38" s="136" t="str">
        <f t="shared" si="3"/>
        <v>1.00 - 1.50 m</v>
      </c>
      <c r="J38" s="33">
        <v>1</v>
      </c>
      <c r="K38" s="35">
        <v>1.5</v>
      </c>
      <c r="L38" s="26"/>
      <c r="M38" s="27">
        <v>1</v>
      </c>
      <c r="N38" s="27">
        <v>1</v>
      </c>
      <c r="O38" s="27">
        <v>1</v>
      </c>
      <c r="P38" s="28"/>
      <c r="Q38" s="28"/>
      <c r="R38" s="28"/>
      <c r="S38" s="28"/>
      <c r="T38" s="28"/>
      <c r="U38" s="28"/>
      <c r="V38" s="28"/>
      <c r="W38" s="28"/>
      <c r="X38" s="28"/>
      <c r="Y38" s="28"/>
      <c r="Z38" s="28"/>
      <c r="AA38" s="28"/>
      <c r="AB38" s="28"/>
      <c r="AC38" s="28"/>
      <c r="AD38" s="27">
        <v>1</v>
      </c>
      <c r="AE38" s="28"/>
      <c r="AF38" s="28"/>
      <c r="AG38" s="28"/>
      <c r="AH38" s="28"/>
      <c r="AI38" s="28"/>
      <c r="AJ38" s="28"/>
      <c r="AK38" s="51"/>
      <c r="AL38" s="51">
        <f>IF(OR(M38=1,N38=1,O38=1,P38=1,Q38=1,R38=1,AI38=1),MAX($AL$27:AL37)+1,"")</f>
        <v>11</v>
      </c>
      <c r="AM38" s="51">
        <f>IF(OR(W38=1,X38=1,Y38=1,Z38=1,AA38=1,AB38=1,AC38=1,AD38=1,AE38=1,AF38=1),MAX($AM$27:AM37)+1,"")</f>
        <v>11</v>
      </c>
      <c r="AN38" s="51" t="str">
        <f>IF(OR(V38=1,AJ38=1),MAX($AN$26:AN36)+1,"")</f>
        <v/>
      </c>
      <c r="AO38" s="3" t="str">
        <f>IF(OR(S38=1,T38=1,AG38=1,AH38=1),MAX($AO$27:AO37)+1,"")</f>
        <v/>
      </c>
      <c r="AQ38" s="3">
        <f t="shared" si="4"/>
        <v>1</v>
      </c>
      <c r="AR38" s="3">
        <f t="shared" si="5"/>
        <v>1</v>
      </c>
      <c r="AS38" s="3">
        <f t="shared" si="6"/>
        <v>0</v>
      </c>
      <c r="AT38" s="3">
        <f t="shared" si="7"/>
        <v>0</v>
      </c>
      <c r="AX38" s="3" t="str">
        <f t="shared" si="8"/>
        <v>26-001-UDS-011</v>
      </c>
      <c r="BA38" s="3">
        <f t="shared" si="9"/>
        <v>1.25</v>
      </c>
      <c r="BC38" s="3" t="str">
        <f t="shared" si="10"/>
        <v>1.00 - 1.50 m</v>
      </c>
      <c r="BF38" s="3" t="str">
        <f t="shared" si="11"/>
        <v>BH-07-R-UDS 01</v>
      </c>
      <c r="BS38" s="17"/>
      <c r="BT38" s="29" t="s">
        <v>102</v>
      </c>
      <c r="BU38" s="30" t="s">
        <v>103</v>
      </c>
    </row>
    <row r="39" spans="2:73" ht="35.1" customHeight="1" x14ac:dyDescent="0.25">
      <c r="B39" s="31">
        <f t="shared" si="12"/>
        <v>12</v>
      </c>
      <c r="C39" s="31" t="str">
        <f t="shared" si="1"/>
        <v>BH-06-R2-UDS 01</v>
      </c>
      <c r="D39" s="22" t="str">
        <f t="shared" si="2"/>
        <v>Undisturbed Sample</v>
      </c>
      <c r="E39" s="31" t="s">
        <v>76</v>
      </c>
      <c r="F39" s="32" t="s">
        <v>88</v>
      </c>
      <c r="G39" s="32" t="s">
        <v>92</v>
      </c>
      <c r="H39" s="32" t="str">
        <f t="shared" si="0"/>
        <v>26-001-UDS-012</v>
      </c>
      <c r="I39" s="136" t="str">
        <f t="shared" si="3"/>
        <v>2.50 - 3.00 m</v>
      </c>
      <c r="J39" s="33">
        <v>2.5</v>
      </c>
      <c r="K39" s="35">
        <v>3</v>
      </c>
      <c r="L39" s="26"/>
      <c r="M39" s="27">
        <v>1</v>
      </c>
      <c r="N39" s="27">
        <v>1</v>
      </c>
      <c r="O39" s="27">
        <v>1</v>
      </c>
      <c r="P39" s="27">
        <v>1</v>
      </c>
      <c r="Q39" s="28"/>
      <c r="R39" s="27">
        <v>1</v>
      </c>
      <c r="S39" s="28"/>
      <c r="T39" s="28"/>
      <c r="U39" s="28"/>
      <c r="V39" s="27">
        <v>1</v>
      </c>
      <c r="W39" s="28"/>
      <c r="X39" s="28"/>
      <c r="Y39" s="28"/>
      <c r="Z39" s="28"/>
      <c r="AA39" s="28"/>
      <c r="AB39" s="28"/>
      <c r="AC39" s="28"/>
      <c r="AD39" s="27">
        <v>1</v>
      </c>
      <c r="AE39" s="28"/>
      <c r="AF39" s="28"/>
      <c r="AG39" s="28"/>
      <c r="AH39" s="28"/>
      <c r="AI39" s="28"/>
      <c r="AJ39" s="28"/>
      <c r="AK39" s="51"/>
      <c r="AL39" s="51">
        <f>IF(OR(M39=1,N39=1,O39=1,P39=1,Q39=1,R39=1,AI39=1),MAX($AL$27:AL38)+1,"")</f>
        <v>12</v>
      </c>
      <c r="AM39" s="51">
        <f>IF(OR(W39=1,X39=1,Y39=1,Z39=1,AA39=1,AB39=1,AC39=1,AD39=1,AE39=1,AF39=1),MAX($AM$27:AM38)+1,"")</f>
        <v>12</v>
      </c>
      <c r="AN39" s="51">
        <f>IF(OR(V39=1,AJ39=1),MAX($AN$26:AN37)+1,"")</f>
        <v>3</v>
      </c>
      <c r="AO39" s="3" t="str">
        <f>IF(OR(S39=1,T39=1,AG39=1,AH39=1),MAX($AO$27:AO38)+1,"")</f>
        <v/>
      </c>
      <c r="AQ39" s="3">
        <f t="shared" si="4"/>
        <v>1</v>
      </c>
      <c r="AR39" s="3">
        <f t="shared" si="5"/>
        <v>1</v>
      </c>
      <c r="AS39" s="3">
        <f t="shared" si="6"/>
        <v>1</v>
      </c>
      <c r="AT39" s="3">
        <f t="shared" si="7"/>
        <v>0</v>
      </c>
      <c r="AX39" s="3" t="str">
        <f t="shared" si="8"/>
        <v>26-001-UDS-012</v>
      </c>
      <c r="BA39" s="3">
        <f t="shared" si="9"/>
        <v>2.75</v>
      </c>
      <c r="BC39" s="3" t="str">
        <f t="shared" si="10"/>
        <v>2.50 - 3.00 m</v>
      </c>
      <c r="BF39" s="3" t="str">
        <f t="shared" si="11"/>
        <v>BH-06-R2-UDS 01</v>
      </c>
      <c r="BS39" s="17"/>
      <c r="BT39" s="29" t="s">
        <v>104</v>
      </c>
      <c r="BU39" s="30" t="s">
        <v>105</v>
      </c>
    </row>
    <row r="40" spans="2:73" ht="35.1" customHeight="1" x14ac:dyDescent="0.25">
      <c r="B40" s="31">
        <f t="shared" si="12"/>
        <v>13</v>
      </c>
      <c r="C40" s="31" t="str">
        <f t="shared" si="1"/>
        <v>BH-06-R2-UDS 02</v>
      </c>
      <c r="D40" s="22" t="str">
        <f t="shared" si="2"/>
        <v>Undisturbed Sample</v>
      </c>
      <c r="E40" s="31" t="s">
        <v>76</v>
      </c>
      <c r="F40" s="32" t="s">
        <v>88</v>
      </c>
      <c r="G40" s="32" t="s">
        <v>106</v>
      </c>
      <c r="H40" s="32" t="str">
        <f t="shared" si="0"/>
        <v>26-001-UDS-013</v>
      </c>
      <c r="I40" s="136" t="str">
        <f t="shared" si="3"/>
        <v>4.00 - 4.50 m</v>
      </c>
      <c r="J40" s="33">
        <v>4</v>
      </c>
      <c r="K40" s="35">
        <v>4.5</v>
      </c>
      <c r="L40" s="26"/>
      <c r="M40" s="27">
        <v>1</v>
      </c>
      <c r="N40" s="27">
        <v>1</v>
      </c>
      <c r="O40" s="27">
        <v>1</v>
      </c>
      <c r="P40" s="28"/>
      <c r="Q40" s="28"/>
      <c r="R40" s="28"/>
      <c r="S40" s="28"/>
      <c r="T40" s="28"/>
      <c r="U40" s="28"/>
      <c r="V40" s="28"/>
      <c r="W40" s="28"/>
      <c r="X40" s="28"/>
      <c r="Y40" s="28"/>
      <c r="Z40" s="28"/>
      <c r="AA40" s="28"/>
      <c r="AB40" s="28"/>
      <c r="AC40" s="28"/>
      <c r="AD40" s="27">
        <v>1</v>
      </c>
      <c r="AE40" s="28"/>
      <c r="AF40" s="28"/>
      <c r="AG40" s="28"/>
      <c r="AH40" s="28"/>
      <c r="AI40" s="28"/>
      <c r="AJ40" s="28"/>
      <c r="AK40" s="51"/>
      <c r="AL40" s="51">
        <f>IF(OR(M40=1,N40=1,O40=1,P40=1,Q40=1,R40=1,AI40=1),MAX($AL$27:AL39)+1,"")</f>
        <v>13</v>
      </c>
      <c r="AM40" s="51">
        <f>IF(OR(W40=1,X40=1,Y40=1,Z40=1,AA40=1,AB40=1,AC40=1,AD40=1,AE40=1,AF40=1),MAX($AM$27:AM39)+1,"")</f>
        <v>13</v>
      </c>
      <c r="AN40" s="51" t="str">
        <f>IF(OR(V40=1,AJ40=1),MAX($AN$26:AN38)+1,"")</f>
        <v/>
      </c>
      <c r="AO40" s="3" t="str">
        <f>IF(OR(S40=1,T40=1,AG40=1,AH40=1),MAX($AO$27:AO39)+1,"")</f>
        <v/>
      </c>
      <c r="AQ40" s="3">
        <f t="shared" si="4"/>
        <v>1</v>
      </c>
      <c r="AR40" s="3">
        <f t="shared" si="5"/>
        <v>1</v>
      </c>
      <c r="AS40" s="3">
        <f t="shared" si="6"/>
        <v>0</v>
      </c>
      <c r="AT40" s="3">
        <f t="shared" si="7"/>
        <v>0</v>
      </c>
      <c r="AX40" s="3" t="str">
        <f t="shared" si="8"/>
        <v>26-001-UDS-013</v>
      </c>
      <c r="BA40" s="3">
        <f t="shared" si="9"/>
        <v>4.25</v>
      </c>
      <c r="BC40" s="3" t="str">
        <f t="shared" si="10"/>
        <v>4.00 - 4.50 m</v>
      </c>
      <c r="BF40" s="3" t="str">
        <f t="shared" si="11"/>
        <v>BH-06-R2-UDS 02</v>
      </c>
      <c r="BS40" s="17"/>
      <c r="BT40" s="29" t="s">
        <v>107</v>
      </c>
      <c r="BU40" s="30" t="s">
        <v>105</v>
      </c>
    </row>
    <row r="41" spans="2:73" ht="35.1" customHeight="1" x14ac:dyDescent="0.25">
      <c r="B41" s="21">
        <f t="shared" si="12"/>
        <v>14</v>
      </c>
      <c r="C41" s="21" t="str">
        <f t="shared" si="1"/>
        <v>BH-04R1-DS 01</v>
      </c>
      <c r="D41" s="22" t="str">
        <f t="shared" si="2"/>
        <v>Disturbed Sample</v>
      </c>
      <c r="E41" s="21" t="s">
        <v>71</v>
      </c>
      <c r="F41" s="23" t="s">
        <v>72</v>
      </c>
      <c r="G41" s="23" t="s">
        <v>108</v>
      </c>
      <c r="H41" s="23" t="str">
        <f t="shared" si="0"/>
        <v>26-001-DS-014</v>
      </c>
      <c r="I41" s="136" t="str">
        <f t="shared" si="3"/>
        <v>19.95 - 20.30 m</v>
      </c>
      <c r="J41" s="23">
        <v>19.95</v>
      </c>
      <c r="K41" s="36">
        <v>20.3</v>
      </c>
      <c r="L41" s="26"/>
      <c r="M41" s="27">
        <v>1</v>
      </c>
      <c r="N41" s="27">
        <v>1</v>
      </c>
      <c r="O41" s="27">
        <v>1</v>
      </c>
      <c r="P41" s="28"/>
      <c r="Q41" s="28"/>
      <c r="R41" s="28"/>
      <c r="S41" s="28"/>
      <c r="T41" s="28"/>
      <c r="U41" s="28"/>
      <c r="V41" s="28"/>
      <c r="W41" s="28"/>
      <c r="X41" s="28"/>
      <c r="Y41" s="28"/>
      <c r="Z41" s="28"/>
      <c r="AA41" s="28"/>
      <c r="AB41" s="28"/>
      <c r="AC41" s="28"/>
      <c r="AD41" s="27">
        <v>1</v>
      </c>
      <c r="AE41" s="28"/>
      <c r="AF41" s="28"/>
      <c r="AG41" s="28"/>
      <c r="AH41" s="28"/>
      <c r="AI41" s="28"/>
      <c r="AJ41" s="28"/>
      <c r="AK41" s="51"/>
      <c r="AL41" s="51">
        <f>IF(OR(M41=1,N41=1,O41=1,P41=1,Q41=1,R41=1,AI41=1),MAX($AL$27:AL40)+1,"")</f>
        <v>14</v>
      </c>
      <c r="AM41" s="51">
        <f>IF(OR(W41=1,X41=1,Y41=1,Z41=1,AA41=1,AB41=1,AC41=1,AD41=1,AE41=1,AF41=1),MAX($AM$27:AM40)+1,"")</f>
        <v>14</v>
      </c>
      <c r="AN41" s="51" t="str">
        <f>IF(OR(V41=1,AJ41=1),MAX($AN$26:AN39)+1,"")</f>
        <v/>
      </c>
      <c r="AO41" s="3" t="str">
        <f>IF(OR(S41=1,T41=1,AG41=1,AH41=1),MAX($AO$27:AO40)+1,"")</f>
        <v/>
      </c>
      <c r="AQ41" s="3">
        <f t="shared" si="4"/>
        <v>1</v>
      </c>
      <c r="AR41" s="3">
        <f t="shared" si="5"/>
        <v>1</v>
      </c>
      <c r="AS41" s="3">
        <f t="shared" si="6"/>
        <v>0</v>
      </c>
      <c r="AT41" s="3">
        <f t="shared" si="7"/>
        <v>0</v>
      </c>
      <c r="AX41" s="3" t="str">
        <f t="shared" si="8"/>
        <v>26-001-DS-014</v>
      </c>
      <c r="BA41" s="3">
        <f t="shared" si="9"/>
        <v>20.13</v>
      </c>
      <c r="BC41" s="3" t="str">
        <f t="shared" si="10"/>
        <v>19.95 - 20.30 m</v>
      </c>
      <c r="BF41" s="3" t="str">
        <f t="shared" si="11"/>
        <v>BH-04R1-DS 01</v>
      </c>
      <c r="BS41" s="17">
        <v>9</v>
      </c>
      <c r="BT41" s="29" t="s">
        <v>109</v>
      </c>
      <c r="BU41" s="30" t="s">
        <v>110</v>
      </c>
    </row>
    <row r="42" spans="2:73" ht="35.1" customHeight="1" x14ac:dyDescent="0.25">
      <c r="B42" s="21">
        <f t="shared" si="12"/>
        <v>15</v>
      </c>
      <c r="C42" s="21" t="str">
        <f t="shared" si="1"/>
        <v>BH-04R1-DS 04</v>
      </c>
      <c r="D42" s="22" t="str">
        <f t="shared" si="2"/>
        <v>Disturbed Sample</v>
      </c>
      <c r="E42" s="21" t="s">
        <v>71</v>
      </c>
      <c r="F42" s="23" t="s">
        <v>72</v>
      </c>
      <c r="G42" s="23" t="s">
        <v>111</v>
      </c>
      <c r="H42" s="23" t="str">
        <f t="shared" si="0"/>
        <v>26-001-DS-015</v>
      </c>
      <c r="I42" s="136" t="str">
        <f t="shared" si="3"/>
        <v>25.23 - 25.43 m</v>
      </c>
      <c r="J42" s="23">
        <v>25.23</v>
      </c>
      <c r="K42" s="36">
        <v>25.43</v>
      </c>
      <c r="L42" s="26"/>
      <c r="M42" s="27">
        <v>1</v>
      </c>
      <c r="N42" s="27">
        <v>1</v>
      </c>
      <c r="O42" s="27">
        <v>1</v>
      </c>
      <c r="P42" s="28"/>
      <c r="Q42" s="28"/>
      <c r="R42" s="28"/>
      <c r="S42" s="28"/>
      <c r="T42" s="28"/>
      <c r="U42" s="28"/>
      <c r="V42" s="28"/>
      <c r="W42" s="27">
        <v>1</v>
      </c>
      <c r="X42" s="28"/>
      <c r="Y42" s="28"/>
      <c r="Z42" s="28"/>
      <c r="AA42" s="28"/>
      <c r="AB42" s="28"/>
      <c r="AC42" s="28"/>
      <c r="AD42" s="27">
        <v>1</v>
      </c>
      <c r="AE42" s="28"/>
      <c r="AF42" s="28"/>
      <c r="AG42" s="28"/>
      <c r="AH42" s="28"/>
      <c r="AI42" s="28"/>
      <c r="AJ42" s="28"/>
      <c r="AK42" s="51"/>
      <c r="AL42" s="51">
        <f>IF(OR(M42=1,N42=1,O42=1,P42=1,Q42=1,R42=1,AI42=1),MAX($AL$27:AL41)+1,"")</f>
        <v>15</v>
      </c>
      <c r="AM42" s="51">
        <f>IF(OR(W42=1,X42=1,Y42=1,Z42=1,AA42=1,AB42=1,AC42=1,AD42=1,AE42=1,AF42=1),MAX($AM$27:AM41)+1,"")</f>
        <v>15</v>
      </c>
      <c r="AN42" s="51" t="str">
        <f>IF(OR(V42=1,AJ42=1),MAX($AN$26:AN40)+1,"")</f>
        <v/>
      </c>
      <c r="AO42" s="3" t="str">
        <f>IF(OR(S42=1,T42=1,AG42=1,AH42=1),MAX($AO$27:AO41)+1,"")</f>
        <v/>
      </c>
      <c r="AQ42" s="3">
        <f t="shared" si="4"/>
        <v>1</v>
      </c>
      <c r="AR42" s="3">
        <f t="shared" si="5"/>
        <v>1</v>
      </c>
      <c r="AS42" s="3">
        <f t="shared" si="6"/>
        <v>0</v>
      </c>
      <c r="AT42" s="3">
        <f t="shared" si="7"/>
        <v>0</v>
      </c>
      <c r="AX42" s="3" t="str">
        <f t="shared" si="8"/>
        <v>26-001-DS-015</v>
      </c>
      <c r="BA42" s="3">
        <f t="shared" si="9"/>
        <v>25.33</v>
      </c>
      <c r="BC42" s="3" t="str">
        <f t="shared" si="10"/>
        <v>25.23 - 25.43 m</v>
      </c>
      <c r="BF42" s="3" t="str">
        <f t="shared" si="11"/>
        <v>BH-04R1-DS 04</v>
      </c>
      <c r="BS42" s="17">
        <v>10</v>
      </c>
      <c r="BT42" s="29" t="s">
        <v>112</v>
      </c>
      <c r="BU42" s="30"/>
    </row>
    <row r="43" spans="2:73" ht="35.1" customHeight="1" x14ac:dyDescent="0.25">
      <c r="B43" s="21">
        <f t="shared" si="12"/>
        <v>16</v>
      </c>
      <c r="C43" s="21" t="str">
        <f t="shared" si="1"/>
        <v>BH-05-R-DS 01</v>
      </c>
      <c r="D43" s="22" t="str">
        <f t="shared" si="2"/>
        <v>Disturbed Sample</v>
      </c>
      <c r="E43" s="21" t="s">
        <v>71</v>
      </c>
      <c r="F43" s="23" t="s">
        <v>95</v>
      </c>
      <c r="G43" s="23" t="s">
        <v>108</v>
      </c>
      <c r="H43" s="23" t="str">
        <f t="shared" si="0"/>
        <v>26-001-DS-016</v>
      </c>
      <c r="I43" s="136" t="str">
        <f t="shared" si="3"/>
        <v>3.92 - 4.15 m</v>
      </c>
      <c r="J43" s="23">
        <v>3.92</v>
      </c>
      <c r="K43" s="36">
        <v>4.1500000000000004</v>
      </c>
      <c r="L43" s="26"/>
      <c r="M43" s="27">
        <v>1</v>
      </c>
      <c r="N43" s="27">
        <v>1</v>
      </c>
      <c r="O43" s="27">
        <v>1</v>
      </c>
      <c r="P43" s="27">
        <v>1</v>
      </c>
      <c r="Q43" s="28"/>
      <c r="R43" s="27">
        <v>1</v>
      </c>
      <c r="S43" s="28"/>
      <c r="T43" s="28"/>
      <c r="U43" s="28"/>
      <c r="V43" s="28"/>
      <c r="W43" s="27">
        <v>1</v>
      </c>
      <c r="X43" s="28"/>
      <c r="Y43" s="28"/>
      <c r="Z43" s="28"/>
      <c r="AA43" s="28"/>
      <c r="AB43" s="28"/>
      <c r="AC43" s="28"/>
      <c r="AD43" s="27">
        <v>1</v>
      </c>
      <c r="AE43" s="28"/>
      <c r="AF43" s="28"/>
      <c r="AG43" s="28"/>
      <c r="AH43" s="28"/>
      <c r="AI43" s="28"/>
      <c r="AJ43" s="28"/>
      <c r="AK43" s="51"/>
      <c r="AL43" s="51">
        <f>IF(OR(M43=1,N43=1,O43=1,P43=1,Q43=1,R43=1,AI43=1),MAX($AL$27:AL42)+1,"")</f>
        <v>16</v>
      </c>
      <c r="AM43" s="51">
        <f>IF(OR(W43=1,X43=1,Y43=1,Z43=1,AA43=1,AB43=1,AC43=1,AD43=1,AE43=1,AF43=1),MAX($AM$27:AM42)+1,"")</f>
        <v>16</v>
      </c>
      <c r="AN43" s="51" t="str">
        <f>IF(OR(V43=1,AJ43=1),MAX($AN$26:AN41)+1,"")</f>
        <v/>
      </c>
      <c r="AO43" s="3" t="str">
        <f>IF(OR(S43=1,T43=1,AG43=1,AH43=1),MAX($AO$27:AO42)+1,"")</f>
        <v/>
      </c>
      <c r="AQ43" s="3">
        <f t="shared" si="4"/>
        <v>1</v>
      </c>
      <c r="AR43" s="3">
        <f t="shared" si="5"/>
        <v>1</v>
      </c>
      <c r="AS43" s="3">
        <f t="shared" si="6"/>
        <v>0</v>
      </c>
      <c r="AT43" s="3">
        <f t="shared" si="7"/>
        <v>0</v>
      </c>
      <c r="AX43" s="3" t="str">
        <f t="shared" si="8"/>
        <v>26-001-DS-016</v>
      </c>
      <c r="BA43" s="3">
        <f t="shared" si="9"/>
        <v>4.04</v>
      </c>
      <c r="BC43" s="3" t="str">
        <f t="shared" si="10"/>
        <v>3.92 - 4.15 m</v>
      </c>
      <c r="BF43" s="3" t="str">
        <f t="shared" si="11"/>
        <v>BH-05-R-DS 01</v>
      </c>
      <c r="BS43" s="17"/>
      <c r="BT43" s="29" t="s">
        <v>113</v>
      </c>
      <c r="BU43" s="30" t="s">
        <v>114</v>
      </c>
    </row>
    <row r="44" spans="2:73" ht="35.1" customHeight="1" x14ac:dyDescent="0.25">
      <c r="B44" s="21">
        <f t="shared" si="12"/>
        <v>17</v>
      </c>
      <c r="C44" s="21" t="str">
        <f t="shared" si="1"/>
        <v>BH-03-R-DS 01</v>
      </c>
      <c r="D44" s="22" t="str">
        <f t="shared" si="2"/>
        <v>Disturbed Sample</v>
      </c>
      <c r="E44" s="21" t="s">
        <v>71</v>
      </c>
      <c r="F44" s="23" t="s">
        <v>77</v>
      </c>
      <c r="G44" s="23" t="s">
        <v>108</v>
      </c>
      <c r="H44" s="23" t="str">
        <f t="shared" si="0"/>
        <v>26-001-DS-017</v>
      </c>
      <c r="I44" s="136" t="str">
        <f t="shared" si="3"/>
        <v>2.50 - 3.00 m</v>
      </c>
      <c r="J44" s="23">
        <v>2.5</v>
      </c>
      <c r="K44" s="36">
        <v>3</v>
      </c>
      <c r="L44" s="26"/>
      <c r="M44" s="27">
        <v>1</v>
      </c>
      <c r="N44" s="27">
        <v>1</v>
      </c>
      <c r="O44" s="27">
        <v>1</v>
      </c>
      <c r="P44" s="27">
        <v>1</v>
      </c>
      <c r="Q44" s="28"/>
      <c r="R44" s="27">
        <v>1</v>
      </c>
      <c r="S44" s="28"/>
      <c r="T44" s="28"/>
      <c r="U44" s="28"/>
      <c r="V44" s="28"/>
      <c r="W44" s="27">
        <v>1</v>
      </c>
      <c r="X44" s="28"/>
      <c r="Y44" s="28"/>
      <c r="Z44" s="28"/>
      <c r="AA44" s="28"/>
      <c r="AB44" s="28"/>
      <c r="AC44" s="28"/>
      <c r="AD44" s="27"/>
      <c r="AE44" s="28"/>
      <c r="AF44" s="28"/>
      <c r="AG44" s="28"/>
      <c r="AH44" s="28"/>
      <c r="AI44" s="28"/>
      <c r="AJ44" s="28"/>
      <c r="AK44" s="51"/>
      <c r="AL44" s="51">
        <f>IF(OR(M44=1,N44=1,O44=1,P44=1,Q44=1,R44=1,AI44=1),MAX($AL$27:AL43)+1,"")</f>
        <v>17</v>
      </c>
      <c r="AM44" s="51">
        <f>IF(OR(W44=1,X44=1,Y44=1,Z44=1,AA44=1,AB44=1,AC44=1,AD44=1,AE44=1,AF44=1),MAX($AM$27:AM43)+1,"")</f>
        <v>17</v>
      </c>
      <c r="AN44" s="51" t="str">
        <f>IF(OR(V44=1,AJ44=1),MAX($AN$26:AN42)+1,"")</f>
        <v/>
      </c>
      <c r="AO44" s="3" t="str">
        <f>IF(OR(S44=1,T44=1,AG44=1,AH44=1),MAX($AO$27:AO43)+1,"")</f>
        <v/>
      </c>
      <c r="AQ44" s="3">
        <f t="shared" si="4"/>
        <v>1</v>
      </c>
      <c r="AR44" s="3">
        <f t="shared" si="5"/>
        <v>1</v>
      </c>
      <c r="AS44" s="3">
        <f t="shared" si="6"/>
        <v>0</v>
      </c>
      <c r="AT44" s="3">
        <f t="shared" si="7"/>
        <v>0</v>
      </c>
      <c r="AX44" s="3" t="str">
        <f t="shared" si="8"/>
        <v>26-001-DS-017</v>
      </c>
      <c r="BA44" s="3">
        <f t="shared" si="9"/>
        <v>2.75</v>
      </c>
      <c r="BC44" s="3" t="str">
        <f t="shared" si="10"/>
        <v>2.50 - 3.00 m</v>
      </c>
      <c r="BF44" s="3" t="str">
        <f t="shared" si="11"/>
        <v>BH-03-R-DS 01</v>
      </c>
      <c r="BS44" s="17"/>
      <c r="BT44" s="29" t="s">
        <v>115</v>
      </c>
      <c r="BU44" s="30" t="s">
        <v>116</v>
      </c>
    </row>
    <row r="45" spans="2:73" ht="35.1" customHeight="1" x14ac:dyDescent="0.25">
      <c r="B45" s="21">
        <f t="shared" si="12"/>
        <v>18</v>
      </c>
      <c r="C45" s="21" t="str">
        <f t="shared" si="1"/>
        <v>BH-03-R-DS 02</v>
      </c>
      <c r="D45" s="22" t="str">
        <f t="shared" si="2"/>
        <v>Disturbed Sample</v>
      </c>
      <c r="E45" s="21" t="s">
        <v>71</v>
      </c>
      <c r="F45" s="23" t="s">
        <v>77</v>
      </c>
      <c r="G45" s="23" t="s">
        <v>117</v>
      </c>
      <c r="H45" s="23" t="str">
        <f t="shared" si="0"/>
        <v>26-001-DS-018</v>
      </c>
      <c r="I45" s="136" t="str">
        <f t="shared" si="3"/>
        <v>6.45 - 6.96 m</v>
      </c>
      <c r="J45" s="23">
        <v>6.45</v>
      </c>
      <c r="K45" s="36">
        <v>6.96</v>
      </c>
      <c r="L45" s="26"/>
      <c r="M45" s="27">
        <v>1</v>
      </c>
      <c r="N45" s="27">
        <v>1</v>
      </c>
      <c r="O45" s="27">
        <v>1</v>
      </c>
      <c r="P45" s="27">
        <v>1</v>
      </c>
      <c r="Q45" s="28"/>
      <c r="R45" s="27">
        <v>1</v>
      </c>
      <c r="S45" s="28"/>
      <c r="T45" s="28"/>
      <c r="U45" s="28"/>
      <c r="V45" s="28"/>
      <c r="W45" s="28"/>
      <c r="X45" s="28"/>
      <c r="Y45" s="28"/>
      <c r="Z45" s="28"/>
      <c r="AA45" s="28"/>
      <c r="AB45" s="28"/>
      <c r="AC45" s="28"/>
      <c r="AD45" s="27"/>
      <c r="AE45" s="28"/>
      <c r="AF45" s="28"/>
      <c r="AG45" s="28"/>
      <c r="AH45" s="28"/>
      <c r="AI45" s="28"/>
      <c r="AJ45" s="28"/>
      <c r="AK45" s="51"/>
      <c r="AL45" s="51">
        <f>IF(OR(M45=1,N45=1,O45=1,P45=1,Q45=1,R45=1,AI45=1),MAX($AL$27:AL44)+1,"")</f>
        <v>18</v>
      </c>
      <c r="AM45" s="51" t="str">
        <f>IF(OR(W45=1,X45=1,Y45=1,Z45=1,AA45=1,AB45=1,AC45=1,AD45=1,AE45=1,AF45=1),MAX($AM$27:AM44)+1,"")</f>
        <v/>
      </c>
      <c r="AN45" s="51" t="str">
        <f>IF(OR(V45=1,AJ45=1),MAX($AN$26:AN43)+1,"")</f>
        <v/>
      </c>
      <c r="AO45" s="3" t="str">
        <f>IF(OR(S45=1,T45=1,AG45=1,AH45=1),MAX($AO$27:AO44)+1,"")</f>
        <v/>
      </c>
      <c r="AQ45" s="3">
        <f t="shared" si="4"/>
        <v>1</v>
      </c>
      <c r="AR45" s="3">
        <f t="shared" si="5"/>
        <v>0</v>
      </c>
      <c r="AS45" s="3">
        <f t="shared" si="6"/>
        <v>0</v>
      </c>
      <c r="AT45" s="3">
        <f t="shared" si="7"/>
        <v>0</v>
      </c>
      <c r="AX45" s="3" t="str">
        <f t="shared" si="8"/>
        <v>26-001-DS-018</v>
      </c>
      <c r="BA45" s="3">
        <f t="shared" si="9"/>
        <v>6.71</v>
      </c>
      <c r="BC45" s="3" t="str">
        <f t="shared" si="10"/>
        <v>6.45 - 6.96 m</v>
      </c>
      <c r="BF45" s="3" t="str">
        <f t="shared" si="11"/>
        <v>BH-03-R-DS 02</v>
      </c>
      <c r="BS45" s="17"/>
      <c r="BT45" s="29" t="s">
        <v>118</v>
      </c>
      <c r="BU45" s="30" t="s">
        <v>119</v>
      </c>
    </row>
    <row r="46" spans="2:73" ht="35.1" customHeight="1" x14ac:dyDescent="0.25">
      <c r="B46" s="21">
        <f t="shared" si="12"/>
        <v>19</v>
      </c>
      <c r="C46" s="37" t="str">
        <f t="shared" si="1"/>
        <v>BH-07-R-DS 01</v>
      </c>
      <c r="D46" s="22" t="str">
        <f t="shared" si="2"/>
        <v>Disturbed Sample</v>
      </c>
      <c r="E46" s="21" t="s">
        <v>71</v>
      </c>
      <c r="F46" s="4" t="s">
        <v>81</v>
      </c>
      <c r="G46" s="4" t="s">
        <v>108</v>
      </c>
      <c r="H46" s="23" t="str">
        <f t="shared" si="0"/>
        <v>26-001-DS-019</v>
      </c>
      <c r="I46" s="136" t="str">
        <f t="shared" si="3"/>
        <v>10.95 - 11.17 m</v>
      </c>
      <c r="J46" s="4">
        <v>10.95</v>
      </c>
      <c r="K46" s="4">
        <v>11.17</v>
      </c>
      <c r="L46" s="26"/>
      <c r="M46" s="27">
        <v>1</v>
      </c>
      <c r="N46" s="27">
        <v>1</v>
      </c>
      <c r="O46" s="27">
        <v>1</v>
      </c>
      <c r="P46" s="27">
        <v>1</v>
      </c>
      <c r="Q46" s="28"/>
      <c r="R46" s="27">
        <v>1</v>
      </c>
      <c r="S46" s="28"/>
      <c r="T46" s="28"/>
      <c r="U46" s="28"/>
      <c r="V46" s="28"/>
      <c r="W46" s="27">
        <v>1</v>
      </c>
      <c r="X46" s="28"/>
      <c r="Y46" s="28"/>
      <c r="Z46" s="28"/>
      <c r="AA46" s="28"/>
      <c r="AB46" s="28"/>
      <c r="AC46" s="28"/>
      <c r="AD46" s="27"/>
      <c r="AE46" s="28"/>
      <c r="AF46" s="28"/>
      <c r="AG46" s="28"/>
      <c r="AH46" s="28"/>
      <c r="AI46" s="28"/>
      <c r="AJ46" s="28"/>
      <c r="AK46" s="51"/>
      <c r="AL46" s="51">
        <f>IF(OR(M46=1,N46=1,O46=1,P46=1,Q46=1,R46=1,AI46=1),MAX($AL$27:AL45)+1,"")</f>
        <v>19</v>
      </c>
      <c r="AM46" s="51">
        <f>IF(OR(W46=1,X46=1,Y46=1,Z46=1,AA46=1,AB46=1,AC46=1,AD46=1,AE46=1,AF46=1),MAX($AM$27:AM45)+1,"")</f>
        <v>18</v>
      </c>
      <c r="AN46" s="51" t="str">
        <f>IF(OR(V46=1,AJ46=1),MAX($AN$26:AN44)+1,"")</f>
        <v/>
      </c>
      <c r="AO46" s="3" t="str">
        <f>IF(OR(S46=1,T46=1,AG46=1,AH46=1),MAX($AO$27:AO45)+1,"")</f>
        <v/>
      </c>
      <c r="AQ46" s="3">
        <f t="shared" si="4"/>
        <v>1</v>
      </c>
      <c r="AR46" s="3">
        <f t="shared" si="5"/>
        <v>1</v>
      </c>
      <c r="AS46" s="3">
        <f t="shared" si="6"/>
        <v>0</v>
      </c>
      <c r="AT46" s="3">
        <f t="shared" si="7"/>
        <v>0</v>
      </c>
      <c r="AX46" s="3" t="str">
        <f t="shared" si="8"/>
        <v>26-001-DS-019</v>
      </c>
      <c r="BA46" s="3">
        <f t="shared" si="9"/>
        <v>11.06</v>
      </c>
      <c r="BC46" s="3" t="str">
        <f t="shared" si="10"/>
        <v>10.95 - 11.17 m</v>
      </c>
      <c r="BF46" s="3" t="str">
        <f t="shared" si="11"/>
        <v>BH-07-R-DS 01</v>
      </c>
      <c r="BT46" s="29" t="s">
        <v>120</v>
      </c>
      <c r="BU46" s="30" t="s">
        <v>119</v>
      </c>
    </row>
    <row r="47" spans="2:73" ht="35.1" customHeight="1" x14ac:dyDescent="0.25">
      <c r="B47" s="21">
        <f t="shared" si="12"/>
        <v>20</v>
      </c>
      <c r="C47" s="37" t="str">
        <f t="shared" si="1"/>
        <v>BH-06-R2-DS 01</v>
      </c>
      <c r="D47" s="22" t="str">
        <f t="shared" si="2"/>
        <v>Disturbed Sample</v>
      </c>
      <c r="E47" s="21" t="s">
        <v>71</v>
      </c>
      <c r="F47" s="4" t="s">
        <v>88</v>
      </c>
      <c r="G47" s="4" t="s">
        <v>108</v>
      </c>
      <c r="H47" s="23" t="str">
        <f t="shared" si="0"/>
        <v>26-001-DS-020</v>
      </c>
      <c r="I47" s="136" t="str">
        <f t="shared" si="3"/>
        <v>3.55 - 3.75 m</v>
      </c>
      <c r="J47" s="4">
        <v>3.55</v>
      </c>
      <c r="K47" s="4">
        <v>3.75</v>
      </c>
      <c r="L47" s="26"/>
      <c r="M47" s="27">
        <v>1</v>
      </c>
      <c r="N47" s="27">
        <v>1</v>
      </c>
      <c r="O47" s="27">
        <v>1</v>
      </c>
      <c r="P47" s="27">
        <v>1</v>
      </c>
      <c r="Q47" s="28"/>
      <c r="R47" s="27">
        <v>1</v>
      </c>
      <c r="S47" s="28"/>
      <c r="T47" s="28"/>
      <c r="U47" s="28"/>
      <c r="V47" s="28"/>
      <c r="W47" s="28"/>
      <c r="X47" s="28"/>
      <c r="Y47" s="28"/>
      <c r="Z47" s="28"/>
      <c r="AA47" s="28"/>
      <c r="AB47" s="28"/>
      <c r="AC47" s="28"/>
      <c r="AD47" s="27">
        <v>1</v>
      </c>
      <c r="AE47" s="28"/>
      <c r="AF47" s="28"/>
      <c r="AG47" s="28"/>
      <c r="AH47" s="28"/>
      <c r="AI47" s="28"/>
      <c r="AJ47" s="28"/>
      <c r="AK47" s="51"/>
      <c r="AL47" s="51">
        <f>IF(OR(M47=1,N47=1,O47=1,P47=1,Q47=1,R47=1,AI47=1),MAX($AL$27:AL46)+1,"")</f>
        <v>20</v>
      </c>
      <c r="AM47" s="51">
        <f>IF(OR(W47=1,X47=1,Y47=1,Z47=1,AA47=1,AB47=1,AC47=1,AD47=1,AE47=1,AF47=1),MAX($AM$27:AM46)+1,"")</f>
        <v>19</v>
      </c>
      <c r="AN47" s="51" t="str">
        <f>IF(OR(V47=1,AJ47=1),MAX($AN$26:AN45)+1,"")</f>
        <v/>
      </c>
      <c r="AO47" s="3" t="str">
        <f>IF(OR(S47=1,T47=1,AG47=1,AH47=1),MAX($AO$27:AO46)+1,"")</f>
        <v/>
      </c>
      <c r="AQ47" s="3">
        <f t="shared" si="4"/>
        <v>1</v>
      </c>
      <c r="AR47" s="3">
        <f t="shared" si="5"/>
        <v>1</v>
      </c>
      <c r="AS47" s="3">
        <f t="shared" si="6"/>
        <v>0</v>
      </c>
      <c r="AT47" s="3">
        <f t="shared" si="7"/>
        <v>0</v>
      </c>
      <c r="AX47" s="3" t="str">
        <f t="shared" si="8"/>
        <v>26-001-DS-020</v>
      </c>
      <c r="BA47" s="3">
        <f t="shared" si="9"/>
        <v>3.65</v>
      </c>
      <c r="BC47" s="3" t="str">
        <f t="shared" si="10"/>
        <v>3.55 - 3.75 m</v>
      </c>
      <c r="BF47" s="3" t="str">
        <f t="shared" si="11"/>
        <v>BH-06-R2-DS 01</v>
      </c>
      <c r="BT47" s="29" t="s">
        <v>121</v>
      </c>
      <c r="BU47" s="30" t="s">
        <v>119</v>
      </c>
    </row>
    <row r="48" spans="2:73" ht="35.1" customHeight="1" x14ac:dyDescent="0.25">
      <c r="B48" s="21">
        <f t="shared" si="12"/>
        <v>21</v>
      </c>
      <c r="C48" s="37" t="str">
        <f t="shared" si="1"/>
        <v>SPOT 01-01</v>
      </c>
      <c r="D48" s="22" t="str">
        <f t="shared" si="2"/>
        <v>Bulk Sample</v>
      </c>
      <c r="E48" s="37" t="s">
        <v>80</v>
      </c>
      <c r="F48" s="4" t="s">
        <v>122</v>
      </c>
      <c r="G48" s="6" t="s">
        <v>123</v>
      </c>
      <c r="H48" s="23" t="str">
        <f t="shared" si="0"/>
        <v>26-001-BS-021</v>
      </c>
      <c r="I48" s="136" t="str">
        <f t="shared" si="3"/>
        <v>-</v>
      </c>
      <c r="J48" s="4"/>
      <c r="K48" s="4"/>
      <c r="L48" s="26"/>
      <c r="M48" s="27">
        <v>1</v>
      </c>
      <c r="N48" s="27">
        <v>1</v>
      </c>
      <c r="O48" s="27">
        <v>1</v>
      </c>
      <c r="P48" s="38"/>
      <c r="Q48" s="38"/>
      <c r="R48" s="38"/>
      <c r="S48" s="27">
        <v>1</v>
      </c>
      <c r="T48" s="38"/>
      <c r="U48" s="38"/>
      <c r="V48" s="38"/>
      <c r="W48" s="38"/>
      <c r="X48" s="38"/>
      <c r="Y48" s="38"/>
      <c r="Z48" s="38"/>
      <c r="AA48" s="38"/>
      <c r="AB48" s="38"/>
      <c r="AC48" s="38"/>
      <c r="AD48" s="27">
        <v>1</v>
      </c>
      <c r="AE48" s="38"/>
      <c r="AF48" s="38"/>
      <c r="AG48" s="38"/>
      <c r="AH48" s="38"/>
      <c r="AI48" s="38"/>
      <c r="AJ48" s="38"/>
      <c r="AK48" s="39"/>
      <c r="AL48" s="51">
        <f>IF(OR(M48=1,N48=1,O48=1,P48=1,Q48=1,R48=1,AI48=1),MAX($AL$27:AL47)+1,"")</f>
        <v>21</v>
      </c>
      <c r="AM48" s="51">
        <f>IF(OR(W48=1,X48=1,Y48=1,Z48=1,AA48=1,AB48=1,AC48=1,AD48=1,AE48=1,AF48=1),MAX($AM$27:AM47)+1,"")</f>
        <v>20</v>
      </c>
      <c r="AN48" s="51" t="str">
        <f>IF(OR(V48=1,AJ48=1),MAX($AN$26:AN46)+1,"")</f>
        <v/>
      </c>
      <c r="AO48" s="3">
        <f>IF(OR(S48=1,T48=1,AG48=1,AH48=1),MAX($AO$27:AO47)+1,"")</f>
        <v>1</v>
      </c>
      <c r="AQ48" s="3">
        <f t="shared" si="4"/>
        <v>1</v>
      </c>
      <c r="AR48" s="3">
        <f t="shared" si="5"/>
        <v>1</v>
      </c>
      <c r="AS48" s="3">
        <f t="shared" si="6"/>
        <v>0</v>
      </c>
      <c r="AT48" s="3">
        <f t="shared" si="7"/>
        <v>1</v>
      </c>
      <c r="AX48" s="3" t="str">
        <f t="shared" si="8"/>
        <v>26-001-BS-021</v>
      </c>
      <c r="BA48" s="3" t="str">
        <f t="shared" si="9"/>
        <v/>
      </c>
      <c r="BC48" s="3" t="str">
        <f t="shared" si="10"/>
        <v/>
      </c>
      <c r="BF48" s="3" t="str">
        <f t="shared" si="11"/>
        <v>SPOT 01-01</v>
      </c>
      <c r="BS48" s="17">
        <v>11</v>
      </c>
      <c r="BT48" s="29" t="s">
        <v>124</v>
      </c>
      <c r="BU48" s="30" t="s">
        <v>125</v>
      </c>
    </row>
    <row r="49" spans="2:73" ht="35.1" customHeight="1" x14ac:dyDescent="0.25">
      <c r="B49" s="21">
        <f t="shared" si="12"/>
        <v>22</v>
      </c>
      <c r="C49" s="37" t="str">
        <f t="shared" si="1"/>
        <v>SPOT 02-01</v>
      </c>
      <c r="D49" s="22" t="str">
        <f t="shared" si="2"/>
        <v>Bulk Sample</v>
      </c>
      <c r="E49" s="37" t="s">
        <v>80</v>
      </c>
      <c r="F49" s="4" t="s">
        <v>126</v>
      </c>
      <c r="G49" s="6" t="s">
        <v>123</v>
      </c>
      <c r="H49" s="23" t="str">
        <f t="shared" si="0"/>
        <v>26-001-BS-022</v>
      </c>
      <c r="I49" s="136" t="str">
        <f t="shared" si="3"/>
        <v>-</v>
      </c>
      <c r="J49" s="4"/>
      <c r="K49" s="4"/>
      <c r="L49" s="26"/>
      <c r="M49" s="27">
        <v>1</v>
      </c>
      <c r="N49" s="27">
        <v>1</v>
      </c>
      <c r="O49" s="27">
        <v>1</v>
      </c>
      <c r="P49" s="38"/>
      <c r="Q49" s="38"/>
      <c r="R49" s="38"/>
      <c r="S49" s="27">
        <v>1</v>
      </c>
      <c r="T49" s="38"/>
      <c r="U49" s="38"/>
      <c r="V49" s="38"/>
      <c r="W49" s="38"/>
      <c r="X49" s="38"/>
      <c r="Y49" s="38"/>
      <c r="Z49" s="38"/>
      <c r="AA49" s="38"/>
      <c r="AB49" s="38"/>
      <c r="AC49" s="38"/>
      <c r="AD49" s="27">
        <v>1</v>
      </c>
      <c r="AE49" s="38"/>
      <c r="AF49" s="38"/>
      <c r="AG49" s="38"/>
      <c r="AH49" s="38"/>
      <c r="AI49" s="38"/>
      <c r="AJ49" s="38"/>
      <c r="AK49" s="39"/>
      <c r="AL49" s="51">
        <f>IF(OR(M49=1,N49=1,O49=1,P49=1,Q49=1,R49=1,AI49=1),MAX($AL$27:AL48)+1,"")</f>
        <v>22</v>
      </c>
      <c r="AM49" s="51">
        <f>IF(OR(W49=1,X49=1,Y49=1,Z49=1,AA49=1,AB49=1,AC49=1,AD49=1,AE49=1,AF49=1),MAX($AM$27:AM48)+1,"")</f>
        <v>21</v>
      </c>
      <c r="AN49" s="51" t="str">
        <f>IF(OR(V49=1,AJ49=1),MAX($AN$26:AN47)+1,"")</f>
        <v/>
      </c>
      <c r="AO49" s="3">
        <f>IF(OR(S49=1,T49=1,AG49=1,AH49=1),MAX($AO$27:AO48)+1,"")</f>
        <v>2</v>
      </c>
      <c r="AQ49" s="3">
        <f t="shared" si="4"/>
        <v>1</v>
      </c>
      <c r="AR49" s="3">
        <f t="shared" si="5"/>
        <v>1</v>
      </c>
      <c r="AS49" s="3">
        <f t="shared" si="6"/>
        <v>0</v>
      </c>
      <c r="AT49" s="3">
        <f t="shared" si="7"/>
        <v>1</v>
      </c>
      <c r="AX49" s="3" t="str">
        <f t="shared" si="8"/>
        <v>26-001-BS-022</v>
      </c>
      <c r="BA49" s="3" t="str">
        <f t="shared" si="9"/>
        <v/>
      </c>
      <c r="BC49" s="3" t="str">
        <f t="shared" si="10"/>
        <v/>
      </c>
      <c r="BF49" s="3" t="str">
        <f t="shared" si="11"/>
        <v>SPOT 02-01</v>
      </c>
      <c r="BS49" s="17">
        <v>12</v>
      </c>
      <c r="BT49" s="29" t="s">
        <v>127</v>
      </c>
      <c r="BU49" s="30"/>
    </row>
    <row r="50" spans="2:73" ht="35.1" customHeight="1" x14ac:dyDescent="0.25">
      <c r="B50" s="21">
        <f t="shared" si="12"/>
        <v>23</v>
      </c>
      <c r="C50" s="37" t="str">
        <f t="shared" si="1"/>
        <v>SPOT 03-01</v>
      </c>
      <c r="D50" s="22" t="str">
        <f t="shared" si="2"/>
        <v>Bulk Sample</v>
      </c>
      <c r="E50" s="37" t="s">
        <v>80</v>
      </c>
      <c r="F50" s="4" t="s">
        <v>128</v>
      </c>
      <c r="G50" s="6" t="s">
        <v>123</v>
      </c>
      <c r="H50" s="23" t="str">
        <f t="shared" si="0"/>
        <v>26-001-BS-023</v>
      </c>
      <c r="I50" s="136" t="str">
        <f t="shared" si="3"/>
        <v>-</v>
      </c>
      <c r="J50" s="4"/>
      <c r="K50" s="4"/>
      <c r="L50" s="26"/>
      <c r="M50" s="27">
        <v>1</v>
      </c>
      <c r="N50" s="27">
        <v>1</v>
      </c>
      <c r="O50" s="27">
        <v>1</v>
      </c>
      <c r="P50" s="38"/>
      <c r="Q50" s="38"/>
      <c r="R50" s="38"/>
      <c r="S50" s="27">
        <v>1</v>
      </c>
      <c r="T50" s="38"/>
      <c r="U50" s="38"/>
      <c r="V50" s="38"/>
      <c r="W50" s="38"/>
      <c r="X50" s="38"/>
      <c r="Y50" s="38"/>
      <c r="Z50" s="38"/>
      <c r="AA50" s="38"/>
      <c r="AB50" s="38"/>
      <c r="AC50" s="38"/>
      <c r="AD50" s="27">
        <v>1</v>
      </c>
      <c r="AE50" s="38"/>
      <c r="AF50" s="38"/>
      <c r="AG50" s="38"/>
      <c r="AH50" s="38"/>
      <c r="AI50" s="38"/>
      <c r="AJ50" s="38"/>
      <c r="AK50" s="39"/>
      <c r="AL50" s="51">
        <f>IF(OR(M50=1,N50=1,O50=1,P50=1,Q50=1,R50=1,AI50=1),MAX($AL$27:AL49)+1,"")</f>
        <v>23</v>
      </c>
      <c r="AM50" s="51">
        <f>IF(OR(W50=1,X50=1,Y50=1,Z50=1,AA50=1,AB50=1,AC50=1,AD50=1,AE50=1,AF50=1),MAX($AM$27:AM49)+1,"")</f>
        <v>22</v>
      </c>
      <c r="AN50" s="51" t="str">
        <f>IF(OR(V50=1,AJ50=1),MAX($AN$26:AN48)+1,"")</f>
        <v/>
      </c>
      <c r="AO50" s="3">
        <f>IF(OR(S50=1,T50=1,AG50=1,AH50=1),MAX($AO$27:AO49)+1,"")</f>
        <v>3</v>
      </c>
      <c r="AQ50" s="3">
        <f t="shared" si="4"/>
        <v>1</v>
      </c>
      <c r="AR50" s="3">
        <f t="shared" si="5"/>
        <v>1</v>
      </c>
      <c r="AS50" s="3">
        <f t="shared" si="6"/>
        <v>0</v>
      </c>
      <c r="AT50" s="3">
        <f t="shared" si="7"/>
        <v>1</v>
      </c>
      <c r="AX50" s="3" t="str">
        <f t="shared" si="8"/>
        <v>26-001-BS-023</v>
      </c>
      <c r="BA50" s="3" t="str">
        <f t="shared" si="9"/>
        <v/>
      </c>
      <c r="BC50" s="3" t="str">
        <f t="shared" si="10"/>
        <v/>
      </c>
      <c r="BF50" s="3" t="str">
        <f t="shared" si="11"/>
        <v>SPOT 03-01</v>
      </c>
      <c r="BS50" s="17"/>
      <c r="BT50" s="29" t="s">
        <v>129</v>
      </c>
      <c r="BU50" s="30" t="s">
        <v>130</v>
      </c>
    </row>
    <row r="51" spans="2:73" ht="35.1" customHeight="1" x14ac:dyDescent="0.25">
      <c r="B51" s="21">
        <f t="shared" si="12"/>
        <v>24</v>
      </c>
      <c r="C51" s="37" t="str">
        <f t="shared" si="1"/>
        <v>SPOT 04-01</v>
      </c>
      <c r="D51" s="22" t="str">
        <f t="shared" si="2"/>
        <v>Bulk Sample</v>
      </c>
      <c r="E51" s="37" t="s">
        <v>80</v>
      </c>
      <c r="F51" s="4" t="s">
        <v>131</v>
      </c>
      <c r="G51" s="6" t="s">
        <v>123</v>
      </c>
      <c r="H51" s="23" t="str">
        <f t="shared" si="0"/>
        <v>26-001-BS-024</v>
      </c>
      <c r="I51" s="136" t="str">
        <f t="shared" si="3"/>
        <v>-</v>
      </c>
      <c r="J51" s="4"/>
      <c r="K51" s="4"/>
      <c r="L51" s="26"/>
      <c r="M51" s="27">
        <v>1</v>
      </c>
      <c r="N51" s="27">
        <v>1</v>
      </c>
      <c r="O51" s="27">
        <v>1</v>
      </c>
      <c r="P51" s="38"/>
      <c r="Q51" s="38"/>
      <c r="R51" s="38"/>
      <c r="S51" s="27">
        <v>1</v>
      </c>
      <c r="T51" s="38"/>
      <c r="U51" s="38"/>
      <c r="V51" s="38"/>
      <c r="W51" s="38"/>
      <c r="X51" s="38"/>
      <c r="Y51" s="38"/>
      <c r="Z51" s="38"/>
      <c r="AA51" s="38"/>
      <c r="AB51" s="38"/>
      <c r="AC51" s="38"/>
      <c r="AD51" s="27">
        <v>1</v>
      </c>
      <c r="AE51" s="38"/>
      <c r="AF51" s="38"/>
      <c r="AG51" s="38"/>
      <c r="AH51" s="38"/>
      <c r="AI51" s="38"/>
      <c r="AJ51" s="38"/>
      <c r="AK51" s="39"/>
      <c r="AL51" s="51">
        <f>IF(OR(M51=1,N51=1,O51=1,P51=1,Q51=1,R51=1,AI51=1),MAX($AL$27:AL50)+1,"")</f>
        <v>24</v>
      </c>
      <c r="AM51" s="51">
        <f>IF(OR(W51=1,X51=1,Y51=1,Z51=1,AA51=1,AB51=1,AC51=1,AD51=1,AE51=1,AF51=1),MAX($AM$27:AM50)+1,"")</f>
        <v>23</v>
      </c>
      <c r="AN51" s="51" t="str">
        <f>IF(OR(V51=1,AJ51=1),MAX($AN$26:AN49)+1,"")</f>
        <v/>
      </c>
      <c r="AO51" s="3">
        <f>IF(OR(S51=1,T51=1,AG51=1,AH51=1),MAX($AO$27:AO50)+1,"")</f>
        <v>4</v>
      </c>
      <c r="AQ51" s="3">
        <f t="shared" si="4"/>
        <v>1</v>
      </c>
      <c r="AR51" s="3">
        <f t="shared" si="5"/>
        <v>1</v>
      </c>
      <c r="AS51" s="3">
        <f t="shared" si="6"/>
        <v>0</v>
      </c>
      <c r="AT51" s="3">
        <f t="shared" si="7"/>
        <v>1</v>
      </c>
      <c r="AX51" s="3" t="str">
        <f t="shared" si="8"/>
        <v>26-001-BS-024</v>
      </c>
      <c r="BA51" s="3" t="str">
        <f t="shared" si="9"/>
        <v/>
      </c>
      <c r="BC51" s="3" t="str">
        <f t="shared" si="10"/>
        <v/>
      </c>
      <c r="BF51" s="3" t="str">
        <f t="shared" si="11"/>
        <v>SPOT 04-01</v>
      </c>
      <c r="BS51" s="17"/>
      <c r="BT51" s="29" t="s">
        <v>132</v>
      </c>
      <c r="BU51" s="30" t="s">
        <v>133</v>
      </c>
    </row>
    <row r="52" spans="2:73" ht="35.1" customHeight="1" x14ac:dyDescent="0.25">
      <c r="B52" s="21">
        <f t="shared" si="12"/>
        <v>25</v>
      </c>
      <c r="C52" s="37" t="str">
        <f t="shared" si="1"/>
        <v>SPOT 05-01</v>
      </c>
      <c r="D52" s="22" t="str">
        <f t="shared" si="2"/>
        <v>Bulk Sample</v>
      </c>
      <c r="E52" s="37" t="s">
        <v>80</v>
      </c>
      <c r="F52" s="4" t="s">
        <v>134</v>
      </c>
      <c r="G52" s="6" t="s">
        <v>123</v>
      </c>
      <c r="H52" s="23" t="str">
        <f t="shared" si="0"/>
        <v>26-001-BS-025</v>
      </c>
      <c r="I52" s="136" t="str">
        <f t="shared" si="3"/>
        <v>-</v>
      </c>
      <c r="J52" s="4"/>
      <c r="K52" s="4"/>
      <c r="L52" s="26"/>
      <c r="M52" s="27">
        <v>1</v>
      </c>
      <c r="N52" s="27">
        <v>1</v>
      </c>
      <c r="O52" s="27">
        <v>1</v>
      </c>
      <c r="P52" s="27">
        <v>1</v>
      </c>
      <c r="Q52" s="38"/>
      <c r="R52" s="38"/>
      <c r="S52" s="27">
        <v>1</v>
      </c>
      <c r="T52" s="38"/>
      <c r="U52" s="38"/>
      <c r="V52" s="38"/>
      <c r="W52" s="27">
        <v>1</v>
      </c>
      <c r="X52" s="38"/>
      <c r="Y52" s="38"/>
      <c r="Z52" s="38"/>
      <c r="AA52" s="38"/>
      <c r="AB52" s="38"/>
      <c r="AC52" s="38"/>
      <c r="AD52" s="27">
        <v>1</v>
      </c>
      <c r="AE52" s="38"/>
      <c r="AF52" s="38"/>
      <c r="AG52" s="38"/>
      <c r="AH52" s="27">
        <v>1</v>
      </c>
      <c r="AI52" s="38"/>
      <c r="AJ52" s="38"/>
      <c r="AK52" s="39"/>
      <c r="AL52" s="51">
        <f>IF(OR(M52=1,N52=1,O52=1,P52=1,Q52=1,R52=1,AI52=1),MAX($AL$27:AL51)+1,"")</f>
        <v>25</v>
      </c>
      <c r="AM52" s="51">
        <f>IF(OR(W52=1,X52=1,Y52=1,Z52=1,AA52=1,AB52=1,AC52=1,AD52=1,AE52=1,AF52=1),MAX($AM$27:AM51)+1,"")</f>
        <v>24</v>
      </c>
      <c r="AN52" s="51" t="str">
        <f>IF(OR(V52=1,AJ52=1),MAX($AN$26:AN50)+1,"")</f>
        <v/>
      </c>
      <c r="AO52" s="3">
        <f>IF(OR(S52=1,T52=1,AG52=1,AH52=1),MAX($AO$27:AO51)+1,"")</f>
        <v>5</v>
      </c>
      <c r="AQ52" s="3">
        <f t="shared" si="4"/>
        <v>1</v>
      </c>
      <c r="AR52" s="3">
        <f t="shared" si="5"/>
        <v>1</v>
      </c>
      <c r="AS52" s="3">
        <f t="shared" si="6"/>
        <v>0</v>
      </c>
      <c r="AT52" s="3">
        <f t="shared" si="7"/>
        <v>1</v>
      </c>
      <c r="AX52" s="3" t="str">
        <f t="shared" si="8"/>
        <v>26-001-BS-025</v>
      </c>
      <c r="BA52" s="3" t="str">
        <f t="shared" si="9"/>
        <v/>
      </c>
      <c r="BC52" s="3" t="str">
        <f t="shared" si="10"/>
        <v/>
      </c>
      <c r="BF52" s="3" t="str">
        <f t="shared" si="11"/>
        <v>SPOT 05-01</v>
      </c>
      <c r="BS52" s="17">
        <v>13</v>
      </c>
      <c r="BT52" s="29" t="s">
        <v>135</v>
      </c>
      <c r="BU52" s="30"/>
    </row>
    <row r="53" spans="2:73" ht="35.1" customHeight="1" x14ac:dyDescent="0.25">
      <c r="B53" s="4"/>
      <c r="C53" s="37" t="str">
        <f t="shared" si="1"/>
        <v>-</v>
      </c>
      <c r="D53" s="22" t="str">
        <f t="shared" ref="D53:D65" si="13">IF(E53="DS","Contoh Terganggu / Disturbed Sample",
IF(E53="UDS","Contoh Tidak Terganggu / Undisturbed Sample",
IF(E53="BS","Contoh Curah / Bulk Sample",
IF(E53="CS","Contoh Komposit / Composite Sample",""))))</f>
        <v/>
      </c>
      <c r="E53" s="37"/>
      <c r="F53" s="4"/>
      <c r="G53" s="4"/>
      <c r="H53" s="4"/>
      <c r="I53" s="136" t="str">
        <f t="shared" si="3"/>
        <v>-</v>
      </c>
      <c r="J53" s="4"/>
      <c r="K53" s="4"/>
      <c r="L53" s="4"/>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51" t="str">
        <f>IF(OR(W53=1,X53=1,Y53=1,Z53=1,AA53=1,AB53=1,AC53=1,AD53=1,AE53=1,AF53=1),MAX($AM$26:AM51)+1,"")</f>
        <v/>
      </c>
      <c r="AN53" s="39"/>
      <c r="AQ53" s="3">
        <f t="shared" si="4"/>
        <v>0</v>
      </c>
      <c r="AR53" s="3">
        <f t="shared" si="5"/>
        <v>0</v>
      </c>
      <c r="AS53" s="3">
        <f t="shared" si="6"/>
        <v>0</v>
      </c>
      <c r="AT53" s="3">
        <f t="shared" si="7"/>
        <v>0</v>
      </c>
      <c r="AX53" s="3" t="str">
        <f t="shared" si="8"/>
        <v/>
      </c>
      <c r="BA53" s="3" t="str">
        <f t="shared" si="9"/>
        <v/>
      </c>
      <c r="BC53" s="3" t="str">
        <f t="shared" si="10"/>
        <v/>
      </c>
      <c r="BF53" s="3" t="str">
        <f t="shared" si="11"/>
        <v/>
      </c>
      <c r="BS53" s="17"/>
      <c r="BT53" s="29" t="s">
        <v>136</v>
      </c>
      <c r="BU53" s="30" t="s">
        <v>137</v>
      </c>
    </row>
    <row r="54" spans="2:73" ht="35.1" customHeight="1" x14ac:dyDescent="0.25">
      <c r="B54" s="4"/>
      <c r="C54" s="37" t="str">
        <f t="shared" si="1"/>
        <v>-</v>
      </c>
      <c r="D54" s="22" t="str">
        <f t="shared" si="13"/>
        <v/>
      </c>
      <c r="E54" s="37"/>
      <c r="F54" s="4"/>
      <c r="G54" s="4"/>
      <c r="H54" s="4"/>
      <c r="I54" s="136" t="str">
        <f t="shared" si="3"/>
        <v>-</v>
      </c>
      <c r="J54" s="4"/>
      <c r="K54" s="4"/>
      <c r="L54" s="4"/>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51" t="str">
        <f>IF(OR(W54=1,X54=1,Y54=1,Z54=1,AA54=1,AB54=1,AC54=1,AD54=1,AE54=1,AF54=1),MAX($AM$26:AM52)+1,"")</f>
        <v/>
      </c>
      <c r="AN54" s="39"/>
      <c r="AQ54" s="3">
        <f t="shared" si="4"/>
        <v>0</v>
      </c>
      <c r="AR54" s="3">
        <f t="shared" si="5"/>
        <v>0</v>
      </c>
      <c r="AS54" s="3">
        <f t="shared" si="6"/>
        <v>0</v>
      </c>
      <c r="AT54" s="3">
        <f t="shared" si="7"/>
        <v>0</v>
      </c>
      <c r="AX54" s="3" t="str">
        <f t="shared" si="8"/>
        <v/>
      </c>
      <c r="BA54" s="3" t="str">
        <f t="shared" si="9"/>
        <v/>
      </c>
      <c r="BC54" s="3" t="str">
        <f t="shared" si="10"/>
        <v/>
      </c>
      <c r="BF54" s="3" t="str">
        <f t="shared" si="11"/>
        <v/>
      </c>
      <c r="BS54" s="17"/>
      <c r="BT54" s="29" t="s">
        <v>138</v>
      </c>
      <c r="BU54" s="30" t="s">
        <v>137</v>
      </c>
    </row>
    <row r="55" spans="2:73" ht="35.1" customHeight="1" x14ac:dyDescent="0.25">
      <c r="B55" s="4"/>
      <c r="C55" s="37" t="str">
        <f t="shared" si="1"/>
        <v>-</v>
      </c>
      <c r="D55" s="22" t="str">
        <f t="shared" si="13"/>
        <v/>
      </c>
      <c r="E55" s="37"/>
      <c r="F55" s="4"/>
      <c r="G55" s="4"/>
      <c r="H55" s="4"/>
      <c r="I55" s="136" t="str">
        <f t="shared" si="3"/>
        <v>-</v>
      </c>
      <c r="J55" s="4"/>
      <c r="K55" s="4"/>
      <c r="L55" s="4"/>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51" t="str">
        <f>IF(OR(W55=1,X55=1,Y55=1,Z55=1,AA55=1,AB55=1,AC55=1,AD55=1,AE55=1,AF55=1),MAX($AM$26:AM53)+1,"")</f>
        <v/>
      </c>
      <c r="AN55" s="39"/>
      <c r="AQ55" s="3">
        <f t="shared" si="4"/>
        <v>0</v>
      </c>
      <c r="AR55" s="3">
        <f t="shared" si="5"/>
        <v>0</v>
      </c>
      <c r="AS55" s="3">
        <f t="shared" si="6"/>
        <v>0</v>
      </c>
      <c r="AT55" s="3">
        <f t="shared" si="7"/>
        <v>0</v>
      </c>
      <c r="AX55" s="3" t="str">
        <f t="shared" si="8"/>
        <v/>
      </c>
      <c r="BA55" s="3" t="str">
        <f t="shared" si="9"/>
        <v/>
      </c>
      <c r="BC55" s="3" t="str">
        <f t="shared" si="10"/>
        <v/>
      </c>
      <c r="BF55" s="3" t="str">
        <f t="shared" si="11"/>
        <v/>
      </c>
      <c r="BS55" s="17">
        <v>14</v>
      </c>
      <c r="BT55" s="29" t="s">
        <v>139</v>
      </c>
      <c r="BU55" s="30" t="s">
        <v>140</v>
      </c>
    </row>
    <row r="56" spans="2:73" ht="35.1" customHeight="1" x14ac:dyDescent="0.25">
      <c r="B56" s="4"/>
      <c r="C56" s="37" t="str">
        <f t="shared" si="1"/>
        <v>-</v>
      </c>
      <c r="D56" s="22" t="str">
        <f t="shared" si="13"/>
        <v/>
      </c>
      <c r="E56" s="37"/>
      <c r="F56" s="4"/>
      <c r="G56" s="4"/>
      <c r="H56" s="4"/>
      <c r="I56" s="136" t="str">
        <f t="shared" si="3"/>
        <v>-</v>
      </c>
      <c r="J56" s="4"/>
      <c r="K56" s="4"/>
      <c r="L56" s="4"/>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51" t="str">
        <f>IF(OR(W56=1,X56=1,Y56=1,Z56=1,AA56=1,AB56=1,AC56=1,AD56=1,AE56=1,AF56=1),MAX($AM$26:AM54)+1,"")</f>
        <v/>
      </c>
      <c r="AN56" s="39"/>
      <c r="AQ56" s="3">
        <f t="shared" si="4"/>
        <v>0</v>
      </c>
      <c r="AR56" s="3">
        <f t="shared" si="5"/>
        <v>0</v>
      </c>
      <c r="AS56" s="3">
        <f t="shared" si="6"/>
        <v>0</v>
      </c>
      <c r="AT56" s="3">
        <f t="shared" si="7"/>
        <v>0</v>
      </c>
      <c r="AX56" s="3" t="str">
        <f t="shared" si="8"/>
        <v/>
      </c>
      <c r="BA56" s="3" t="str">
        <f t="shared" si="9"/>
        <v/>
      </c>
      <c r="BC56" s="3" t="str">
        <f t="shared" si="10"/>
        <v/>
      </c>
      <c r="BF56" s="3" t="str">
        <f t="shared" si="11"/>
        <v/>
      </c>
      <c r="BS56" s="17">
        <v>15</v>
      </c>
      <c r="BT56" s="29" t="s">
        <v>141</v>
      </c>
      <c r="BU56" s="30" t="s">
        <v>142</v>
      </c>
    </row>
    <row r="57" spans="2:73" ht="35.1" customHeight="1" x14ac:dyDescent="0.25">
      <c r="B57" s="4"/>
      <c r="C57" s="37" t="str">
        <f t="shared" si="1"/>
        <v>-</v>
      </c>
      <c r="D57" s="22" t="str">
        <f t="shared" si="13"/>
        <v/>
      </c>
      <c r="E57" s="37"/>
      <c r="F57" s="4"/>
      <c r="G57" s="4"/>
      <c r="H57" s="4"/>
      <c r="I57" s="136" t="str">
        <f t="shared" si="3"/>
        <v>-</v>
      </c>
      <c r="J57" s="4"/>
      <c r="K57" s="4"/>
      <c r="L57" s="4"/>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51" t="str">
        <f>IF(OR(W57=1,X57=1,Y57=1,Z57=1,AA57=1,AB57=1,AC57=1,AD57=1,AE57=1,AF57=1),MAX($AM$26:AM55)+1,"")</f>
        <v/>
      </c>
      <c r="AN57" s="39"/>
      <c r="AQ57" s="3">
        <f t="shared" si="4"/>
        <v>0</v>
      </c>
      <c r="AR57" s="3">
        <f t="shared" si="5"/>
        <v>0</v>
      </c>
      <c r="AS57" s="3">
        <f t="shared" si="6"/>
        <v>0</v>
      </c>
      <c r="AT57" s="3">
        <f t="shared" si="7"/>
        <v>0</v>
      </c>
      <c r="AX57" s="3" t="str">
        <f t="shared" si="8"/>
        <v/>
      </c>
      <c r="BA57" s="3" t="str">
        <f t="shared" si="9"/>
        <v/>
      </c>
      <c r="BC57" s="3" t="str">
        <f t="shared" si="10"/>
        <v/>
      </c>
      <c r="BF57" s="3" t="str">
        <f t="shared" si="11"/>
        <v/>
      </c>
      <c r="BS57" s="17">
        <v>16</v>
      </c>
      <c r="BT57" s="29" t="s">
        <v>143</v>
      </c>
      <c r="BU57" s="30" t="s">
        <v>144</v>
      </c>
    </row>
    <row r="58" spans="2:73" ht="35.1" customHeight="1" x14ac:dyDescent="0.25">
      <c r="B58" s="4"/>
      <c r="C58" s="37" t="str">
        <f t="shared" si="1"/>
        <v>-</v>
      </c>
      <c r="D58" s="22" t="str">
        <f t="shared" si="13"/>
        <v/>
      </c>
      <c r="E58" s="37"/>
      <c r="F58" s="4"/>
      <c r="G58" s="4"/>
      <c r="H58" s="4"/>
      <c r="I58" s="136" t="str">
        <f t="shared" si="3"/>
        <v>-</v>
      </c>
      <c r="J58" s="4"/>
      <c r="K58" s="4"/>
      <c r="L58" s="4"/>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51" t="str">
        <f>IF(OR(W58=1,X58=1,Y58=1,Z58=1,AA58=1,AB58=1,AC58=1,AD58=1,AE58=1,AF58=1),MAX($AM$26:AM56)+1,"")</f>
        <v/>
      </c>
      <c r="AN58" s="39"/>
      <c r="AQ58" s="3">
        <f t="shared" si="4"/>
        <v>0</v>
      </c>
      <c r="AR58" s="3">
        <f t="shared" si="5"/>
        <v>0</v>
      </c>
      <c r="AS58" s="3">
        <f t="shared" si="6"/>
        <v>0</v>
      </c>
      <c r="AT58" s="3">
        <f t="shared" si="7"/>
        <v>0</v>
      </c>
      <c r="AX58" s="3" t="str">
        <f t="shared" si="8"/>
        <v/>
      </c>
      <c r="BA58" s="3" t="str">
        <f t="shared" si="9"/>
        <v/>
      </c>
      <c r="BC58" s="3" t="str">
        <f t="shared" si="10"/>
        <v/>
      </c>
      <c r="BF58" s="3" t="str">
        <f t="shared" si="11"/>
        <v/>
      </c>
    </row>
    <row r="59" spans="2:73" ht="35.1" customHeight="1" x14ac:dyDescent="0.25">
      <c r="B59" s="4"/>
      <c r="C59" s="37" t="str">
        <f t="shared" si="1"/>
        <v>-</v>
      </c>
      <c r="D59" s="22" t="str">
        <f t="shared" si="13"/>
        <v/>
      </c>
      <c r="E59" s="37"/>
      <c r="F59" s="4"/>
      <c r="G59" s="4"/>
      <c r="H59" s="4"/>
      <c r="I59" s="136" t="str">
        <f t="shared" si="3"/>
        <v>-</v>
      </c>
      <c r="J59" s="4"/>
      <c r="K59" s="4"/>
      <c r="L59" s="4"/>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51" t="str">
        <f>IF(OR(W59=1,X59=1,Y59=1,Z59=1,AA59=1,AB59=1,AC59=1,AD59=1,AE59=1,AF59=1),MAX($AM$26:AM57)+1,"")</f>
        <v/>
      </c>
      <c r="AN59" s="39"/>
      <c r="AQ59" s="3">
        <f t="shared" si="4"/>
        <v>0</v>
      </c>
      <c r="AR59" s="3">
        <f t="shared" si="5"/>
        <v>0</v>
      </c>
      <c r="AS59" s="3">
        <f t="shared" si="6"/>
        <v>0</v>
      </c>
      <c r="AT59" s="3">
        <f t="shared" si="7"/>
        <v>0</v>
      </c>
      <c r="AX59" s="3" t="str">
        <f t="shared" si="8"/>
        <v/>
      </c>
      <c r="BA59" s="3" t="str">
        <f t="shared" si="9"/>
        <v/>
      </c>
      <c r="BC59" s="3" t="str">
        <f t="shared" si="10"/>
        <v/>
      </c>
      <c r="BF59" s="3" t="str">
        <f t="shared" si="11"/>
        <v/>
      </c>
    </row>
    <row r="60" spans="2:73" ht="35.1" customHeight="1" x14ac:dyDescent="0.25">
      <c r="B60" s="4"/>
      <c r="C60" s="37" t="str">
        <f t="shared" si="1"/>
        <v>-</v>
      </c>
      <c r="D60" s="22" t="str">
        <f t="shared" si="13"/>
        <v/>
      </c>
      <c r="E60" s="37"/>
      <c r="F60" s="4"/>
      <c r="G60" s="4"/>
      <c r="H60" s="4"/>
      <c r="I60" s="136" t="str">
        <f t="shared" si="3"/>
        <v>-</v>
      </c>
      <c r="J60" s="4"/>
      <c r="K60" s="4"/>
      <c r="L60" s="4"/>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51" t="str">
        <f>IF(OR(W60=1,X60=1,Y60=1,Z60=1,AA60=1,AB60=1,AC60=1,AD60=1,AE60=1,AF60=1),MAX($AM$26:AM58)+1,"")</f>
        <v/>
      </c>
      <c r="AN60" s="39"/>
      <c r="AQ60" s="3">
        <f t="shared" si="4"/>
        <v>0</v>
      </c>
      <c r="AR60" s="3">
        <f t="shared" si="5"/>
        <v>0</v>
      </c>
      <c r="AS60" s="3">
        <f t="shared" si="6"/>
        <v>0</v>
      </c>
      <c r="AT60" s="3">
        <f t="shared" si="7"/>
        <v>0</v>
      </c>
      <c r="AX60" s="3" t="str">
        <f t="shared" si="8"/>
        <v/>
      </c>
      <c r="BA60" s="3" t="str">
        <f t="shared" si="9"/>
        <v/>
      </c>
      <c r="BC60" s="3" t="str">
        <f t="shared" si="10"/>
        <v/>
      </c>
      <c r="BF60" s="3" t="str">
        <f t="shared" si="11"/>
        <v/>
      </c>
    </row>
    <row r="61" spans="2:73" ht="35.1" customHeight="1" x14ac:dyDescent="0.25">
      <c r="B61" s="4"/>
      <c r="C61" s="37" t="str">
        <f t="shared" si="1"/>
        <v>-</v>
      </c>
      <c r="D61" s="22" t="str">
        <f t="shared" si="13"/>
        <v/>
      </c>
      <c r="E61" s="37"/>
      <c r="F61" s="4"/>
      <c r="G61" s="4"/>
      <c r="H61" s="4"/>
      <c r="I61" s="136" t="str">
        <f t="shared" si="3"/>
        <v>-</v>
      </c>
      <c r="J61" s="4"/>
      <c r="K61" s="4"/>
      <c r="L61" s="4"/>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51" t="str">
        <f>IF(OR(W61=1,X61=1,Y61=1,Z61=1,AA61=1,AB61=1,AC61=1,AD61=1,AE61=1,AF61=1),MAX($AM$26:AM59)+1,"")</f>
        <v/>
      </c>
      <c r="AN61" s="39"/>
      <c r="AQ61" s="3">
        <f t="shared" si="4"/>
        <v>0</v>
      </c>
      <c r="AR61" s="3">
        <f t="shared" si="5"/>
        <v>0</v>
      </c>
      <c r="AS61" s="3">
        <f t="shared" si="6"/>
        <v>0</v>
      </c>
      <c r="AT61" s="3">
        <f t="shared" si="7"/>
        <v>0</v>
      </c>
      <c r="AX61" s="3" t="str">
        <f t="shared" si="8"/>
        <v/>
      </c>
      <c r="BA61" s="3" t="str">
        <f t="shared" si="9"/>
        <v/>
      </c>
      <c r="BC61" s="3" t="str">
        <f t="shared" si="10"/>
        <v/>
      </c>
      <c r="BF61" s="3" t="str">
        <f t="shared" si="11"/>
        <v/>
      </c>
    </row>
    <row r="62" spans="2:73" ht="35.1" customHeight="1" x14ac:dyDescent="0.25">
      <c r="B62" s="4"/>
      <c r="C62" s="37" t="str">
        <f t="shared" si="1"/>
        <v>-</v>
      </c>
      <c r="D62" s="22" t="str">
        <f t="shared" si="13"/>
        <v/>
      </c>
      <c r="E62" s="37"/>
      <c r="F62" s="4"/>
      <c r="G62" s="4"/>
      <c r="H62" s="4"/>
      <c r="I62" s="136" t="str">
        <f t="shared" si="3"/>
        <v>-</v>
      </c>
      <c r="J62" s="4"/>
      <c r="K62" s="4"/>
      <c r="L62" s="4"/>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51" t="str">
        <f>IF(OR(W62=1,X62=1,Y62=1,Z62=1,AA62=1,AB62=1,AC62=1,AD62=1,AE62=1,AF62=1),MAX($AM$26:AM60)+1,"")</f>
        <v/>
      </c>
      <c r="AN62" s="39"/>
      <c r="AQ62" s="3">
        <f t="shared" si="4"/>
        <v>0</v>
      </c>
      <c r="AR62" s="3">
        <f t="shared" si="5"/>
        <v>0</v>
      </c>
      <c r="AS62" s="3">
        <f t="shared" si="6"/>
        <v>0</v>
      </c>
      <c r="AT62" s="3">
        <f t="shared" si="7"/>
        <v>0</v>
      </c>
      <c r="AX62" s="3" t="str">
        <f t="shared" si="8"/>
        <v/>
      </c>
      <c r="BA62" s="3" t="str">
        <f t="shared" si="9"/>
        <v/>
      </c>
      <c r="BC62" s="3" t="str">
        <f t="shared" si="10"/>
        <v/>
      </c>
      <c r="BF62" s="3" t="str">
        <f t="shared" si="11"/>
        <v/>
      </c>
    </row>
    <row r="63" spans="2:73" ht="35.1" customHeight="1" x14ac:dyDescent="0.25">
      <c r="B63" s="4"/>
      <c r="C63" s="37" t="str">
        <f t="shared" si="1"/>
        <v>-</v>
      </c>
      <c r="D63" s="22" t="str">
        <f t="shared" si="13"/>
        <v/>
      </c>
      <c r="E63" s="37"/>
      <c r="F63" s="4"/>
      <c r="G63" s="4"/>
      <c r="H63" s="4"/>
      <c r="I63" s="136" t="str">
        <f t="shared" si="3"/>
        <v>-</v>
      </c>
      <c r="J63" s="4"/>
      <c r="K63" s="4"/>
      <c r="L63" s="4"/>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51" t="str">
        <f>IF(OR(W63=1,X63=1,Y63=1,Z63=1,AA63=1,AB63=1,AC63=1,AD63=1,AE63=1,AF63=1),MAX($AM$26:AM61)+1,"")</f>
        <v/>
      </c>
      <c r="AN63" s="39"/>
      <c r="AQ63" s="3">
        <f t="shared" si="4"/>
        <v>0</v>
      </c>
      <c r="AR63" s="3">
        <f t="shared" si="5"/>
        <v>0</v>
      </c>
      <c r="AS63" s="3">
        <f t="shared" si="6"/>
        <v>0</v>
      </c>
      <c r="AT63" s="3">
        <f t="shared" si="7"/>
        <v>0</v>
      </c>
      <c r="AX63" s="3" t="str">
        <f t="shared" si="8"/>
        <v/>
      </c>
      <c r="BA63" s="3" t="str">
        <f t="shared" si="9"/>
        <v/>
      </c>
      <c r="BC63" s="3" t="str">
        <f t="shared" si="10"/>
        <v/>
      </c>
      <c r="BF63" s="3" t="str">
        <f t="shared" si="11"/>
        <v/>
      </c>
    </row>
    <row r="64" spans="2:73" ht="35.1" customHeight="1" x14ac:dyDescent="0.25">
      <c r="B64" s="4"/>
      <c r="C64" s="37" t="str">
        <f t="shared" si="1"/>
        <v>-</v>
      </c>
      <c r="D64" s="22" t="str">
        <f t="shared" si="13"/>
        <v/>
      </c>
      <c r="E64" s="37"/>
      <c r="F64" s="4"/>
      <c r="G64" s="4"/>
      <c r="H64" s="4"/>
      <c r="I64" s="136" t="str">
        <f t="shared" si="3"/>
        <v>-</v>
      </c>
      <c r="J64" s="4"/>
      <c r="K64" s="4"/>
      <c r="L64" s="4"/>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51" t="str">
        <f>IF(OR(W64=1,X64=1,Y64=1,Z64=1,AA64=1,AB64=1,AC64=1,AD64=1,AE64=1,AF64=1),MAX($AM$26:AM62)+1,"")</f>
        <v/>
      </c>
      <c r="AN64" s="39"/>
      <c r="AQ64" s="3">
        <f t="shared" si="4"/>
        <v>0</v>
      </c>
      <c r="AR64" s="3">
        <f t="shared" si="5"/>
        <v>0</v>
      </c>
      <c r="AS64" s="3">
        <f t="shared" si="6"/>
        <v>0</v>
      </c>
      <c r="AT64" s="3">
        <f t="shared" si="7"/>
        <v>0</v>
      </c>
      <c r="AX64" s="3" t="str">
        <f t="shared" si="8"/>
        <v/>
      </c>
      <c r="BA64" s="3" t="str">
        <f t="shared" si="9"/>
        <v/>
      </c>
      <c r="BC64" s="3" t="str">
        <f t="shared" si="10"/>
        <v/>
      </c>
      <c r="BF64" s="3" t="str">
        <f t="shared" si="11"/>
        <v/>
      </c>
    </row>
    <row r="65" spans="2:65" ht="35.1" customHeight="1" x14ac:dyDescent="0.25">
      <c r="B65" s="4"/>
      <c r="C65" s="37" t="str">
        <f t="shared" si="1"/>
        <v>-</v>
      </c>
      <c r="D65" s="22" t="str">
        <f t="shared" si="13"/>
        <v/>
      </c>
      <c r="E65" s="37"/>
      <c r="F65" s="4"/>
      <c r="G65" s="4"/>
      <c r="H65" s="4"/>
      <c r="I65" s="136" t="str">
        <f t="shared" si="3"/>
        <v>-</v>
      </c>
      <c r="J65" s="4"/>
      <c r="K65" s="4"/>
      <c r="L65" s="4"/>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51" t="str">
        <f>IF(OR(W65=1,X65=1,Y65=1,Z65=1,AA65=1,AB65=1,AC65=1,AD65=1,AE65=1,AF65=1),MAX($AM$26:AM63)+1,"")</f>
        <v/>
      </c>
      <c r="AN65" s="39"/>
      <c r="AQ65" s="3">
        <f t="shared" si="4"/>
        <v>0</v>
      </c>
      <c r="AR65" s="3">
        <f t="shared" si="5"/>
        <v>0</v>
      </c>
      <c r="AS65" s="3">
        <f t="shared" si="6"/>
        <v>0</v>
      </c>
      <c r="AT65" s="3">
        <f t="shared" si="7"/>
        <v>0</v>
      </c>
      <c r="AX65" s="3" t="str">
        <f t="shared" si="8"/>
        <v/>
      </c>
      <c r="BA65" s="3" t="str">
        <f t="shared" si="9"/>
        <v/>
      </c>
      <c r="BC65" s="3" t="str">
        <f t="shared" si="10"/>
        <v/>
      </c>
      <c r="BF65" s="3" t="str">
        <f t="shared" si="11"/>
        <v/>
      </c>
    </row>
    <row r="66" spans="2:65" ht="35.1" customHeight="1" x14ac:dyDescent="0.25">
      <c r="B66" s="4"/>
      <c r="C66" s="37" t="str">
        <f t="shared" si="1"/>
        <v>-</v>
      </c>
      <c r="D66" s="37"/>
      <c r="E66" s="37"/>
      <c r="F66" s="4"/>
      <c r="G66" s="4"/>
      <c r="H66" s="4"/>
      <c r="I66" s="136" t="str">
        <f t="shared" si="3"/>
        <v>-</v>
      </c>
      <c r="J66" s="4"/>
      <c r="K66" s="4"/>
      <c r="L66" s="4"/>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51" t="str">
        <f>IF(OR(W66=1,X66=1,Y66=1,Z66=1,AA66=1,AB66=1,AC66=1,AD66=1,AE66=1,AF66=1),MAX($AM$26:AM64)+1,"")</f>
        <v/>
      </c>
      <c r="AN66" s="39"/>
      <c r="AQ66" s="3">
        <f t="shared" si="4"/>
        <v>0</v>
      </c>
      <c r="AR66" s="3">
        <f t="shared" si="5"/>
        <v>0</v>
      </c>
      <c r="AS66" s="3">
        <f t="shared" si="6"/>
        <v>0</v>
      </c>
      <c r="AT66" s="3">
        <f t="shared" si="7"/>
        <v>0</v>
      </c>
      <c r="AX66" s="3" t="str">
        <f t="shared" si="8"/>
        <v/>
      </c>
      <c r="BA66" s="3" t="str">
        <f t="shared" si="9"/>
        <v/>
      </c>
      <c r="BC66" s="3" t="str">
        <f t="shared" si="10"/>
        <v/>
      </c>
      <c r="BF66" s="3" t="str">
        <f t="shared" si="11"/>
        <v/>
      </c>
    </row>
    <row r="67" spans="2:65" ht="35.1" customHeight="1" x14ac:dyDescent="0.25">
      <c r="B67" s="4"/>
      <c r="C67" s="37" t="str">
        <f t="shared" si="1"/>
        <v>-</v>
      </c>
      <c r="D67" s="37"/>
      <c r="E67" s="37"/>
      <c r="F67" s="4"/>
      <c r="G67" s="4"/>
      <c r="H67" s="4"/>
      <c r="I67" s="136" t="str">
        <f t="shared" si="3"/>
        <v>-</v>
      </c>
      <c r="J67" s="4"/>
      <c r="K67" s="4"/>
      <c r="L67" s="4"/>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51" t="str">
        <f>IF(OR(W67=1,X67=1,Y67=1,Z67=1,AA67=1,AB67=1,AC67=1,AD67=1,AE67=1,AF67=1),MAX($AM$26:AM65)+1,"")</f>
        <v/>
      </c>
      <c r="AN67" s="39"/>
      <c r="AQ67" s="3">
        <f t="shared" si="4"/>
        <v>0</v>
      </c>
      <c r="AR67" s="3">
        <f t="shared" si="5"/>
        <v>0</v>
      </c>
      <c r="AS67" s="3">
        <f t="shared" si="6"/>
        <v>0</v>
      </c>
      <c r="AT67" s="3">
        <f t="shared" si="7"/>
        <v>0</v>
      </c>
      <c r="AX67" s="3" t="str">
        <f t="shared" si="8"/>
        <v/>
      </c>
      <c r="BA67" s="3" t="str">
        <f t="shared" si="9"/>
        <v/>
      </c>
      <c r="BC67" s="3" t="str">
        <f t="shared" si="10"/>
        <v/>
      </c>
      <c r="BF67" s="3" t="str">
        <f t="shared" si="11"/>
        <v/>
      </c>
    </row>
    <row r="68" spans="2:65" ht="35.1" customHeight="1" x14ac:dyDescent="0.25">
      <c r="B68" s="4"/>
      <c r="C68" s="37" t="str">
        <f t="shared" si="1"/>
        <v>-</v>
      </c>
      <c r="D68" s="37"/>
      <c r="E68" s="37"/>
      <c r="F68" s="4"/>
      <c r="G68" s="4"/>
      <c r="H68" s="4"/>
      <c r="I68" s="136" t="str">
        <f t="shared" si="3"/>
        <v>-</v>
      </c>
      <c r="J68" s="4"/>
      <c r="K68" s="4"/>
      <c r="L68" s="4"/>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51" t="str">
        <f>IF(OR(W68=1,X68=1,Y68=1,Z68=1,AA68=1,AB68=1,AC68=1,AD68=1,AE68=1,AF68=1),MAX($AM$26:AM66)+1,"")</f>
        <v/>
      </c>
      <c r="AN68" s="39"/>
      <c r="AQ68" s="3">
        <f t="shared" si="4"/>
        <v>0</v>
      </c>
      <c r="AR68" s="3">
        <f t="shared" si="5"/>
        <v>0</v>
      </c>
      <c r="AS68" s="3">
        <f t="shared" si="6"/>
        <v>0</v>
      </c>
      <c r="AT68" s="3">
        <f t="shared" si="7"/>
        <v>0</v>
      </c>
      <c r="AX68" s="3" t="str">
        <f t="shared" si="8"/>
        <v/>
      </c>
      <c r="BA68" s="3" t="str">
        <f t="shared" si="9"/>
        <v/>
      </c>
      <c r="BC68" s="3" t="str">
        <f t="shared" si="10"/>
        <v/>
      </c>
      <c r="BF68" s="3" t="str">
        <f t="shared" si="11"/>
        <v/>
      </c>
    </row>
    <row r="69" spans="2:65" ht="35.1" customHeight="1" x14ac:dyDescent="0.25">
      <c r="B69" s="4"/>
      <c r="C69" s="37" t="str">
        <f t="shared" si="1"/>
        <v>-</v>
      </c>
      <c r="D69" s="37"/>
      <c r="E69" s="37"/>
      <c r="F69" s="4"/>
      <c r="G69" s="4"/>
      <c r="H69" s="4"/>
      <c r="I69" s="136" t="str">
        <f t="shared" si="3"/>
        <v>-</v>
      </c>
      <c r="J69" s="4"/>
      <c r="K69" s="4"/>
      <c r="L69" s="4"/>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51" t="str">
        <f>IF(OR(W69=1,X69=1,Y69=1,Z69=1,AA69=1,AB69=1,AC69=1,AD69=1,AE69=1,AF69=1),MAX($AM$26:AM67)+1,"")</f>
        <v/>
      </c>
      <c r="AN69" s="39"/>
      <c r="AQ69" s="3">
        <f t="shared" si="4"/>
        <v>0</v>
      </c>
      <c r="AR69" s="3">
        <f t="shared" si="5"/>
        <v>0</v>
      </c>
      <c r="AS69" s="3">
        <f t="shared" si="6"/>
        <v>0</v>
      </c>
      <c r="AT69" s="3">
        <f t="shared" si="7"/>
        <v>0</v>
      </c>
      <c r="AX69" s="3" t="str">
        <f t="shared" si="8"/>
        <v/>
      </c>
      <c r="BA69" s="3" t="str">
        <f t="shared" si="9"/>
        <v/>
      </c>
      <c r="BC69" s="3" t="str">
        <f t="shared" si="10"/>
        <v/>
      </c>
      <c r="BF69" s="3" t="str">
        <f t="shared" si="11"/>
        <v/>
      </c>
    </row>
    <row r="70" spans="2:65" ht="35.1" customHeight="1" x14ac:dyDescent="0.25">
      <c r="B70" s="4"/>
      <c r="C70" s="37" t="str">
        <f t="shared" si="1"/>
        <v>-</v>
      </c>
      <c r="D70" s="37"/>
      <c r="E70" s="37"/>
      <c r="F70" s="4"/>
      <c r="G70" s="4"/>
      <c r="H70" s="4"/>
      <c r="I70" s="136" t="str">
        <f t="shared" si="3"/>
        <v>-</v>
      </c>
      <c r="J70" s="4"/>
      <c r="K70" s="4"/>
      <c r="L70" s="4"/>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51" t="str">
        <f>IF(OR(W70=1,X70=1,Y70=1,Z70=1,AA70=1,AB70=1,AC70=1,AD70=1,AE70=1,AF70=1),MAX($AM$26:AM68)+1,"")</f>
        <v/>
      </c>
      <c r="AN70" s="39"/>
      <c r="AQ70" s="3">
        <f t="shared" si="4"/>
        <v>0</v>
      </c>
      <c r="AR70" s="3">
        <f t="shared" si="5"/>
        <v>0</v>
      </c>
      <c r="AS70" s="3">
        <f t="shared" si="6"/>
        <v>0</v>
      </c>
      <c r="AT70" s="3">
        <f t="shared" si="7"/>
        <v>0</v>
      </c>
      <c r="AX70" s="3" t="str">
        <f t="shared" si="8"/>
        <v/>
      </c>
      <c r="BA70" s="3" t="str">
        <f t="shared" si="9"/>
        <v/>
      </c>
      <c r="BC70" s="3" t="str">
        <f t="shared" si="10"/>
        <v/>
      </c>
      <c r="BF70" s="3" t="str">
        <f t="shared" si="11"/>
        <v/>
      </c>
    </row>
    <row r="71" spans="2:65" ht="35.1" customHeight="1" x14ac:dyDescent="0.25">
      <c r="B71" s="4"/>
      <c r="C71" s="37" t="str">
        <f t="shared" si="1"/>
        <v>-</v>
      </c>
      <c r="D71" s="37"/>
      <c r="E71" s="37"/>
      <c r="F71" s="4"/>
      <c r="G71" s="4"/>
      <c r="H71" s="4"/>
      <c r="I71" s="136" t="str">
        <f t="shared" si="3"/>
        <v>-</v>
      </c>
      <c r="J71" s="4"/>
      <c r="K71" s="4"/>
      <c r="L71" s="4"/>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51" t="str">
        <f>IF(OR(W71=1,X71=1,Y71=1,Z71=1,AA71=1,AB71=1,AC71=1,AD71=1,AE71=1,AF71=1),MAX($AM$26:AM69)+1,"")</f>
        <v/>
      </c>
      <c r="AN71" s="39"/>
      <c r="AQ71" s="3">
        <f t="shared" si="4"/>
        <v>0</v>
      </c>
      <c r="AR71" s="3">
        <f t="shared" si="5"/>
        <v>0</v>
      </c>
      <c r="AS71" s="3">
        <f t="shared" si="6"/>
        <v>0</v>
      </c>
      <c r="AT71" s="3">
        <f t="shared" si="7"/>
        <v>0</v>
      </c>
      <c r="AX71" s="3" t="str">
        <f t="shared" si="8"/>
        <v/>
      </c>
      <c r="BA71" s="3" t="str">
        <f t="shared" si="9"/>
        <v/>
      </c>
      <c r="BC71" s="3" t="str">
        <f t="shared" si="10"/>
        <v/>
      </c>
      <c r="BF71" s="3" t="str">
        <f t="shared" si="11"/>
        <v/>
      </c>
    </row>
    <row r="72" spans="2:65" ht="35.1" customHeight="1" x14ac:dyDescent="0.25">
      <c r="C72" s="14" t="str">
        <f t="shared" si="1"/>
        <v>-</v>
      </c>
      <c r="D72" s="14"/>
      <c r="E72" s="14"/>
      <c r="I72" s="136" t="str">
        <f t="shared" si="3"/>
        <v>-</v>
      </c>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51" t="str">
        <f>IF(OR(W72=1,X72=1,Y72=1,Z72=1,AA72=1,AB72=1,AC72=1,AD72=1,AE72=1,AF72=1),MAX($AM$26:AM70)+1,"")</f>
        <v/>
      </c>
      <c r="AN72" s="39"/>
      <c r="AQ72" s="3">
        <f t="shared" si="4"/>
        <v>0</v>
      </c>
      <c r="AR72" s="3">
        <f t="shared" si="5"/>
        <v>0</v>
      </c>
      <c r="AS72" s="3">
        <f t="shared" si="6"/>
        <v>0</v>
      </c>
      <c r="AT72" s="3">
        <f t="shared" si="7"/>
        <v>0</v>
      </c>
      <c r="AU72" s="3" t="str">
        <f>IF(R72=1,COUNTIF($R$28:R72,1),"")</f>
        <v/>
      </c>
      <c r="AV72" s="3" t="str">
        <f>IF(S72=1,COUNTIF($S$28:S72,1),"")</f>
        <v/>
      </c>
      <c r="AW72" s="3" t="str">
        <f>IF(T72=1,COUNTIF($T$28:T72,1),"")</f>
        <v/>
      </c>
      <c r="AX72" s="3" t="str">
        <f t="shared" si="8"/>
        <v/>
      </c>
      <c r="AY72" s="3" t="str">
        <f>IF(V72=1,COUNTIF($V$28:V72,1),"")</f>
        <v/>
      </c>
      <c r="AZ72" s="3" t="str">
        <f>IF(W72=1,COUNTIF($W$28:W72,1),"")</f>
        <v/>
      </c>
      <c r="BA72" s="3" t="str">
        <f t="shared" si="9"/>
        <v/>
      </c>
      <c r="BB72" s="3" t="str">
        <f>IF(Y72=1,COUNTIF($Y$28:Y72,1),"")</f>
        <v/>
      </c>
      <c r="BC72" s="3" t="str">
        <f t="shared" si="10"/>
        <v/>
      </c>
      <c r="BD72" s="3" t="str">
        <f>IF(AA72=1,COUNTIF($AA$28:AA72,1),"")</f>
        <v/>
      </c>
      <c r="BE72" s="3" t="str">
        <f>IF(AB72=1,COUNTIF($AB$28:AB72,1),"")</f>
        <v/>
      </c>
      <c r="BF72" s="3" t="str">
        <f t="shared" si="11"/>
        <v/>
      </c>
      <c r="BG72" s="3" t="str">
        <f>IF(AD72=1,COUNTIF($AD$28:AD72,1),"")</f>
        <v/>
      </c>
      <c r="BH72" s="3" t="str">
        <f>IF(AE72=1,COUNTIF($AE$28:AE72,1),"")</f>
        <v/>
      </c>
      <c r="BI72" s="3" t="str">
        <f>IF(AF72=1,COUNTIF($AF$28:AF72,1),"")</f>
        <v/>
      </c>
      <c r="BJ72" s="3" t="str">
        <f>IF(AG72=1,COUNTIF($AG$28:AG72,1),"")</f>
        <v/>
      </c>
      <c r="BK72" s="3" t="str">
        <f>IF(AH72=1,COUNTIF($AH$28:AH72,1),"")</f>
        <v/>
      </c>
      <c r="BL72" s="3" t="str">
        <f>IF(AI72=1,COUNTIF($AI$28:AI72,1),"")</f>
        <v/>
      </c>
      <c r="BM72" s="3" t="str">
        <f>IF(AJ72=1,COUNTIF($AJ$28:AJ72,1),"")</f>
        <v/>
      </c>
    </row>
    <row r="73" spans="2:65" ht="35.1" customHeight="1" x14ac:dyDescent="0.25">
      <c r="C73" s="14" t="str">
        <f t="shared" si="1"/>
        <v>-</v>
      </c>
      <c r="D73" s="14"/>
      <c r="E73" s="14"/>
      <c r="I73" s="136" t="str">
        <f t="shared" si="3"/>
        <v>-</v>
      </c>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51" t="str">
        <f>IF(OR(W73=1,X73=1,Y73=1,Z73=1,AA73=1,AB73=1,AC73=1,AD73=1,AE73=1,AF73=1),MAX($AM$26:AM71)+1,"")</f>
        <v/>
      </c>
      <c r="AN73" s="39"/>
      <c r="AQ73" s="3">
        <f t="shared" si="4"/>
        <v>0</v>
      </c>
      <c r="AR73" s="3">
        <f t="shared" si="5"/>
        <v>0</v>
      </c>
      <c r="AS73" s="3">
        <f t="shared" si="6"/>
        <v>0</v>
      </c>
      <c r="AT73" s="3">
        <f t="shared" si="7"/>
        <v>0</v>
      </c>
      <c r="AU73" s="3" t="str">
        <f>IF(R73=1,COUNTIF($R$28:R73,1),"")</f>
        <v/>
      </c>
      <c r="AV73" s="3" t="str">
        <f>IF(S73=1,COUNTIF($S$28:S73,1),"")</f>
        <v/>
      </c>
      <c r="AW73" s="3" t="str">
        <f>IF(T73=1,COUNTIF($T$28:T73,1),"")</f>
        <v/>
      </c>
      <c r="AX73" s="3" t="str">
        <f t="shared" si="8"/>
        <v/>
      </c>
      <c r="AY73" s="3" t="str">
        <f>IF(V73=1,COUNTIF($V$28:V73,1),"")</f>
        <v/>
      </c>
      <c r="AZ73" s="3" t="str">
        <f>IF(W73=1,COUNTIF($W$28:W73,1),"")</f>
        <v/>
      </c>
      <c r="BA73" s="3" t="str">
        <f t="shared" si="9"/>
        <v/>
      </c>
      <c r="BB73" s="3" t="str">
        <f>IF(Y73=1,COUNTIF($Y$28:Y73,1),"")</f>
        <v/>
      </c>
      <c r="BC73" s="3" t="str">
        <f t="shared" si="10"/>
        <v/>
      </c>
      <c r="BD73" s="3" t="str">
        <f>IF(AA73=1,COUNTIF($AA$28:AA73,1),"")</f>
        <v/>
      </c>
      <c r="BE73" s="3" t="str">
        <f>IF(AB73=1,COUNTIF($AB$28:AB73,1),"")</f>
        <v/>
      </c>
      <c r="BF73" s="3" t="str">
        <f t="shared" si="11"/>
        <v/>
      </c>
      <c r="BG73" s="3" t="str">
        <f>IF(AD73=1,COUNTIF($AD$28:AD73,1),"")</f>
        <v/>
      </c>
      <c r="BH73" s="3" t="str">
        <f>IF(AE73=1,COUNTIF($AE$28:AE73,1),"")</f>
        <v/>
      </c>
      <c r="BI73" s="3" t="str">
        <f>IF(AF73=1,COUNTIF($AF$28:AF73,1),"")</f>
        <v/>
      </c>
      <c r="BJ73" s="3" t="str">
        <f>IF(AG73=1,COUNTIF($AG$28:AG73,1),"")</f>
        <v/>
      </c>
      <c r="BK73" s="3" t="str">
        <f>IF(AH73=1,COUNTIF($AH$28:AH73,1),"")</f>
        <v/>
      </c>
      <c r="BL73" s="3" t="str">
        <f>IF(AI73=1,COUNTIF($AI$28:AI73,1),"")</f>
        <v/>
      </c>
      <c r="BM73" s="3" t="str">
        <f>IF(AJ73=1,COUNTIF($AJ$28:AJ73,1),"")</f>
        <v/>
      </c>
    </row>
    <row r="74" spans="2:65" ht="35.1" customHeight="1" x14ac:dyDescent="0.25">
      <c r="C74" s="14" t="str">
        <f t="shared" si="1"/>
        <v>-</v>
      </c>
      <c r="D74" s="14"/>
      <c r="E74" s="14"/>
      <c r="I74" s="136" t="str">
        <f t="shared" si="3"/>
        <v>-</v>
      </c>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51" t="str">
        <f>IF(OR(W74=1,X74=1,Y74=1,Z74=1,AA74=1,AB74=1,AC74=1,AD74=1,AE74=1,AF74=1),MAX($AM$26:AM72)+1,"")</f>
        <v/>
      </c>
      <c r="AN74" s="39"/>
      <c r="AQ74" s="3">
        <f t="shared" si="4"/>
        <v>0</v>
      </c>
      <c r="AR74" s="3">
        <f t="shared" si="5"/>
        <v>0</v>
      </c>
      <c r="AS74" s="3">
        <f t="shared" si="6"/>
        <v>0</v>
      </c>
      <c r="AT74" s="3">
        <f t="shared" si="7"/>
        <v>0</v>
      </c>
      <c r="AU74" s="3" t="str">
        <f>IF(R74=1,COUNTIF($R$28:R74,1),"")</f>
        <v/>
      </c>
      <c r="AV74" s="3" t="str">
        <f>IF(S74=1,COUNTIF($S$28:S74,1),"")</f>
        <v/>
      </c>
      <c r="AW74" s="3" t="str">
        <f>IF(T74=1,COUNTIF($T$28:T74,1),"")</f>
        <v/>
      </c>
      <c r="AX74" s="3" t="str">
        <f t="shared" si="8"/>
        <v/>
      </c>
      <c r="AY74" s="3" t="str">
        <f>IF(V74=1,COUNTIF($V$28:V74,1),"")</f>
        <v/>
      </c>
      <c r="AZ74" s="3" t="str">
        <f>IF(W74=1,COUNTIF($W$28:W74,1),"")</f>
        <v/>
      </c>
      <c r="BA74" s="3" t="str">
        <f t="shared" si="9"/>
        <v/>
      </c>
      <c r="BB74" s="3" t="str">
        <f>IF(Y74=1,COUNTIF($Y$28:Y74,1),"")</f>
        <v/>
      </c>
      <c r="BC74" s="3" t="str">
        <f t="shared" si="10"/>
        <v/>
      </c>
      <c r="BD74" s="3" t="str">
        <f>IF(AA74=1,COUNTIF($AA$28:AA74,1),"")</f>
        <v/>
      </c>
      <c r="BE74" s="3" t="str">
        <f>IF(AB74=1,COUNTIF($AB$28:AB74,1),"")</f>
        <v/>
      </c>
      <c r="BF74" s="3" t="str">
        <f t="shared" si="11"/>
        <v/>
      </c>
      <c r="BG74" s="3" t="str">
        <f>IF(AD74=1,COUNTIF($AD$28:AD74,1),"")</f>
        <v/>
      </c>
      <c r="BH74" s="3" t="str">
        <f>IF(AE74=1,COUNTIF($AE$28:AE74,1),"")</f>
        <v/>
      </c>
      <c r="BI74" s="3" t="str">
        <f>IF(AF74=1,COUNTIF($AF$28:AF74,1),"")</f>
        <v/>
      </c>
      <c r="BJ74" s="3" t="str">
        <f>IF(AG74=1,COUNTIF($AG$28:AG74,1),"")</f>
        <v/>
      </c>
      <c r="BK74" s="3" t="str">
        <f>IF(AH74=1,COUNTIF($AH$28:AH74,1),"")</f>
        <v/>
      </c>
      <c r="BL74" s="3" t="str">
        <f>IF(AI74=1,COUNTIF($AI$28:AI74,1),"")</f>
        <v/>
      </c>
      <c r="BM74" s="3" t="str">
        <f>IF(AJ74=1,COUNTIF($AJ$28:AJ74,1),"")</f>
        <v/>
      </c>
    </row>
    <row r="75" spans="2:65" ht="35.1" customHeight="1" x14ac:dyDescent="0.25">
      <c r="C75" s="14" t="str">
        <f t="shared" si="1"/>
        <v>-</v>
      </c>
      <c r="D75" s="14"/>
      <c r="E75" s="14"/>
      <c r="I75" s="136" t="str">
        <f t="shared" si="3"/>
        <v>-</v>
      </c>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51" t="str">
        <f>IF(OR(W75=1,X75=1,Y75=1,Z75=1,AA75=1,AB75=1,AC75=1,AD75=1,AE75=1,AF75=1),MAX($AM$26:AM73)+1,"")</f>
        <v/>
      </c>
      <c r="AN75" s="39"/>
      <c r="AQ75" s="3">
        <f t="shared" si="4"/>
        <v>0</v>
      </c>
      <c r="AR75" s="3">
        <f t="shared" si="5"/>
        <v>0</v>
      </c>
      <c r="AS75" s="3">
        <f t="shared" si="6"/>
        <v>0</v>
      </c>
      <c r="AT75" s="3">
        <f t="shared" si="7"/>
        <v>0</v>
      </c>
      <c r="AU75" s="3" t="str">
        <f>IF(R75=1,COUNTIF($R$28:R75,1),"")</f>
        <v/>
      </c>
      <c r="AV75" s="3" t="str">
        <f>IF(S75=1,COUNTIF($S$28:S75,1),"")</f>
        <v/>
      </c>
      <c r="AW75" s="3" t="str">
        <f>IF(T75=1,COUNTIF($T$28:T75,1),"")</f>
        <v/>
      </c>
      <c r="AX75" s="3" t="str">
        <f t="shared" si="8"/>
        <v/>
      </c>
      <c r="AY75" s="3" t="str">
        <f>IF(V75=1,COUNTIF($V$28:V75,1),"")</f>
        <v/>
      </c>
      <c r="AZ75" s="3" t="str">
        <f>IF(W75=1,COUNTIF($W$28:W75,1),"")</f>
        <v/>
      </c>
      <c r="BA75" s="3" t="str">
        <f t="shared" si="9"/>
        <v/>
      </c>
      <c r="BB75" s="3" t="str">
        <f>IF(Y75=1,COUNTIF($Y$28:Y75,1),"")</f>
        <v/>
      </c>
      <c r="BC75" s="3" t="str">
        <f t="shared" si="10"/>
        <v/>
      </c>
      <c r="BD75" s="3" t="str">
        <f>IF(AA75=1,COUNTIF($AA$28:AA75,1),"")</f>
        <v/>
      </c>
      <c r="BE75" s="3" t="str">
        <f>IF(AB75=1,COUNTIF($AB$28:AB75,1),"")</f>
        <v/>
      </c>
      <c r="BF75" s="3" t="str">
        <f t="shared" si="11"/>
        <v/>
      </c>
      <c r="BG75" s="3" t="str">
        <f>IF(AD75=1,COUNTIF($AD$28:AD75,1),"")</f>
        <v/>
      </c>
      <c r="BH75" s="3" t="str">
        <f>IF(AE75=1,COUNTIF($AE$28:AE75,1),"")</f>
        <v/>
      </c>
      <c r="BI75" s="3" t="str">
        <f>IF(AF75=1,COUNTIF($AF$28:AF75,1),"")</f>
        <v/>
      </c>
      <c r="BJ75" s="3" t="str">
        <f>IF(AG75=1,COUNTIF($AG$28:AG75,1),"")</f>
        <v/>
      </c>
      <c r="BK75" s="3" t="str">
        <f>IF(AH75=1,COUNTIF($AH$28:AH75,1),"")</f>
        <v/>
      </c>
      <c r="BL75" s="3" t="str">
        <f>IF(AI75=1,COUNTIF($AI$28:AI75,1),"")</f>
        <v/>
      </c>
      <c r="BM75" s="3" t="str">
        <f>IF(AJ75=1,COUNTIF($AJ$28:AJ75,1),"")</f>
        <v/>
      </c>
    </row>
    <row r="76" spans="2:65" ht="35.1" customHeight="1" x14ac:dyDescent="0.25">
      <c r="C76" s="14" t="str">
        <f t="shared" si="1"/>
        <v>-</v>
      </c>
      <c r="D76" s="14"/>
      <c r="E76" s="14"/>
      <c r="I76" s="136" t="str">
        <f t="shared" si="3"/>
        <v>-</v>
      </c>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51" t="str">
        <f>IF(OR(W76=1,X76=1,Y76=1,Z76=1,AA76=1,AB76=1,AC76=1,AD76=1,AE76=1,AF76=1),MAX($AM$26:AM74)+1,"")</f>
        <v/>
      </c>
      <c r="AN76" s="39"/>
      <c r="AQ76" s="3">
        <f t="shared" si="4"/>
        <v>0</v>
      </c>
      <c r="AR76" s="3">
        <f t="shared" si="5"/>
        <v>0</v>
      </c>
      <c r="AS76" s="3">
        <f t="shared" si="6"/>
        <v>0</v>
      </c>
      <c r="AT76" s="3">
        <f t="shared" si="7"/>
        <v>0</v>
      </c>
      <c r="AU76" s="3" t="str">
        <f>IF(R76=1,COUNTIF($R$28:R76,1),"")</f>
        <v/>
      </c>
      <c r="AV76" s="3" t="str">
        <f>IF(S76=1,COUNTIF($S$28:S76,1),"")</f>
        <v/>
      </c>
      <c r="AW76" s="3" t="str">
        <f>IF(T76=1,COUNTIF($T$28:T76,1),"")</f>
        <v/>
      </c>
      <c r="AX76" s="3" t="str">
        <f t="shared" si="8"/>
        <v/>
      </c>
      <c r="AY76" s="3" t="str">
        <f>IF(V76=1,COUNTIF($V$28:V76,1),"")</f>
        <v/>
      </c>
      <c r="AZ76" s="3" t="str">
        <f>IF(W76=1,COUNTIF($W$28:W76,1),"")</f>
        <v/>
      </c>
      <c r="BA76" s="3" t="str">
        <f t="shared" si="9"/>
        <v/>
      </c>
      <c r="BB76" s="3" t="str">
        <f>IF(Y76=1,COUNTIF($Y$28:Y76,1),"")</f>
        <v/>
      </c>
      <c r="BC76" s="3" t="str">
        <f t="shared" si="10"/>
        <v/>
      </c>
      <c r="BD76" s="3" t="str">
        <f>IF(AA76=1,COUNTIF($AA$28:AA76,1),"")</f>
        <v/>
      </c>
      <c r="BE76" s="3" t="str">
        <f>IF(AB76=1,COUNTIF($AB$28:AB76,1),"")</f>
        <v/>
      </c>
      <c r="BF76" s="3" t="str">
        <f t="shared" si="11"/>
        <v/>
      </c>
      <c r="BG76" s="3" t="str">
        <f>IF(AD76=1,COUNTIF($AD$28:AD76,1),"")</f>
        <v/>
      </c>
      <c r="BH76" s="3" t="str">
        <f>IF(AE76=1,COUNTIF($AE$28:AE76,1),"")</f>
        <v/>
      </c>
      <c r="BI76" s="3" t="str">
        <f>IF(AF76=1,COUNTIF($AF$28:AF76,1),"")</f>
        <v/>
      </c>
      <c r="BJ76" s="3" t="str">
        <f>IF(AG76=1,COUNTIF($AG$28:AG76,1),"")</f>
        <v/>
      </c>
      <c r="BK76" s="3" t="str">
        <f>IF(AH76=1,COUNTIF($AH$28:AH76,1),"")</f>
        <v/>
      </c>
      <c r="BL76" s="3" t="str">
        <f>IF(AI76=1,COUNTIF($AI$28:AI76,1),"")</f>
        <v/>
      </c>
      <c r="BM76" s="3" t="str">
        <f>IF(AJ76=1,COUNTIF($AJ$28:AJ76,1),"")</f>
        <v/>
      </c>
    </row>
    <row r="77" spans="2:65" ht="35.1" customHeight="1" x14ac:dyDescent="0.25">
      <c r="C77" s="14" t="str">
        <f t="shared" si="1"/>
        <v>-</v>
      </c>
      <c r="D77" s="14"/>
      <c r="E77" s="14"/>
      <c r="I77" s="136" t="str">
        <f t="shared" si="3"/>
        <v>-</v>
      </c>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51" t="str">
        <f>IF(OR(W77=1,X77=1,Y77=1,Z77=1,AA77=1,AB77=1,AC77=1,AD77=1,AE77=1,AF77=1),MAX($AM$26:AM75)+1,"")</f>
        <v/>
      </c>
      <c r="AN77" s="39"/>
      <c r="AQ77" s="3">
        <f t="shared" si="4"/>
        <v>0</v>
      </c>
      <c r="AR77" s="3">
        <f t="shared" si="5"/>
        <v>0</v>
      </c>
      <c r="AS77" s="3">
        <f t="shared" si="6"/>
        <v>0</v>
      </c>
      <c r="AT77" s="3">
        <f t="shared" si="7"/>
        <v>0</v>
      </c>
      <c r="AU77" s="3" t="str">
        <f>IF(R77=1,COUNTIF($R$28:R77,1),"")</f>
        <v/>
      </c>
      <c r="AV77" s="3" t="str">
        <f>IF(S77=1,COUNTIF($S$28:S77,1),"")</f>
        <v/>
      </c>
      <c r="AW77" s="3" t="str">
        <f>IF(T77=1,COUNTIF($T$28:T77,1),"")</f>
        <v/>
      </c>
      <c r="AX77" s="3" t="str">
        <f t="shared" si="8"/>
        <v/>
      </c>
      <c r="AY77" s="3" t="str">
        <f>IF(V77=1,COUNTIF($V$28:V77,1),"")</f>
        <v/>
      </c>
      <c r="AZ77" s="3" t="str">
        <f>IF(W77=1,COUNTIF($W$28:W77,1),"")</f>
        <v/>
      </c>
      <c r="BA77" s="3" t="str">
        <f t="shared" si="9"/>
        <v/>
      </c>
      <c r="BB77" s="3" t="str">
        <f>IF(Y77=1,COUNTIF($Y$28:Y77,1),"")</f>
        <v/>
      </c>
      <c r="BC77" s="3" t="str">
        <f t="shared" si="10"/>
        <v/>
      </c>
      <c r="BD77" s="3" t="str">
        <f>IF(AA77=1,COUNTIF($AA$28:AA77,1),"")</f>
        <v/>
      </c>
      <c r="BE77" s="3" t="str">
        <f>IF(AB77=1,COUNTIF($AB$28:AB77,1),"")</f>
        <v/>
      </c>
      <c r="BF77" s="3" t="str">
        <f t="shared" si="11"/>
        <v/>
      </c>
      <c r="BG77" s="3" t="str">
        <f>IF(AD77=1,COUNTIF($AD$28:AD77,1),"")</f>
        <v/>
      </c>
      <c r="BH77" s="3" t="str">
        <f>IF(AE77=1,COUNTIF($AE$28:AE77,1),"")</f>
        <v/>
      </c>
      <c r="BI77" s="3" t="str">
        <f>IF(AF77=1,COUNTIF($AF$28:AF77,1),"")</f>
        <v/>
      </c>
      <c r="BJ77" s="3" t="str">
        <f>IF(AG77=1,COUNTIF($AG$28:AG77,1),"")</f>
        <v/>
      </c>
      <c r="BK77" s="3" t="str">
        <f>IF(AH77=1,COUNTIF($AH$28:AH77,1),"")</f>
        <v/>
      </c>
      <c r="BL77" s="3" t="str">
        <f>IF(AI77=1,COUNTIF($AI$28:AI77,1),"")</f>
        <v/>
      </c>
      <c r="BM77" s="3" t="str">
        <f>IF(AJ77=1,COUNTIF($AJ$28:AJ77,1),"")</f>
        <v/>
      </c>
    </row>
    <row r="78" spans="2:65" ht="35.1" customHeight="1" x14ac:dyDescent="0.25">
      <c r="C78" s="14" t="str">
        <f t="shared" si="1"/>
        <v>-</v>
      </c>
      <c r="D78" s="14"/>
      <c r="E78" s="14"/>
      <c r="I78" s="136" t="str">
        <f t="shared" si="3"/>
        <v>-</v>
      </c>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51" t="str">
        <f>IF(OR(W78=1,X78=1,Y78=1,Z78=1,AA78=1,AB78=1,AC78=1,AD78=1,AE78=1,AF78=1),MAX($AM$26:AM76)+1,"")</f>
        <v/>
      </c>
      <c r="AN78" s="39"/>
      <c r="AQ78" s="3">
        <f t="shared" si="4"/>
        <v>0</v>
      </c>
      <c r="AR78" s="3">
        <f t="shared" si="5"/>
        <v>0</v>
      </c>
      <c r="AS78" s="3">
        <f t="shared" si="6"/>
        <v>0</v>
      </c>
      <c r="AT78" s="3">
        <f t="shared" si="7"/>
        <v>0</v>
      </c>
      <c r="AU78" s="3" t="str">
        <f>IF(R78=1,COUNTIF($R$28:R78,1),"")</f>
        <v/>
      </c>
      <c r="AV78" s="3" t="str">
        <f>IF(S78=1,COUNTIF($S$28:S78,1),"")</f>
        <v/>
      </c>
      <c r="AW78" s="3" t="str">
        <f>IF(T78=1,COUNTIF($T$28:T78,1),"")</f>
        <v/>
      </c>
      <c r="AX78" s="3" t="str">
        <f t="shared" si="8"/>
        <v/>
      </c>
      <c r="AY78" s="3" t="str">
        <f>IF(V78=1,COUNTIF($V$28:V78,1),"")</f>
        <v/>
      </c>
      <c r="AZ78" s="3" t="str">
        <f>IF(W78=1,COUNTIF($W$28:W78,1),"")</f>
        <v/>
      </c>
      <c r="BA78" s="3" t="str">
        <f t="shared" si="9"/>
        <v/>
      </c>
      <c r="BB78" s="3" t="str">
        <f>IF(Y78=1,COUNTIF($Y$28:Y78,1),"")</f>
        <v/>
      </c>
      <c r="BC78" s="3" t="str">
        <f t="shared" si="10"/>
        <v/>
      </c>
      <c r="BD78" s="3" t="str">
        <f>IF(AA78=1,COUNTIF($AA$28:AA78,1),"")</f>
        <v/>
      </c>
      <c r="BE78" s="3" t="str">
        <f>IF(AB78=1,COUNTIF($AB$28:AB78,1),"")</f>
        <v/>
      </c>
      <c r="BF78" s="3" t="str">
        <f t="shared" si="11"/>
        <v/>
      </c>
      <c r="BG78" s="3" t="str">
        <f>IF(AD78=1,COUNTIF($AD$28:AD78,1),"")</f>
        <v/>
      </c>
      <c r="BH78" s="3" t="str">
        <f>IF(AE78=1,COUNTIF($AE$28:AE78,1),"")</f>
        <v/>
      </c>
      <c r="BI78" s="3" t="str">
        <f>IF(AF78=1,COUNTIF($AF$28:AF78,1),"")</f>
        <v/>
      </c>
      <c r="BJ78" s="3" t="str">
        <f>IF(AG78=1,COUNTIF($AG$28:AG78,1),"")</f>
        <v/>
      </c>
      <c r="BK78" s="3" t="str">
        <f>IF(AH78=1,COUNTIF($AH$28:AH78,1),"")</f>
        <v/>
      </c>
      <c r="BL78" s="3" t="str">
        <f>IF(AI78=1,COUNTIF($AI$28:AI78,1),"")</f>
        <v/>
      </c>
      <c r="BM78" s="3" t="str">
        <f>IF(AJ78=1,COUNTIF($AJ$28:AJ78,1),"")</f>
        <v/>
      </c>
    </row>
    <row r="79" spans="2:65" ht="35.1" customHeight="1" x14ac:dyDescent="0.25">
      <c r="C79" s="14" t="str">
        <f t="shared" si="1"/>
        <v>-</v>
      </c>
      <c r="D79" s="14"/>
      <c r="E79" s="14"/>
      <c r="I79" s="136" t="str">
        <f t="shared" si="3"/>
        <v>-</v>
      </c>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51" t="str">
        <f>IF(OR(W79=1,X79=1,Y79=1,Z79=1,AA79=1,AB79=1,AC79=1,AD79=1,AE79=1,AF79=1),MAX($AM$26:AM77)+1,"")</f>
        <v/>
      </c>
      <c r="AN79" s="39"/>
      <c r="AQ79" s="3">
        <f t="shared" si="4"/>
        <v>0</v>
      </c>
      <c r="AR79" s="3">
        <f t="shared" si="5"/>
        <v>0</v>
      </c>
      <c r="AS79" s="3">
        <f t="shared" si="6"/>
        <v>0</v>
      </c>
      <c r="AT79" s="3">
        <f t="shared" si="7"/>
        <v>0</v>
      </c>
      <c r="AU79" s="3" t="str">
        <f>IF(R79=1,COUNTIF($R$28:R79,1),"")</f>
        <v/>
      </c>
      <c r="AV79" s="3" t="str">
        <f>IF(S79=1,COUNTIF($S$28:S79,1),"")</f>
        <v/>
      </c>
      <c r="AW79" s="3" t="str">
        <f>IF(T79=1,COUNTIF($T$28:T79,1),"")</f>
        <v/>
      </c>
      <c r="AX79" s="3" t="str">
        <f t="shared" si="8"/>
        <v/>
      </c>
      <c r="AY79" s="3" t="str">
        <f>IF(V79=1,COUNTIF($V$28:V79,1),"")</f>
        <v/>
      </c>
      <c r="AZ79" s="3" t="str">
        <f>IF(W79=1,COUNTIF($W$28:W79,1),"")</f>
        <v/>
      </c>
      <c r="BA79" s="3" t="str">
        <f t="shared" si="9"/>
        <v/>
      </c>
      <c r="BB79" s="3" t="str">
        <f>IF(Y79=1,COUNTIF($Y$28:Y79,1),"")</f>
        <v/>
      </c>
      <c r="BC79" s="3" t="str">
        <f t="shared" si="10"/>
        <v/>
      </c>
      <c r="BD79" s="3" t="str">
        <f>IF(AA79=1,COUNTIF($AA$28:AA79,1),"")</f>
        <v/>
      </c>
      <c r="BE79" s="3" t="str">
        <f>IF(AB79=1,COUNTIF($AB$28:AB79,1),"")</f>
        <v/>
      </c>
      <c r="BF79" s="3" t="str">
        <f t="shared" si="11"/>
        <v/>
      </c>
      <c r="BG79" s="3" t="str">
        <f>IF(AD79=1,COUNTIF($AD$28:AD79,1),"")</f>
        <v/>
      </c>
      <c r="BH79" s="3" t="str">
        <f>IF(AE79=1,COUNTIF($AE$28:AE79,1),"")</f>
        <v/>
      </c>
      <c r="BI79" s="3" t="str">
        <f>IF(AF79=1,COUNTIF($AF$28:AF79,1),"")</f>
        <v/>
      </c>
      <c r="BJ79" s="3" t="str">
        <f>IF(AG79=1,COUNTIF($AG$28:AG79,1),"")</f>
        <v/>
      </c>
      <c r="BK79" s="3" t="str">
        <f>IF(AH79=1,COUNTIF($AH$28:AH79,1),"")</f>
        <v/>
      </c>
      <c r="BL79" s="3" t="str">
        <f>IF(AI79=1,COUNTIF($AI$28:AI79,1),"")</f>
        <v/>
      </c>
      <c r="BM79" s="3" t="str">
        <f>IF(AJ79=1,COUNTIF($AJ$28:AJ79,1),"")</f>
        <v/>
      </c>
    </row>
    <row r="80" spans="2:65" ht="35.1" customHeight="1" x14ac:dyDescent="0.25">
      <c r="C80" s="14" t="str">
        <f t="shared" si="1"/>
        <v>-</v>
      </c>
      <c r="D80" s="14"/>
      <c r="E80" s="14"/>
      <c r="I80" s="136" t="str">
        <f t="shared" si="3"/>
        <v>-</v>
      </c>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51" t="str">
        <f>IF(OR(W80=1,X80=1,Y80=1,Z80=1,AA80=1,AB80=1,AC80=1,AD80=1,AE80=1,AF80=1),MAX($AM$26:AM78)+1,"")</f>
        <v/>
      </c>
      <c r="AN80" s="39"/>
      <c r="AQ80" s="3">
        <f t="shared" si="4"/>
        <v>0</v>
      </c>
      <c r="AR80" s="3">
        <f t="shared" si="5"/>
        <v>0</v>
      </c>
      <c r="AS80" s="3">
        <f t="shared" si="6"/>
        <v>0</v>
      </c>
      <c r="AT80" s="3">
        <f t="shared" si="7"/>
        <v>0</v>
      </c>
      <c r="AU80" s="3" t="str">
        <f>IF(R80=1,COUNTIF($R$28:R80,1),"")</f>
        <v/>
      </c>
      <c r="AV80" s="3" t="str">
        <f>IF(S80=1,COUNTIF($S$28:S80,1),"")</f>
        <v/>
      </c>
      <c r="AW80" s="3" t="str">
        <f>IF(T80=1,COUNTIF($T$28:T80,1),"")</f>
        <v/>
      </c>
      <c r="AX80" s="3" t="str">
        <f t="shared" si="8"/>
        <v/>
      </c>
      <c r="AY80" s="3" t="str">
        <f>IF(V80=1,COUNTIF($V$28:V80,1),"")</f>
        <v/>
      </c>
      <c r="AZ80" s="3" t="str">
        <f>IF(W80=1,COUNTIF($W$28:W80,1),"")</f>
        <v/>
      </c>
      <c r="BA80" s="3" t="str">
        <f t="shared" si="9"/>
        <v/>
      </c>
      <c r="BB80" s="3" t="str">
        <f>IF(Y80=1,COUNTIF($Y$28:Y80,1),"")</f>
        <v/>
      </c>
      <c r="BC80" s="3" t="str">
        <f t="shared" si="10"/>
        <v/>
      </c>
      <c r="BD80" s="3" t="str">
        <f>IF(AA80=1,COUNTIF($AA$28:AA80,1),"")</f>
        <v/>
      </c>
      <c r="BE80" s="3" t="str">
        <f>IF(AB80=1,COUNTIF($AB$28:AB80,1),"")</f>
        <v/>
      </c>
      <c r="BF80" s="3" t="str">
        <f t="shared" si="11"/>
        <v/>
      </c>
      <c r="BG80" s="3" t="str">
        <f>IF(AD80=1,COUNTIF($AD$28:AD80,1),"")</f>
        <v/>
      </c>
      <c r="BH80" s="3" t="str">
        <f>IF(AE80=1,COUNTIF($AE$28:AE80,1),"")</f>
        <v/>
      </c>
      <c r="BI80" s="3" t="str">
        <f>IF(AF80=1,COUNTIF($AF$28:AF80,1),"")</f>
        <v/>
      </c>
      <c r="BJ80" s="3" t="str">
        <f>IF(AG80=1,COUNTIF($AG$28:AG80,1),"")</f>
        <v/>
      </c>
      <c r="BK80" s="3" t="str">
        <f>IF(AH80=1,COUNTIF($AH$28:AH80,1),"")</f>
        <v/>
      </c>
      <c r="BL80" s="3" t="str">
        <f>IF(AI80=1,COUNTIF($AI$28:AI80,1),"")</f>
        <v/>
      </c>
      <c r="BM80" s="3" t="str">
        <f>IF(AJ80=1,COUNTIF($AJ$28:AJ80,1),"")</f>
        <v/>
      </c>
    </row>
    <row r="81" spans="3:65" ht="35.1" customHeight="1" x14ac:dyDescent="0.25">
      <c r="C81" s="14" t="str">
        <f t="shared" si="1"/>
        <v>-</v>
      </c>
      <c r="D81" s="14"/>
      <c r="E81" s="14"/>
      <c r="I81" s="136" t="str">
        <f t="shared" si="3"/>
        <v>-</v>
      </c>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51" t="str">
        <f>IF(OR(W81=1,X81=1,Y81=1,Z81=1,AA81=1,AB81=1,AC81=1,AD81=1,AE81=1,AF81=1),MAX($AM$26:AM79)+1,"")</f>
        <v/>
      </c>
      <c r="AN81" s="39"/>
      <c r="AQ81" s="3">
        <f t="shared" si="4"/>
        <v>0</v>
      </c>
      <c r="AR81" s="3">
        <f t="shared" si="5"/>
        <v>0</v>
      </c>
      <c r="AS81" s="3">
        <f t="shared" si="6"/>
        <v>0</v>
      </c>
      <c r="AT81" s="3">
        <f t="shared" si="7"/>
        <v>0</v>
      </c>
      <c r="AU81" s="3" t="str">
        <f>IF(R81=1,COUNTIF($R$28:R81,1),"")</f>
        <v/>
      </c>
      <c r="AV81" s="3" t="str">
        <f>IF(S81=1,COUNTIF($S$28:S81,1),"")</f>
        <v/>
      </c>
      <c r="AW81" s="3" t="str">
        <f>IF(T81=1,COUNTIF($T$28:T81,1),"")</f>
        <v/>
      </c>
      <c r="AX81" s="3" t="str">
        <f t="shared" si="8"/>
        <v/>
      </c>
      <c r="AY81" s="3" t="str">
        <f>IF(V81=1,COUNTIF($V$28:V81,1),"")</f>
        <v/>
      </c>
      <c r="AZ81" s="3" t="str">
        <f>IF(W81=1,COUNTIF($W$28:W81,1),"")</f>
        <v/>
      </c>
      <c r="BA81" s="3" t="str">
        <f t="shared" si="9"/>
        <v/>
      </c>
      <c r="BB81" s="3" t="str">
        <f>IF(Y81=1,COUNTIF($Y$28:Y81,1),"")</f>
        <v/>
      </c>
      <c r="BC81" s="3" t="str">
        <f t="shared" si="10"/>
        <v/>
      </c>
      <c r="BD81" s="3" t="str">
        <f>IF(AA81=1,COUNTIF($AA$28:AA81,1),"")</f>
        <v/>
      </c>
      <c r="BE81" s="3" t="str">
        <f>IF(AB81=1,COUNTIF($AB$28:AB81,1),"")</f>
        <v/>
      </c>
      <c r="BF81" s="3" t="str">
        <f t="shared" si="11"/>
        <v/>
      </c>
      <c r="BG81" s="3" t="str">
        <f>IF(AD81=1,COUNTIF($AD$28:AD81,1),"")</f>
        <v/>
      </c>
      <c r="BH81" s="3" t="str">
        <f>IF(AE81=1,COUNTIF($AE$28:AE81,1),"")</f>
        <v/>
      </c>
      <c r="BI81" s="3" t="str">
        <f>IF(AF81=1,COUNTIF($AF$28:AF81,1),"")</f>
        <v/>
      </c>
      <c r="BJ81" s="3" t="str">
        <f>IF(AG81=1,COUNTIF($AG$28:AG81,1),"")</f>
        <v/>
      </c>
      <c r="BK81" s="3" t="str">
        <f>IF(AH81=1,COUNTIF($AH$28:AH81,1),"")</f>
        <v/>
      </c>
      <c r="BL81" s="3" t="str">
        <f>IF(AI81=1,COUNTIF($AI$28:AI81,1),"")</f>
        <v/>
      </c>
      <c r="BM81" s="3" t="str">
        <f>IF(AJ81=1,COUNTIF($AJ$28:AJ81,1),"")</f>
        <v/>
      </c>
    </row>
    <row r="82" spans="3:65" ht="35.1" customHeight="1" x14ac:dyDescent="0.25">
      <c r="C82" s="14" t="str">
        <f t="shared" si="1"/>
        <v>-</v>
      </c>
      <c r="D82" s="14"/>
      <c r="E82" s="14"/>
      <c r="I82" s="136" t="str">
        <f t="shared" si="3"/>
        <v>-</v>
      </c>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51" t="str">
        <f>IF(OR(W82=1,X82=1,Y82=1,Z82=1,AA82=1,AB82=1,AC82=1,AD82=1,AE82=1,AF82=1),MAX($AM$26:AM80)+1,"")</f>
        <v/>
      </c>
      <c r="AN82" s="39"/>
      <c r="AQ82" s="3">
        <f t="shared" si="4"/>
        <v>0</v>
      </c>
      <c r="AR82" s="3">
        <f t="shared" si="5"/>
        <v>0</v>
      </c>
      <c r="AS82" s="3">
        <f t="shared" si="6"/>
        <v>0</v>
      </c>
      <c r="AT82" s="3">
        <f t="shared" si="7"/>
        <v>0</v>
      </c>
      <c r="AU82" s="3" t="str">
        <f>IF(R82=1,COUNTIF($R$28:R82,1),"")</f>
        <v/>
      </c>
      <c r="AV82" s="3" t="str">
        <f>IF(S82=1,COUNTIF($S$28:S82,1),"")</f>
        <v/>
      </c>
      <c r="AW82" s="3" t="str">
        <f>IF(T82=1,COUNTIF($T$28:T82,1),"")</f>
        <v/>
      </c>
      <c r="AX82" s="3" t="str">
        <f t="shared" si="8"/>
        <v/>
      </c>
      <c r="AY82" s="3" t="str">
        <f>IF(V82=1,COUNTIF($V$28:V82,1),"")</f>
        <v/>
      </c>
      <c r="AZ82" s="3" t="str">
        <f>IF(W82=1,COUNTIF($W$28:W82,1),"")</f>
        <v/>
      </c>
      <c r="BA82" s="3" t="str">
        <f t="shared" si="9"/>
        <v/>
      </c>
      <c r="BB82" s="3" t="str">
        <f>IF(Y82=1,COUNTIF($Y$28:Y82,1),"")</f>
        <v/>
      </c>
      <c r="BC82" s="3" t="str">
        <f t="shared" si="10"/>
        <v/>
      </c>
      <c r="BD82" s="3" t="str">
        <f>IF(AA82=1,COUNTIF($AA$28:AA82,1),"")</f>
        <v/>
      </c>
      <c r="BE82" s="3" t="str">
        <f>IF(AB82=1,COUNTIF($AB$28:AB82,1),"")</f>
        <v/>
      </c>
      <c r="BF82" s="3" t="str">
        <f t="shared" si="11"/>
        <v/>
      </c>
      <c r="BG82" s="3" t="str">
        <f>IF(AD82=1,COUNTIF($AD$28:AD82,1),"")</f>
        <v/>
      </c>
      <c r="BH82" s="3" t="str">
        <f>IF(AE82=1,COUNTIF($AE$28:AE82,1),"")</f>
        <v/>
      </c>
      <c r="BI82" s="3" t="str">
        <f>IF(AF82=1,COUNTIF($AF$28:AF82,1),"")</f>
        <v/>
      </c>
      <c r="BJ82" s="3" t="str">
        <f>IF(AG82=1,COUNTIF($AG$28:AG82,1),"")</f>
        <v/>
      </c>
      <c r="BK82" s="3" t="str">
        <f>IF(AH82=1,COUNTIF($AH$28:AH82,1),"")</f>
        <v/>
      </c>
      <c r="BL82" s="3" t="str">
        <f>IF(AI82=1,COUNTIF($AI$28:AI82,1),"")</f>
        <v/>
      </c>
      <c r="BM82" s="3" t="str">
        <f>IF(AJ82=1,COUNTIF($AJ$28:AJ82,1),"")</f>
        <v/>
      </c>
    </row>
    <row r="83" spans="3:65" ht="35.1" customHeight="1" x14ac:dyDescent="0.25">
      <c r="C83" s="14" t="str">
        <f t="shared" si="1"/>
        <v>-</v>
      </c>
      <c r="D83" s="14"/>
      <c r="E83" s="14"/>
      <c r="I83" s="136" t="str">
        <f t="shared" si="3"/>
        <v>-</v>
      </c>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51" t="str">
        <f>IF(OR(W83=1,X83=1,Y83=1,Z83=1,AA83=1,AB83=1,AC83=1,AD83=1,AE83=1,AF83=1),MAX($AM$26:AM81)+1,"")</f>
        <v/>
      </c>
      <c r="AN83" s="39"/>
      <c r="AQ83" s="3">
        <f t="shared" si="4"/>
        <v>0</v>
      </c>
      <c r="AR83" s="3">
        <f t="shared" si="5"/>
        <v>0</v>
      </c>
      <c r="AS83" s="3">
        <f t="shared" si="6"/>
        <v>0</v>
      </c>
      <c r="AT83" s="3">
        <f t="shared" si="7"/>
        <v>0</v>
      </c>
      <c r="AU83" s="3" t="str">
        <f>IF(R83=1,COUNTIF($R$28:R83,1),"")</f>
        <v/>
      </c>
      <c r="AV83" s="3" t="str">
        <f>IF(S83=1,COUNTIF($S$28:S83,1),"")</f>
        <v/>
      </c>
      <c r="AW83" s="3" t="str">
        <f>IF(T83=1,COUNTIF($T$28:T83,1),"")</f>
        <v/>
      </c>
      <c r="AX83" s="3" t="str">
        <f t="shared" si="8"/>
        <v/>
      </c>
      <c r="AY83" s="3" t="str">
        <f>IF(V83=1,COUNTIF($V$28:V83,1),"")</f>
        <v/>
      </c>
      <c r="AZ83" s="3" t="str">
        <f>IF(W83=1,COUNTIF($W$28:W83,1),"")</f>
        <v/>
      </c>
      <c r="BA83" s="3" t="str">
        <f t="shared" si="9"/>
        <v/>
      </c>
      <c r="BB83" s="3" t="str">
        <f>IF(Y83=1,COUNTIF($Y$28:Y83,1),"")</f>
        <v/>
      </c>
      <c r="BC83" s="3" t="str">
        <f t="shared" si="10"/>
        <v/>
      </c>
      <c r="BD83" s="3" t="str">
        <f>IF(AA83=1,COUNTIF($AA$28:AA83,1),"")</f>
        <v/>
      </c>
      <c r="BE83" s="3" t="str">
        <f>IF(AB83=1,COUNTIF($AB$28:AB83,1),"")</f>
        <v/>
      </c>
      <c r="BF83" s="3" t="str">
        <f t="shared" si="11"/>
        <v/>
      </c>
      <c r="BG83" s="3" t="str">
        <f>IF(AD83=1,COUNTIF($AD$28:AD83,1),"")</f>
        <v/>
      </c>
      <c r="BH83" s="3" t="str">
        <f>IF(AE83=1,COUNTIF($AE$28:AE83,1),"")</f>
        <v/>
      </c>
      <c r="BI83" s="3" t="str">
        <f>IF(AF83=1,COUNTIF($AF$28:AF83,1),"")</f>
        <v/>
      </c>
      <c r="BJ83" s="3" t="str">
        <f>IF(AG83=1,COUNTIF($AG$28:AG83,1),"")</f>
        <v/>
      </c>
      <c r="BK83" s="3" t="str">
        <f>IF(AH83=1,COUNTIF($AH$28:AH83,1),"")</f>
        <v/>
      </c>
      <c r="BL83" s="3" t="str">
        <f>IF(AI83=1,COUNTIF($AI$28:AI83,1),"")</f>
        <v/>
      </c>
      <c r="BM83" s="3" t="str">
        <f>IF(AJ83=1,COUNTIF($AJ$28:AJ83,1),"")</f>
        <v/>
      </c>
    </row>
    <row r="84" spans="3:65" ht="35.1" customHeight="1" x14ac:dyDescent="0.25">
      <c r="C84" s="14" t="str">
        <f t="shared" si="1"/>
        <v>-</v>
      </c>
      <c r="D84" s="14"/>
      <c r="E84" s="14"/>
      <c r="I84" s="136" t="str">
        <f t="shared" si="3"/>
        <v>-</v>
      </c>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51" t="str">
        <f>IF(OR(W84=1,X84=1,Y84=1,Z84=1,AA84=1,AB84=1,AC84=1,AD84=1,AE84=1,AF84=1),MAX($AM$26:AM82)+1,"")</f>
        <v/>
      </c>
      <c r="AN84" s="39"/>
      <c r="AQ84" s="3">
        <f t="shared" si="4"/>
        <v>0</v>
      </c>
      <c r="AR84" s="3">
        <f t="shared" si="5"/>
        <v>0</v>
      </c>
      <c r="AS84" s="3">
        <f t="shared" si="6"/>
        <v>0</v>
      </c>
      <c r="AT84" s="3">
        <f t="shared" si="7"/>
        <v>0</v>
      </c>
      <c r="AU84" s="3" t="str">
        <f>IF(R84=1,COUNTIF($R$28:R84,1),"")</f>
        <v/>
      </c>
      <c r="AV84" s="3" t="str">
        <f>IF(S84=1,COUNTIF($S$28:S84,1),"")</f>
        <v/>
      </c>
      <c r="AW84" s="3" t="str">
        <f>IF(T84=1,COUNTIF($T$28:T84,1),"")</f>
        <v/>
      </c>
      <c r="AX84" s="3" t="str">
        <f t="shared" si="8"/>
        <v/>
      </c>
      <c r="AY84" s="3" t="str">
        <f>IF(V84=1,COUNTIF($V$28:V84,1),"")</f>
        <v/>
      </c>
      <c r="AZ84" s="3" t="str">
        <f>IF(W84=1,COUNTIF($W$28:W84,1),"")</f>
        <v/>
      </c>
      <c r="BA84" s="3" t="str">
        <f t="shared" si="9"/>
        <v/>
      </c>
      <c r="BB84" s="3" t="str">
        <f>IF(Y84=1,COUNTIF($Y$28:Y84,1),"")</f>
        <v/>
      </c>
      <c r="BC84" s="3" t="str">
        <f t="shared" si="10"/>
        <v/>
      </c>
      <c r="BD84" s="3" t="str">
        <f>IF(AA84=1,COUNTIF($AA$28:AA84,1),"")</f>
        <v/>
      </c>
      <c r="BE84" s="3" t="str">
        <f>IF(AB84=1,COUNTIF($AB$28:AB84,1),"")</f>
        <v/>
      </c>
      <c r="BF84" s="3" t="str">
        <f t="shared" si="11"/>
        <v/>
      </c>
      <c r="BG84" s="3" t="str">
        <f>IF(AD84=1,COUNTIF($AD$28:AD84,1),"")</f>
        <v/>
      </c>
      <c r="BH84" s="3" t="str">
        <f>IF(AE84=1,COUNTIF($AE$28:AE84,1),"")</f>
        <v/>
      </c>
      <c r="BI84" s="3" t="str">
        <f>IF(AF84=1,COUNTIF($AF$28:AF84,1),"")</f>
        <v/>
      </c>
      <c r="BJ84" s="3" t="str">
        <f>IF(AG84=1,COUNTIF($AG$28:AG84,1),"")</f>
        <v/>
      </c>
      <c r="BK84" s="3" t="str">
        <f>IF(AH84=1,COUNTIF($AH$28:AH84,1),"")</f>
        <v/>
      </c>
      <c r="BL84" s="3" t="str">
        <f>IF(AI84=1,COUNTIF($AI$28:AI84,1),"")</f>
        <v/>
      </c>
      <c r="BM84" s="3" t="str">
        <f>IF(AJ84=1,COUNTIF($AJ$28:AJ84,1),"")</f>
        <v/>
      </c>
    </row>
    <row r="85" spans="3:65" ht="35.1" customHeight="1" x14ac:dyDescent="0.25">
      <c r="C85" s="14" t="str">
        <f t="shared" si="1"/>
        <v>-</v>
      </c>
      <c r="D85" s="14"/>
      <c r="E85" s="14"/>
      <c r="I85" s="136" t="str">
        <f t="shared" si="3"/>
        <v>-</v>
      </c>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51" t="str">
        <f>IF(OR(W85=1,X85=1,Y85=1,Z85=1,AA85=1,AB85=1,AC85=1,AD85=1,AE85=1,AF85=1),MAX($AM$26:AM83)+1,"")</f>
        <v/>
      </c>
      <c r="AN85" s="39"/>
      <c r="AQ85" s="3">
        <f t="shared" si="4"/>
        <v>0</v>
      </c>
      <c r="AR85" s="3">
        <f t="shared" si="5"/>
        <v>0</v>
      </c>
      <c r="AS85" s="3">
        <f t="shared" si="6"/>
        <v>0</v>
      </c>
      <c r="AT85" s="3">
        <f t="shared" si="7"/>
        <v>0</v>
      </c>
      <c r="AU85" s="3" t="str">
        <f>IF(R85=1,COUNTIF($R$28:R85,1),"")</f>
        <v/>
      </c>
      <c r="AV85" s="3" t="str">
        <f>IF(S85=1,COUNTIF($S$28:S85,1),"")</f>
        <v/>
      </c>
      <c r="AW85" s="3" t="str">
        <f>IF(T85=1,COUNTIF($T$28:T85,1),"")</f>
        <v/>
      </c>
      <c r="AX85" s="3" t="str">
        <f t="shared" si="8"/>
        <v/>
      </c>
      <c r="AY85" s="3" t="str">
        <f>IF(V85=1,COUNTIF($V$28:V85,1),"")</f>
        <v/>
      </c>
      <c r="AZ85" s="3" t="str">
        <f>IF(W85=1,COUNTIF($W$28:W85,1),"")</f>
        <v/>
      </c>
      <c r="BA85" s="3" t="str">
        <f t="shared" si="9"/>
        <v/>
      </c>
      <c r="BB85" s="3" t="str">
        <f>IF(Y85=1,COUNTIF($Y$28:Y85,1),"")</f>
        <v/>
      </c>
      <c r="BC85" s="3" t="str">
        <f t="shared" si="10"/>
        <v/>
      </c>
      <c r="BD85" s="3" t="str">
        <f>IF(AA85=1,COUNTIF($AA$28:AA85,1),"")</f>
        <v/>
      </c>
      <c r="BE85" s="3" t="str">
        <f>IF(AB85=1,COUNTIF($AB$28:AB85,1),"")</f>
        <v/>
      </c>
      <c r="BF85" s="3" t="str">
        <f t="shared" si="11"/>
        <v/>
      </c>
      <c r="BG85" s="3" t="str">
        <f>IF(AD85=1,COUNTIF($AD$28:AD85,1),"")</f>
        <v/>
      </c>
      <c r="BH85" s="3" t="str">
        <f>IF(AE85=1,COUNTIF($AE$28:AE85,1),"")</f>
        <v/>
      </c>
      <c r="BI85" s="3" t="str">
        <f>IF(AF85=1,COUNTIF($AF$28:AF85,1),"")</f>
        <v/>
      </c>
      <c r="BJ85" s="3" t="str">
        <f>IF(AG85=1,COUNTIF($AG$28:AG85,1),"")</f>
        <v/>
      </c>
      <c r="BK85" s="3" t="str">
        <f>IF(AH85=1,COUNTIF($AH$28:AH85,1),"")</f>
        <v/>
      </c>
      <c r="BL85" s="3" t="str">
        <f>IF(AI85=1,COUNTIF($AI$28:AI85,1),"")</f>
        <v/>
      </c>
      <c r="BM85" s="3" t="str">
        <f>IF(AJ85=1,COUNTIF($AJ$28:AJ85,1),"")</f>
        <v/>
      </c>
    </row>
    <row r="86" spans="3:65" ht="35.1" customHeight="1" x14ac:dyDescent="0.25">
      <c r="C86" s="14" t="str">
        <f t="shared" si="1"/>
        <v>-</v>
      </c>
      <c r="D86" s="14"/>
      <c r="E86" s="14"/>
      <c r="I86" s="136" t="str">
        <f t="shared" si="3"/>
        <v>-</v>
      </c>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51" t="str">
        <f>IF(OR(W86=1,X86=1,Y86=1,Z86=1,AA86=1,AB86=1,AC86=1,AD86=1,AE86=1,AF86=1),MAX($AM$26:AM84)+1,"")</f>
        <v/>
      </c>
      <c r="AN86" s="39"/>
      <c r="AQ86" s="3">
        <f t="shared" si="4"/>
        <v>0</v>
      </c>
      <c r="AR86" s="3">
        <f t="shared" si="5"/>
        <v>0</v>
      </c>
      <c r="AS86" s="3">
        <f t="shared" si="6"/>
        <v>0</v>
      </c>
      <c r="AT86" s="3">
        <f t="shared" si="7"/>
        <v>0</v>
      </c>
      <c r="AU86" s="3" t="str">
        <f>IF(R86=1,COUNTIF($R$28:R86,1),"")</f>
        <v/>
      </c>
      <c r="AV86" s="3" t="str">
        <f>IF(S86=1,COUNTIF($S$28:S86,1),"")</f>
        <v/>
      </c>
      <c r="AW86" s="3" t="str">
        <f>IF(T86=1,COUNTIF($T$28:T86,1),"")</f>
        <v/>
      </c>
      <c r="AX86" s="3" t="str">
        <f t="shared" si="8"/>
        <v/>
      </c>
      <c r="AY86" s="3" t="str">
        <f>IF(V86=1,COUNTIF($V$28:V86,1),"")</f>
        <v/>
      </c>
      <c r="AZ86" s="3" t="str">
        <f>IF(W86=1,COUNTIF($W$28:W86,1),"")</f>
        <v/>
      </c>
      <c r="BA86" s="3" t="str">
        <f t="shared" si="9"/>
        <v/>
      </c>
      <c r="BB86" s="3" t="str">
        <f>IF(Y86=1,COUNTIF($Y$28:Y86,1),"")</f>
        <v/>
      </c>
      <c r="BC86" s="3" t="str">
        <f t="shared" si="10"/>
        <v/>
      </c>
      <c r="BD86" s="3" t="str">
        <f>IF(AA86=1,COUNTIF($AA$28:AA86,1),"")</f>
        <v/>
      </c>
      <c r="BE86" s="3" t="str">
        <f>IF(AB86=1,COUNTIF($AB$28:AB86,1),"")</f>
        <v/>
      </c>
      <c r="BF86" s="3" t="str">
        <f t="shared" si="11"/>
        <v/>
      </c>
      <c r="BG86" s="3" t="str">
        <f>IF(AD86=1,COUNTIF($AD$28:AD86,1),"")</f>
        <v/>
      </c>
      <c r="BH86" s="3" t="str">
        <f>IF(AE86=1,COUNTIF($AE$28:AE86,1),"")</f>
        <v/>
      </c>
      <c r="BI86" s="3" t="str">
        <f>IF(AF86=1,COUNTIF($AF$28:AF86,1),"")</f>
        <v/>
      </c>
      <c r="BJ86" s="3" t="str">
        <f>IF(AG86=1,COUNTIF($AG$28:AG86,1),"")</f>
        <v/>
      </c>
      <c r="BK86" s="3" t="str">
        <f>IF(AH86=1,COUNTIF($AH$28:AH86,1),"")</f>
        <v/>
      </c>
      <c r="BL86" s="3" t="str">
        <f>IF(AI86=1,COUNTIF($AI$28:AI86,1),"")</f>
        <v/>
      </c>
      <c r="BM86" s="3" t="str">
        <f>IF(AJ86=1,COUNTIF($AJ$28:AJ86,1),"")</f>
        <v/>
      </c>
    </row>
    <row r="87" spans="3:65" ht="35.1" customHeight="1" x14ac:dyDescent="0.25">
      <c r="C87" s="14" t="str">
        <f t="shared" si="1"/>
        <v>-</v>
      </c>
      <c r="D87" s="14"/>
      <c r="E87" s="14"/>
      <c r="I87" s="136" t="str">
        <f t="shared" si="3"/>
        <v>-</v>
      </c>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51" t="str">
        <f>IF(OR(W87=1,X87=1,Y87=1,Z87=1,AA87=1,AB87=1,AC87=1,AD87=1,AE87=1,AF87=1),MAX($AM$26:AM85)+1,"")</f>
        <v/>
      </c>
      <c r="AN87" s="39"/>
      <c r="AQ87" s="3">
        <f t="shared" si="4"/>
        <v>0</v>
      </c>
      <c r="AR87" s="3">
        <f t="shared" si="5"/>
        <v>0</v>
      </c>
      <c r="AS87" s="3">
        <f t="shared" si="6"/>
        <v>0</v>
      </c>
      <c r="AT87" s="3">
        <f t="shared" si="7"/>
        <v>0</v>
      </c>
      <c r="AU87" s="3" t="str">
        <f>IF(R87=1,COUNTIF($R$28:R87,1),"")</f>
        <v/>
      </c>
      <c r="AV87" s="3" t="str">
        <f>IF(S87=1,COUNTIF($S$28:S87,1),"")</f>
        <v/>
      </c>
      <c r="AW87" s="3" t="str">
        <f>IF(T87=1,COUNTIF($T$28:T87,1),"")</f>
        <v/>
      </c>
      <c r="AX87" s="3" t="str">
        <f t="shared" si="8"/>
        <v/>
      </c>
      <c r="AY87" s="3" t="str">
        <f>IF(V87=1,COUNTIF($V$28:V87,1),"")</f>
        <v/>
      </c>
      <c r="AZ87" s="3" t="str">
        <f>IF(W87=1,COUNTIF($W$28:W87,1),"")</f>
        <v/>
      </c>
      <c r="BA87" s="3" t="str">
        <f t="shared" si="9"/>
        <v/>
      </c>
      <c r="BB87" s="3" t="str">
        <f>IF(Y87=1,COUNTIF($Y$28:Y87,1),"")</f>
        <v/>
      </c>
      <c r="BC87" s="3" t="str">
        <f t="shared" si="10"/>
        <v/>
      </c>
      <c r="BD87" s="3" t="str">
        <f>IF(AA87=1,COUNTIF($AA$28:AA87,1),"")</f>
        <v/>
      </c>
      <c r="BE87" s="3" t="str">
        <f>IF(AB87=1,COUNTIF($AB$28:AB87,1),"")</f>
        <v/>
      </c>
      <c r="BF87" s="3" t="str">
        <f t="shared" si="11"/>
        <v/>
      </c>
      <c r="BG87" s="3" t="str">
        <f>IF(AD87=1,COUNTIF($AD$28:AD87,1),"")</f>
        <v/>
      </c>
      <c r="BH87" s="3" t="str">
        <f>IF(AE87=1,COUNTIF($AE$28:AE87,1),"")</f>
        <v/>
      </c>
      <c r="BI87" s="3" t="str">
        <f>IF(AF87=1,COUNTIF($AF$28:AF87,1),"")</f>
        <v/>
      </c>
      <c r="BJ87" s="3" t="str">
        <f>IF(AG87=1,COUNTIF($AG$28:AG87,1),"")</f>
        <v/>
      </c>
      <c r="BK87" s="3" t="str">
        <f>IF(AH87=1,COUNTIF($AH$28:AH87,1),"")</f>
        <v/>
      </c>
      <c r="BL87" s="3" t="str">
        <f>IF(AI87=1,COUNTIF($AI$28:AI87,1),"")</f>
        <v/>
      </c>
      <c r="BM87" s="3" t="str">
        <f>IF(AJ87=1,COUNTIF($AJ$28:AJ87,1),"")</f>
        <v/>
      </c>
    </row>
    <row r="88" spans="3:65" ht="35.1" customHeight="1" x14ac:dyDescent="0.25">
      <c r="C88" s="14" t="str">
        <f t="shared" si="1"/>
        <v>-</v>
      </c>
      <c r="D88" s="14"/>
      <c r="E88" s="14"/>
      <c r="I88" s="136" t="str">
        <f t="shared" si="3"/>
        <v>-</v>
      </c>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51" t="str">
        <f>IF(OR(W88=1,X88=1,Y88=1,Z88=1,AA88=1,AB88=1,AC88=1,AD88=1,AE88=1,AF88=1),MAX($AM$26:AM86)+1,"")</f>
        <v/>
      </c>
      <c r="AN88" s="39"/>
      <c r="AQ88" s="3">
        <f t="shared" si="4"/>
        <v>0</v>
      </c>
      <c r="AR88" s="3">
        <f t="shared" si="5"/>
        <v>0</v>
      </c>
      <c r="AS88" s="3">
        <f t="shared" si="6"/>
        <v>0</v>
      </c>
      <c r="AT88" s="3">
        <f t="shared" si="7"/>
        <v>0</v>
      </c>
      <c r="AU88" s="3" t="str">
        <f>IF(R88=1,COUNTIF($R$28:R88,1),"")</f>
        <v/>
      </c>
      <c r="AV88" s="3" t="str">
        <f>IF(S88=1,COUNTIF($S$28:S88,1),"")</f>
        <v/>
      </c>
      <c r="AW88" s="3" t="str">
        <f>IF(T88=1,COUNTIF($T$28:T88,1),"")</f>
        <v/>
      </c>
      <c r="AX88" s="3" t="str">
        <f t="shared" si="8"/>
        <v/>
      </c>
      <c r="AY88" s="3" t="str">
        <f>IF(V88=1,COUNTIF($V$28:V88,1),"")</f>
        <v/>
      </c>
      <c r="AZ88" s="3" t="str">
        <f>IF(W88=1,COUNTIF($W$28:W88,1),"")</f>
        <v/>
      </c>
      <c r="BA88" s="3" t="str">
        <f t="shared" si="9"/>
        <v/>
      </c>
      <c r="BB88" s="3" t="str">
        <f>IF(Y88=1,COUNTIF($Y$28:Y88,1),"")</f>
        <v/>
      </c>
      <c r="BC88" s="3" t="str">
        <f t="shared" si="10"/>
        <v/>
      </c>
      <c r="BD88" s="3" t="str">
        <f>IF(AA88=1,COUNTIF($AA$28:AA88,1),"")</f>
        <v/>
      </c>
      <c r="BE88" s="3" t="str">
        <f>IF(AB88=1,COUNTIF($AB$28:AB88,1),"")</f>
        <v/>
      </c>
      <c r="BF88" s="3" t="str">
        <f t="shared" si="11"/>
        <v/>
      </c>
      <c r="BG88" s="3" t="str">
        <f>IF(AD88=1,COUNTIF($AD$28:AD88,1),"")</f>
        <v/>
      </c>
      <c r="BH88" s="3" t="str">
        <f>IF(AE88=1,COUNTIF($AE$28:AE88,1),"")</f>
        <v/>
      </c>
      <c r="BI88" s="3" t="str">
        <f>IF(AF88=1,COUNTIF($AF$28:AF88,1),"")</f>
        <v/>
      </c>
      <c r="BJ88" s="3" t="str">
        <f>IF(AG88=1,COUNTIF($AG$28:AG88,1),"")</f>
        <v/>
      </c>
      <c r="BK88" s="3" t="str">
        <f>IF(AH88=1,COUNTIF($AH$28:AH88,1),"")</f>
        <v/>
      </c>
      <c r="BL88" s="3" t="str">
        <f>IF(AI88=1,COUNTIF($AI$28:AI88,1),"")</f>
        <v/>
      </c>
      <c r="BM88" s="3" t="str">
        <f>IF(AJ88=1,COUNTIF($AJ$28:AJ88,1),"")</f>
        <v/>
      </c>
    </row>
    <row r="89" spans="3:65" ht="35.1" customHeight="1" x14ac:dyDescent="0.25">
      <c r="C89" s="14" t="str">
        <f t="shared" si="1"/>
        <v>-</v>
      </c>
      <c r="D89" s="14"/>
      <c r="E89" s="14"/>
      <c r="I89" s="136" t="str">
        <f t="shared" si="3"/>
        <v>-</v>
      </c>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51" t="str">
        <f>IF(OR(W89=1,X89=1,Y89=1,Z89=1,AA89=1,AB89=1,AC89=1,AD89=1,AE89=1,AF89=1),MAX($AM$26:AM87)+1,"")</f>
        <v/>
      </c>
      <c r="AN89" s="39"/>
      <c r="AQ89" s="3">
        <f t="shared" si="4"/>
        <v>0</v>
      </c>
      <c r="AR89" s="3">
        <f t="shared" si="5"/>
        <v>0</v>
      </c>
      <c r="AS89" s="3">
        <f t="shared" si="6"/>
        <v>0</v>
      </c>
      <c r="AT89" s="3">
        <f t="shared" si="7"/>
        <v>0</v>
      </c>
      <c r="AU89" s="3" t="str">
        <f>IF(R89=1,COUNTIF($R$28:R89,1),"")</f>
        <v/>
      </c>
      <c r="AV89" s="3" t="str">
        <f>IF(S89=1,COUNTIF($S$28:S89,1),"")</f>
        <v/>
      </c>
      <c r="AW89" s="3" t="str">
        <f>IF(T89=1,COUNTIF($T$28:T89,1),"")</f>
        <v/>
      </c>
      <c r="AX89" s="3" t="str">
        <f t="shared" si="8"/>
        <v/>
      </c>
      <c r="AY89" s="3" t="str">
        <f>IF(V89=1,COUNTIF($V$28:V89,1),"")</f>
        <v/>
      </c>
      <c r="AZ89" s="3" t="str">
        <f>IF(W89=1,COUNTIF($W$28:W89,1),"")</f>
        <v/>
      </c>
      <c r="BA89" s="3" t="str">
        <f t="shared" si="9"/>
        <v/>
      </c>
      <c r="BB89" s="3" t="str">
        <f>IF(Y89=1,COUNTIF($Y$28:Y89,1),"")</f>
        <v/>
      </c>
      <c r="BC89" s="3" t="str">
        <f t="shared" si="10"/>
        <v/>
      </c>
      <c r="BD89" s="3" t="str">
        <f>IF(AA89=1,COUNTIF($AA$28:AA89,1),"")</f>
        <v/>
      </c>
      <c r="BE89" s="3" t="str">
        <f>IF(AB89=1,COUNTIF($AB$28:AB89,1),"")</f>
        <v/>
      </c>
      <c r="BF89" s="3" t="str">
        <f t="shared" si="11"/>
        <v/>
      </c>
      <c r="BG89" s="3" t="str">
        <f>IF(AD89=1,COUNTIF($AD$28:AD89,1),"")</f>
        <v/>
      </c>
      <c r="BH89" s="3" t="str">
        <f>IF(AE89=1,COUNTIF($AE$28:AE89,1),"")</f>
        <v/>
      </c>
      <c r="BI89" s="3" t="str">
        <f>IF(AF89=1,COUNTIF($AF$28:AF89,1),"")</f>
        <v/>
      </c>
      <c r="BJ89" s="3" t="str">
        <f>IF(AG89=1,COUNTIF($AG$28:AG89,1),"")</f>
        <v/>
      </c>
      <c r="BK89" s="3" t="str">
        <f>IF(AH89=1,COUNTIF($AH$28:AH89,1),"")</f>
        <v/>
      </c>
      <c r="BL89" s="3" t="str">
        <f>IF(AI89=1,COUNTIF($AI$28:AI89,1),"")</f>
        <v/>
      </c>
      <c r="BM89" s="3" t="str">
        <f>IF(AJ89=1,COUNTIF($AJ$28:AJ89,1),"")</f>
        <v/>
      </c>
    </row>
    <row r="90" spans="3:65" ht="35.1" customHeight="1" x14ac:dyDescent="0.25">
      <c r="C90" s="14" t="str">
        <f t="shared" si="1"/>
        <v>-</v>
      </c>
      <c r="D90" s="14"/>
      <c r="E90" s="14"/>
      <c r="I90" s="136" t="str">
        <f t="shared" si="3"/>
        <v>-</v>
      </c>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51" t="str">
        <f>IF(OR(W90=1,X90=1,Y90=1,Z90=1,AA90=1,AB90=1,AC90=1,AD90=1,AE90=1,AF90=1),MAX($AM$26:AM88)+1,"")</f>
        <v/>
      </c>
      <c r="AN90" s="39"/>
      <c r="AQ90" s="3">
        <f t="shared" si="4"/>
        <v>0</v>
      </c>
      <c r="AR90" s="3">
        <f t="shared" si="5"/>
        <v>0</v>
      </c>
      <c r="AS90" s="3">
        <f t="shared" si="6"/>
        <v>0</v>
      </c>
      <c r="AT90" s="3">
        <f t="shared" si="7"/>
        <v>0</v>
      </c>
      <c r="AU90" s="3" t="str">
        <f>IF(R90=1,COUNTIF($R$28:R90,1),"")</f>
        <v/>
      </c>
      <c r="AV90" s="3" t="str">
        <f>IF(S90=1,COUNTIF($S$28:S90,1),"")</f>
        <v/>
      </c>
      <c r="AW90" s="3" t="str">
        <f>IF(T90=1,COUNTIF($T$28:T90,1),"")</f>
        <v/>
      </c>
      <c r="AX90" s="3" t="str">
        <f t="shared" si="8"/>
        <v/>
      </c>
      <c r="AY90" s="3" t="str">
        <f>IF(V90=1,COUNTIF($V$28:V90,1),"")</f>
        <v/>
      </c>
      <c r="AZ90" s="3" t="str">
        <f>IF(W90=1,COUNTIF($W$28:W90,1),"")</f>
        <v/>
      </c>
      <c r="BA90" s="3" t="str">
        <f t="shared" si="9"/>
        <v/>
      </c>
      <c r="BB90" s="3" t="str">
        <f>IF(Y90=1,COUNTIF($Y$28:Y90,1),"")</f>
        <v/>
      </c>
      <c r="BC90" s="3" t="str">
        <f t="shared" si="10"/>
        <v/>
      </c>
      <c r="BD90" s="3" t="str">
        <f>IF(AA90=1,COUNTIF($AA$28:AA90,1),"")</f>
        <v/>
      </c>
      <c r="BE90" s="3" t="str">
        <f>IF(AB90=1,COUNTIF($AB$28:AB90,1),"")</f>
        <v/>
      </c>
      <c r="BF90" s="3" t="str">
        <f t="shared" si="11"/>
        <v/>
      </c>
      <c r="BG90" s="3" t="str">
        <f>IF(AD90=1,COUNTIF($AD$28:AD90,1),"")</f>
        <v/>
      </c>
      <c r="BH90" s="3" t="str">
        <f>IF(AE90=1,COUNTIF($AE$28:AE90,1),"")</f>
        <v/>
      </c>
      <c r="BI90" s="3" t="str">
        <f>IF(AF90=1,COUNTIF($AF$28:AF90,1),"")</f>
        <v/>
      </c>
      <c r="BJ90" s="3" t="str">
        <f>IF(AG90=1,COUNTIF($AG$28:AG90,1),"")</f>
        <v/>
      </c>
      <c r="BK90" s="3" t="str">
        <f>IF(AH90=1,COUNTIF($AH$28:AH90,1),"")</f>
        <v/>
      </c>
      <c r="BL90" s="3" t="str">
        <f>IF(AI90=1,COUNTIF($AI$28:AI90,1),"")</f>
        <v/>
      </c>
      <c r="BM90" s="3" t="str">
        <f>IF(AJ90=1,COUNTIF($AJ$28:AJ90,1),"")</f>
        <v/>
      </c>
    </row>
    <row r="91" spans="3:65" ht="35.1" customHeight="1" x14ac:dyDescent="0.25">
      <c r="C91" s="14" t="str">
        <f t="shared" si="1"/>
        <v>-</v>
      </c>
      <c r="D91" s="14"/>
      <c r="E91" s="14"/>
      <c r="I91" s="136" t="str">
        <f t="shared" si="3"/>
        <v>-</v>
      </c>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51" t="str">
        <f>IF(OR(W91=1,X91=1,Y91=1,Z91=1,AA91=1,AB91=1,AC91=1,AD91=1,AE91=1,AF91=1),MAX($AM$26:AM89)+1,"")</f>
        <v/>
      </c>
      <c r="AN91" s="39"/>
      <c r="AQ91" s="3">
        <f t="shared" si="4"/>
        <v>0</v>
      </c>
      <c r="AR91" s="3">
        <f t="shared" si="5"/>
        <v>0</v>
      </c>
      <c r="AS91" s="3">
        <f t="shared" si="6"/>
        <v>0</v>
      </c>
      <c r="AT91" s="3">
        <f t="shared" si="7"/>
        <v>0</v>
      </c>
      <c r="AU91" s="3" t="str">
        <f>IF(R91=1,COUNTIF($R$28:R91,1),"")</f>
        <v/>
      </c>
      <c r="AV91" s="3" t="str">
        <f>IF(S91=1,COUNTIF($S$28:S91,1),"")</f>
        <v/>
      </c>
      <c r="AW91" s="3" t="str">
        <f>IF(T91=1,COUNTIF($T$28:T91,1),"")</f>
        <v/>
      </c>
      <c r="AX91" s="3" t="str">
        <f t="shared" si="8"/>
        <v/>
      </c>
      <c r="AY91" s="3" t="str">
        <f>IF(V91=1,COUNTIF($V$28:V91,1),"")</f>
        <v/>
      </c>
      <c r="AZ91" s="3" t="str">
        <f>IF(W91=1,COUNTIF($W$28:W91,1),"")</f>
        <v/>
      </c>
      <c r="BA91" s="3" t="str">
        <f t="shared" si="9"/>
        <v/>
      </c>
      <c r="BB91" s="3" t="str">
        <f>IF(Y91=1,COUNTIF($Y$28:Y91,1),"")</f>
        <v/>
      </c>
      <c r="BC91" s="3" t="str">
        <f t="shared" si="10"/>
        <v/>
      </c>
      <c r="BD91" s="3" t="str">
        <f>IF(AA91=1,COUNTIF($AA$28:AA91,1),"")</f>
        <v/>
      </c>
      <c r="BE91" s="3" t="str">
        <f>IF(AB91=1,COUNTIF($AB$28:AB91,1),"")</f>
        <v/>
      </c>
      <c r="BF91" s="3" t="str">
        <f t="shared" si="11"/>
        <v/>
      </c>
      <c r="BG91" s="3" t="str">
        <f>IF(AD91=1,COUNTIF($AD$28:AD91,1),"")</f>
        <v/>
      </c>
      <c r="BH91" s="3" t="str">
        <f>IF(AE91=1,COUNTIF($AE$28:AE91,1),"")</f>
        <v/>
      </c>
      <c r="BI91" s="3" t="str">
        <f>IF(AF91=1,COUNTIF($AF$28:AF91,1),"")</f>
        <v/>
      </c>
      <c r="BJ91" s="3" t="str">
        <f>IF(AG91=1,COUNTIF($AG$28:AG91,1),"")</f>
        <v/>
      </c>
      <c r="BK91" s="3" t="str">
        <f>IF(AH91=1,COUNTIF($AH$28:AH91,1),"")</f>
        <v/>
      </c>
      <c r="BL91" s="3" t="str">
        <f>IF(AI91=1,COUNTIF($AI$28:AI91,1),"")</f>
        <v/>
      </c>
      <c r="BM91" s="3" t="str">
        <f>IF(AJ91=1,COUNTIF($AJ$28:AJ91,1),"")</f>
        <v/>
      </c>
    </row>
    <row r="92" spans="3:65" ht="35.1" customHeight="1" x14ac:dyDescent="0.25">
      <c r="C92" s="14" t="str">
        <f t="shared" si="1"/>
        <v>-</v>
      </c>
      <c r="D92" s="14"/>
      <c r="E92" s="14"/>
      <c r="I92" s="136" t="str">
        <f t="shared" si="3"/>
        <v>-</v>
      </c>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51" t="str">
        <f>IF(OR(W92=1,X92=1,Y92=1,Z92=1,AA92=1,AB92=1,AC92=1,AD92=1,AE92=1,AF92=1),MAX($AM$26:AM90)+1,"")</f>
        <v/>
      </c>
      <c r="AN92" s="39"/>
      <c r="AQ92" s="3">
        <f t="shared" si="4"/>
        <v>0</v>
      </c>
      <c r="AR92" s="3">
        <f t="shared" si="5"/>
        <v>0</v>
      </c>
      <c r="AS92" s="3">
        <f t="shared" si="6"/>
        <v>0</v>
      </c>
      <c r="AT92" s="3">
        <f t="shared" si="7"/>
        <v>0</v>
      </c>
      <c r="AU92" s="3" t="str">
        <f>IF(R92=1,COUNTIF($R$28:R92,1),"")</f>
        <v/>
      </c>
      <c r="AV92" s="3" t="str">
        <f>IF(S92=1,COUNTIF($S$28:S92,1),"")</f>
        <v/>
      </c>
      <c r="AW92" s="3" t="str">
        <f>IF(T92=1,COUNTIF($T$28:T92,1),"")</f>
        <v/>
      </c>
      <c r="AX92" s="3" t="str">
        <f t="shared" si="8"/>
        <v/>
      </c>
      <c r="AY92" s="3" t="str">
        <f>IF(V92=1,COUNTIF($V$28:V92,1),"")</f>
        <v/>
      </c>
      <c r="AZ92" s="3" t="str">
        <f>IF(W92=1,COUNTIF($W$28:W92,1),"")</f>
        <v/>
      </c>
      <c r="BA92" s="3" t="str">
        <f t="shared" si="9"/>
        <v/>
      </c>
      <c r="BB92" s="3" t="str">
        <f>IF(Y92=1,COUNTIF($Y$28:Y92,1),"")</f>
        <v/>
      </c>
      <c r="BC92" s="3" t="str">
        <f t="shared" si="10"/>
        <v/>
      </c>
      <c r="BD92" s="3" t="str">
        <f>IF(AA92=1,COUNTIF($AA$28:AA92,1),"")</f>
        <v/>
      </c>
      <c r="BE92" s="3" t="str">
        <f>IF(AB92=1,COUNTIF($AB$28:AB92,1),"")</f>
        <v/>
      </c>
      <c r="BF92" s="3" t="str">
        <f t="shared" si="11"/>
        <v/>
      </c>
      <c r="BG92" s="3" t="str">
        <f>IF(AD92=1,COUNTIF($AD$28:AD92,1),"")</f>
        <v/>
      </c>
      <c r="BH92" s="3" t="str">
        <f>IF(AE92=1,COUNTIF($AE$28:AE92,1),"")</f>
        <v/>
      </c>
      <c r="BI92" s="3" t="str">
        <f>IF(AF92=1,COUNTIF($AF$28:AF92,1),"")</f>
        <v/>
      </c>
      <c r="BJ92" s="3" t="str">
        <f>IF(AG92=1,COUNTIF($AG$28:AG92,1),"")</f>
        <v/>
      </c>
      <c r="BK92" s="3" t="str">
        <f>IF(AH92=1,COUNTIF($AH$28:AH92,1),"")</f>
        <v/>
      </c>
      <c r="BL92" s="3" t="str">
        <f>IF(AI92=1,COUNTIF($AI$28:AI92,1),"")</f>
        <v/>
      </c>
      <c r="BM92" s="3" t="str">
        <f>IF(AJ92=1,COUNTIF($AJ$28:AJ92,1),"")</f>
        <v/>
      </c>
    </row>
    <row r="93" spans="3:65" ht="35.1" customHeight="1" x14ac:dyDescent="0.25">
      <c r="C93" s="14" t="str">
        <f t="shared" ref="C93:C153" si="14">CONCATENATE(F93,"-",G93)</f>
        <v>-</v>
      </c>
      <c r="D93" s="14"/>
      <c r="E93" s="14"/>
      <c r="I93" s="136" t="str">
        <f t="shared" ref="I93:I153" si="15">IF(AND(J93=0,K93=0),
"-",
TEXT(J93,"0.00")&amp;" - "&amp;TEXT(K93,"0.00")&amp;" m")</f>
        <v>-</v>
      </c>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51" t="str">
        <f>IF(OR(W93=1,X93=1,Y93=1,Z93=1,AA93=1,AB93=1,AC93=1,AD93=1,AE93=1,AF93=1),MAX($AM$26:AM91)+1,"")</f>
        <v/>
      </c>
      <c r="AN93" s="39"/>
      <c r="AQ93" s="3">
        <f t="shared" ref="AQ93:AQ156" si="16">IF(SUM(M93,N93,O93,P93,Q93,R93,AI93)&gt;0,1,0)</f>
        <v>0</v>
      </c>
      <c r="AR93" s="3">
        <f t="shared" ref="AR93:AR156" si="17">IF(SUM(W93,X93,Y93,Z93,AA93,AB93,AC93,AD93,AE93,AF93)&gt;0,1,0)</f>
        <v>0</v>
      </c>
      <c r="AS93" s="3">
        <f t="shared" ref="AS93:AS156" si="18">IF(SUM(U93,V93,AJ93)&gt;0,1,0)</f>
        <v>0</v>
      </c>
      <c r="AT93" s="3">
        <f t="shared" ref="AT93:AT156" si="19">IF(SUM(S93,T93,AG93,AH93)&gt;0,1,0)</f>
        <v>0</v>
      </c>
      <c r="AU93" s="3" t="str">
        <f>IF(R93=1,COUNTIF($R$28:R93,1),"")</f>
        <v/>
      </c>
      <c r="AV93" s="3" t="str">
        <f>IF(S93=1,COUNTIF($S$28:S93,1),"")</f>
        <v/>
      </c>
      <c r="AW93" s="3" t="str">
        <f>IF(T93=1,COUNTIF($T$28:T93,1),"")</f>
        <v/>
      </c>
      <c r="AX93" s="3" t="str">
        <f t="shared" ref="AX93:AX156" si="20">IF(COUNTIF(M93:AJ93,1)&gt;0,H93,"")</f>
        <v/>
      </c>
      <c r="AY93" s="3" t="str">
        <f>IF(V93=1,COUNTIF($V$28:V93,1),"")</f>
        <v/>
      </c>
      <c r="AZ93" s="3" t="str">
        <f>IF(W93=1,COUNTIF($W$28:W93,1),"")</f>
        <v/>
      </c>
      <c r="BA93" s="3" t="str">
        <f t="shared" ref="BA93:BA156" si="21">IF(OR(E93="CS",J93="",K93="",AND(J93=0,K93=0)),"",ROUND((J93+K93)/2,2))</f>
        <v/>
      </c>
      <c r="BB93" s="3" t="str">
        <f>IF(Y93=1,COUNTIF($Y$28:Y93,1),"")</f>
        <v/>
      </c>
      <c r="BC93" s="3" t="str">
        <f t="shared" ref="BC93:BC156" si="22">IF(OR(E93="CS",J93="",K93="",AND(J93=0,K93=0)),"",I93)</f>
        <v/>
      </c>
      <c r="BD93" s="3" t="str">
        <f>IF(AA93=1,COUNTIF($AA$28:AA93,1),"")</f>
        <v/>
      </c>
      <c r="BE93" s="3" t="str">
        <f>IF(AB93=1,COUNTIF($AB$28:AB93,1),"")</f>
        <v/>
      </c>
      <c r="BF93" s="3" t="str">
        <f t="shared" ref="BF93:BF156" si="23">IF(COUNTIF(M93:AJ93,1)&gt;0,C93,"")</f>
        <v/>
      </c>
      <c r="BG93" s="3" t="str">
        <f>IF(AD93=1,COUNTIF($AD$28:AD93,1),"")</f>
        <v/>
      </c>
      <c r="BH93" s="3" t="str">
        <f>IF(AE93=1,COUNTIF($AE$28:AE93,1),"")</f>
        <v/>
      </c>
      <c r="BI93" s="3" t="str">
        <f>IF(AF93=1,COUNTIF($AF$28:AF93,1),"")</f>
        <v/>
      </c>
      <c r="BJ93" s="3" t="str">
        <f>IF(AG93=1,COUNTIF($AG$28:AG93,1),"")</f>
        <v/>
      </c>
      <c r="BK93" s="3" t="str">
        <f>IF(AH93=1,COUNTIF($AH$28:AH93,1),"")</f>
        <v/>
      </c>
      <c r="BL93" s="3" t="str">
        <f>IF(AI93=1,COUNTIF($AI$28:AI93,1),"")</f>
        <v/>
      </c>
      <c r="BM93" s="3" t="str">
        <f>IF(AJ93=1,COUNTIF($AJ$28:AJ93,1),"")</f>
        <v/>
      </c>
    </row>
    <row r="94" spans="3:65" ht="35.1" customHeight="1" x14ac:dyDescent="0.25">
      <c r="C94" s="14" t="str">
        <f t="shared" si="14"/>
        <v>-</v>
      </c>
      <c r="D94" s="14"/>
      <c r="E94" s="14"/>
      <c r="I94" s="136" t="str">
        <f t="shared" si="15"/>
        <v>-</v>
      </c>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51" t="str">
        <f>IF(OR(W94=1,X94=1,Y94=1,Z94=1,AA94=1,AB94=1,AC94=1,AD94=1,AE94=1,AF94=1),MAX($AM$26:AM92)+1,"")</f>
        <v/>
      </c>
      <c r="AN94" s="39"/>
      <c r="AQ94" s="3">
        <f t="shared" si="16"/>
        <v>0</v>
      </c>
      <c r="AR94" s="3">
        <f t="shared" si="17"/>
        <v>0</v>
      </c>
      <c r="AS94" s="3">
        <f t="shared" si="18"/>
        <v>0</v>
      </c>
      <c r="AT94" s="3">
        <f t="shared" si="19"/>
        <v>0</v>
      </c>
      <c r="AU94" s="3" t="str">
        <f>IF(R94=1,COUNTIF($R$28:R94,1),"")</f>
        <v/>
      </c>
      <c r="AV94" s="3" t="str">
        <f>IF(S94=1,COUNTIF($S$28:S94,1),"")</f>
        <v/>
      </c>
      <c r="AW94" s="3" t="str">
        <f>IF(T94=1,COUNTIF($T$28:T94,1),"")</f>
        <v/>
      </c>
      <c r="AX94" s="3" t="str">
        <f t="shared" si="20"/>
        <v/>
      </c>
      <c r="AY94" s="3" t="str">
        <f>IF(V94=1,COUNTIF($V$28:V94,1),"")</f>
        <v/>
      </c>
      <c r="AZ94" s="3" t="str">
        <f>IF(W94=1,COUNTIF($W$28:W94,1),"")</f>
        <v/>
      </c>
      <c r="BA94" s="3" t="str">
        <f t="shared" si="21"/>
        <v/>
      </c>
      <c r="BB94" s="3" t="str">
        <f>IF(Y94=1,COUNTIF($Y$28:Y94,1),"")</f>
        <v/>
      </c>
      <c r="BC94" s="3" t="str">
        <f t="shared" si="22"/>
        <v/>
      </c>
      <c r="BD94" s="3" t="str">
        <f>IF(AA94=1,COUNTIF($AA$28:AA94,1),"")</f>
        <v/>
      </c>
      <c r="BE94" s="3" t="str">
        <f>IF(AB94=1,COUNTIF($AB$28:AB94,1),"")</f>
        <v/>
      </c>
      <c r="BF94" s="3" t="str">
        <f t="shared" si="23"/>
        <v/>
      </c>
      <c r="BG94" s="3" t="str">
        <f>IF(AD94=1,COUNTIF($AD$28:AD94,1),"")</f>
        <v/>
      </c>
      <c r="BH94" s="3" t="str">
        <f>IF(AE94=1,COUNTIF($AE$28:AE94,1),"")</f>
        <v/>
      </c>
      <c r="BI94" s="3" t="str">
        <f>IF(AF94=1,COUNTIF($AF$28:AF94,1),"")</f>
        <v/>
      </c>
      <c r="BJ94" s="3" t="str">
        <f>IF(AG94=1,COUNTIF($AG$28:AG94,1),"")</f>
        <v/>
      </c>
      <c r="BK94" s="3" t="str">
        <f>IF(AH94=1,COUNTIF($AH$28:AH94,1),"")</f>
        <v/>
      </c>
      <c r="BL94" s="3" t="str">
        <f>IF(AI94=1,COUNTIF($AI$28:AI94,1),"")</f>
        <v/>
      </c>
      <c r="BM94" s="3" t="str">
        <f>IF(AJ94=1,COUNTIF($AJ$28:AJ94,1),"")</f>
        <v/>
      </c>
    </row>
    <row r="95" spans="3:65" ht="35.1" customHeight="1" x14ac:dyDescent="0.25">
      <c r="C95" s="14" t="str">
        <f t="shared" si="14"/>
        <v>-</v>
      </c>
      <c r="D95" s="14"/>
      <c r="E95" s="14"/>
      <c r="I95" s="136" t="str">
        <f t="shared" si="15"/>
        <v>-</v>
      </c>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51" t="str">
        <f>IF(OR(W95=1,X95=1,Y95=1,Z95=1,AA95=1,AB95=1,AC95=1,AD95=1,AE95=1,AF95=1),MAX($AM$26:AM93)+1,"")</f>
        <v/>
      </c>
      <c r="AN95" s="39"/>
      <c r="AQ95" s="3">
        <f t="shared" si="16"/>
        <v>0</v>
      </c>
      <c r="AR95" s="3">
        <f t="shared" si="17"/>
        <v>0</v>
      </c>
      <c r="AS95" s="3">
        <f t="shared" si="18"/>
        <v>0</v>
      </c>
      <c r="AT95" s="3">
        <f t="shared" si="19"/>
        <v>0</v>
      </c>
      <c r="AU95" s="3" t="str">
        <f>IF(R95=1,COUNTIF($R$28:R95,1),"")</f>
        <v/>
      </c>
      <c r="AV95" s="3" t="str">
        <f>IF(S95=1,COUNTIF($S$28:S95,1),"")</f>
        <v/>
      </c>
      <c r="AW95" s="3" t="str">
        <f>IF(T95=1,COUNTIF($T$28:T95,1),"")</f>
        <v/>
      </c>
      <c r="AX95" s="3" t="str">
        <f t="shared" si="20"/>
        <v/>
      </c>
      <c r="AY95" s="3" t="str">
        <f>IF(V95=1,COUNTIF($V$28:V95,1),"")</f>
        <v/>
      </c>
      <c r="AZ95" s="3" t="str">
        <f>IF(W95=1,COUNTIF($W$28:W95,1),"")</f>
        <v/>
      </c>
      <c r="BA95" s="3" t="str">
        <f t="shared" si="21"/>
        <v/>
      </c>
      <c r="BB95" s="3" t="str">
        <f>IF(Y95=1,COUNTIF($Y$28:Y95,1),"")</f>
        <v/>
      </c>
      <c r="BC95" s="3" t="str">
        <f t="shared" si="22"/>
        <v/>
      </c>
      <c r="BD95" s="3" t="str">
        <f>IF(AA95=1,COUNTIF($AA$28:AA95,1),"")</f>
        <v/>
      </c>
      <c r="BE95" s="3" t="str">
        <f>IF(AB95=1,COUNTIF($AB$28:AB95,1),"")</f>
        <v/>
      </c>
      <c r="BF95" s="3" t="str">
        <f t="shared" si="23"/>
        <v/>
      </c>
      <c r="BG95" s="3" t="str">
        <f>IF(AD95=1,COUNTIF($AD$28:AD95,1),"")</f>
        <v/>
      </c>
      <c r="BH95" s="3" t="str">
        <f>IF(AE95=1,COUNTIF($AE$28:AE95,1),"")</f>
        <v/>
      </c>
      <c r="BI95" s="3" t="str">
        <f>IF(AF95=1,COUNTIF($AF$28:AF95,1),"")</f>
        <v/>
      </c>
      <c r="BJ95" s="3" t="str">
        <f>IF(AG95=1,COUNTIF($AG$28:AG95,1),"")</f>
        <v/>
      </c>
      <c r="BK95" s="3" t="str">
        <f>IF(AH95=1,COUNTIF($AH$28:AH95,1),"")</f>
        <v/>
      </c>
      <c r="BL95" s="3" t="str">
        <f>IF(AI95=1,COUNTIF($AI$28:AI95,1),"")</f>
        <v/>
      </c>
      <c r="BM95" s="3" t="str">
        <f>IF(AJ95=1,COUNTIF($AJ$28:AJ95,1),"")</f>
        <v/>
      </c>
    </row>
    <row r="96" spans="3:65" ht="35.1" customHeight="1" x14ac:dyDescent="0.25">
      <c r="C96" s="14" t="str">
        <f t="shared" si="14"/>
        <v>-</v>
      </c>
      <c r="D96" s="14"/>
      <c r="E96" s="14"/>
      <c r="I96" s="136" t="str">
        <f t="shared" si="15"/>
        <v>-</v>
      </c>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51" t="str">
        <f>IF(OR(W96=1,X96=1,Y96=1,Z96=1,AA96=1,AB96=1,AC96=1,AD96=1,AE96=1,AF96=1),MAX($AM$26:AM94)+1,"")</f>
        <v/>
      </c>
      <c r="AN96" s="39"/>
      <c r="AQ96" s="3">
        <f t="shared" si="16"/>
        <v>0</v>
      </c>
      <c r="AR96" s="3">
        <f t="shared" si="17"/>
        <v>0</v>
      </c>
      <c r="AS96" s="3">
        <f t="shared" si="18"/>
        <v>0</v>
      </c>
      <c r="AT96" s="3">
        <f t="shared" si="19"/>
        <v>0</v>
      </c>
      <c r="AU96" s="3" t="str">
        <f>IF(R96=1,COUNTIF($R$28:R96,1),"")</f>
        <v/>
      </c>
      <c r="AV96" s="3" t="str">
        <f>IF(S96=1,COUNTIF($S$28:S96,1),"")</f>
        <v/>
      </c>
      <c r="AW96" s="3" t="str">
        <f>IF(T96=1,COUNTIF($T$28:T96,1),"")</f>
        <v/>
      </c>
      <c r="AX96" s="3" t="str">
        <f t="shared" si="20"/>
        <v/>
      </c>
      <c r="AY96" s="3" t="str">
        <f>IF(V96=1,COUNTIF($V$28:V96,1),"")</f>
        <v/>
      </c>
      <c r="AZ96" s="3" t="str">
        <f>IF(W96=1,COUNTIF($W$28:W96,1),"")</f>
        <v/>
      </c>
      <c r="BA96" s="3" t="str">
        <f t="shared" si="21"/>
        <v/>
      </c>
      <c r="BB96" s="3" t="str">
        <f>IF(Y96=1,COUNTIF($Y$28:Y96,1),"")</f>
        <v/>
      </c>
      <c r="BC96" s="3" t="str">
        <f t="shared" si="22"/>
        <v/>
      </c>
      <c r="BD96" s="3" t="str">
        <f>IF(AA96=1,COUNTIF($AA$28:AA96,1),"")</f>
        <v/>
      </c>
      <c r="BE96" s="3" t="str">
        <f>IF(AB96=1,COUNTIF($AB$28:AB96,1),"")</f>
        <v/>
      </c>
      <c r="BF96" s="3" t="str">
        <f t="shared" si="23"/>
        <v/>
      </c>
      <c r="BG96" s="3" t="str">
        <f>IF(AD96=1,COUNTIF($AD$28:AD96,1),"")</f>
        <v/>
      </c>
      <c r="BH96" s="3" t="str">
        <f>IF(AE96=1,COUNTIF($AE$28:AE96,1),"")</f>
        <v/>
      </c>
      <c r="BI96" s="3" t="str">
        <f>IF(AF96=1,COUNTIF($AF$28:AF96,1),"")</f>
        <v/>
      </c>
      <c r="BJ96" s="3" t="str">
        <f>IF(AG96=1,COUNTIF($AG$28:AG96,1),"")</f>
        <v/>
      </c>
      <c r="BK96" s="3" t="str">
        <f>IF(AH96=1,COUNTIF($AH$28:AH96,1),"")</f>
        <v/>
      </c>
      <c r="BL96" s="3" t="str">
        <f>IF(AI96=1,COUNTIF($AI$28:AI96,1),"")</f>
        <v/>
      </c>
      <c r="BM96" s="3" t="str">
        <f>IF(AJ96=1,COUNTIF($AJ$28:AJ96,1),"")</f>
        <v/>
      </c>
    </row>
    <row r="97" spans="3:65" ht="35.1" customHeight="1" x14ac:dyDescent="0.25">
      <c r="C97" s="14" t="str">
        <f t="shared" si="14"/>
        <v>-</v>
      </c>
      <c r="D97" s="14"/>
      <c r="E97" s="14"/>
      <c r="I97" s="136" t="str">
        <f t="shared" si="15"/>
        <v>-</v>
      </c>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51" t="str">
        <f>IF(OR(W97=1,X97=1,Y97=1,Z97=1,AA97=1,AB97=1,AC97=1,AD97=1,AE97=1,AF97=1),MAX($AM$26:AM95)+1,"")</f>
        <v/>
      </c>
      <c r="AN97" s="39"/>
      <c r="AQ97" s="3">
        <f t="shared" si="16"/>
        <v>0</v>
      </c>
      <c r="AR97" s="3">
        <f t="shared" si="17"/>
        <v>0</v>
      </c>
      <c r="AS97" s="3">
        <f t="shared" si="18"/>
        <v>0</v>
      </c>
      <c r="AT97" s="3">
        <f t="shared" si="19"/>
        <v>0</v>
      </c>
      <c r="AU97" s="3" t="str">
        <f>IF(R97=1,COUNTIF($R$28:R97,1),"")</f>
        <v/>
      </c>
      <c r="AV97" s="3" t="str">
        <f>IF(S97=1,COUNTIF($S$28:S97,1),"")</f>
        <v/>
      </c>
      <c r="AW97" s="3" t="str">
        <f>IF(T97=1,COUNTIF($T$28:T97,1),"")</f>
        <v/>
      </c>
      <c r="AX97" s="3" t="str">
        <f t="shared" si="20"/>
        <v/>
      </c>
      <c r="AY97" s="3" t="str">
        <f>IF(V97=1,COUNTIF($V$28:V97,1),"")</f>
        <v/>
      </c>
      <c r="AZ97" s="3" t="str">
        <f>IF(W97=1,COUNTIF($W$28:W97,1),"")</f>
        <v/>
      </c>
      <c r="BA97" s="3" t="str">
        <f t="shared" si="21"/>
        <v/>
      </c>
      <c r="BB97" s="3" t="str">
        <f>IF(Y97=1,COUNTIF($Y$28:Y97,1),"")</f>
        <v/>
      </c>
      <c r="BC97" s="3" t="str">
        <f t="shared" si="22"/>
        <v/>
      </c>
      <c r="BD97" s="3" t="str">
        <f>IF(AA97=1,COUNTIF($AA$28:AA97,1),"")</f>
        <v/>
      </c>
      <c r="BE97" s="3" t="str">
        <f>IF(AB97=1,COUNTIF($AB$28:AB97,1),"")</f>
        <v/>
      </c>
      <c r="BF97" s="3" t="str">
        <f t="shared" si="23"/>
        <v/>
      </c>
      <c r="BG97" s="3" t="str">
        <f>IF(AD97=1,COUNTIF($AD$28:AD97,1),"")</f>
        <v/>
      </c>
      <c r="BH97" s="3" t="str">
        <f>IF(AE97=1,COUNTIF($AE$28:AE97,1),"")</f>
        <v/>
      </c>
      <c r="BI97" s="3" t="str">
        <f>IF(AF97=1,COUNTIF($AF$28:AF97,1),"")</f>
        <v/>
      </c>
      <c r="BJ97" s="3" t="str">
        <f>IF(AG97=1,COUNTIF($AG$28:AG97,1),"")</f>
        <v/>
      </c>
      <c r="BK97" s="3" t="str">
        <f>IF(AH97=1,COUNTIF($AH$28:AH97,1),"")</f>
        <v/>
      </c>
      <c r="BL97" s="3" t="str">
        <f>IF(AI97=1,COUNTIF($AI$28:AI97,1),"")</f>
        <v/>
      </c>
      <c r="BM97" s="3" t="str">
        <f>IF(AJ97=1,COUNTIF($AJ$28:AJ97,1),"")</f>
        <v/>
      </c>
    </row>
    <row r="98" spans="3:65" ht="35.1" customHeight="1" x14ac:dyDescent="0.25">
      <c r="C98" s="14" t="str">
        <f t="shared" si="14"/>
        <v>-</v>
      </c>
      <c r="D98" s="14"/>
      <c r="E98" s="14"/>
      <c r="I98" s="136" t="str">
        <f t="shared" si="15"/>
        <v>-</v>
      </c>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51" t="str">
        <f>IF(OR(W98=1,X98=1,Y98=1,Z98=1,AA98=1,AB98=1,AC98=1,AD98=1,AE98=1,AF98=1),MAX($AM$26:AM96)+1,"")</f>
        <v/>
      </c>
      <c r="AN98" s="39"/>
      <c r="AQ98" s="3">
        <f t="shared" si="16"/>
        <v>0</v>
      </c>
      <c r="AR98" s="3">
        <f t="shared" si="17"/>
        <v>0</v>
      </c>
      <c r="AS98" s="3">
        <f t="shared" si="18"/>
        <v>0</v>
      </c>
      <c r="AT98" s="3">
        <f t="shared" si="19"/>
        <v>0</v>
      </c>
      <c r="AU98" s="3" t="str">
        <f>IF(R98=1,COUNTIF($R$28:R98,1),"")</f>
        <v/>
      </c>
      <c r="AV98" s="3" t="str">
        <f>IF(S98=1,COUNTIF($S$28:S98,1),"")</f>
        <v/>
      </c>
      <c r="AW98" s="3" t="str">
        <f>IF(T98=1,COUNTIF($T$28:T98,1),"")</f>
        <v/>
      </c>
      <c r="AX98" s="3" t="str">
        <f t="shared" si="20"/>
        <v/>
      </c>
      <c r="AY98" s="3" t="str">
        <f>IF(V98=1,COUNTIF($V$28:V98,1),"")</f>
        <v/>
      </c>
      <c r="AZ98" s="3" t="str">
        <f>IF(W98=1,COUNTIF($W$28:W98,1),"")</f>
        <v/>
      </c>
      <c r="BA98" s="3" t="str">
        <f t="shared" si="21"/>
        <v/>
      </c>
      <c r="BB98" s="3" t="str">
        <f>IF(Y98=1,COUNTIF($Y$28:Y98,1),"")</f>
        <v/>
      </c>
      <c r="BC98" s="3" t="str">
        <f t="shared" si="22"/>
        <v/>
      </c>
      <c r="BD98" s="3" t="str">
        <f>IF(AA98=1,COUNTIF($AA$28:AA98,1),"")</f>
        <v/>
      </c>
      <c r="BE98" s="3" t="str">
        <f>IF(AB98=1,COUNTIF($AB$28:AB98,1),"")</f>
        <v/>
      </c>
      <c r="BF98" s="3" t="str">
        <f t="shared" si="23"/>
        <v/>
      </c>
      <c r="BG98" s="3" t="str">
        <f>IF(AD98=1,COUNTIF($AD$28:AD98,1),"")</f>
        <v/>
      </c>
      <c r="BH98" s="3" t="str">
        <f>IF(AE98=1,COUNTIF($AE$28:AE98,1),"")</f>
        <v/>
      </c>
      <c r="BI98" s="3" t="str">
        <f>IF(AF98=1,COUNTIF($AF$28:AF98,1),"")</f>
        <v/>
      </c>
      <c r="BJ98" s="3" t="str">
        <f>IF(AG98=1,COUNTIF($AG$28:AG98,1),"")</f>
        <v/>
      </c>
      <c r="BK98" s="3" t="str">
        <f>IF(AH98=1,COUNTIF($AH$28:AH98,1),"")</f>
        <v/>
      </c>
      <c r="BL98" s="3" t="str">
        <f>IF(AI98=1,COUNTIF($AI$28:AI98,1),"")</f>
        <v/>
      </c>
      <c r="BM98" s="3" t="str">
        <f>IF(AJ98=1,COUNTIF($AJ$28:AJ98,1),"")</f>
        <v/>
      </c>
    </row>
    <row r="99" spans="3:65" ht="35.1" customHeight="1" x14ac:dyDescent="0.25">
      <c r="C99" s="14" t="str">
        <f t="shared" si="14"/>
        <v>-</v>
      </c>
      <c r="D99" s="14"/>
      <c r="E99" s="14"/>
      <c r="I99" s="136" t="str">
        <f t="shared" si="15"/>
        <v>-</v>
      </c>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51" t="str">
        <f>IF(OR(W99=1,X99=1,Y99=1,Z99=1,AA99=1,AB99=1,AC99=1,AD99=1,AE99=1,AF99=1),MAX($AM$26:AM97)+1,"")</f>
        <v/>
      </c>
      <c r="AN99" s="39"/>
      <c r="AQ99" s="3">
        <f t="shared" si="16"/>
        <v>0</v>
      </c>
      <c r="AR99" s="3">
        <f t="shared" si="17"/>
        <v>0</v>
      </c>
      <c r="AS99" s="3">
        <f t="shared" si="18"/>
        <v>0</v>
      </c>
      <c r="AT99" s="3">
        <f t="shared" si="19"/>
        <v>0</v>
      </c>
      <c r="AU99" s="3" t="str">
        <f>IF(R99=1,COUNTIF($R$28:R99,1),"")</f>
        <v/>
      </c>
      <c r="AV99" s="3" t="str">
        <f>IF(S99=1,COUNTIF($S$28:S99,1),"")</f>
        <v/>
      </c>
      <c r="AW99" s="3" t="str">
        <f>IF(T99=1,COUNTIF($T$28:T99,1),"")</f>
        <v/>
      </c>
      <c r="AX99" s="3" t="str">
        <f t="shared" si="20"/>
        <v/>
      </c>
      <c r="AY99" s="3" t="str">
        <f>IF(V99=1,COUNTIF($V$28:V99,1),"")</f>
        <v/>
      </c>
      <c r="AZ99" s="3" t="str">
        <f>IF(W99=1,COUNTIF($W$28:W99,1),"")</f>
        <v/>
      </c>
      <c r="BA99" s="3" t="str">
        <f t="shared" si="21"/>
        <v/>
      </c>
      <c r="BB99" s="3" t="str">
        <f>IF(Y99=1,COUNTIF($Y$28:Y99,1),"")</f>
        <v/>
      </c>
      <c r="BC99" s="3" t="str">
        <f t="shared" si="22"/>
        <v/>
      </c>
      <c r="BD99" s="3" t="str">
        <f>IF(AA99=1,COUNTIF($AA$28:AA99,1),"")</f>
        <v/>
      </c>
      <c r="BE99" s="3" t="str">
        <f>IF(AB99=1,COUNTIF($AB$28:AB99,1),"")</f>
        <v/>
      </c>
      <c r="BF99" s="3" t="str">
        <f t="shared" si="23"/>
        <v/>
      </c>
      <c r="BG99" s="3" t="str">
        <f>IF(AD99=1,COUNTIF($AD$28:AD99,1),"")</f>
        <v/>
      </c>
      <c r="BH99" s="3" t="str">
        <f>IF(AE99=1,COUNTIF($AE$28:AE99,1),"")</f>
        <v/>
      </c>
      <c r="BI99" s="3" t="str">
        <f>IF(AF99=1,COUNTIF($AF$28:AF99,1),"")</f>
        <v/>
      </c>
      <c r="BJ99" s="3" t="str">
        <f>IF(AG99=1,COUNTIF($AG$28:AG99,1),"")</f>
        <v/>
      </c>
      <c r="BK99" s="3" t="str">
        <f>IF(AH99=1,COUNTIF($AH$28:AH99,1),"")</f>
        <v/>
      </c>
      <c r="BL99" s="3" t="str">
        <f>IF(AI99=1,COUNTIF($AI$28:AI99,1),"")</f>
        <v/>
      </c>
      <c r="BM99" s="3" t="str">
        <f>IF(AJ99=1,COUNTIF($AJ$28:AJ99,1),"")</f>
        <v/>
      </c>
    </row>
    <row r="100" spans="3:65" ht="35.1" customHeight="1" x14ac:dyDescent="0.25">
      <c r="C100" s="14" t="str">
        <f t="shared" si="14"/>
        <v>-</v>
      </c>
      <c r="D100" s="14"/>
      <c r="E100" s="14"/>
      <c r="I100" s="136" t="str">
        <f t="shared" si="15"/>
        <v>-</v>
      </c>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51" t="str">
        <f>IF(OR(W100=1,X100=1,Y100=1,Z100=1,AA100=1,AB100=1,AC100=1,AD100=1,AE100=1,AF100=1),MAX($AM$26:AM98)+1,"")</f>
        <v/>
      </c>
      <c r="AN100" s="39"/>
      <c r="AQ100" s="3">
        <f t="shared" si="16"/>
        <v>0</v>
      </c>
      <c r="AR100" s="3">
        <f t="shared" si="17"/>
        <v>0</v>
      </c>
      <c r="AS100" s="3">
        <f t="shared" si="18"/>
        <v>0</v>
      </c>
      <c r="AT100" s="3">
        <f t="shared" si="19"/>
        <v>0</v>
      </c>
      <c r="AU100" s="3" t="str">
        <f>IF(R100=1,COUNTIF($R$28:R100,1),"")</f>
        <v/>
      </c>
      <c r="AV100" s="3" t="str">
        <f>IF(S100=1,COUNTIF($S$28:S100,1),"")</f>
        <v/>
      </c>
      <c r="AW100" s="3" t="str">
        <f>IF(T100=1,COUNTIF($T$28:T100,1),"")</f>
        <v/>
      </c>
      <c r="AX100" s="3" t="str">
        <f t="shared" si="20"/>
        <v/>
      </c>
      <c r="AY100" s="3" t="str">
        <f>IF(V100=1,COUNTIF($V$28:V100,1),"")</f>
        <v/>
      </c>
      <c r="AZ100" s="3" t="str">
        <f>IF(W100=1,COUNTIF($W$28:W100,1),"")</f>
        <v/>
      </c>
      <c r="BA100" s="3" t="str">
        <f t="shared" si="21"/>
        <v/>
      </c>
      <c r="BB100" s="3" t="str">
        <f>IF(Y100=1,COUNTIF($Y$28:Y100,1),"")</f>
        <v/>
      </c>
      <c r="BC100" s="3" t="str">
        <f t="shared" si="22"/>
        <v/>
      </c>
      <c r="BD100" s="3" t="str">
        <f>IF(AA100=1,COUNTIF($AA$28:AA100,1),"")</f>
        <v/>
      </c>
      <c r="BE100" s="3" t="str">
        <f>IF(AB100=1,COUNTIF($AB$28:AB100,1),"")</f>
        <v/>
      </c>
      <c r="BF100" s="3" t="str">
        <f t="shared" si="23"/>
        <v/>
      </c>
      <c r="BG100" s="3" t="str">
        <f>IF(AD100=1,COUNTIF($AD$28:AD100,1),"")</f>
        <v/>
      </c>
      <c r="BH100" s="3" t="str">
        <f>IF(AE100=1,COUNTIF($AE$28:AE100,1),"")</f>
        <v/>
      </c>
      <c r="BI100" s="3" t="str">
        <f>IF(AF100=1,COUNTIF($AF$28:AF100,1),"")</f>
        <v/>
      </c>
      <c r="BJ100" s="3" t="str">
        <f>IF(AG100=1,COUNTIF($AG$28:AG100,1),"")</f>
        <v/>
      </c>
      <c r="BK100" s="3" t="str">
        <f>IF(AH100=1,COUNTIF($AH$28:AH100,1),"")</f>
        <v/>
      </c>
      <c r="BL100" s="3" t="str">
        <f>IF(AI100=1,COUNTIF($AI$28:AI100,1),"")</f>
        <v/>
      </c>
      <c r="BM100" s="3" t="str">
        <f>IF(AJ100=1,COUNTIF($AJ$28:AJ100,1),"")</f>
        <v/>
      </c>
    </row>
    <row r="101" spans="3:65" ht="35.1" customHeight="1" x14ac:dyDescent="0.25">
      <c r="C101" s="14" t="str">
        <f t="shared" si="14"/>
        <v>-</v>
      </c>
      <c r="D101" s="14"/>
      <c r="E101" s="14"/>
      <c r="I101" s="136" t="str">
        <f t="shared" si="15"/>
        <v>-</v>
      </c>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51" t="str">
        <f>IF(OR(W101=1,X101=1,Y101=1,Z101=1,AA101=1,AB101=1,AC101=1,AD101=1,AE101=1,AF101=1),MAX($AM$26:AM99)+1,"")</f>
        <v/>
      </c>
      <c r="AN101" s="39"/>
      <c r="AQ101" s="3">
        <f t="shared" si="16"/>
        <v>0</v>
      </c>
      <c r="AR101" s="3">
        <f t="shared" si="17"/>
        <v>0</v>
      </c>
      <c r="AS101" s="3">
        <f t="shared" si="18"/>
        <v>0</v>
      </c>
      <c r="AT101" s="3">
        <f t="shared" si="19"/>
        <v>0</v>
      </c>
      <c r="AU101" s="3" t="str">
        <f>IF(R101=1,COUNTIF($R$28:R101,1),"")</f>
        <v/>
      </c>
      <c r="AV101" s="3" t="str">
        <f>IF(S101=1,COUNTIF($S$28:S101,1),"")</f>
        <v/>
      </c>
      <c r="AW101" s="3" t="str">
        <f>IF(T101=1,COUNTIF($T$28:T101,1),"")</f>
        <v/>
      </c>
      <c r="AX101" s="3" t="str">
        <f t="shared" si="20"/>
        <v/>
      </c>
      <c r="AY101" s="3" t="str">
        <f>IF(V101=1,COUNTIF($V$28:V101,1),"")</f>
        <v/>
      </c>
      <c r="AZ101" s="3" t="str">
        <f>IF(W101=1,COUNTIF($W$28:W101,1),"")</f>
        <v/>
      </c>
      <c r="BA101" s="3" t="str">
        <f t="shared" si="21"/>
        <v/>
      </c>
      <c r="BB101" s="3" t="str">
        <f>IF(Y101=1,COUNTIF($Y$28:Y101,1),"")</f>
        <v/>
      </c>
      <c r="BC101" s="3" t="str">
        <f t="shared" si="22"/>
        <v/>
      </c>
      <c r="BD101" s="3" t="str">
        <f>IF(AA101=1,COUNTIF($AA$28:AA101,1),"")</f>
        <v/>
      </c>
      <c r="BE101" s="3" t="str">
        <f>IF(AB101=1,COUNTIF($AB$28:AB101,1),"")</f>
        <v/>
      </c>
      <c r="BF101" s="3" t="str">
        <f t="shared" si="23"/>
        <v/>
      </c>
      <c r="BG101" s="3" t="str">
        <f>IF(AD101=1,COUNTIF($AD$28:AD101,1),"")</f>
        <v/>
      </c>
      <c r="BH101" s="3" t="str">
        <f>IF(AE101=1,COUNTIF($AE$28:AE101,1),"")</f>
        <v/>
      </c>
      <c r="BI101" s="3" t="str">
        <f>IF(AF101=1,COUNTIF($AF$28:AF101,1),"")</f>
        <v/>
      </c>
      <c r="BJ101" s="3" t="str">
        <f>IF(AG101=1,COUNTIF($AG$28:AG101,1),"")</f>
        <v/>
      </c>
      <c r="BK101" s="3" t="str">
        <f>IF(AH101=1,COUNTIF($AH$28:AH101,1),"")</f>
        <v/>
      </c>
      <c r="BL101" s="3" t="str">
        <f>IF(AI101=1,COUNTIF($AI$28:AI101,1),"")</f>
        <v/>
      </c>
      <c r="BM101" s="3" t="str">
        <f>IF(AJ101=1,COUNTIF($AJ$28:AJ101,1),"")</f>
        <v/>
      </c>
    </row>
    <row r="102" spans="3:65" ht="35.1" customHeight="1" x14ac:dyDescent="0.25">
      <c r="C102" s="14" t="str">
        <f t="shared" si="14"/>
        <v>-</v>
      </c>
      <c r="D102" s="14"/>
      <c r="E102" s="14"/>
      <c r="I102" s="136" t="str">
        <f t="shared" si="15"/>
        <v>-</v>
      </c>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51" t="str">
        <f>IF(OR(W102=1,X102=1,Y102=1,Z102=1,AA102=1,AB102=1,AC102=1,AD102=1,AE102=1,AF102=1),MAX($AM$26:AM100)+1,"")</f>
        <v/>
      </c>
      <c r="AN102" s="39"/>
      <c r="AQ102" s="3">
        <f t="shared" si="16"/>
        <v>0</v>
      </c>
      <c r="AR102" s="3">
        <f t="shared" si="17"/>
        <v>0</v>
      </c>
      <c r="AS102" s="3">
        <f t="shared" si="18"/>
        <v>0</v>
      </c>
      <c r="AT102" s="3">
        <f t="shared" si="19"/>
        <v>0</v>
      </c>
      <c r="AU102" s="3" t="str">
        <f>IF(R102=1,COUNTIF($R$28:R102,1),"")</f>
        <v/>
      </c>
      <c r="AV102" s="3" t="str">
        <f>IF(S102=1,COUNTIF($S$28:S102,1),"")</f>
        <v/>
      </c>
      <c r="AW102" s="3" t="str">
        <f>IF(T102=1,COUNTIF($T$28:T102,1),"")</f>
        <v/>
      </c>
      <c r="AX102" s="3" t="str">
        <f t="shared" si="20"/>
        <v/>
      </c>
      <c r="AY102" s="3" t="str">
        <f>IF(V102=1,COUNTIF($V$28:V102,1),"")</f>
        <v/>
      </c>
      <c r="AZ102" s="3" t="str">
        <f>IF(W102=1,COUNTIF($W$28:W102,1),"")</f>
        <v/>
      </c>
      <c r="BA102" s="3" t="str">
        <f t="shared" si="21"/>
        <v/>
      </c>
      <c r="BB102" s="3" t="str">
        <f>IF(Y102=1,COUNTIF($Y$28:Y102,1),"")</f>
        <v/>
      </c>
      <c r="BC102" s="3" t="str">
        <f t="shared" si="22"/>
        <v/>
      </c>
      <c r="BD102" s="3" t="str">
        <f>IF(AA102=1,COUNTIF($AA$28:AA102,1),"")</f>
        <v/>
      </c>
      <c r="BE102" s="3" t="str">
        <f>IF(AB102=1,COUNTIF($AB$28:AB102,1),"")</f>
        <v/>
      </c>
      <c r="BF102" s="3" t="str">
        <f t="shared" si="23"/>
        <v/>
      </c>
      <c r="BG102" s="3" t="str">
        <f>IF(AD102=1,COUNTIF($AD$28:AD102,1),"")</f>
        <v/>
      </c>
      <c r="BH102" s="3" t="str">
        <f>IF(AE102=1,COUNTIF($AE$28:AE102,1),"")</f>
        <v/>
      </c>
      <c r="BI102" s="3" t="str">
        <f>IF(AF102=1,COUNTIF($AF$28:AF102,1),"")</f>
        <v/>
      </c>
      <c r="BJ102" s="3" t="str">
        <f>IF(AG102=1,COUNTIF($AG$28:AG102,1),"")</f>
        <v/>
      </c>
      <c r="BK102" s="3" t="str">
        <f>IF(AH102=1,COUNTIF($AH$28:AH102,1),"")</f>
        <v/>
      </c>
      <c r="BL102" s="3" t="str">
        <f>IF(AI102=1,COUNTIF($AI$28:AI102,1),"")</f>
        <v/>
      </c>
      <c r="BM102" s="3" t="str">
        <f>IF(AJ102=1,COUNTIF($AJ$28:AJ102,1),"")</f>
        <v/>
      </c>
    </row>
    <row r="103" spans="3:65" ht="35.1" customHeight="1" x14ac:dyDescent="0.25">
      <c r="C103" s="14" t="str">
        <f t="shared" si="14"/>
        <v>-</v>
      </c>
      <c r="D103" s="14"/>
      <c r="E103" s="14"/>
      <c r="I103" s="136" t="str">
        <f t="shared" si="15"/>
        <v>-</v>
      </c>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40"/>
      <c r="AK103" s="40"/>
      <c r="AL103" s="40"/>
      <c r="AM103" s="51" t="str">
        <f>IF(OR(W103=1,X103=1,Y103=1,Z103=1,AA103=1,AB103=1,AC103=1,AD103=1,AE103=1,AF103=1),MAX($AM$26:AM101)+1,"")</f>
        <v/>
      </c>
      <c r="AN103" s="40"/>
      <c r="AQ103" s="3">
        <f t="shared" si="16"/>
        <v>0</v>
      </c>
      <c r="AR103" s="3">
        <f t="shared" si="17"/>
        <v>0</v>
      </c>
      <c r="AS103" s="3">
        <f t="shared" si="18"/>
        <v>0</v>
      </c>
      <c r="AT103" s="3">
        <f t="shared" si="19"/>
        <v>0</v>
      </c>
      <c r="AU103" s="3" t="str">
        <f>IF(R103=1,COUNTIF($R$28:R103,1),"")</f>
        <v/>
      </c>
      <c r="AV103" s="3" t="str">
        <f>IF(S103=1,COUNTIF($S$28:S103,1),"")</f>
        <v/>
      </c>
      <c r="AW103" s="3" t="str">
        <f>IF(T103=1,COUNTIF($T$28:T103,1),"")</f>
        <v/>
      </c>
      <c r="AX103" s="3" t="str">
        <f t="shared" si="20"/>
        <v/>
      </c>
      <c r="AY103" s="3" t="str">
        <f>IF(V103=1,COUNTIF($V$28:V103,1),"")</f>
        <v/>
      </c>
      <c r="AZ103" s="3" t="str">
        <f>IF(W103=1,COUNTIF($W$28:W103,1),"")</f>
        <v/>
      </c>
      <c r="BA103" s="3" t="str">
        <f t="shared" si="21"/>
        <v/>
      </c>
      <c r="BB103" s="3" t="str">
        <f>IF(Y103=1,COUNTIF($Y$28:Y103,1),"")</f>
        <v/>
      </c>
      <c r="BC103" s="3" t="str">
        <f t="shared" si="22"/>
        <v/>
      </c>
      <c r="BD103" s="3" t="str">
        <f>IF(AA103=1,COUNTIF($AA$28:AA103,1),"")</f>
        <v/>
      </c>
      <c r="BE103" s="3" t="str">
        <f>IF(AB103=1,COUNTIF($AB$28:AB103,1),"")</f>
        <v/>
      </c>
      <c r="BF103" s="3" t="str">
        <f t="shared" si="23"/>
        <v/>
      </c>
      <c r="BG103" s="3" t="str">
        <f>IF(AD103=1,COUNTIF($AD$28:AD103,1),"")</f>
        <v/>
      </c>
      <c r="BH103" s="3" t="str">
        <f>IF(AE103=1,COUNTIF($AE$28:AE103,1),"")</f>
        <v/>
      </c>
      <c r="BI103" s="3" t="str">
        <f>IF(AF103=1,COUNTIF($AF$28:AF103,1),"")</f>
        <v/>
      </c>
      <c r="BJ103" s="3" t="str">
        <f>IF(AG103=1,COUNTIF($AG$28:AG103,1),"")</f>
        <v/>
      </c>
      <c r="BK103" s="3" t="str">
        <f>IF(AH103=1,COUNTIF($AH$28:AH103,1),"")</f>
        <v/>
      </c>
      <c r="BL103" s="3" t="str">
        <f>IF(AI103=1,COUNTIF($AI$28:AI103,1),"")</f>
        <v/>
      </c>
      <c r="BM103" s="3" t="str">
        <f>IF(AJ103=1,COUNTIF($AJ$28:AJ103,1),"")</f>
        <v/>
      </c>
    </row>
    <row r="104" spans="3:65" ht="35.1" customHeight="1" x14ac:dyDescent="0.25">
      <c r="C104" s="14" t="str">
        <f t="shared" si="14"/>
        <v>-</v>
      </c>
      <c r="D104" s="14"/>
      <c r="I104" s="136" t="str">
        <f t="shared" si="15"/>
        <v>-</v>
      </c>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M104" s="51" t="str">
        <f>IF(OR(W104=1,X104=1,Y104=1,Z104=1,AA104=1,AB104=1,AC104=1,AD104=1,AE104=1,AF104=1),MAX($AM$26:AM102)+1,"")</f>
        <v/>
      </c>
      <c r="AQ104" s="3">
        <f t="shared" si="16"/>
        <v>0</v>
      </c>
      <c r="AR104" s="3">
        <f t="shared" si="17"/>
        <v>0</v>
      </c>
      <c r="AS104" s="3">
        <f t="shared" si="18"/>
        <v>0</v>
      </c>
      <c r="AT104" s="3">
        <f t="shared" si="19"/>
        <v>0</v>
      </c>
      <c r="AX104" s="3" t="str">
        <f t="shared" si="20"/>
        <v/>
      </c>
      <c r="BA104" s="3" t="str">
        <f t="shared" si="21"/>
        <v/>
      </c>
      <c r="BC104" s="3" t="str">
        <f t="shared" si="22"/>
        <v/>
      </c>
      <c r="BF104" s="3" t="str">
        <f t="shared" si="23"/>
        <v/>
      </c>
      <c r="BH104" s="3" t="str">
        <f>IF(AE104=1,COUNTIF($AE$28:AE104,1),"")</f>
        <v/>
      </c>
    </row>
    <row r="105" spans="3:65" ht="35.1" customHeight="1" x14ac:dyDescent="0.25">
      <c r="C105" s="14" t="str">
        <f t="shared" si="14"/>
        <v>-</v>
      </c>
      <c r="D105" s="14"/>
      <c r="I105" s="136" t="str">
        <f t="shared" si="15"/>
        <v>-</v>
      </c>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M105" s="51" t="str">
        <f>IF(OR(W105=1,X105=1,Y105=1,Z105=1,AA105=1,AB105=1,AC105=1,AD105=1,AE105=1,AF105=1),MAX($AM$26:AM103)+1,"")</f>
        <v/>
      </c>
      <c r="AQ105" s="3">
        <f t="shared" si="16"/>
        <v>0</v>
      </c>
      <c r="AR105" s="3">
        <f t="shared" si="17"/>
        <v>0</v>
      </c>
      <c r="AS105" s="3">
        <f t="shared" si="18"/>
        <v>0</v>
      </c>
      <c r="AT105" s="3">
        <f t="shared" si="19"/>
        <v>0</v>
      </c>
      <c r="AX105" s="3" t="str">
        <f t="shared" si="20"/>
        <v/>
      </c>
      <c r="BA105" s="3" t="str">
        <f t="shared" si="21"/>
        <v/>
      </c>
      <c r="BC105" s="3" t="str">
        <f t="shared" si="22"/>
        <v/>
      </c>
      <c r="BF105" s="3" t="str">
        <f t="shared" si="23"/>
        <v/>
      </c>
      <c r="BH105" s="3" t="str">
        <f>IF(AE105=1,COUNTIF($AE$28:AE105,1),"")</f>
        <v/>
      </c>
    </row>
    <row r="106" spans="3:65" ht="35.1" customHeight="1" x14ac:dyDescent="0.25">
      <c r="C106" s="14" t="str">
        <f t="shared" si="14"/>
        <v>-</v>
      </c>
      <c r="D106" s="14"/>
      <c r="I106" s="136" t="str">
        <f t="shared" si="15"/>
        <v>-</v>
      </c>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M106" s="51" t="str">
        <f>IF(OR(W106=1,X106=1,Y106=1,Z106=1,AA106=1,AB106=1,AC106=1,AD106=1,AE106=1,AF106=1),MAX($AM$26:AM104)+1,"")</f>
        <v/>
      </c>
      <c r="AQ106" s="3">
        <f t="shared" si="16"/>
        <v>0</v>
      </c>
      <c r="AR106" s="3">
        <f t="shared" si="17"/>
        <v>0</v>
      </c>
      <c r="AS106" s="3">
        <f t="shared" si="18"/>
        <v>0</v>
      </c>
      <c r="AT106" s="3">
        <f t="shared" si="19"/>
        <v>0</v>
      </c>
      <c r="AX106" s="3" t="str">
        <f t="shared" si="20"/>
        <v/>
      </c>
      <c r="BA106" s="3" t="str">
        <f t="shared" si="21"/>
        <v/>
      </c>
      <c r="BC106" s="3" t="str">
        <f t="shared" si="22"/>
        <v/>
      </c>
      <c r="BF106" s="3" t="str">
        <f t="shared" si="23"/>
        <v/>
      </c>
      <c r="BH106" s="3" t="str">
        <f>IF(AE106=1,COUNTIF($AE$28:AE106,1),"")</f>
        <v/>
      </c>
    </row>
    <row r="107" spans="3:65" ht="35.1" customHeight="1" x14ac:dyDescent="0.25">
      <c r="C107" s="14" t="str">
        <f t="shared" si="14"/>
        <v>-</v>
      </c>
      <c r="D107" s="14"/>
      <c r="I107" s="136" t="str">
        <f t="shared" si="15"/>
        <v>-</v>
      </c>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M107" s="51" t="str">
        <f>IF(OR(W107=1,X107=1,Y107=1,Z107=1,AA107=1,AB107=1,AC107=1,AD107=1,AE107=1,AF107=1),MAX($AM$26:AM105)+1,"")</f>
        <v/>
      </c>
      <c r="AQ107" s="3">
        <f t="shared" si="16"/>
        <v>0</v>
      </c>
      <c r="AR107" s="3">
        <f t="shared" si="17"/>
        <v>0</v>
      </c>
      <c r="AS107" s="3">
        <f t="shared" si="18"/>
        <v>0</v>
      </c>
      <c r="AT107" s="3">
        <f t="shared" si="19"/>
        <v>0</v>
      </c>
      <c r="AX107" s="3" t="str">
        <f t="shared" si="20"/>
        <v/>
      </c>
      <c r="BA107" s="3" t="str">
        <f t="shared" si="21"/>
        <v/>
      </c>
      <c r="BC107" s="3" t="str">
        <f t="shared" si="22"/>
        <v/>
      </c>
      <c r="BF107" s="3" t="str">
        <f t="shared" si="23"/>
        <v/>
      </c>
      <c r="BH107" s="3" t="str">
        <f>IF(AE107=1,COUNTIF($AE$28:AE107,1),"")</f>
        <v/>
      </c>
    </row>
    <row r="108" spans="3:65" ht="35.1" customHeight="1" x14ac:dyDescent="0.25">
      <c r="C108" s="14" t="str">
        <f t="shared" si="14"/>
        <v>-</v>
      </c>
      <c r="D108" s="14"/>
      <c r="I108" s="136" t="str">
        <f t="shared" si="15"/>
        <v>-</v>
      </c>
      <c r="AM108" s="51" t="str">
        <f>IF(OR(W108=1,X108=1,Y108=1,Z108=1,AA108=1,AB108=1,AC108=1,AD108=1,AE108=1,AF108=1),MAX($AM$26:AM106)+1,"")</f>
        <v/>
      </c>
      <c r="AQ108" s="3">
        <f t="shared" si="16"/>
        <v>0</v>
      </c>
      <c r="AR108" s="3">
        <f t="shared" si="17"/>
        <v>0</v>
      </c>
      <c r="AS108" s="3">
        <f t="shared" si="18"/>
        <v>0</v>
      </c>
      <c r="AT108" s="3">
        <f t="shared" si="19"/>
        <v>0</v>
      </c>
      <c r="AX108" s="3" t="str">
        <f t="shared" si="20"/>
        <v/>
      </c>
      <c r="BA108" s="3" t="str">
        <f t="shared" si="21"/>
        <v/>
      </c>
      <c r="BC108" s="3" t="str">
        <f t="shared" si="22"/>
        <v/>
      </c>
      <c r="BF108" s="3" t="str">
        <f t="shared" si="23"/>
        <v/>
      </c>
      <c r="BH108" s="3" t="str">
        <f>IF(AE108=1,COUNTIF($AE$28:AE108,1),"")</f>
        <v/>
      </c>
    </row>
    <row r="109" spans="3:65" ht="35.1" customHeight="1" x14ac:dyDescent="0.25">
      <c r="C109" s="14" t="str">
        <f t="shared" si="14"/>
        <v>-</v>
      </c>
      <c r="D109" s="14"/>
      <c r="I109" s="136" t="str">
        <f t="shared" si="15"/>
        <v>-</v>
      </c>
      <c r="AM109" s="51" t="str">
        <f>IF(OR(W109=1,X109=1,Y109=1,Z109=1,AA109=1,AB109=1,AC109=1,AD109=1,AE109=1,AF109=1),MAX($AM$26:AM107)+1,"")</f>
        <v/>
      </c>
      <c r="AQ109" s="3">
        <f t="shared" si="16"/>
        <v>0</v>
      </c>
      <c r="AR109" s="3">
        <f t="shared" si="17"/>
        <v>0</v>
      </c>
      <c r="AS109" s="3">
        <f t="shared" si="18"/>
        <v>0</v>
      </c>
      <c r="AT109" s="3">
        <f t="shared" si="19"/>
        <v>0</v>
      </c>
      <c r="AX109" s="3" t="str">
        <f t="shared" si="20"/>
        <v/>
      </c>
      <c r="BA109" s="3" t="str">
        <f t="shared" si="21"/>
        <v/>
      </c>
      <c r="BC109" s="3" t="str">
        <f t="shared" si="22"/>
        <v/>
      </c>
      <c r="BF109" s="3" t="str">
        <f t="shared" si="23"/>
        <v/>
      </c>
      <c r="BH109" s="3" t="str">
        <f>IF(AE109=1,COUNTIF($AE$28:AE109,1),"")</f>
        <v/>
      </c>
    </row>
    <row r="110" spans="3:65" ht="35.1" customHeight="1" x14ac:dyDescent="0.25">
      <c r="C110" s="14" t="str">
        <f t="shared" si="14"/>
        <v>-</v>
      </c>
      <c r="D110" s="14"/>
      <c r="I110" s="136" t="str">
        <f t="shared" si="15"/>
        <v>-</v>
      </c>
      <c r="AM110" s="51" t="str">
        <f>IF(OR(W110=1,X110=1,Y110=1,Z110=1,AA110=1,AB110=1,AC110=1,AD110=1,AE110=1,AF110=1),MAX($AM$26:AM108)+1,"")</f>
        <v/>
      </c>
      <c r="AQ110" s="3">
        <f t="shared" si="16"/>
        <v>0</v>
      </c>
      <c r="AR110" s="3">
        <f t="shared" si="17"/>
        <v>0</v>
      </c>
      <c r="AS110" s="3">
        <f t="shared" si="18"/>
        <v>0</v>
      </c>
      <c r="AT110" s="3">
        <f t="shared" si="19"/>
        <v>0</v>
      </c>
      <c r="AX110" s="3" t="str">
        <f t="shared" si="20"/>
        <v/>
      </c>
      <c r="BA110" s="3" t="str">
        <f t="shared" si="21"/>
        <v/>
      </c>
      <c r="BC110" s="3" t="str">
        <f t="shared" si="22"/>
        <v/>
      </c>
      <c r="BF110" s="3" t="str">
        <f t="shared" si="23"/>
        <v/>
      </c>
      <c r="BH110" s="3" t="str">
        <f>IF(AE110=1,COUNTIF($AE$28:AE110,1),"")</f>
        <v/>
      </c>
    </row>
    <row r="111" spans="3:65" ht="35.1" customHeight="1" x14ac:dyDescent="0.25">
      <c r="C111" s="14" t="str">
        <f t="shared" si="14"/>
        <v>-</v>
      </c>
      <c r="D111" s="14"/>
      <c r="I111" s="136" t="str">
        <f t="shared" si="15"/>
        <v>-</v>
      </c>
      <c r="AM111" s="51" t="str">
        <f>IF(OR(W111=1,X111=1,Y111=1,Z111=1,AA111=1,AB111=1,AC111=1,AD111=1,AE111=1,AF111=1),MAX($AM$26:AM109)+1,"")</f>
        <v/>
      </c>
      <c r="AQ111" s="3">
        <f t="shared" si="16"/>
        <v>0</v>
      </c>
      <c r="AR111" s="3">
        <f t="shared" si="17"/>
        <v>0</v>
      </c>
      <c r="AS111" s="3">
        <f t="shared" si="18"/>
        <v>0</v>
      </c>
      <c r="AT111" s="3">
        <f t="shared" si="19"/>
        <v>0</v>
      </c>
      <c r="AX111" s="3" t="str">
        <f t="shared" si="20"/>
        <v/>
      </c>
      <c r="BA111" s="3" t="str">
        <f t="shared" si="21"/>
        <v/>
      </c>
      <c r="BC111" s="3" t="str">
        <f t="shared" si="22"/>
        <v/>
      </c>
      <c r="BF111" s="3" t="str">
        <f t="shared" si="23"/>
        <v/>
      </c>
      <c r="BH111" s="3" t="str">
        <f>IF(AE111=1,COUNTIF($AE$28:AE111,1),"")</f>
        <v/>
      </c>
    </row>
    <row r="112" spans="3:65" ht="35.1" customHeight="1" x14ac:dyDescent="0.25">
      <c r="C112" s="14" t="str">
        <f t="shared" si="14"/>
        <v>-</v>
      </c>
      <c r="D112" s="14"/>
      <c r="I112" s="136" t="str">
        <f t="shared" si="15"/>
        <v>-</v>
      </c>
      <c r="AM112" s="51" t="str">
        <f>IF(OR(W112=1,X112=1,Y112=1,Z112=1,AA112=1,AB112=1,AC112=1,AD112=1,AE112=1,AF112=1),MAX($AM$26:AM110)+1,"")</f>
        <v/>
      </c>
      <c r="AQ112" s="3">
        <f t="shared" si="16"/>
        <v>0</v>
      </c>
      <c r="AR112" s="3">
        <f t="shared" si="17"/>
        <v>0</v>
      </c>
      <c r="AS112" s="3">
        <f t="shared" si="18"/>
        <v>0</v>
      </c>
      <c r="AT112" s="3">
        <f t="shared" si="19"/>
        <v>0</v>
      </c>
      <c r="AX112" s="3" t="str">
        <f t="shared" si="20"/>
        <v/>
      </c>
      <c r="BA112" s="3" t="str">
        <f t="shared" si="21"/>
        <v/>
      </c>
      <c r="BC112" s="3" t="str">
        <f t="shared" si="22"/>
        <v/>
      </c>
      <c r="BF112" s="3" t="str">
        <f t="shared" si="23"/>
        <v/>
      </c>
      <c r="BH112" s="3" t="str">
        <f>IF(AE112=1,COUNTIF($AE$28:AE112,1),"")</f>
        <v/>
      </c>
    </row>
    <row r="113" spans="3:60" ht="35.1" customHeight="1" x14ac:dyDescent="0.25">
      <c r="C113" s="14" t="str">
        <f t="shared" si="14"/>
        <v>-</v>
      </c>
      <c r="D113" s="14"/>
      <c r="I113" s="136" t="str">
        <f t="shared" si="15"/>
        <v>-</v>
      </c>
      <c r="AM113" s="51" t="str">
        <f>IF(OR(W113=1,X113=1,Y113=1,Z113=1,AA113=1,AB113=1,AC113=1,AD113=1,AE113=1,AF113=1),MAX($AM$26:AM111)+1,"")</f>
        <v/>
      </c>
      <c r="AQ113" s="3">
        <f t="shared" si="16"/>
        <v>0</v>
      </c>
      <c r="AR113" s="3">
        <f t="shared" si="17"/>
        <v>0</v>
      </c>
      <c r="AS113" s="3">
        <f t="shared" si="18"/>
        <v>0</v>
      </c>
      <c r="AT113" s="3">
        <f t="shared" si="19"/>
        <v>0</v>
      </c>
      <c r="AX113" s="3" t="str">
        <f t="shared" si="20"/>
        <v/>
      </c>
      <c r="BA113" s="3" t="str">
        <f t="shared" si="21"/>
        <v/>
      </c>
      <c r="BC113" s="3" t="str">
        <f t="shared" si="22"/>
        <v/>
      </c>
      <c r="BF113" s="3" t="str">
        <f t="shared" si="23"/>
        <v/>
      </c>
      <c r="BH113" s="3" t="str">
        <f>IF(AE113=1,COUNTIF($AE$28:AE113,1),"")</f>
        <v/>
      </c>
    </row>
    <row r="114" spans="3:60" ht="35.1" customHeight="1" x14ac:dyDescent="0.25">
      <c r="C114" s="14" t="str">
        <f t="shared" si="14"/>
        <v>-</v>
      </c>
      <c r="D114" s="14"/>
      <c r="I114" s="136" t="str">
        <f t="shared" si="15"/>
        <v>-</v>
      </c>
      <c r="AM114" s="51" t="str">
        <f>IF(OR(W114=1,X114=1,Y114=1,Z114=1,AA114=1,AB114=1,AC114=1,AD114=1,AE114=1,AF114=1),MAX($AM$26:AM112)+1,"")</f>
        <v/>
      </c>
      <c r="AQ114" s="3">
        <f t="shared" si="16"/>
        <v>0</v>
      </c>
      <c r="AR114" s="3">
        <f t="shared" si="17"/>
        <v>0</v>
      </c>
      <c r="AS114" s="3">
        <f t="shared" si="18"/>
        <v>0</v>
      </c>
      <c r="AT114" s="3">
        <f t="shared" si="19"/>
        <v>0</v>
      </c>
      <c r="AX114" s="3" t="str">
        <f t="shared" si="20"/>
        <v/>
      </c>
      <c r="BA114" s="3" t="str">
        <f t="shared" si="21"/>
        <v/>
      </c>
      <c r="BC114" s="3" t="str">
        <f t="shared" si="22"/>
        <v/>
      </c>
      <c r="BF114" s="3" t="str">
        <f t="shared" si="23"/>
        <v/>
      </c>
      <c r="BH114" s="3" t="str">
        <f>IF(AE114=1,COUNTIF($AE$28:AE114,1),"")</f>
        <v/>
      </c>
    </row>
    <row r="115" spans="3:60" ht="35.1" customHeight="1" x14ac:dyDescent="0.25">
      <c r="C115" s="14" t="str">
        <f t="shared" si="14"/>
        <v>-</v>
      </c>
      <c r="D115" s="14"/>
      <c r="I115" s="136" t="str">
        <f t="shared" si="15"/>
        <v>-</v>
      </c>
      <c r="AM115" s="51" t="str">
        <f>IF(OR(W115=1,X115=1,Y115=1,Z115=1,AA115=1,AB115=1,AC115=1,AD115=1,AE115=1,AF115=1),MAX($AM$26:AM113)+1,"")</f>
        <v/>
      </c>
      <c r="AQ115" s="3">
        <f t="shared" si="16"/>
        <v>0</v>
      </c>
      <c r="AR115" s="3">
        <f t="shared" si="17"/>
        <v>0</v>
      </c>
      <c r="AS115" s="3">
        <f t="shared" si="18"/>
        <v>0</v>
      </c>
      <c r="AT115" s="3">
        <f t="shared" si="19"/>
        <v>0</v>
      </c>
      <c r="AX115" s="3" t="str">
        <f t="shared" si="20"/>
        <v/>
      </c>
      <c r="BA115" s="3" t="str">
        <f t="shared" si="21"/>
        <v/>
      </c>
      <c r="BC115" s="3" t="str">
        <f t="shared" si="22"/>
        <v/>
      </c>
      <c r="BF115" s="3" t="str">
        <f t="shared" si="23"/>
        <v/>
      </c>
      <c r="BH115" s="3" t="str">
        <f>IF(AE115=1,COUNTIF($AE$28:AE115,1),"")</f>
        <v/>
      </c>
    </row>
    <row r="116" spans="3:60" ht="35.1" customHeight="1" x14ac:dyDescent="0.25">
      <c r="C116" s="14" t="str">
        <f t="shared" si="14"/>
        <v>-</v>
      </c>
      <c r="D116" s="14"/>
      <c r="I116" s="136" t="str">
        <f t="shared" si="15"/>
        <v>-</v>
      </c>
      <c r="AM116" s="51" t="str">
        <f>IF(OR(W116=1,X116=1,Y116=1,Z116=1,AA116=1,AB116=1,AC116=1,AD116=1,AE116=1,AF116=1),MAX($AM$26:AM114)+1,"")</f>
        <v/>
      </c>
      <c r="AQ116" s="3">
        <f t="shared" si="16"/>
        <v>0</v>
      </c>
      <c r="AR116" s="3">
        <f t="shared" si="17"/>
        <v>0</v>
      </c>
      <c r="AS116" s="3">
        <f t="shared" si="18"/>
        <v>0</v>
      </c>
      <c r="AT116" s="3">
        <f t="shared" si="19"/>
        <v>0</v>
      </c>
      <c r="AX116" s="3" t="str">
        <f t="shared" si="20"/>
        <v/>
      </c>
      <c r="BA116" s="3" t="str">
        <f t="shared" si="21"/>
        <v/>
      </c>
      <c r="BC116" s="3" t="str">
        <f t="shared" si="22"/>
        <v/>
      </c>
      <c r="BF116" s="3" t="str">
        <f t="shared" si="23"/>
        <v/>
      </c>
      <c r="BH116" s="3" t="str">
        <f>IF(AE116=1,COUNTIF($AE$28:AE116,1),"")</f>
        <v/>
      </c>
    </row>
    <row r="117" spans="3:60" ht="35.1" customHeight="1" x14ac:dyDescent="0.25">
      <c r="C117" s="14" t="str">
        <f t="shared" si="14"/>
        <v>-</v>
      </c>
      <c r="D117" s="14"/>
      <c r="I117" s="136" t="str">
        <f t="shared" si="15"/>
        <v>-</v>
      </c>
      <c r="AM117" s="51" t="str">
        <f>IF(OR(W117=1,X117=1,Y117=1,Z117=1,AA117=1,AB117=1,AC117=1,AD117=1,AE117=1,AF117=1),MAX($AM$26:AM115)+1,"")</f>
        <v/>
      </c>
      <c r="AQ117" s="3">
        <f t="shared" si="16"/>
        <v>0</v>
      </c>
      <c r="AR117" s="3">
        <f t="shared" si="17"/>
        <v>0</v>
      </c>
      <c r="AS117" s="3">
        <f t="shared" si="18"/>
        <v>0</v>
      </c>
      <c r="AT117" s="3">
        <f t="shared" si="19"/>
        <v>0</v>
      </c>
      <c r="AX117" s="3" t="str">
        <f t="shared" si="20"/>
        <v/>
      </c>
      <c r="BA117" s="3" t="str">
        <f t="shared" si="21"/>
        <v/>
      </c>
      <c r="BC117" s="3" t="str">
        <f t="shared" si="22"/>
        <v/>
      </c>
      <c r="BF117" s="3" t="str">
        <f t="shared" si="23"/>
        <v/>
      </c>
      <c r="BH117" s="3" t="str">
        <f>IF(AE117=1,COUNTIF($AE$28:AE117,1),"")</f>
        <v/>
      </c>
    </row>
    <row r="118" spans="3:60" ht="35.1" customHeight="1" x14ac:dyDescent="0.25">
      <c r="C118" s="14" t="str">
        <f t="shared" si="14"/>
        <v>-</v>
      </c>
      <c r="D118" s="14"/>
      <c r="I118" s="136" t="str">
        <f t="shared" si="15"/>
        <v>-</v>
      </c>
      <c r="AM118" s="51" t="str">
        <f>IF(OR(W118=1,X118=1,Y118=1,Z118=1,AA118=1,AB118=1,AC118=1,AD118=1,AE118=1,AF118=1),MAX($AM$26:AM116)+1,"")</f>
        <v/>
      </c>
      <c r="AQ118" s="3">
        <f t="shared" si="16"/>
        <v>0</v>
      </c>
      <c r="AR118" s="3">
        <f t="shared" si="17"/>
        <v>0</v>
      </c>
      <c r="AS118" s="3">
        <f t="shared" si="18"/>
        <v>0</v>
      </c>
      <c r="AT118" s="3">
        <f t="shared" si="19"/>
        <v>0</v>
      </c>
      <c r="AX118" s="3" t="str">
        <f t="shared" si="20"/>
        <v/>
      </c>
      <c r="BA118" s="3" t="str">
        <f t="shared" si="21"/>
        <v/>
      </c>
      <c r="BC118" s="3" t="str">
        <f t="shared" si="22"/>
        <v/>
      </c>
      <c r="BF118" s="3" t="str">
        <f t="shared" si="23"/>
        <v/>
      </c>
      <c r="BH118" s="3" t="str">
        <f>IF(AE118=1,COUNTIF($AE$28:AE118,1),"")</f>
        <v/>
      </c>
    </row>
    <row r="119" spans="3:60" ht="35.1" customHeight="1" x14ac:dyDescent="0.25">
      <c r="C119" s="14" t="str">
        <f t="shared" si="14"/>
        <v>-</v>
      </c>
      <c r="D119" s="14"/>
      <c r="I119" s="136" t="str">
        <f t="shared" si="15"/>
        <v>-</v>
      </c>
      <c r="AM119" s="51" t="str">
        <f>IF(OR(W119=1,X119=1,Y119=1,Z119=1,AA119=1,AB119=1,AC119=1,AD119=1,AE119=1,AF119=1),MAX($AM$26:AM117)+1,"")</f>
        <v/>
      </c>
      <c r="AQ119" s="3">
        <f t="shared" si="16"/>
        <v>0</v>
      </c>
      <c r="AR119" s="3">
        <f t="shared" si="17"/>
        <v>0</v>
      </c>
      <c r="AS119" s="3">
        <f t="shared" si="18"/>
        <v>0</v>
      </c>
      <c r="AT119" s="3">
        <f t="shared" si="19"/>
        <v>0</v>
      </c>
      <c r="AX119" s="3" t="str">
        <f t="shared" si="20"/>
        <v/>
      </c>
      <c r="BA119" s="3" t="str">
        <f t="shared" si="21"/>
        <v/>
      </c>
      <c r="BC119" s="3" t="str">
        <f t="shared" si="22"/>
        <v/>
      </c>
      <c r="BF119" s="3" t="str">
        <f t="shared" si="23"/>
        <v/>
      </c>
      <c r="BH119" s="3" t="str">
        <f>IF(AE119=1,COUNTIF($AE$28:AE119,1),"")</f>
        <v/>
      </c>
    </row>
    <row r="120" spans="3:60" ht="35.1" customHeight="1" x14ac:dyDescent="0.25">
      <c r="C120" s="14" t="str">
        <f t="shared" si="14"/>
        <v>-</v>
      </c>
      <c r="D120" s="14"/>
      <c r="I120" s="136" t="str">
        <f t="shared" si="15"/>
        <v>-</v>
      </c>
      <c r="AM120" s="51" t="str">
        <f>IF(OR(W120=1,X120=1,Y120=1,Z120=1,AA120=1,AB120=1,AC120=1,AD120=1,AE120=1,AF120=1),MAX($AM$26:AM118)+1,"")</f>
        <v/>
      </c>
      <c r="AQ120" s="3">
        <f t="shared" si="16"/>
        <v>0</v>
      </c>
      <c r="AR120" s="3">
        <f t="shared" si="17"/>
        <v>0</v>
      </c>
      <c r="AS120" s="3">
        <f t="shared" si="18"/>
        <v>0</v>
      </c>
      <c r="AT120" s="3">
        <f t="shared" si="19"/>
        <v>0</v>
      </c>
      <c r="AX120" s="3" t="str">
        <f t="shared" si="20"/>
        <v/>
      </c>
      <c r="BA120" s="3" t="str">
        <f t="shared" si="21"/>
        <v/>
      </c>
      <c r="BC120" s="3" t="str">
        <f t="shared" si="22"/>
        <v/>
      </c>
      <c r="BF120" s="3" t="str">
        <f t="shared" si="23"/>
        <v/>
      </c>
      <c r="BH120" s="3" t="str">
        <f>IF(AE120=1,COUNTIF($AE$28:AE120,1),"")</f>
        <v/>
      </c>
    </row>
    <row r="121" spans="3:60" ht="35.1" customHeight="1" x14ac:dyDescent="0.25">
      <c r="C121" s="14" t="str">
        <f t="shared" si="14"/>
        <v>-</v>
      </c>
      <c r="D121" s="14"/>
      <c r="I121" s="136" t="str">
        <f t="shared" si="15"/>
        <v>-</v>
      </c>
      <c r="AM121" s="51" t="str">
        <f>IF(OR(W121=1,X121=1,Y121=1,Z121=1,AA121=1,AB121=1,AC121=1,AD121=1,AE121=1,AF121=1),MAX($AM$26:AM119)+1,"")</f>
        <v/>
      </c>
      <c r="AQ121" s="3">
        <f t="shared" si="16"/>
        <v>0</v>
      </c>
      <c r="AR121" s="3">
        <f t="shared" si="17"/>
        <v>0</v>
      </c>
      <c r="AS121" s="3">
        <f t="shared" si="18"/>
        <v>0</v>
      </c>
      <c r="AT121" s="3">
        <f t="shared" si="19"/>
        <v>0</v>
      </c>
      <c r="AX121" s="3" t="str">
        <f t="shared" si="20"/>
        <v/>
      </c>
      <c r="BA121" s="3" t="str">
        <f t="shared" si="21"/>
        <v/>
      </c>
      <c r="BC121" s="3" t="str">
        <f t="shared" si="22"/>
        <v/>
      </c>
      <c r="BF121" s="3" t="str">
        <f t="shared" si="23"/>
        <v/>
      </c>
      <c r="BH121" s="3" t="str">
        <f>IF(AE121=1,COUNTIF($AE$28:AE121,1),"")</f>
        <v/>
      </c>
    </row>
    <row r="122" spans="3:60" ht="35.1" customHeight="1" x14ac:dyDescent="0.25">
      <c r="C122" s="14" t="str">
        <f t="shared" si="14"/>
        <v>-</v>
      </c>
      <c r="D122" s="14"/>
      <c r="I122" s="136" t="str">
        <f t="shared" si="15"/>
        <v>-</v>
      </c>
      <c r="AM122" s="51" t="str">
        <f>IF(OR(W122=1,X122=1,Y122=1,Z122=1,AA122=1,AB122=1,AC122=1,AD122=1,AE122=1,AF122=1),MAX($AM$26:AM120)+1,"")</f>
        <v/>
      </c>
      <c r="AQ122" s="3">
        <f t="shared" si="16"/>
        <v>0</v>
      </c>
      <c r="AR122" s="3">
        <f t="shared" si="17"/>
        <v>0</v>
      </c>
      <c r="AS122" s="3">
        <f t="shared" si="18"/>
        <v>0</v>
      </c>
      <c r="AT122" s="3">
        <f t="shared" si="19"/>
        <v>0</v>
      </c>
      <c r="AX122" s="3" t="str">
        <f t="shared" si="20"/>
        <v/>
      </c>
      <c r="BA122" s="3" t="str">
        <f t="shared" si="21"/>
        <v/>
      </c>
      <c r="BC122" s="3" t="str">
        <f t="shared" si="22"/>
        <v/>
      </c>
      <c r="BF122" s="3" t="str">
        <f t="shared" si="23"/>
        <v/>
      </c>
      <c r="BH122" s="3" t="str">
        <f>IF(AE122=1,COUNTIF($AE$28:AE122,1),"")</f>
        <v/>
      </c>
    </row>
    <row r="123" spans="3:60" ht="35.1" customHeight="1" x14ac:dyDescent="0.25">
      <c r="C123" s="14" t="str">
        <f t="shared" si="14"/>
        <v>-</v>
      </c>
      <c r="D123" s="14"/>
      <c r="I123" s="136" t="str">
        <f t="shared" si="15"/>
        <v>-</v>
      </c>
      <c r="AM123" s="51" t="str">
        <f>IF(OR(W123=1,X123=1,Y123=1,Z123=1,AA123=1,AB123=1,AC123=1,AD123=1,AE123=1,AF123=1),MAX($AM$26:AM121)+1,"")</f>
        <v/>
      </c>
      <c r="AQ123" s="3">
        <f t="shared" si="16"/>
        <v>0</v>
      </c>
      <c r="AR123" s="3">
        <f t="shared" si="17"/>
        <v>0</v>
      </c>
      <c r="AS123" s="3">
        <f t="shared" si="18"/>
        <v>0</v>
      </c>
      <c r="AT123" s="3">
        <f t="shared" si="19"/>
        <v>0</v>
      </c>
      <c r="AX123" s="3" t="str">
        <f t="shared" si="20"/>
        <v/>
      </c>
      <c r="BA123" s="3" t="str">
        <f t="shared" si="21"/>
        <v/>
      </c>
      <c r="BC123" s="3" t="str">
        <f t="shared" si="22"/>
        <v/>
      </c>
      <c r="BF123" s="3" t="str">
        <f t="shared" si="23"/>
        <v/>
      </c>
      <c r="BH123" s="3" t="str">
        <f>IF(AE123=1,COUNTIF($AE$28:AE123,1),"")</f>
        <v/>
      </c>
    </row>
    <row r="124" spans="3:60" ht="35.1" customHeight="1" x14ac:dyDescent="0.25">
      <c r="C124" s="14" t="str">
        <f t="shared" si="14"/>
        <v>-</v>
      </c>
      <c r="D124" s="14"/>
      <c r="I124" s="136" t="str">
        <f t="shared" si="15"/>
        <v>-</v>
      </c>
      <c r="AM124" s="51" t="str">
        <f>IF(OR(W124=1,X124=1,Y124=1,Z124=1,AA124=1,AB124=1,AC124=1,AD124=1,AE124=1,AF124=1),MAX($AM$26:AM122)+1,"")</f>
        <v/>
      </c>
      <c r="AQ124" s="3">
        <f t="shared" si="16"/>
        <v>0</v>
      </c>
      <c r="AR124" s="3">
        <f t="shared" si="17"/>
        <v>0</v>
      </c>
      <c r="AS124" s="3">
        <f t="shared" si="18"/>
        <v>0</v>
      </c>
      <c r="AT124" s="3">
        <f t="shared" si="19"/>
        <v>0</v>
      </c>
      <c r="AX124" s="3" t="str">
        <f t="shared" si="20"/>
        <v/>
      </c>
      <c r="BA124" s="3" t="str">
        <f t="shared" si="21"/>
        <v/>
      </c>
      <c r="BC124" s="3" t="str">
        <f t="shared" si="22"/>
        <v/>
      </c>
      <c r="BF124" s="3" t="str">
        <f t="shared" si="23"/>
        <v/>
      </c>
      <c r="BH124" s="3" t="str">
        <f>IF(AE124=1,COUNTIF($AE$28:AE124,1),"")</f>
        <v/>
      </c>
    </row>
    <row r="125" spans="3:60" ht="35.1" customHeight="1" x14ac:dyDescent="0.25">
      <c r="C125" s="14" t="str">
        <f t="shared" si="14"/>
        <v>-</v>
      </c>
      <c r="D125" s="14"/>
      <c r="I125" s="136" t="str">
        <f t="shared" si="15"/>
        <v>-</v>
      </c>
      <c r="AM125" s="51" t="str">
        <f>IF(OR(W125=1,X125=1,Y125=1,Z125=1,AA125=1,AB125=1,AC125=1,AD125=1,AE125=1,AF125=1),MAX($AM$26:AM123)+1,"")</f>
        <v/>
      </c>
      <c r="AQ125" s="3">
        <f t="shared" si="16"/>
        <v>0</v>
      </c>
      <c r="AR125" s="3">
        <f t="shared" si="17"/>
        <v>0</v>
      </c>
      <c r="AS125" s="3">
        <f t="shared" si="18"/>
        <v>0</v>
      </c>
      <c r="AT125" s="3">
        <f t="shared" si="19"/>
        <v>0</v>
      </c>
      <c r="AX125" s="3" t="str">
        <f t="shared" si="20"/>
        <v/>
      </c>
      <c r="BA125" s="3" t="str">
        <f t="shared" si="21"/>
        <v/>
      </c>
      <c r="BC125" s="3" t="str">
        <f t="shared" si="22"/>
        <v/>
      </c>
      <c r="BF125" s="3" t="str">
        <f t="shared" si="23"/>
        <v/>
      </c>
      <c r="BH125" s="3" t="str">
        <f>IF(AE125=1,COUNTIF($AE$28:AE125,1),"")</f>
        <v/>
      </c>
    </row>
    <row r="126" spans="3:60" ht="35.1" customHeight="1" x14ac:dyDescent="0.25">
      <c r="C126" s="14" t="str">
        <f t="shared" si="14"/>
        <v>-</v>
      </c>
      <c r="D126" s="14"/>
      <c r="I126" s="136" t="str">
        <f t="shared" si="15"/>
        <v>-</v>
      </c>
      <c r="AM126" s="51" t="str">
        <f>IF(OR(W126=1,X126=1,Y126=1,Z126=1,AA126=1,AB126=1,AC126=1,AD126=1,AE126=1,AF126=1),MAX($AM$26:AM124)+1,"")</f>
        <v/>
      </c>
      <c r="AQ126" s="3">
        <f t="shared" si="16"/>
        <v>0</v>
      </c>
      <c r="AR126" s="3">
        <f t="shared" si="17"/>
        <v>0</v>
      </c>
      <c r="AS126" s="3">
        <f t="shared" si="18"/>
        <v>0</v>
      </c>
      <c r="AT126" s="3">
        <f t="shared" si="19"/>
        <v>0</v>
      </c>
      <c r="AX126" s="3" t="str">
        <f t="shared" si="20"/>
        <v/>
      </c>
      <c r="BA126" s="3" t="str">
        <f t="shared" si="21"/>
        <v/>
      </c>
      <c r="BC126" s="3" t="str">
        <f t="shared" si="22"/>
        <v/>
      </c>
      <c r="BF126" s="3" t="str">
        <f t="shared" si="23"/>
        <v/>
      </c>
      <c r="BH126" s="3" t="str">
        <f>IF(AE126=1,COUNTIF($AE$28:AE126,1),"")</f>
        <v/>
      </c>
    </row>
    <row r="127" spans="3:60" ht="35.1" customHeight="1" x14ac:dyDescent="0.25">
      <c r="C127" s="14" t="str">
        <f t="shared" si="14"/>
        <v>-</v>
      </c>
      <c r="D127" s="14"/>
      <c r="I127" s="136" t="str">
        <f t="shared" si="15"/>
        <v>-</v>
      </c>
      <c r="AM127" s="51" t="str">
        <f>IF(OR(W127=1,X127=1,Y127=1,Z127=1,AA127=1,AB127=1,AC127=1,AD127=1,AE127=1,AF127=1),MAX($AM$26:AM125)+1,"")</f>
        <v/>
      </c>
      <c r="AQ127" s="3">
        <f t="shared" si="16"/>
        <v>0</v>
      </c>
      <c r="AR127" s="3">
        <f t="shared" si="17"/>
        <v>0</v>
      </c>
      <c r="AS127" s="3">
        <f t="shared" si="18"/>
        <v>0</v>
      </c>
      <c r="AT127" s="3">
        <f t="shared" si="19"/>
        <v>0</v>
      </c>
      <c r="AX127" s="3" t="str">
        <f t="shared" si="20"/>
        <v/>
      </c>
      <c r="BA127" s="3" t="str">
        <f t="shared" si="21"/>
        <v/>
      </c>
      <c r="BC127" s="3" t="str">
        <f t="shared" si="22"/>
        <v/>
      </c>
      <c r="BF127" s="3" t="str">
        <f t="shared" si="23"/>
        <v/>
      </c>
      <c r="BH127" s="3" t="str">
        <f>IF(AE127=1,COUNTIF($AE$28:AE127,1),"")</f>
        <v/>
      </c>
    </row>
    <row r="128" spans="3:60" ht="35.1" customHeight="1" x14ac:dyDescent="0.25">
      <c r="C128" s="14" t="str">
        <f t="shared" si="14"/>
        <v>-</v>
      </c>
      <c r="D128" s="14"/>
      <c r="I128" s="136" t="str">
        <f t="shared" si="15"/>
        <v>-</v>
      </c>
      <c r="AM128" s="51" t="str">
        <f>IF(OR(W128=1,X128=1,Y128=1,Z128=1,AA128=1,AB128=1,AC128=1,AD128=1,AE128=1,AF128=1),MAX($AM$26:AM126)+1,"")</f>
        <v/>
      </c>
      <c r="AQ128" s="3">
        <f t="shared" si="16"/>
        <v>0</v>
      </c>
      <c r="AR128" s="3">
        <f t="shared" si="17"/>
        <v>0</v>
      </c>
      <c r="AS128" s="3">
        <f t="shared" si="18"/>
        <v>0</v>
      </c>
      <c r="AT128" s="3">
        <f t="shared" si="19"/>
        <v>0</v>
      </c>
      <c r="AX128" s="3" t="str">
        <f t="shared" si="20"/>
        <v/>
      </c>
      <c r="BA128" s="3" t="str">
        <f t="shared" si="21"/>
        <v/>
      </c>
      <c r="BC128" s="3" t="str">
        <f t="shared" si="22"/>
        <v/>
      </c>
      <c r="BF128" s="3" t="str">
        <f t="shared" si="23"/>
        <v/>
      </c>
      <c r="BH128" s="3" t="str">
        <f>IF(AE128=1,COUNTIF($AE$28:AE128,1),"")</f>
        <v/>
      </c>
    </row>
    <row r="129" spans="3:60" ht="35.1" customHeight="1" x14ac:dyDescent="0.25">
      <c r="C129" s="14" t="str">
        <f t="shared" si="14"/>
        <v>-</v>
      </c>
      <c r="D129" s="14"/>
      <c r="I129" s="136" t="str">
        <f t="shared" si="15"/>
        <v>-</v>
      </c>
      <c r="AM129" s="51" t="str">
        <f>IF(OR(W129=1,X129=1,Y129=1,Z129=1,AA129=1,AB129=1,AC129=1,AD129=1,AE129=1,AF129=1),MAX($AM$26:AM127)+1,"")</f>
        <v/>
      </c>
      <c r="AQ129" s="3">
        <f t="shared" si="16"/>
        <v>0</v>
      </c>
      <c r="AR129" s="3">
        <f t="shared" si="17"/>
        <v>0</v>
      </c>
      <c r="AS129" s="3">
        <f t="shared" si="18"/>
        <v>0</v>
      </c>
      <c r="AT129" s="3">
        <f t="shared" si="19"/>
        <v>0</v>
      </c>
      <c r="AX129" s="3" t="str">
        <f t="shared" si="20"/>
        <v/>
      </c>
      <c r="BA129" s="3" t="str">
        <f t="shared" si="21"/>
        <v/>
      </c>
      <c r="BC129" s="3" t="str">
        <f t="shared" si="22"/>
        <v/>
      </c>
      <c r="BF129" s="3" t="str">
        <f t="shared" si="23"/>
        <v/>
      </c>
      <c r="BH129" s="3" t="str">
        <f>IF(AE129=1,COUNTIF($AE$28:AE129,1),"")</f>
        <v/>
      </c>
    </row>
    <row r="130" spans="3:60" ht="35.1" customHeight="1" x14ac:dyDescent="0.25">
      <c r="C130" s="14" t="str">
        <f t="shared" si="14"/>
        <v>-</v>
      </c>
      <c r="D130" s="14"/>
      <c r="I130" s="136" t="str">
        <f t="shared" si="15"/>
        <v>-</v>
      </c>
      <c r="AM130" s="51" t="str">
        <f>IF(OR(W130=1,X130=1,Y130=1,Z130=1,AA130=1,AB130=1,AC130=1,AD130=1,AE130=1,AF130=1),MAX($AM$26:AM128)+1,"")</f>
        <v/>
      </c>
      <c r="AQ130" s="3">
        <f t="shared" si="16"/>
        <v>0</v>
      </c>
      <c r="AR130" s="3">
        <f t="shared" si="17"/>
        <v>0</v>
      </c>
      <c r="AS130" s="3">
        <f t="shared" si="18"/>
        <v>0</v>
      </c>
      <c r="AT130" s="3">
        <f t="shared" si="19"/>
        <v>0</v>
      </c>
      <c r="AX130" s="3" t="str">
        <f t="shared" si="20"/>
        <v/>
      </c>
      <c r="BA130" s="3" t="str">
        <f t="shared" si="21"/>
        <v/>
      </c>
      <c r="BC130" s="3" t="str">
        <f t="shared" si="22"/>
        <v/>
      </c>
      <c r="BF130" s="3" t="str">
        <f t="shared" si="23"/>
        <v/>
      </c>
      <c r="BH130" s="3" t="str">
        <f>IF(AE130=1,COUNTIF($AE$28:AE130,1),"")</f>
        <v/>
      </c>
    </row>
    <row r="131" spans="3:60" ht="35.1" customHeight="1" x14ac:dyDescent="0.25">
      <c r="C131" s="14" t="str">
        <f t="shared" si="14"/>
        <v>-</v>
      </c>
      <c r="D131" s="14"/>
      <c r="I131" s="136" t="str">
        <f t="shared" si="15"/>
        <v>-</v>
      </c>
      <c r="AM131" s="51" t="str">
        <f>IF(OR(W131=1,X131=1,Y131=1,Z131=1,AA131=1,AB131=1,AC131=1,AD131=1,AE131=1,AF131=1),MAX($AM$26:AM129)+1,"")</f>
        <v/>
      </c>
      <c r="AQ131" s="3">
        <f t="shared" si="16"/>
        <v>0</v>
      </c>
      <c r="AR131" s="3">
        <f t="shared" si="17"/>
        <v>0</v>
      </c>
      <c r="AS131" s="3">
        <f t="shared" si="18"/>
        <v>0</v>
      </c>
      <c r="AT131" s="3">
        <f t="shared" si="19"/>
        <v>0</v>
      </c>
      <c r="AX131" s="3" t="str">
        <f t="shared" si="20"/>
        <v/>
      </c>
      <c r="BA131" s="3" t="str">
        <f t="shared" si="21"/>
        <v/>
      </c>
      <c r="BC131" s="3" t="str">
        <f t="shared" si="22"/>
        <v/>
      </c>
      <c r="BF131" s="3" t="str">
        <f t="shared" si="23"/>
        <v/>
      </c>
      <c r="BH131" s="3" t="str">
        <f>IF(AE131=1,COUNTIF($AE$28:AE131,1),"")</f>
        <v/>
      </c>
    </row>
    <row r="132" spans="3:60" ht="35.1" customHeight="1" x14ac:dyDescent="0.25">
      <c r="C132" s="14" t="str">
        <f t="shared" si="14"/>
        <v>-</v>
      </c>
      <c r="D132" s="14"/>
      <c r="I132" s="136" t="str">
        <f t="shared" si="15"/>
        <v>-</v>
      </c>
      <c r="AM132" s="51" t="str">
        <f>IF(OR(W132=1,X132=1,Y132=1,Z132=1,AA132=1,AB132=1,AC132=1,AD132=1,AE132=1,AF132=1),MAX($AM$26:AM130)+1,"")</f>
        <v/>
      </c>
      <c r="AQ132" s="3">
        <f t="shared" si="16"/>
        <v>0</v>
      </c>
      <c r="AR132" s="3">
        <f t="shared" si="17"/>
        <v>0</v>
      </c>
      <c r="AS132" s="3">
        <f t="shared" si="18"/>
        <v>0</v>
      </c>
      <c r="AT132" s="3">
        <f t="shared" si="19"/>
        <v>0</v>
      </c>
      <c r="AX132" s="3" t="str">
        <f t="shared" si="20"/>
        <v/>
      </c>
      <c r="BA132" s="3" t="str">
        <f t="shared" si="21"/>
        <v/>
      </c>
      <c r="BC132" s="3" t="str">
        <f t="shared" si="22"/>
        <v/>
      </c>
      <c r="BF132" s="3" t="str">
        <f t="shared" si="23"/>
        <v/>
      </c>
      <c r="BH132" s="3" t="str">
        <f>IF(AE132=1,COUNTIF($AE$28:AE132,1),"")</f>
        <v/>
      </c>
    </row>
    <row r="133" spans="3:60" ht="35.1" customHeight="1" x14ac:dyDescent="0.25">
      <c r="C133" s="14" t="str">
        <f t="shared" si="14"/>
        <v>-</v>
      </c>
      <c r="D133" s="14"/>
      <c r="I133" s="136" t="str">
        <f t="shared" si="15"/>
        <v>-</v>
      </c>
      <c r="AM133" s="51" t="str">
        <f>IF(OR(W133=1,X133=1,Y133=1,Z133=1,AA133=1,AB133=1,AC133=1,AD133=1,AE133=1,AF133=1),MAX($AM$26:AM131)+1,"")</f>
        <v/>
      </c>
      <c r="AQ133" s="3">
        <f t="shared" si="16"/>
        <v>0</v>
      </c>
      <c r="AR133" s="3">
        <f t="shared" si="17"/>
        <v>0</v>
      </c>
      <c r="AS133" s="3">
        <f t="shared" si="18"/>
        <v>0</v>
      </c>
      <c r="AT133" s="3">
        <f t="shared" si="19"/>
        <v>0</v>
      </c>
      <c r="AX133" s="3" t="str">
        <f t="shared" si="20"/>
        <v/>
      </c>
      <c r="BA133" s="3" t="str">
        <f t="shared" si="21"/>
        <v/>
      </c>
      <c r="BC133" s="3" t="str">
        <f t="shared" si="22"/>
        <v/>
      </c>
      <c r="BF133" s="3" t="str">
        <f t="shared" si="23"/>
        <v/>
      </c>
      <c r="BH133" s="3" t="str">
        <f>IF(AE133=1,COUNTIF($AE$28:AE133,1),"")</f>
        <v/>
      </c>
    </row>
    <row r="134" spans="3:60" ht="35.1" customHeight="1" x14ac:dyDescent="0.25">
      <c r="C134" s="14" t="str">
        <f t="shared" si="14"/>
        <v>-</v>
      </c>
      <c r="D134" s="14"/>
      <c r="I134" s="136" t="str">
        <f t="shared" si="15"/>
        <v>-</v>
      </c>
      <c r="AM134" s="51" t="str">
        <f>IF(OR(W134=1,X134=1,Y134=1,Z134=1,AA134=1,AB134=1,AC134=1,AD134=1,AE134=1,AF134=1),MAX($AM$26:AM132)+1,"")</f>
        <v/>
      </c>
      <c r="AQ134" s="3">
        <f t="shared" si="16"/>
        <v>0</v>
      </c>
      <c r="AR134" s="3">
        <f t="shared" si="17"/>
        <v>0</v>
      </c>
      <c r="AS134" s="3">
        <f t="shared" si="18"/>
        <v>0</v>
      </c>
      <c r="AT134" s="3">
        <f t="shared" si="19"/>
        <v>0</v>
      </c>
      <c r="AX134" s="3" t="str">
        <f t="shared" si="20"/>
        <v/>
      </c>
      <c r="BA134" s="3" t="str">
        <f t="shared" si="21"/>
        <v/>
      </c>
      <c r="BC134" s="3" t="str">
        <f t="shared" si="22"/>
        <v/>
      </c>
      <c r="BF134" s="3" t="str">
        <f t="shared" si="23"/>
        <v/>
      </c>
      <c r="BH134" s="3" t="str">
        <f>IF(AE134=1,COUNTIF($AE$28:AE134,1),"")</f>
        <v/>
      </c>
    </row>
    <row r="135" spans="3:60" ht="35.1" customHeight="1" x14ac:dyDescent="0.25">
      <c r="C135" s="14" t="str">
        <f t="shared" si="14"/>
        <v>-</v>
      </c>
      <c r="D135" s="14"/>
      <c r="I135" s="136" t="str">
        <f t="shared" si="15"/>
        <v>-</v>
      </c>
      <c r="AM135" s="51" t="str">
        <f>IF(OR(W135=1,X135=1,Y135=1,Z135=1,AA135=1,AB135=1,AC135=1,AD135=1,AE135=1,AF135=1),MAX($AM$26:AM133)+1,"")</f>
        <v/>
      </c>
      <c r="AQ135" s="3">
        <f t="shared" si="16"/>
        <v>0</v>
      </c>
      <c r="AR135" s="3">
        <f t="shared" si="17"/>
        <v>0</v>
      </c>
      <c r="AS135" s="3">
        <f t="shared" si="18"/>
        <v>0</v>
      </c>
      <c r="AT135" s="3">
        <f t="shared" si="19"/>
        <v>0</v>
      </c>
      <c r="AX135" s="3" t="str">
        <f t="shared" si="20"/>
        <v/>
      </c>
      <c r="BA135" s="3" t="str">
        <f t="shared" si="21"/>
        <v/>
      </c>
      <c r="BC135" s="3" t="str">
        <f t="shared" si="22"/>
        <v/>
      </c>
      <c r="BF135" s="3" t="str">
        <f t="shared" si="23"/>
        <v/>
      </c>
      <c r="BH135" s="3" t="str">
        <f>IF(AE135=1,COUNTIF($AE$28:AE135,1),"")</f>
        <v/>
      </c>
    </row>
    <row r="136" spans="3:60" ht="35.1" customHeight="1" x14ac:dyDescent="0.25">
      <c r="C136" s="14" t="str">
        <f t="shared" si="14"/>
        <v>-</v>
      </c>
      <c r="D136" s="14"/>
      <c r="I136" s="136" t="str">
        <f t="shared" si="15"/>
        <v>-</v>
      </c>
      <c r="AM136" s="51" t="str">
        <f>IF(OR(W136=1,X136=1,Y136=1,Z136=1,AA136=1,AB136=1,AC136=1,AD136=1,AE136=1,AF136=1),MAX($AM$26:AM134)+1,"")</f>
        <v/>
      </c>
      <c r="AQ136" s="3">
        <f t="shared" si="16"/>
        <v>0</v>
      </c>
      <c r="AR136" s="3">
        <f t="shared" si="17"/>
        <v>0</v>
      </c>
      <c r="AS136" s="3">
        <f t="shared" si="18"/>
        <v>0</v>
      </c>
      <c r="AT136" s="3">
        <f t="shared" si="19"/>
        <v>0</v>
      </c>
      <c r="AX136" s="3" t="str">
        <f t="shared" si="20"/>
        <v/>
      </c>
      <c r="BA136" s="3" t="str">
        <f t="shared" si="21"/>
        <v/>
      </c>
      <c r="BC136" s="3" t="str">
        <f t="shared" si="22"/>
        <v/>
      </c>
      <c r="BF136" s="3" t="str">
        <f t="shared" si="23"/>
        <v/>
      </c>
      <c r="BH136" s="3" t="str">
        <f>IF(AE136=1,COUNTIF($AE$28:AE136,1),"")</f>
        <v/>
      </c>
    </row>
    <row r="137" spans="3:60" ht="35.1" customHeight="1" x14ac:dyDescent="0.25">
      <c r="C137" s="14" t="str">
        <f t="shared" si="14"/>
        <v>-</v>
      </c>
      <c r="D137" s="14"/>
      <c r="I137" s="136" t="str">
        <f t="shared" si="15"/>
        <v>-</v>
      </c>
      <c r="AM137" s="51" t="str">
        <f>IF(OR(W137=1,X137=1,Y137=1,Z137=1,AA137=1,AB137=1,AC137=1,AD137=1,AE137=1,AF137=1),MAX($AM$26:AM135)+1,"")</f>
        <v/>
      </c>
      <c r="AQ137" s="3">
        <f t="shared" si="16"/>
        <v>0</v>
      </c>
      <c r="AR137" s="3">
        <f t="shared" si="17"/>
        <v>0</v>
      </c>
      <c r="AS137" s="3">
        <f t="shared" si="18"/>
        <v>0</v>
      </c>
      <c r="AT137" s="3">
        <f t="shared" si="19"/>
        <v>0</v>
      </c>
      <c r="AX137" s="3" t="str">
        <f t="shared" si="20"/>
        <v/>
      </c>
      <c r="BA137" s="3" t="str">
        <f t="shared" si="21"/>
        <v/>
      </c>
      <c r="BC137" s="3" t="str">
        <f t="shared" si="22"/>
        <v/>
      </c>
      <c r="BF137" s="3" t="str">
        <f t="shared" si="23"/>
        <v/>
      </c>
      <c r="BH137" s="3" t="str">
        <f>IF(AE137=1,COUNTIF($AE$28:AE137,1),"")</f>
        <v/>
      </c>
    </row>
    <row r="138" spans="3:60" ht="35.1" customHeight="1" x14ac:dyDescent="0.25">
      <c r="C138" s="14" t="str">
        <f t="shared" si="14"/>
        <v>-</v>
      </c>
      <c r="D138" s="14"/>
      <c r="I138" s="136" t="str">
        <f t="shared" si="15"/>
        <v>-</v>
      </c>
      <c r="AM138" s="51" t="str">
        <f>IF(OR(W138=1,X138=1,Y138=1,Z138=1,AA138=1,AB138=1,AC138=1,AD138=1,AE138=1,AF138=1),MAX($AM$26:AM136)+1,"")</f>
        <v/>
      </c>
      <c r="AQ138" s="3">
        <f t="shared" si="16"/>
        <v>0</v>
      </c>
      <c r="AR138" s="3">
        <f t="shared" si="17"/>
        <v>0</v>
      </c>
      <c r="AS138" s="3">
        <f t="shared" si="18"/>
        <v>0</v>
      </c>
      <c r="AT138" s="3">
        <f t="shared" si="19"/>
        <v>0</v>
      </c>
      <c r="AX138" s="3" t="str">
        <f t="shared" si="20"/>
        <v/>
      </c>
      <c r="BA138" s="3" t="str">
        <f t="shared" si="21"/>
        <v/>
      </c>
      <c r="BC138" s="3" t="str">
        <f t="shared" si="22"/>
        <v/>
      </c>
      <c r="BF138" s="3" t="str">
        <f t="shared" si="23"/>
        <v/>
      </c>
      <c r="BH138" s="3" t="str">
        <f>IF(AE138=1,COUNTIF($AE$28:AE138,1),"")</f>
        <v/>
      </c>
    </row>
    <row r="139" spans="3:60" ht="35.1" customHeight="1" x14ac:dyDescent="0.25">
      <c r="C139" s="14" t="str">
        <f t="shared" si="14"/>
        <v>-</v>
      </c>
      <c r="D139" s="14"/>
      <c r="I139" s="136" t="str">
        <f t="shared" si="15"/>
        <v>-</v>
      </c>
      <c r="AM139" s="51" t="str">
        <f>IF(OR(W139=1,X139=1,Y139=1,Z139=1,AA139=1,AB139=1,AC139=1,AD139=1,AE139=1,AF139=1),MAX($AM$26:AM137)+1,"")</f>
        <v/>
      </c>
      <c r="AQ139" s="3">
        <f t="shared" si="16"/>
        <v>0</v>
      </c>
      <c r="AR139" s="3">
        <f t="shared" si="17"/>
        <v>0</v>
      </c>
      <c r="AS139" s="3">
        <f t="shared" si="18"/>
        <v>0</v>
      </c>
      <c r="AT139" s="3">
        <f t="shared" si="19"/>
        <v>0</v>
      </c>
      <c r="AX139" s="3" t="str">
        <f t="shared" si="20"/>
        <v/>
      </c>
      <c r="BA139" s="3" t="str">
        <f t="shared" si="21"/>
        <v/>
      </c>
      <c r="BC139" s="3" t="str">
        <f t="shared" si="22"/>
        <v/>
      </c>
      <c r="BF139" s="3" t="str">
        <f t="shared" si="23"/>
        <v/>
      </c>
      <c r="BH139" s="3" t="str">
        <f>IF(AE139=1,COUNTIF($AE$28:AE139,1),"")</f>
        <v/>
      </c>
    </row>
    <row r="140" spans="3:60" ht="35.1" customHeight="1" x14ac:dyDescent="0.25">
      <c r="C140" s="14" t="str">
        <f t="shared" si="14"/>
        <v>-</v>
      </c>
      <c r="D140" s="14"/>
      <c r="I140" s="136" t="str">
        <f t="shared" si="15"/>
        <v>-</v>
      </c>
      <c r="AM140" s="51" t="str">
        <f>IF(OR(W140=1,X140=1,Y140=1,Z140=1,AA140=1,AB140=1,AC140=1,AD140=1,AE140=1,AF140=1),MAX($AM$26:AM138)+1,"")</f>
        <v/>
      </c>
      <c r="AQ140" s="3">
        <f t="shared" si="16"/>
        <v>0</v>
      </c>
      <c r="AR140" s="3">
        <f t="shared" si="17"/>
        <v>0</v>
      </c>
      <c r="AS140" s="3">
        <f t="shared" si="18"/>
        <v>0</v>
      </c>
      <c r="AT140" s="3">
        <f t="shared" si="19"/>
        <v>0</v>
      </c>
      <c r="AX140" s="3" t="str">
        <f t="shared" si="20"/>
        <v/>
      </c>
      <c r="BA140" s="3" t="str">
        <f t="shared" si="21"/>
        <v/>
      </c>
      <c r="BC140" s="3" t="str">
        <f t="shared" si="22"/>
        <v/>
      </c>
      <c r="BF140" s="3" t="str">
        <f t="shared" si="23"/>
        <v/>
      </c>
      <c r="BH140" s="3" t="str">
        <f>IF(AE140=1,COUNTIF($AE$28:AE140,1),"")</f>
        <v/>
      </c>
    </row>
    <row r="141" spans="3:60" ht="35.1" customHeight="1" x14ac:dyDescent="0.25">
      <c r="C141" s="14" t="str">
        <f t="shared" si="14"/>
        <v>-</v>
      </c>
      <c r="D141" s="14"/>
      <c r="I141" s="136" t="str">
        <f t="shared" si="15"/>
        <v>-</v>
      </c>
      <c r="AM141" s="51" t="str">
        <f>IF(OR(W141=1,X141=1,Y141=1,Z141=1,AA141=1,AB141=1,AC141=1,AD141=1,AE141=1,AF141=1),MAX($AM$26:AM139)+1,"")</f>
        <v/>
      </c>
      <c r="AQ141" s="3">
        <f t="shared" si="16"/>
        <v>0</v>
      </c>
      <c r="AR141" s="3">
        <f t="shared" si="17"/>
        <v>0</v>
      </c>
      <c r="AS141" s="3">
        <f t="shared" si="18"/>
        <v>0</v>
      </c>
      <c r="AT141" s="3">
        <f t="shared" si="19"/>
        <v>0</v>
      </c>
      <c r="AX141" s="3" t="str">
        <f t="shared" si="20"/>
        <v/>
      </c>
      <c r="BA141" s="3" t="str">
        <f t="shared" si="21"/>
        <v/>
      </c>
      <c r="BC141" s="3" t="str">
        <f t="shared" si="22"/>
        <v/>
      </c>
      <c r="BF141" s="3" t="str">
        <f t="shared" si="23"/>
        <v/>
      </c>
      <c r="BH141" s="3" t="str">
        <f>IF(AE141=1,COUNTIF($AE$28:AE141,1),"")</f>
        <v/>
      </c>
    </row>
    <row r="142" spans="3:60" ht="35.1" customHeight="1" x14ac:dyDescent="0.25">
      <c r="C142" s="14" t="str">
        <f t="shared" si="14"/>
        <v>-</v>
      </c>
      <c r="D142" s="14"/>
      <c r="I142" s="136" t="str">
        <f t="shared" si="15"/>
        <v>-</v>
      </c>
      <c r="AM142" s="51" t="str">
        <f>IF(OR(W142=1,X142=1,Y142=1,Z142=1,AA142=1,AB142=1,AC142=1,AD142=1,AE142=1,AF142=1),MAX($AM$26:AM140)+1,"")</f>
        <v/>
      </c>
      <c r="AQ142" s="3">
        <f t="shared" si="16"/>
        <v>0</v>
      </c>
      <c r="AR142" s="3">
        <f t="shared" si="17"/>
        <v>0</v>
      </c>
      <c r="AS142" s="3">
        <f t="shared" si="18"/>
        <v>0</v>
      </c>
      <c r="AT142" s="3">
        <f t="shared" si="19"/>
        <v>0</v>
      </c>
      <c r="AX142" s="3" t="str">
        <f t="shared" si="20"/>
        <v/>
      </c>
      <c r="BA142" s="3" t="str">
        <f t="shared" si="21"/>
        <v/>
      </c>
      <c r="BC142" s="3" t="str">
        <f t="shared" si="22"/>
        <v/>
      </c>
      <c r="BF142" s="3" t="str">
        <f t="shared" si="23"/>
        <v/>
      </c>
      <c r="BH142" s="3" t="str">
        <f>IF(AE142=1,COUNTIF($AE$28:AE142,1),"")</f>
        <v/>
      </c>
    </row>
    <row r="143" spans="3:60" ht="35.1" customHeight="1" x14ac:dyDescent="0.25">
      <c r="C143" s="14" t="str">
        <f t="shared" si="14"/>
        <v>-</v>
      </c>
      <c r="D143" s="14"/>
      <c r="I143" s="136" t="str">
        <f t="shared" si="15"/>
        <v>-</v>
      </c>
      <c r="AM143" s="51" t="str">
        <f>IF(OR(W143=1,X143=1,Y143=1,Z143=1,AA143=1,AB143=1,AC143=1,AD143=1,AE143=1,AF143=1),MAX($AM$26:AM141)+1,"")</f>
        <v/>
      </c>
      <c r="AQ143" s="3">
        <f t="shared" si="16"/>
        <v>0</v>
      </c>
      <c r="AR143" s="3">
        <f t="shared" si="17"/>
        <v>0</v>
      </c>
      <c r="AS143" s="3">
        <f t="shared" si="18"/>
        <v>0</v>
      </c>
      <c r="AT143" s="3">
        <f t="shared" si="19"/>
        <v>0</v>
      </c>
      <c r="AX143" s="3" t="str">
        <f t="shared" si="20"/>
        <v/>
      </c>
      <c r="BA143" s="3" t="str">
        <f t="shared" si="21"/>
        <v/>
      </c>
      <c r="BC143" s="3" t="str">
        <f t="shared" si="22"/>
        <v/>
      </c>
      <c r="BF143" s="3" t="str">
        <f t="shared" si="23"/>
        <v/>
      </c>
      <c r="BH143" s="3" t="str">
        <f>IF(AE143=1,COUNTIF($AE$28:AE143,1),"")</f>
        <v/>
      </c>
    </row>
    <row r="144" spans="3:60" ht="35.1" customHeight="1" x14ac:dyDescent="0.25">
      <c r="C144" s="14" t="str">
        <f t="shared" si="14"/>
        <v>-</v>
      </c>
      <c r="D144" s="14"/>
      <c r="I144" s="136" t="str">
        <f t="shared" si="15"/>
        <v>-</v>
      </c>
      <c r="AM144" s="51" t="str">
        <f>IF(OR(W144=1,X144=1,Y144=1,Z144=1,AA144=1,AB144=1,AC144=1,AD144=1,AE144=1,AF144=1),MAX($AM$26:AM142)+1,"")</f>
        <v/>
      </c>
      <c r="AQ144" s="3">
        <f t="shared" si="16"/>
        <v>0</v>
      </c>
      <c r="AR144" s="3">
        <f t="shared" si="17"/>
        <v>0</v>
      </c>
      <c r="AS144" s="3">
        <f t="shared" si="18"/>
        <v>0</v>
      </c>
      <c r="AT144" s="3">
        <f t="shared" si="19"/>
        <v>0</v>
      </c>
      <c r="AX144" s="3" t="str">
        <f t="shared" si="20"/>
        <v/>
      </c>
      <c r="BA144" s="3" t="str">
        <f t="shared" si="21"/>
        <v/>
      </c>
      <c r="BC144" s="3" t="str">
        <f t="shared" si="22"/>
        <v/>
      </c>
      <c r="BF144" s="3" t="str">
        <f t="shared" si="23"/>
        <v/>
      </c>
      <c r="BH144" s="3" t="str">
        <f>IF(AE144=1,COUNTIF($AE$28:AE144,1),"")</f>
        <v/>
      </c>
    </row>
    <row r="145" spans="3:60" ht="35.1" customHeight="1" x14ac:dyDescent="0.25">
      <c r="C145" s="14" t="str">
        <f t="shared" si="14"/>
        <v>-</v>
      </c>
      <c r="D145" s="14"/>
      <c r="I145" s="136" t="str">
        <f t="shared" si="15"/>
        <v>-</v>
      </c>
      <c r="AM145" s="51" t="str">
        <f>IF(OR(W145=1,X145=1,Y145=1,Z145=1,AA145=1,AB145=1,AC145=1,AD145=1,AE145=1,AF145=1),MAX($AM$26:AM143)+1,"")</f>
        <v/>
      </c>
      <c r="AQ145" s="3">
        <f t="shared" si="16"/>
        <v>0</v>
      </c>
      <c r="AR145" s="3">
        <f t="shared" si="17"/>
        <v>0</v>
      </c>
      <c r="AS145" s="3">
        <f t="shared" si="18"/>
        <v>0</v>
      </c>
      <c r="AT145" s="3">
        <f t="shared" si="19"/>
        <v>0</v>
      </c>
      <c r="AX145" s="3" t="str">
        <f t="shared" si="20"/>
        <v/>
      </c>
      <c r="BA145" s="3" t="str">
        <f t="shared" si="21"/>
        <v/>
      </c>
      <c r="BC145" s="3" t="str">
        <f t="shared" si="22"/>
        <v/>
      </c>
      <c r="BF145" s="3" t="str">
        <f t="shared" si="23"/>
        <v/>
      </c>
      <c r="BH145" s="3" t="str">
        <f>IF(AE145=1,COUNTIF($AE$28:AE145,1),"")</f>
        <v/>
      </c>
    </row>
    <row r="146" spans="3:60" ht="35.1" customHeight="1" x14ac:dyDescent="0.25">
      <c r="C146" s="14" t="str">
        <f t="shared" si="14"/>
        <v>-</v>
      </c>
      <c r="D146" s="14"/>
      <c r="I146" s="136" t="str">
        <f t="shared" si="15"/>
        <v>-</v>
      </c>
      <c r="AM146" s="51" t="str">
        <f>IF(OR(W146=1,X146=1,Y146=1,Z146=1,AA146=1,AB146=1,AC146=1,AD146=1,AE146=1,AF146=1),MAX($AM$26:AM144)+1,"")</f>
        <v/>
      </c>
      <c r="AQ146" s="3">
        <f t="shared" si="16"/>
        <v>0</v>
      </c>
      <c r="AR146" s="3">
        <f t="shared" si="17"/>
        <v>0</v>
      </c>
      <c r="AS146" s="3">
        <f t="shared" si="18"/>
        <v>0</v>
      </c>
      <c r="AT146" s="3">
        <f t="shared" si="19"/>
        <v>0</v>
      </c>
      <c r="AX146" s="3" t="str">
        <f t="shared" si="20"/>
        <v/>
      </c>
      <c r="BA146" s="3" t="str">
        <f t="shared" si="21"/>
        <v/>
      </c>
      <c r="BC146" s="3" t="str">
        <f t="shared" si="22"/>
        <v/>
      </c>
      <c r="BF146" s="3" t="str">
        <f t="shared" si="23"/>
        <v/>
      </c>
      <c r="BH146" s="3" t="str">
        <f>IF(AE146=1,COUNTIF($AE$28:AE146,1),"")</f>
        <v/>
      </c>
    </row>
    <row r="147" spans="3:60" ht="35.1" customHeight="1" x14ac:dyDescent="0.25">
      <c r="C147" s="14" t="str">
        <f t="shared" si="14"/>
        <v>-</v>
      </c>
      <c r="D147" s="14"/>
      <c r="I147" s="136" t="str">
        <f t="shared" si="15"/>
        <v>-</v>
      </c>
      <c r="AM147" s="51" t="str">
        <f>IF(OR(W147=1,X147=1,Y147=1,Z147=1,AA147=1,AB147=1,AC147=1,AD147=1,AE147=1,AF147=1),MAX($AM$26:AM145)+1,"")</f>
        <v/>
      </c>
      <c r="AQ147" s="3">
        <f t="shared" si="16"/>
        <v>0</v>
      </c>
      <c r="AR147" s="3">
        <f t="shared" si="17"/>
        <v>0</v>
      </c>
      <c r="AS147" s="3">
        <f t="shared" si="18"/>
        <v>0</v>
      </c>
      <c r="AT147" s="3">
        <f t="shared" si="19"/>
        <v>0</v>
      </c>
      <c r="AX147" s="3" t="str">
        <f t="shared" si="20"/>
        <v/>
      </c>
      <c r="BA147" s="3" t="str">
        <f t="shared" si="21"/>
        <v/>
      </c>
      <c r="BC147" s="3" t="str">
        <f t="shared" si="22"/>
        <v/>
      </c>
      <c r="BF147" s="3" t="str">
        <f t="shared" si="23"/>
        <v/>
      </c>
      <c r="BH147" s="3" t="str">
        <f>IF(AE147=1,COUNTIF($AE$28:AE147,1),"")</f>
        <v/>
      </c>
    </row>
    <row r="148" spans="3:60" ht="35.1" customHeight="1" x14ac:dyDescent="0.25">
      <c r="C148" s="14" t="str">
        <f t="shared" si="14"/>
        <v>-</v>
      </c>
      <c r="D148" s="14"/>
      <c r="I148" s="136" t="str">
        <f t="shared" si="15"/>
        <v>-</v>
      </c>
      <c r="AM148" s="51" t="str">
        <f>IF(OR(W148=1,X148=1,Y148=1,Z148=1,AA148=1,AB148=1,AC148=1,AD148=1,AE148=1,AF148=1),MAX($AM$26:AM146)+1,"")</f>
        <v/>
      </c>
      <c r="AQ148" s="3">
        <f t="shared" si="16"/>
        <v>0</v>
      </c>
      <c r="AR148" s="3">
        <f t="shared" si="17"/>
        <v>0</v>
      </c>
      <c r="AS148" s="3">
        <f t="shared" si="18"/>
        <v>0</v>
      </c>
      <c r="AT148" s="3">
        <f t="shared" si="19"/>
        <v>0</v>
      </c>
      <c r="AX148" s="3" t="str">
        <f t="shared" si="20"/>
        <v/>
      </c>
      <c r="BA148" s="3" t="str">
        <f t="shared" si="21"/>
        <v/>
      </c>
      <c r="BC148" s="3" t="str">
        <f t="shared" si="22"/>
        <v/>
      </c>
      <c r="BF148" s="3" t="str">
        <f t="shared" si="23"/>
        <v/>
      </c>
      <c r="BH148" s="3" t="str">
        <f>IF(AE148=1,COUNTIF($AE$28:AE148,1),"")</f>
        <v/>
      </c>
    </row>
    <row r="149" spans="3:60" ht="35.1" customHeight="1" x14ac:dyDescent="0.25">
      <c r="C149" s="14" t="str">
        <f t="shared" si="14"/>
        <v>-</v>
      </c>
      <c r="D149" s="14"/>
      <c r="I149" s="136" t="str">
        <f t="shared" si="15"/>
        <v>-</v>
      </c>
      <c r="AM149" s="51" t="str">
        <f>IF(OR(W149=1,X149=1,Y149=1,Z149=1,AA149=1,AB149=1,AC149=1,AD149=1,AE149=1,AF149=1),MAX($AM$26:AM147)+1,"")</f>
        <v/>
      </c>
      <c r="AQ149" s="3">
        <f t="shared" si="16"/>
        <v>0</v>
      </c>
      <c r="AR149" s="3">
        <f t="shared" si="17"/>
        <v>0</v>
      </c>
      <c r="AS149" s="3">
        <f t="shared" si="18"/>
        <v>0</v>
      </c>
      <c r="AT149" s="3">
        <f t="shared" si="19"/>
        <v>0</v>
      </c>
      <c r="AX149" s="3" t="str">
        <f t="shared" si="20"/>
        <v/>
      </c>
      <c r="BA149" s="3" t="str">
        <f t="shared" si="21"/>
        <v/>
      </c>
      <c r="BC149" s="3" t="str">
        <f t="shared" si="22"/>
        <v/>
      </c>
      <c r="BF149" s="3" t="str">
        <f t="shared" si="23"/>
        <v/>
      </c>
      <c r="BH149" s="3" t="str">
        <f>IF(AE149=1,COUNTIF($AE$28:AE149,1),"")</f>
        <v/>
      </c>
    </row>
    <row r="150" spans="3:60" ht="35.1" customHeight="1" x14ac:dyDescent="0.25">
      <c r="C150" s="14" t="str">
        <f t="shared" si="14"/>
        <v>-</v>
      </c>
      <c r="D150" s="14"/>
      <c r="I150" s="136" t="str">
        <f t="shared" si="15"/>
        <v>-</v>
      </c>
      <c r="AM150" s="51" t="str">
        <f>IF(OR(W150=1,X150=1,Y150=1,Z150=1,AA150=1,AB150=1,AC150=1,AD150=1,AE150=1,AF150=1),MAX($AM$26:AM148)+1,"")</f>
        <v/>
      </c>
      <c r="AQ150" s="3">
        <f t="shared" si="16"/>
        <v>0</v>
      </c>
      <c r="AR150" s="3">
        <f t="shared" si="17"/>
        <v>0</v>
      </c>
      <c r="AS150" s="3">
        <f t="shared" si="18"/>
        <v>0</v>
      </c>
      <c r="AT150" s="3">
        <f t="shared" si="19"/>
        <v>0</v>
      </c>
      <c r="AX150" s="3" t="str">
        <f t="shared" si="20"/>
        <v/>
      </c>
      <c r="BA150" s="3" t="str">
        <f t="shared" si="21"/>
        <v/>
      </c>
      <c r="BC150" s="3" t="str">
        <f t="shared" si="22"/>
        <v/>
      </c>
      <c r="BF150" s="3" t="str">
        <f t="shared" si="23"/>
        <v/>
      </c>
      <c r="BH150" s="3" t="str">
        <f>IF(AE150=1,COUNTIF($AE$28:AE150,1),"")</f>
        <v/>
      </c>
    </row>
    <row r="151" spans="3:60" ht="35.1" customHeight="1" x14ac:dyDescent="0.25">
      <c r="C151" s="14" t="str">
        <f t="shared" si="14"/>
        <v>-</v>
      </c>
      <c r="D151" s="14"/>
      <c r="I151" s="136" t="str">
        <f t="shared" si="15"/>
        <v>-</v>
      </c>
      <c r="AM151" s="51" t="str">
        <f>IF(OR(W151=1,X151=1,Y151=1,Z151=1,AA151=1,AB151=1,AC151=1,AD151=1,AE151=1,AF151=1),MAX($AM$26:AM149)+1,"")</f>
        <v/>
      </c>
      <c r="AQ151" s="3">
        <f t="shared" si="16"/>
        <v>0</v>
      </c>
      <c r="AR151" s="3">
        <f t="shared" si="17"/>
        <v>0</v>
      </c>
      <c r="AS151" s="3">
        <f t="shared" si="18"/>
        <v>0</v>
      </c>
      <c r="AT151" s="3">
        <f t="shared" si="19"/>
        <v>0</v>
      </c>
      <c r="AX151" s="3" t="str">
        <f t="shared" si="20"/>
        <v/>
      </c>
      <c r="BA151" s="3" t="str">
        <f t="shared" si="21"/>
        <v/>
      </c>
      <c r="BC151" s="3" t="str">
        <f t="shared" si="22"/>
        <v/>
      </c>
      <c r="BF151" s="3" t="str">
        <f t="shared" si="23"/>
        <v/>
      </c>
      <c r="BH151" s="3" t="str">
        <f>IF(AE151=1,COUNTIF($AE$28:AE151,1),"")</f>
        <v/>
      </c>
    </row>
    <row r="152" spans="3:60" ht="35.1" customHeight="1" x14ac:dyDescent="0.25">
      <c r="C152" s="14" t="str">
        <f t="shared" si="14"/>
        <v>-</v>
      </c>
      <c r="D152" s="14"/>
      <c r="I152" s="136" t="str">
        <f t="shared" si="15"/>
        <v>-</v>
      </c>
      <c r="AM152" s="51" t="str">
        <f>IF(OR(W152=1,X152=1,Y152=1,Z152=1,AA152=1,AB152=1,AC152=1,AD152=1,AE152=1,AF152=1),MAX($AM$26:AM150)+1,"")</f>
        <v/>
      </c>
      <c r="AQ152" s="3">
        <f t="shared" si="16"/>
        <v>0</v>
      </c>
      <c r="AR152" s="3">
        <f t="shared" si="17"/>
        <v>0</v>
      </c>
      <c r="AS152" s="3">
        <f t="shared" si="18"/>
        <v>0</v>
      </c>
      <c r="AT152" s="3">
        <f t="shared" si="19"/>
        <v>0</v>
      </c>
      <c r="AX152" s="3" t="str">
        <f t="shared" si="20"/>
        <v/>
      </c>
      <c r="BA152" s="3" t="str">
        <f t="shared" si="21"/>
        <v/>
      </c>
      <c r="BC152" s="3" t="str">
        <f t="shared" si="22"/>
        <v/>
      </c>
      <c r="BF152" s="3" t="str">
        <f t="shared" si="23"/>
        <v/>
      </c>
      <c r="BH152" s="3" t="str">
        <f>IF(AE152=1,COUNTIF($AE$28:AE152,1),"")</f>
        <v/>
      </c>
    </row>
    <row r="153" spans="3:60" ht="35.1" customHeight="1" x14ac:dyDescent="0.25">
      <c r="C153" s="14" t="str">
        <f t="shared" si="14"/>
        <v>-</v>
      </c>
      <c r="D153" s="14"/>
      <c r="I153" s="136" t="str">
        <f t="shared" si="15"/>
        <v>-</v>
      </c>
      <c r="AM153" s="51" t="str">
        <f>IF(OR(W153=1,X153=1,Y153=1,Z153=1,AA153=1,AB153=1,AC153=1,AD153=1,AE153=1,AF153=1),MAX($AM$26:AM151)+1,"")</f>
        <v/>
      </c>
      <c r="AQ153" s="3">
        <f t="shared" si="16"/>
        <v>0</v>
      </c>
      <c r="AR153" s="3">
        <f t="shared" si="17"/>
        <v>0</v>
      </c>
      <c r="AS153" s="3">
        <f t="shared" si="18"/>
        <v>0</v>
      </c>
      <c r="AT153" s="3">
        <f t="shared" si="19"/>
        <v>0</v>
      </c>
      <c r="AX153" s="3" t="str">
        <f t="shared" si="20"/>
        <v/>
      </c>
      <c r="BA153" s="3" t="str">
        <f t="shared" si="21"/>
        <v/>
      </c>
      <c r="BC153" s="3" t="str">
        <f t="shared" si="22"/>
        <v/>
      </c>
      <c r="BF153" s="3" t="str">
        <f t="shared" si="23"/>
        <v/>
      </c>
      <c r="BH153" s="3" t="str">
        <f>IF(AE153=1,COUNTIF($AE$28:AE153,1),"")</f>
        <v/>
      </c>
    </row>
    <row r="154" spans="3:60" ht="35.1" customHeight="1" x14ac:dyDescent="0.25">
      <c r="AM154" s="51" t="str">
        <f>IF(OR(W154=1,X154=1,Y154=1,Z154=1,AA154=1,AB154=1,AC154=1,AD154=1,AE154=1,AF154=1),MAX($AM$26:AM152)+1,"")</f>
        <v/>
      </c>
      <c r="AQ154" s="3">
        <f t="shared" si="16"/>
        <v>0</v>
      </c>
      <c r="AR154" s="3">
        <f t="shared" si="17"/>
        <v>0</v>
      </c>
      <c r="AS154" s="3">
        <f t="shared" si="18"/>
        <v>0</v>
      </c>
      <c r="AT154" s="3">
        <f t="shared" si="19"/>
        <v>0</v>
      </c>
      <c r="AX154" s="3" t="str">
        <f t="shared" si="20"/>
        <v/>
      </c>
      <c r="BA154" s="3" t="str">
        <f t="shared" si="21"/>
        <v/>
      </c>
      <c r="BC154" s="3" t="str">
        <f t="shared" si="22"/>
        <v/>
      </c>
      <c r="BF154" s="3" t="str">
        <f t="shared" si="23"/>
        <v/>
      </c>
    </row>
    <row r="155" spans="3:60" ht="35.1" customHeight="1" x14ac:dyDescent="0.25">
      <c r="AM155" s="51" t="str">
        <f>IF(OR(W155=1,X155=1,Y155=1,Z155=1,AA155=1,AB155=1,AC155=1,AD155=1,AE155=1,AF155=1),MAX($AM$26:AM153)+1,"")</f>
        <v/>
      </c>
      <c r="AQ155" s="3">
        <f t="shared" si="16"/>
        <v>0</v>
      </c>
      <c r="AR155" s="3">
        <f t="shared" si="17"/>
        <v>0</v>
      </c>
      <c r="AS155" s="3">
        <f t="shared" si="18"/>
        <v>0</v>
      </c>
      <c r="AT155" s="3">
        <f t="shared" si="19"/>
        <v>0</v>
      </c>
      <c r="AX155" s="3" t="str">
        <f t="shared" si="20"/>
        <v/>
      </c>
      <c r="BA155" s="3" t="str">
        <f t="shared" si="21"/>
        <v/>
      </c>
      <c r="BC155" s="3" t="str">
        <f t="shared" si="22"/>
        <v/>
      </c>
      <c r="BF155" s="3" t="str">
        <f t="shared" si="23"/>
        <v/>
      </c>
    </row>
    <row r="156" spans="3:60" ht="35.1" customHeight="1" x14ac:dyDescent="0.25">
      <c r="AM156" s="51" t="str">
        <f>IF(OR(W156=1,X156=1,Y156=1,Z156=1,AA156=1,AB156=1,AC156=1,AD156=1,AE156=1,AF156=1),MAX($AM$26:AM154)+1,"")</f>
        <v/>
      </c>
      <c r="AQ156" s="3">
        <f t="shared" si="16"/>
        <v>0</v>
      </c>
      <c r="AR156" s="3">
        <f t="shared" si="17"/>
        <v>0</v>
      </c>
      <c r="AS156" s="3">
        <f t="shared" si="18"/>
        <v>0</v>
      </c>
      <c r="AT156" s="3">
        <f t="shared" si="19"/>
        <v>0</v>
      </c>
      <c r="AX156" s="3" t="str">
        <f t="shared" si="20"/>
        <v/>
      </c>
      <c r="BA156" s="3" t="str">
        <f t="shared" si="21"/>
        <v/>
      </c>
      <c r="BC156" s="3" t="str">
        <f t="shared" si="22"/>
        <v/>
      </c>
      <c r="BF156" s="3" t="str">
        <f t="shared" si="23"/>
        <v/>
      </c>
    </row>
    <row r="157" spans="3:60" ht="35.1" customHeight="1" x14ac:dyDescent="0.25">
      <c r="AM157" s="51" t="str">
        <f>IF(OR(W157=1,X157=1,Y157=1,Z157=1,AA157=1,AB157=1,AC157=1,AD157=1,AE157=1,AF157=1),MAX($AM$26:AM155)+1,"")</f>
        <v/>
      </c>
      <c r="AQ157" s="3">
        <f t="shared" ref="AQ157:AQ220" si="24">IF(SUM(M157,N157,O157,P157,Q157,R157,AI157)&gt;0,1,0)</f>
        <v>0</v>
      </c>
      <c r="AR157" s="3">
        <f t="shared" ref="AR157:AR220" si="25">IF(SUM(W157,X157,Y157,Z157,AA157,AB157,AC157,AD157,AE157,AF157)&gt;0,1,0)</f>
        <v>0</v>
      </c>
      <c r="AS157" s="3">
        <f t="shared" ref="AS157:AS220" si="26">IF(SUM(U157,V157,AJ157)&gt;0,1,0)</f>
        <v>0</v>
      </c>
      <c r="AT157" s="3">
        <f t="shared" ref="AT157:AT220" si="27">IF(SUM(S157,T157,AG157,AH157)&gt;0,1,0)</f>
        <v>0</v>
      </c>
      <c r="AX157" s="3" t="str">
        <f t="shared" ref="AX157:AX220" si="28">IF(COUNTIF(M157:AJ157,1)&gt;0,H157,"")</f>
        <v/>
      </c>
      <c r="BA157" s="3" t="str">
        <f t="shared" ref="BA157:BA220" si="29">IF(OR(E157="CS",J157="",K157="",AND(J157=0,K157=0)),"",ROUND((J157+K157)/2,2))</f>
        <v/>
      </c>
      <c r="BC157" s="3" t="str">
        <f t="shared" ref="BC157:BC220" si="30">IF(OR(E157="CS",J157="",K157="",AND(J157=0,K157=0)),"",I157)</f>
        <v/>
      </c>
      <c r="BF157" s="3" t="str">
        <f t="shared" ref="BF157:BF220" si="31">IF(COUNTIF(M157:AJ157,1)&gt;0,C157,"")</f>
        <v/>
      </c>
    </row>
    <row r="158" spans="3:60" ht="35.1" customHeight="1" x14ac:dyDescent="0.25">
      <c r="AM158" s="51" t="str">
        <f>IF(OR(W158=1,X158=1,Y158=1,Z158=1,AA158=1,AB158=1,AC158=1,AD158=1,AE158=1,AF158=1),MAX($AM$26:AM156)+1,"")</f>
        <v/>
      </c>
      <c r="AQ158" s="3">
        <f t="shared" si="24"/>
        <v>0</v>
      </c>
      <c r="AR158" s="3">
        <f t="shared" si="25"/>
        <v>0</v>
      </c>
      <c r="AS158" s="3">
        <f t="shared" si="26"/>
        <v>0</v>
      </c>
      <c r="AT158" s="3">
        <f t="shared" si="27"/>
        <v>0</v>
      </c>
      <c r="AX158" s="3" t="str">
        <f t="shared" si="28"/>
        <v/>
      </c>
      <c r="BA158" s="3" t="str">
        <f t="shared" si="29"/>
        <v/>
      </c>
      <c r="BC158" s="3" t="str">
        <f t="shared" si="30"/>
        <v/>
      </c>
      <c r="BF158" s="3" t="str">
        <f t="shared" si="31"/>
        <v/>
      </c>
    </row>
    <row r="159" spans="3:60" ht="35.1" customHeight="1" x14ac:dyDescent="0.25">
      <c r="AM159" s="51" t="str">
        <f>IF(OR(W159=1,X159=1,Y159=1,Z159=1,AA159=1,AB159=1,AC159=1,AD159=1,AE159=1,AF159=1),MAX($AM$26:AM157)+1,"")</f>
        <v/>
      </c>
      <c r="AQ159" s="3">
        <f t="shared" si="24"/>
        <v>0</v>
      </c>
      <c r="AR159" s="3">
        <f t="shared" si="25"/>
        <v>0</v>
      </c>
      <c r="AS159" s="3">
        <f t="shared" si="26"/>
        <v>0</v>
      </c>
      <c r="AT159" s="3">
        <f t="shared" si="27"/>
        <v>0</v>
      </c>
      <c r="AX159" s="3" t="str">
        <f t="shared" si="28"/>
        <v/>
      </c>
      <c r="BA159" s="3" t="str">
        <f t="shared" si="29"/>
        <v/>
      </c>
      <c r="BC159" s="3" t="str">
        <f t="shared" si="30"/>
        <v/>
      </c>
      <c r="BF159" s="3" t="str">
        <f t="shared" si="31"/>
        <v/>
      </c>
    </row>
    <row r="160" spans="3:60" ht="35.1" customHeight="1" x14ac:dyDescent="0.25">
      <c r="AM160" s="51" t="str">
        <f>IF(OR(W160=1,X160=1,Y160=1,Z160=1,AA160=1,AB160=1,AC160=1,AD160=1,AE160=1,AF160=1),MAX($AM$26:AM158)+1,"")</f>
        <v/>
      </c>
      <c r="AQ160" s="3">
        <f t="shared" si="24"/>
        <v>0</v>
      </c>
      <c r="AR160" s="3">
        <f t="shared" si="25"/>
        <v>0</v>
      </c>
      <c r="AS160" s="3">
        <f t="shared" si="26"/>
        <v>0</v>
      </c>
      <c r="AT160" s="3">
        <f t="shared" si="27"/>
        <v>0</v>
      </c>
      <c r="AX160" s="3" t="str">
        <f t="shared" si="28"/>
        <v/>
      </c>
      <c r="BA160" s="3" t="str">
        <f t="shared" si="29"/>
        <v/>
      </c>
      <c r="BC160" s="3" t="str">
        <f t="shared" si="30"/>
        <v/>
      </c>
      <c r="BF160" s="3" t="str">
        <f t="shared" si="31"/>
        <v/>
      </c>
    </row>
    <row r="161" spans="39:58" ht="35.1" customHeight="1" x14ac:dyDescent="0.25">
      <c r="AM161" s="51" t="str">
        <f>IF(OR(W161=1,X161=1,Y161=1,Z161=1,AA161=1,AB161=1,AC161=1,AD161=1,AE161=1,AF161=1),MAX($AM$26:AM159)+1,"")</f>
        <v/>
      </c>
      <c r="AQ161" s="3">
        <f t="shared" si="24"/>
        <v>0</v>
      </c>
      <c r="AR161" s="3">
        <f t="shared" si="25"/>
        <v>0</v>
      </c>
      <c r="AS161" s="3">
        <f t="shared" si="26"/>
        <v>0</v>
      </c>
      <c r="AT161" s="3">
        <f t="shared" si="27"/>
        <v>0</v>
      </c>
      <c r="AX161" s="3" t="str">
        <f t="shared" si="28"/>
        <v/>
      </c>
      <c r="BA161" s="3" t="str">
        <f t="shared" si="29"/>
        <v/>
      </c>
      <c r="BC161" s="3" t="str">
        <f t="shared" si="30"/>
        <v/>
      </c>
      <c r="BF161" s="3" t="str">
        <f t="shared" si="31"/>
        <v/>
      </c>
    </row>
    <row r="162" spans="39:58" ht="35.1" customHeight="1" x14ac:dyDescent="0.25">
      <c r="AM162" s="51" t="str">
        <f>IF(OR(W162=1,X162=1,Y162=1,Z162=1,AA162=1,AB162=1,AC162=1,AD162=1,AE162=1,AF162=1),MAX($AM$26:AM160)+1,"")</f>
        <v/>
      </c>
      <c r="AQ162" s="3">
        <f t="shared" si="24"/>
        <v>0</v>
      </c>
      <c r="AR162" s="3">
        <f t="shared" si="25"/>
        <v>0</v>
      </c>
      <c r="AS162" s="3">
        <f t="shared" si="26"/>
        <v>0</v>
      </c>
      <c r="AT162" s="3">
        <f t="shared" si="27"/>
        <v>0</v>
      </c>
      <c r="AX162" s="3" t="str">
        <f t="shared" si="28"/>
        <v/>
      </c>
      <c r="BA162" s="3" t="str">
        <f t="shared" si="29"/>
        <v/>
      </c>
      <c r="BC162" s="3" t="str">
        <f t="shared" si="30"/>
        <v/>
      </c>
      <c r="BF162" s="3" t="str">
        <f t="shared" si="31"/>
        <v/>
      </c>
    </row>
    <row r="163" spans="39:58" ht="35.1" customHeight="1" x14ac:dyDescent="0.25">
      <c r="AM163" s="51" t="str">
        <f>IF(OR(W163=1,X163=1,Y163=1,Z163=1,AA163=1,AB163=1,AC163=1,AD163=1,AE163=1,AF163=1),MAX($AM$26:AM161)+1,"")</f>
        <v/>
      </c>
      <c r="AQ163" s="3">
        <f t="shared" si="24"/>
        <v>0</v>
      </c>
      <c r="AR163" s="3">
        <f t="shared" si="25"/>
        <v>0</v>
      </c>
      <c r="AS163" s="3">
        <f t="shared" si="26"/>
        <v>0</v>
      </c>
      <c r="AT163" s="3">
        <f t="shared" si="27"/>
        <v>0</v>
      </c>
      <c r="AX163" s="3" t="str">
        <f t="shared" si="28"/>
        <v/>
      </c>
      <c r="BA163" s="3" t="str">
        <f t="shared" si="29"/>
        <v/>
      </c>
      <c r="BC163" s="3" t="str">
        <f t="shared" si="30"/>
        <v/>
      </c>
      <c r="BF163" s="3" t="str">
        <f t="shared" si="31"/>
        <v/>
      </c>
    </row>
    <row r="164" spans="39:58" ht="35.1" customHeight="1" x14ac:dyDescent="0.25">
      <c r="AM164" s="51" t="str">
        <f>IF(OR(W164=1,X164=1,Y164=1,Z164=1,AA164=1,AB164=1,AC164=1,AD164=1,AE164=1,AF164=1),MAX($AM$26:AM162)+1,"")</f>
        <v/>
      </c>
      <c r="AQ164" s="3">
        <f t="shared" si="24"/>
        <v>0</v>
      </c>
      <c r="AR164" s="3">
        <f t="shared" si="25"/>
        <v>0</v>
      </c>
      <c r="AS164" s="3">
        <f t="shared" si="26"/>
        <v>0</v>
      </c>
      <c r="AT164" s="3">
        <f t="shared" si="27"/>
        <v>0</v>
      </c>
      <c r="AX164" s="3" t="str">
        <f t="shared" si="28"/>
        <v/>
      </c>
      <c r="BA164" s="3" t="str">
        <f t="shared" si="29"/>
        <v/>
      </c>
      <c r="BC164" s="3" t="str">
        <f t="shared" si="30"/>
        <v/>
      </c>
      <c r="BF164" s="3" t="str">
        <f t="shared" si="31"/>
        <v/>
      </c>
    </row>
    <row r="165" spans="39:58" ht="35.1" customHeight="1" x14ac:dyDescent="0.25">
      <c r="AM165" s="51" t="str">
        <f>IF(OR(W165=1,X165=1,Y165=1,Z165=1,AA165=1,AB165=1,AC165=1,AD165=1,AE165=1,AF165=1),MAX($AM$26:AM163)+1,"")</f>
        <v/>
      </c>
      <c r="AQ165" s="3">
        <f t="shared" si="24"/>
        <v>0</v>
      </c>
      <c r="AR165" s="3">
        <f t="shared" si="25"/>
        <v>0</v>
      </c>
      <c r="AS165" s="3">
        <f t="shared" si="26"/>
        <v>0</v>
      </c>
      <c r="AT165" s="3">
        <f t="shared" si="27"/>
        <v>0</v>
      </c>
      <c r="AX165" s="3" t="str">
        <f t="shared" si="28"/>
        <v/>
      </c>
      <c r="BA165" s="3" t="str">
        <f t="shared" si="29"/>
        <v/>
      </c>
      <c r="BC165" s="3" t="str">
        <f t="shared" si="30"/>
        <v/>
      </c>
      <c r="BF165" s="3" t="str">
        <f t="shared" si="31"/>
        <v/>
      </c>
    </row>
    <row r="166" spans="39:58" ht="35.1" customHeight="1" x14ac:dyDescent="0.25">
      <c r="AM166" s="51" t="str">
        <f>IF(OR(W166=1,X166=1,Y166=1,Z166=1,AA166=1,AB166=1,AC166=1,AD166=1,AE166=1,AF166=1),MAX($AM$26:AM164)+1,"")</f>
        <v/>
      </c>
      <c r="AQ166" s="3">
        <f t="shared" si="24"/>
        <v>0</v>
      </c>
      <c r="AR166" s="3">
        <f t="shared" si="25"/>
        <v>0</v>
      </c>
      <c r="AS166" s="3">
        <f t="shared" si="26"/>
        <v>0</v>
      </c>
      <c r="AT166" s="3">
        <f t="shared" si="27"/>
        <v>0</v>
      </c>
      <c r="AX166" s="3" t="str">
        <f t="shared" si="28"/>
        <v/>
      </c>
      <c r="BA166" s="3" t="str">
        <f t="shared" si="29"/>
        <v/>
      </c>
      <c r="BC166" s="3" t="str">
        <f t="shared" si="30"/>
        <v/>
      </c>
      <c r="BF166" s="3" t="str">
        <f t="shared" si="31"/>
        <v/>
      </c>
    </row>
    <row r="167" spans="39:58" ht="35.1" customHeight="1" x14ac:dyDescent="0.25">
      <c r="AM167" s="51" t="str">
        <f>IF(OR(W167=1,X167=1,Y167=1,Z167=1,AA167=1,AB167=1,AC167=1,AD167=1,AE167=1,AF167=1),MAX($AM$26:AM165)+1,"")</f>
        <v/>
      </c>
      <c r="AQ167" s="3">
        <f t="shared" si="24"/>
        <v>0</v>
      </c>
      <c r="AR167" s="3">
        <f t="shared" si="25"/>
        <v>0</v>
      </c>
      <c r="AS167" s="3">
        <f t="shared" si="26"/>
        <v>0</v>
      </c>
      <c r="AT167" s="3">
        <f t="shared" si="27"/>
        <v>0</v>
      </c>
      <c r="AX167" s="3" t="str">
        <f t="shared" si="28"/>
        <v/>
      </c>
      <c r="BA167" s="3" t="str">
        <f t="shared" si="29"/>
        <v/>
      </c>
      <c r="BC167" s="3" t="str">
        <f t="shared" si="30"/>
        <v/>
      </c>
      <c r="BF167" s="3" t="str">
        <f t="shared" si="31"/>
        <v/>
      </c>
    </row>
    <row r="168" spans="39:58" ht="35.1" customHeight="1" x14ac:dyDescent="0.25">
      <c r="AM168" s="51" t="str">
        <f>IF(OR(W168=1,X168=1,Y168=1,Z168=1,AA168=1,AB168=1,AC168=1,AD168=1,AE168=1,AF168=1),MAX($AM$26:AM166)+1,"")</f>
        <v/>
      </c>
      <c r="AQ168" s="3">
        <f t="shared" si="24"/>
        <v>0</v>
      </c>
      <c r="AR168" s="3">
        <f t="shared" si="25"/>
        <v>0</v>
      </c>
      <c r="AS168" s="3">
        <f t="shared" si="26"/>
        <v>0</v>
      </c>
      <c r="AT168" s="3">
        <f t="shared" si="27"/>
        <v>0</v>
      </c>
      <c r="AX168" s="3" t="str">
        <f t="shared" si="28"/>
        <v/>
      </c>
      <c r="BA168" s="3" t="str">
        <f t="shared" si="29"/>
        <v/>
      </c>
      <c r="BC168" s="3" t="str">
        <f t="shared" si="30"/>
        <v/>
      </c>
      <c r="BF168" s="3" t="str">
        <f t="shared" si="31"/>
        <v/>
      </c>
    </row>
    <row r="169" spans="39:58" ht="35.1" customHeight="1" x14ac:dyDescent="0.25">
      <c r="AM169" s="51" t="str">
        <f>IF(OR(W169=1,X169=1,Y169=1,Z169=1,AA169=1,AB169=1,AC169=1,AD169=1,AE169=1,AF169=1),MAX($AM$26:AM167)+1,"")</f>
        <v/>
      </c>
      <c r="AQ169" s="3">
        <f t="shared" si="24"/>
        <v>0</v>
      </c>
      <c r="AR169" s="3">
        <f t="shared" si="25"/>
        <v>0</v>
      </c>
      <c r="AS169" s="3">
        <f t="shared" si="26"/>
        <v>0</v>
      </c>
      <c r="AT169" s="3">
        <f t="shared" si="27"/>
        <v>0</v>
      </c>
      <c r="AX169" s="3" t="str">
        <f t="shared" si="28"/>
        <v/>
      </c>
      <c r="BA169" s="3" t="str">
        <f t="shared" si="29"/>
        <v/>
      </c>
      <c r="BC169" s="3" t="str">
        <f t="shared" si="30"/>
        <v/>
      </c>
      <c r="BF169" s="3" t="str">
        <f t="shared" si="31"/>
        <v/>
      </c>
    </row>
    <row r="170" spans="39:58" ht="35.1" customHeight="1" x14ac:dyDescent="0.25">
      <c r="AM170" s="51" t="str">
        <f>IF(OR(W170=1,X170=1,Y170=1,Z170=1,AA170=1,AB170=1,AC170=1,AD170=1,AE170=1,AF170=1),MAX($AM$26:AM168)+1,"")</f>
        <v/>
      </c>
      <c r="AQ170" s="3">
        <f t="shared" si="24"/>
        <v>0</v>
      </c>
      <c r="AR170" s="3">
        <f t="shared" si="25"/>
        <v>0</v>
      </c>
      <c r="AS170" s="3">
        <f t="shared" si="26"/>
        <v>0</v>
      </c>
      <c r="AT170" s="3">
        <f t="shared" si="27"/>
        <v>0</v>
      </c>
      <c r="AX170" s="3" t="str">
        <f t="shared" si="28"/>
        <v/>
      </c>
      <c r="BA170" s="3" t="str">
        <f t="shared" si="29"/>
        <v/>
      </c>
      <c r="BC170" s="3" t="str">
        <f t="shared" si="30"/>
        <v/>
      </c>
      <c r="BF170" s="3" t="str">
        <f t="shared" si="31"/>
        <v/>
      </c>
    </row>
    <row r="171" spans="39:58" ht="35.1" customHeight="1" x14ac:dyDescent="0.25">
      <c r="AM171" s="51" t="str">
        <f>IF(OR(W171=1,X171=1,Y171=1,Z171=1,AA171=1,AB171=1,AC171=1,AD171=1,AE171=1,AF171=1),MAX($AM$26:AM169)+1,"")</f>
        <v/>
      </c>
      <c r="AQ171" s="3">
        <f t="shared" si="24"/>
        <v>0</v>
      </c>
      <c r="AR171" s="3">
        <f t="shared" si="25"/>
        <v>0</v>
      </c>
      <c r="AS171" s="3">
        <f t="shared" si="26"/>
        <v>0</v>
      </c>
      <c r="AT171" s="3">
        <f t="shared" si="27"/>
        <v>0</v>
      </c>
      <c r="AX171" s="3" t="str">
        <f t="shared" si="28"/>
        <v/>
      </c>
      <c r="BA171" s="3" t="str">
        <f t="shared" si="29"/>
        <v/>
      </c>
      <c r="BC171" s="3" t="str">
        <f t="shared" si="30"/>
        <v/>
      </c>
      <c r="BF171" s="3" t="str">
        <f t="shared" si="31"/>
        <v/>
      </c>
    </row>
    <row r="172" spans="39:58" ht="35.1" customHeight="1" x14ac:dyDescent="0.25">
      <c r="AM172" s="51" t="str">
        <f>IF(OR(W172=1,X172=1,Y172=1,Z172=1,AA172=1,AB172=1,AC172=1,AD172=1,AE172=1,AF172=1),MAX($AM$26:AM170)+1,"")</f>
        <v/>
      </c>
      <c r="AQ172" s="3">
        <f t="shared" si="24"/>
        <v>0</v>
      </c>
      <c r="AR172" s="3">
        <f t="shared" si="25"/>
        <v>0</v>
      </c>
      <c r="AS172" s="3">
        <f t="shared" si="26"/>
        <v>0</v>
      </c>
      <c r="AT172" s="3">
        <f t="shared" si="27"/>
        <v>0</v>
      </c>
      <c r="AX172" s="3" t="str">
        <f t="shared" si="28"/>
        <v/>
      </c>
      <c r="BA172" s="3" t="str">
        <f t="shared" si="29"/>
        <v/>
      </c>
      <c r="BC172" s="3" t="str">
        <f t="shared" si="30"/>
        <v/>
      </c>
      <c r="BF172" s="3" t="str">
        <f t="shared" si="31"/>
        <v/>
      </c>
    </row>
    <row r="173" spans="39:58" ht="35.1" customHeight="1" x14ac:dyDescent="0.25">
      <c r="AM173" s="51" t="str">
        <f>IF(OR(W173=1,X173=1,Y173=1,Z173=1,AA173=1,AB173=1,AC173=1,AD173=1,AE173=1,AF173=1),MAX($AM$26:AM171)+1,"")</f>
        <v/>
      </c>
      <c r="AQ173" s="3">
        <f t="shared" si="24"/>
        <v>0</v>
      </c>
      <c r="AR173" s="3">
        <f t="shared" si="25"/>
        <v>0</v>
      </c>
      <c r="AS173" s="3">
        <f t="shared" si="26"/>
        <v>0</v>
      </c>
      <c r="AT173" s="3">
        <f t="shared" si="27"/>
        <v>0</v>
      </c>
      <c r="AX173" s="3" t="str">
        <f t="shared" si="28"/>
        <v/>
      </c>
      <c r="BA173" s="3" t="str">
        <f t="shared" si="29"/>
        <v/>
      </c>
      <c r="BC173" s="3" t="str">
        <f t="shared" si="30"/>
        <v/>
      </c>
      <c r="BF173" s="3" t="str">
        <f t="shared" si="31"/>
        <v/>
      </c>
    </row>
    <row r="174" spans="39:58" ht="35.1" customHeight="1" x14ac:dyDescent="0.25">
      <c r="AM174" s="51" t="str">
        <f>IF(OR(W174=1,X174=1,Y174=1,Z174=1,AA174=1,AB174=1,AC174=1,AD174=1,AE174=1,AF174=1),MAX($AM$26:AM172)+1,"")</f>
        <v/>
      </c>
      <c r="AQ174" s="3">
        <f t="shared" si="24"/>
        <v>0</v>
      </c>
      <c r="AR174" s="3">
        <f t="shared" si="25"/>
        <v>0</v>
      </c>
      <c r="AS174" s="3">
        <f t="shared" si="26"/>
        <v>0</v>
      </c>
      <c r="AT174" s="3">
        <f t="shared" si="27"/>
        <v>0</v>
      </c>
      <c r="AX174" s="3" t="str">
        <f t="shared" si="28"/>
        <v/>
      </c>
      <c r="BA174" s="3" t="str">
        <f t="shared" si="29"/>
        <v/>
      </c>
      <c r="BC174" s="3" t="str">
        <f t="shared" si="30"/>
        <v/>
      </c>
      <c r="BF174" s="3" t="str">
        <f t="shared" si="31"/>
        <v/>
      </c>
    </row>
    <row r="175" spans="39:58" ht="35.1" customHeight="1" x14ac:dyDescent="0.25">
      <c r="AM175" s="51" t="str">
        <f>IF(OR(W175=1,X175=1,Y175=1,Z175=1,AA175=1,AB175=1,AC175=1,AD175=1,AE175=1,AF175=1),MAX($AM$26:AM173)+1,"")</f>
        <v/>
      </c>
      <c r="AQ175" s="3">
        <f t="shared" si="24"/>
        <v>0</v>
      </c>
      <c r="AR175" s="3">
        <f t="shared" si="25"/>
        <v>0</v>
      </c>
      <c r="AS175" s="3">
        <f t="shared" si="26"/>
        <v>0</v>
      </c>
      <c r="AT175" s="3">
        <f t="shared" si="27"/>
        <v>0</v>
      </c>
      <c r="AX175" s="3" t="str">
        <f t="shared" si="28"/>
        <v/>
      </c>
      <c r="BA175" s="3" t="str">
        <f t="shared" si="29"/>
        <v/>
      </c>
      <c r="BC175" s="3" t="str">
        <f t="shared" si="30"/>
        <v/>
      </c>
      <c r="BF175" s="3" t="str">
        <f t="shared" si="31"/>
        <v/>
      </c>
    </row>
    <row r="176" spans="39:58" ht="35.1" customHeight="1" x14ac:dyDescent="0.25">
      <c r="AM176" s="51" t="str">
        <f>IF(OR(W176=1,X176=1,Y176=1,Z176=1,AA176=1,AB176=1,AC176=1,AD176=1,AE176=1,AF176=1),MAX($AM$26:AM174)+1,"")</f>
        <v/>
      </c>
      <c r="AQ176" s="3">
        <f t="shared" si="24"/>
        <v>0</v>
      </c>
      <c r="AR176" s="3">
        <f t="shared" si="25"/>
        <v>0</v>
      </c>
      <c r="AS176" s="3">
        <f t="shared" si="26"/>
        <v>0</v>
      </c>
      <c r="AT176" s="3">
        <f t="shared" si="27"/>
        <v>0</v>
      </c>
      <c r="AX176" s="3" t="str">
        <f t="shared" si="28"/>
        <v/>
      </c>
      <c r="BA176" s="3" t="str">
        <f t="shared" si="29"/>
        <v/>
      </c>
      <c r="BC176" s="3" t="str">
        <f t="shared" si="30"/>
        <v/>
      </c>
      <c r="BF176" s="3" t="str">
        <f t="shared" si="31"/>
        <v/>
      </c>
    </row>
    <row r="177" spans="39:58" ht="35.1" customHeight="1" x14ac:dyDescent="0.25">
      <c r="AM177" s="51" t="str">
        <f>IF(OR(W177=1,X177=1,Y177=1,Z177=1,AA177=1,AB177=1,AC177=1,AD177=1,AE177=1,AF177=1),MAX($AM$26:AM175)+1,"")</f>
        <v/>
      </c>
      <c r="AQ177" s="3">
        <f t="shared" si="24"/>
        <v>0</v>
      </c>
      <c r="AR177" s="3">
        <f t="shared" si="25"/>
        <v>0</v>
      </c>
      <c r="AS177" s="3">
        <f t="shared" si="26"/>
        <v>0</v>
      </c>
      <c r="AT177" s="3">
        <f t="shared" si="27"/>
        <v>0</v>
      </c>
      <c r="AX177" s="3" t="str">
        <f t="shared" si="28"/>
        <v/>
      </c>
      <c r="BA177" s="3" t="str">
        <f t="shared" si="29"/>
        <v/>
      </c>
      <c r="BC177" s="3" t="str">
        <f t="shared" si="30"/>
        <v/>
      </c>
      <c r="BF177" s="3" t="str">
        <f t="shared" si="31"/>
        <v/>
      </c>
    </row>
    <row r="178" spans="39:58" ht="35.1" customHeight="1" x14ac:dyDescent="0.25">
      <c r="AM178" s="51" t="str">
        <f>IF(OR(W178=1,X178=1,Y178=1,Z178=1,AA178=1,AB178=1,AC178=1,AD178=1,AE178=1,AF178=1),MAX($AM$26:AM176)+1,"")</f>
        <v/>
      </c>
      <c r="AQ178" s="3">
        <f t="shared" si="24"/>
        <v>0</v>
      </c>
      <c r="AR178" s="3">
        <f t="shared" si="25"/>
        <v>0</v>
      </c>
      <c r="AS178" s="3">
        <f t="shared" si="26"/>
        <v>0</v>
      </c>
      <c r="AT178" s="3">
        <f t="shared" si="27"/>
        <v>0</v>
      </c>
      <c r="AX178" s="3" t="str">
        <f t="shared" si="28"/>
        <v/>
      </c>
      <c r="BA178" s="3" t="str">
        <f t="shared" si="29"/>
        <v/>
      </c>
      <c r="BC178" s="3" t="str">
        <f t="shared" si="30"/>
        <v/>
      </c>
      <c r="BF178" s="3" t="str">
        <f t="shared" si="31"/>
        <v/>
      </c>
    </row>
    <row r="179" spans="39:58" ht="35.1" customHeight="1" x14ac:dyDescent="0.25">
      <c r="AM179" s="51" t="str">
        <f>IF(OR(W179=1,X179=1,Y179=1,Z179=1,AA179=1,AB179=1,AC179=1,AD179=1,AE179=1,AF179=1),MAX($AM$26:AM177)+1,"")</f>
        <v/>
      </c>
      <c r="AQ179" s="3">
        <f t="shared" si="24"/>
        <v>0</v>
      </c>
      <c r="AR179" s="3">
        <f t="shared" si="25"/>
        <v>0</v>
      </c>
      <c r="AS179" s="3">
        <f t="shared" si="26"/>
        <v>0</v>
      </c>
      <c r="AT179" s="3">
        <f t="shared" si="27"/>
        <v>0</v>
      </c>
      <c r="AX179" s="3" t="str">
        <f t="shared" si="28"/>
        <v/>
      </c>
      <c r="BA179" s="3" t="str">
        <f t="shared" si="29"/>
        <v/>
      </c>
      <c r="BC179" s="3" t="str">
        <f t="shared" si="30"/>
        <v/>
      </c>
      <c r="BF179" s="3" t="str">
        <f t="shared" si="31"/>
        <v/>
      </c>
    </row>
    <row r="180" spans="39:58" ht="35.1" customHeight="1" x14ac:dyDescent="0.25">
      <c r="AM180" s="51" t="str">
        <f>IF(OR(W180=1,X180=1,Y180=1,Z180=1,AA180=1,AB180=1,AC180=1,AD180=1,AE180=1,AF180=1),MAX($AM$26:AM178)+1,"")</f>
        <v/>
      </c>
      <c r="AQ180" s="3">
        <f t="shared" si="24"/>
        <v>0</v>
      </c>
      <c r="AR180" s="3">
        <f t="shared" si="25"/>
        <v>0</v>
      </c>
      <c r="AS180" s="3">
        <f t="shared" si="26"/>
        <v>0</v>
      </c>
      <c r="AT180" s="3">
        <f t="shared" si="27"/>
        <v>0</v>
      </c>
      <c r="AX180" s="3" t="str">
        <f t="shared" si="28"/>
        <v/>
      </c>
      <c r="BA180" s="3" t="str">
        <f t="shared" si="29"/>
        <v/>
      </c>
      <c r="BC180" s="3" t="str">
        <f t="shared" si="30"/>
        <v/>
      </c>
      <c r="BF180" s="3" t="str">
        <f t="shared" si="31"/>
        <v/>
      </c>
    </row>
    <row r="181" spans="39:58" ht="35.1" customHeight="1" x14ac:dyDescent="0.25">
      <c r="AM181" s="51" t="str">
        <f>IF(OR(W181=1,X181=1,Y181=1,Z181=1,AA181=1,AB181=1,AC181=1,AD181=1,AE181=1,AF181=1),MAX($AM$26:AM179)+1,"")</f>
        <v/>
      </c>
      <c r="AQ181" s="3">
        <f t="shared" si="24"/>
        <v>0</v>
      </c>
      <c r="AR181" s="3">
        <f t="shared" si="25"/>
        <v>0</v>
      </c>
      <c r="AS181" s="3">
        <f t="shared" si="26"/>
        <v>0</v>
      </c>
      <c r="AT181" s="3">
        <f t="shared" si="27"/>
        <v>0</v>
      </c>
      <c r="AX181" s="3" t="str">
        <f t="shared" si="28"/>
        <v/>
      </c>
      <c r="BA181" s="3" t="str">
        <f t="shared" si="29"/>
        <v/>
      </c>
      <c r="BC181" s="3" t="str">
        <f t="shared" si="30"/>
        <v/>
      </c>
      <c r="BF181" s="3" t="str">
        <f t="shared" si="31"/>
        <v/>
      </c>
    </row>
    <row r="182" spans="39:58" ht="35.1" customHeight="1" x14ac:dyDescent="0.25">
      <c r="AM182" s="51" t="str">
        <f>IF(OR(W182=1,X182=1,Y182=1,Z182=1,AA182=1,AB182=1,AC182=1,AD182=1,AE182=1,AF182=1),MAX($AM$26:AM180)+1,"")</f>
        <v/>
      </c>
      <c r="AQ182" s="3">
        <f t="shared" si="24"/>
        <v>0</v>
      </c>
      <c r="AR182" s="3">
        <f t="shared" si="25"/>
        <v>0</v>
      </c>
      <c r="AS182" s="3">
        <f t="shared" si="26"/>
        <v>0</v>
      </c>
      <c r="AT182" s="3">
        <f t="shared" si="27"/>
        <v>0</v>
      </c>
      <c r="AX182" s="3" t="str">
        <f t="shared" si="28"/>
        <v/>
      </c>
      <c r="BA182" s="3" t="str">
        <f t="shared" si="29"/>
        <v/>
      </c>
      <c r="BC182" s="3" t="str">
        <f t="shared" si="30"/>
        <v/>
      </c>
      <c r="BF182" s="3" t="str">
        <f t="shared" si="31"/>
        <v/>
      </c>
    </row>
    <row r="183" spans="39:58" ht="35.1" customHeight="1" x14ac:dyDescent="0.25">
      <c r="AM183" s="51" t="str">
        <f>IF(OR(W183=1,X183=1,Y183=1,Z183=1,AA183=1,AB183=1,AC183=1,AD183=1,AE183=1,AF183=1),MAX($AM$26:AM181)+1,"")</f>
        <v/>
      </c>
      <c r="AQ183" s="3">
        <f t="shared" si="24"/>
        <v>0</v>
      </c>
      <c r="AR183" s="3">
        <f t="shared" si="25"/>
        <v>0</v>
      </c>
      <c r="AS183" s="3">
        <f t="shared" si="26"/>
        <v>0</v>
      </c>
      <c r="AT183" s="3">
        <f t="shared" si="27"/>
        <v>0</v>
      </c>
      <c r="AX183" s="3" t="str">
        <f t="shared" si="28"/>
        <v/>
      </c>
      <c r="BA183" s="3" t="str">
        <f t="shared" si="29"/>
        <v/>
      </c>
      <c r="BC183" s="3" t="str">
        <f t="shared" si="30"/>
        <v/>
      </c>
      <c r="BF183" s="3" t="str">
        <f t="shared" si="31"/>
        <v/>
      </c>
    </row>
    <row r="184" spans="39:58" ht="35.1" customHeight="1" x14ac:dyDescent="0.25">
      <c r="AM184" s="51" t="str">
        <f>IF(OR(W184=1,X184=1,Y184=1,Z184=1,AA184=1,AB184=1,AC184=1,AD184=1,AE184=1,AF184=1),MAX($AM$26:AM182)+1,"")</f>
        <v/>
      </c>
      <c r="AQ184" s="3">
        <f t="shared" si="24"/>
        <v>0</v>
      </c>
      <c r="AR184" s="3">
        <f t="shared" si="25"/>
        <v>0</v>
      </c>
      <c r="AS184" s="3">
        <f t="shared" si="26"/>
        <v>0</v>
      </c>
      <c r="AT184" s="3">
        <f t="shared" si="27"/>
        <v>0</v>
      </c>
      <c r="AX184" s="3" t="str">
        <f t="shared" si="28"/>
        <v/>
      </c>
      <c r="BA184" s="3" t="str">
        <f t="shared" si="29"/>
        <v/>
      </c>
      <c r="BC184" s="3" t="str">
        <f t="shared" si="30"/>
        <v/>
      </c>
      <c r="BF184" s="3" t="str">
        <f t="shared" si="31"/>
        <v/>
      </c>
    </row>
    <row r="185" spans="39:58" ht="35.1" customHeight="1" x14ac:dyDescent="0.25">
      <c r="AM185" s="51" t="str">
        <f>IF(OR(W185=1,X185=1,Y185=1,Z185=1,AA185=1,AB185=1,AC185=1,AD185=1,AE185=1,AF185=1),MAX($AM$26:AM183)+1,"")</f>
        <v/>
      </c>
      <c r="AQ185" s="3">
        <f t="shared" si="24"/>
        <v>0</v>
      </c>
      <c r="AR185" s="3">
        <f t="shared" si="25"/>
        <v>0</v>
      </c>
      <c r="AS185" s="3">
        <f t="shared" si="26"/>
        <v>0</v>
      </c>
      <c r="AT185" s="3">
        <f t="shared" si="27"/>
        <v>0</v>
      </c>
      <c r="AX185" s="3" t="str">
        <f t="shared" si="28"/>
        <v/>
      </c>
      <c r="BA185" s="3" t="str">
        <f t="shared" si="29"/>
        <v/>
      </c>
      <c r="BC185" s="3" t="str">
        <f t="shared" si="30"/>
        <v/>
      </c>
      <c r="BF185" s="3" t="str">
        <f t="shared" si="31"/>
        <v/>
      </c>
    </row>
    <row r="186" spans="39:58" ht="35.1" customHeight="1" x14ac:dyDescent="0.25">
      <c r="AM186" s="51" t="str">
        <f>IF(OR(W186=1,X186=1,Y186=1,Z186=1,AA186=1,AB186=1,AC186=1,AD186=1,AE186=1,AF186=1),MAX($AM$26:AM184)+1,"")</f>
        <v/>
      </c>
      <c r="AQ186" s="3">
        <f t="shared" si="24"/>
        <v>0</v>
      </c>
      <c r="AR186" s="3">
        <f t="shared" si="25"/>
        <v>0</v>
      </c>
      <c r="AS186" s="3">
        <f t="shared" si="26"/>
        <v>0</v>
      </c>
      <c r="AT186" s="3">
        <f t="shared" si="27"/>
        <v>0</v>
      </c>
      <c r="AX186" s="3" t="str">
        <f t="shared" si="28"/>
        <v/>
      </c>
      <c r="BA186" s="3" t="str">
        <f t="shared" si="29"/>
        <v/>
      </c>
      <c r="BC186" s="3" t="str">
        <f t="shared" si="30"/>
        <v/>
      </c>
      <c r="BF186" s="3" t="str">
        <f t="shared" si="31"/>
        <v/>
      </c>
    </row>
    <row r="187" spans="39:58" ht="35.1" customHeight="1" x14ac:dyDescent="0.25">
      <c r="AM187" s="51" t="str">
        <f>IF(OR(W187=1,X187=1,Y187=1,Z187=1,AA187=1,AB187=1,AC187=1,AD187=1,AE187=1,AF187=1),MAX($AM$26:AM185)+1,"")</f>
        <v/>
      </c>
      <c r="AQ187" s="3">
        <f t="shared" si="24"/>
        <v>0</v>
      </c>
      <c r="AR187" s="3">
        <f t="shared" si="25"/>
        <v>0</v>
      </c>
      <c r="AS187" s="3">
        <f t="shared" si="26"/>
        <v>0</v>
      </c>
      <c r="AT187" s="3">
        <f t="shared" si="27"/>
        <v>0</v>
      </c>
      <c r="AX187" s="3" t="str">
        <f t="shared" si="28"/>
        <v/>
      </c>
      <c r="BA187" s="3" t="str">
        <f t="shared" si="29"/>
        <v/>
      </c>
      <c r="BC187" s="3" t="str">
        <f t="shared" si="30"/>
        <v/>
      </c>
      <c r="BF187" s="3" t="str">
        <f t="shared" si="31"/>
        <v/>
      </c>
    </row>
    <row r="188" spans="39:58" ht="35.1" customHeight="1" x14ac:dyDescent="0.25">
      <c r="AM188" s="51" t="str">
        <f>IF(OR(W188=1,X188=1,Y188=1,Z188=1,AA188=1,AB188=1,AC188=1,AD188=1,AE188=1,AF188=1),MAX($AM$26:AM186)+1,"")</f>
        <v/>
      </c>
      <c r="AQ188" s="3">
        <f t="shared" si="24"/>
        <v>0</v>
      </c>
      <c r="AR188" s="3">
        <f t="shared" si="25"/>
        <v>0</v>
      </c>
      <c r="AS188" s="3">
        <f t="shared" si="26"/>
        <v>0</v>
      </c>
      <c r="AT188" s="3">
        <f t="shared" si="27"/>
        <v>0</v>
      </c>
      <c r="AX188" s="3" t="str">
        <f t="shared" si="28"/>
        <v/>
      </c>
      <c r="BA188" s="3" t="str">
        <f t="shared" si="29"/>
        <v/>
      </c>
      <c r="BC188" s="3" t="str">
        <f t="shared" si="30"/>
        <v/>
      </c>
      <c r="BF188" s="3" t="str">
        <f t="shared" si="31"/>
        <v/>
      </c>
    </row>
    <row r="189" spans="39:58" ht="35.1" customHeight="1" x14ac:dyDescent="0.25">
      <c r="AM189" s="51" t="str">
        <f>IF(OR(W189=1,X189=1,Y189=1,Z189=1,AA189=1,AB189=1,AC189=1,AD189=1,AE189=1,AF189=1),MAX($AM$26:AM187)+1,"")</f>
        <v/>
      </c>
      <c r="AQ189" s="3">
        <f t="shared" si="24"/>
        <v>0</v>
      </c>
      <c r="AR189" s="3">
        <f t="shared" si="25"/>
        <v>0</v>
      </c>
      <c r="AS189" s="3">
        <f t="shared" si="26"/>
        <v>0</v>
      </c>
      <c r="AT189" s="3">
        <f t="shared" si="27"/>
        <v>0</v>
      </c>
      <c r="AX189" s="3" t="str">
        <f t="shared" si="28"/>
        <v/>
      </c>
      <c r="BA189" s="3" t="str">
        <f t="shared" si="29"/>
        <v/>
      </c>
      <c r="BC189" s="3" t="str">
        <f t="shared" si="30"/>
        <v/>
      </c>
      <c r="BF189" s="3" t="str">
        <f t="shared" si="31"/>
        <v/>
      </c>
    </row>
    <row r="190" spans="39:58" ht="35.1" customHeight="1" x14ac:dyDescent="0.25">
      <c r="AM190" s="51" t="str">
        <f>IF(OR(W190=1,X190=1,Y190=1,Z190=1,AA190=1,AB190=1,AC190=1,AD190=1,AE190=1,AF190=1),MAX($AM$26:AM188)+1,"")</f>
        <v/>
      </c>
      <c r="AQ190" s="3">
        <f t="shared" si="24"/>
        <v>0</v>
      </c>
      <c r="AR190" s="3">
        <f t="shared" si="25"/>
        <v>0</v>
      </c>
      <c r="AS190" s="3">
        <f t="shared" si="26"/>
        <v>0</v>
      </c>
      <c r="AT190" s="3">
        <f t="shared" si="27"/>
        <v>0</v>
      </c>
      <c r="AX190" s="3" t="str">
        <f t="shared" si="28"/>
        <v/>
      </c>
      <c r="BA190" s="3" t="str">
        <f t="shared" si="29"/>
        <v/>
      </c>
      <c r="BC190" s="3" t="str">
        <f t="shared" si="30"/>
        <v/>
      </c>
      <c r="BF190" s="3" t="str">
        <f t="shared" si="31"/>
        <v/>
      </c>
    </row>
    <row r="191" spans="39:58" ht="35.1" customHeight="1" x14ac:dyDescent="0.25">
      <c r="AM191" s="51" t="str">
        <f>IF(OR(W191=1,X191=1,Y191=1,Z191=1,AA191=1,AB191=1,AC191=1,AD191=1,AE191=1,AF191=1),MAX($AM$26:AM189)+1,"")</f>
        <v/>
      </c>
      <c r="AQ191" s="3">
        <f t="shared" si="24"/>
        <v>0</v>
      </c>
      <c r="AR191" s="3">
        <f t="shared" si="25"/>
        <v>0</v>
      </c>
      <c r="AS191" s="3">
        <f t="shared" si="26"/>
        <v>0</v>
      </c>
      <c r="AT191" s="3">
        <f t="shared" si="27"/>
        <v>0</v>
      </c>
      <c r="AX191" s="3" t="str">
        <f t="shared" si="28"/>
        <v/>
      </c>
      <c r="BA191" s="3" t="str">
        <f t="shared" si="29"/>
        <v/>
      </c>
      <c r="BC191" s="3" t="str">
        <f t="shared" si="30"/>
        <v/>
      </c>
      <c r="BF191" s="3" t="str">
        <f t="shared" si="31"/>
        <v/>
      </c>
    </row>
    <row r="192" spans="39:58" ht="35.1" customHeight="1" x14ac:dyDescent="0.25">
      <c r="AM192" s="51" t="str">
        <f>IF(OR(W192=1,X192=1,Y192=1,Z192=1,AA192=1,AB192=1,AC192=1,AD192=1,AE192=1,AF192=1),MAX($AM$26:AM190)+1,"")</f>
        <v/>
      </c>
      <c r="AQ192" s="3">
        <f t="shared" si="24"/>
        <v>0</v>
      </c>
      <c r="AR192" s="3">
        <f t="shared" si="25"/>
        <v>0</v>
      </c>
      <c r="AS192" s="3">
        <f t="shared" si="26"/>
        <v>0</v>
      </c>
      <c r="AT192" s="3">
        <f t="shared" si="27"/>
        <v>0</v>
      </c>
      <c r="AX192" s="3" t="str">
        <f t="shared" si="28"/>
        <v/>
      </c>
      <c r="BA192" s="3" t="str">
        <f t="shared" si="29"/>
        <v/>
      </c>
      <c r="BC192" s="3" t="str">
        <f t="shared" si="30"/>
        <v/>
      </c>
      <c r="BF192" s="3" t="str">
        <f t="shared" si="31"/>
        <v/>
      </c>
    </row>
    <row r="193" spans="39:58" ht="35.1" customHeight="1" x14ac:dyDescent="0.25">
      <c r="AM193" s="51" t="str">
        <f>IF(OR(W193=1,X193=1,Y193=1,Z193=1,AA193=1,AB193=1,AC193=1,AD193=1,AE193=1,AF193=1),MAX($AM$26:AM191)+1,"")</f>
        <v/>
      </c>
      <c r="AQ193" s="3">
        <f t="shared" si="24"/>
        <v>0</v>
      </c>
      <c r="AR193" s="3">
        <f t="shared" si="25"/>
        <v>0</v>
      </c>
      <c r="AS193" s="3">
        <f t="shared" si="26"/>
        <v>0</v>
      </c>
      <c r="AT193" s="3">
        <f t="shared" si="27"/>
        <v>0</v>
      </c>
      <c r="AX193" s="3" t="str">
        <f t="shared" si="28"/>
        <v/>
      </c>
      <c r="BA193" s="3" t="str">
        <f t="shared" si="29"/>
        <v/>
      </c>
      <c r="BC193" s="3" t="str">
        <f t="shared" si="30"/>
        <v/>
      </c>
      <c r="BF193" s="3" t="str">
        <f t="shared" si="31"/>
        <v/>
      </c>
    </row>
    <row r="194" spans="39:58" ht="35.1" customHeight="1" x14ac:dyDescent="0.25">
      <c r="AM194" s="51" t="str">
        <f>IF(OR(W194=1,X194=1,Y194=1,Z194=1,AA194=1,AB194=1,AC194=1,AD194=1,AE194=1,AF194=1),MAX($AM$26:AM192)+1,"")</f>
        <v/>
      </c>
      <c r="AQ194" s="3">
        <f t="shared" si="24"/>
        <v>0</v>
      </c>
      <c r="AR194" s="3">
        <f t="shared" si="25"/>
        <v>0</v>
      </c>
      <c r="AS194" s="3">
        <f t="shared" si="26"/>
        <v>0</v>
      </c>
      <c r="AT194" s="3">
        <f t="shared" si="27"/>
        <v>0</v>
      </c>
      <c r="AX194" s="3" t="str">
        <f t="shared" si="28"/>
        <v/>
      </c>
      <c r="BA194" s="3" t="str">
        <f t="shared" si="29"/>
        <v/>
      </c>
      <c r="BC194" s="3" t="str">
        <f t="shared" si="30"/>
        <v/>
      </c>
      <c r="BF194" s="3" t="str">
        <f t="shared" si="31"/>
        <v/>
      </c>
    </row>
    <row r="195" spans="39:58" ht="35.1" customHeight="1" x14ac:dyDescent="0.25">
      <c r="AM195" s="51" t="str">
        <f>IF(OR(W195=1,X195=1,Y195=1,Z195=1,AA195=1,AB195=1,AC195=1,AD195=1,AE195=1,AF195=1),MAX($AM$26:AM193)+1,"")</f>
        <v/>
      </c>
      <c r="AQ195" s="3">
        <f t="shared" si="24"/>
        <v>0</v>
      </c>
      <c r="AR195" s="3">
        <f t="shared" si="25"/>
        <v>0</v>
      </c>
      <c r="AS195" s="3">
        <f t="shared" si="26"/>
        <v>0</v>
      </c>
      <c r="AT195" s="3">
        <f t="shared" si="27"/>
        <v>0</v>
      </c>
      <c r="AX195" s="3" t="str">
        <f t="shared" si="28"/>
        <v/>
      </c>
      <c r="BA195" s="3" t="str">
        <f t="shared" si="29"/>
        <v/>
      </c>
      <c r="BC195" s="3" t="str">
        <f t="shared" si="30"/>
        <v/>
      </c>
      <c r="BF195" s="3" t="str">
        <f t="shared" si="31"/>
        <v/>
      </c>
    </row>
    <row r="196" spans="39:58" ht="35.1" customHeight="1" x14ac:dyDescent="0.25">
      <c r="AM196" s="51" t="str">
        <f>IF(OR(W196=1,X196=1,Y196=1,Z196=1,AA196=1,AB196=1,AC196=1,AD196=1,AE196=1,AF196=1),MAX($AM$26:AM194)+1,"")</f>
        <v/>
      </c>
      <c r="AQ196" s="3">
        <f t="shared" si="24"/>
        <v>0</v>
      </c>
      <c r="AR196" s="3">
        <f t="shared" si="25"/>
        <v>0</v>
      </c>
      <c r="AS196" s="3">
        <f t="shared" si="26"/>
        <v>0</v>
      </c>
      <c r="AT196" s="3">
        <f t="shared" si="27"/>
        <v>0</v>
      </c>
      <c r="AX196" s="3" t="str">
        <f t="shared" si="28"/>
        <v/>
      </c>
      <c r="BA196" s="3" t="str">
        <f t="shared" si="29"/>
        <v/>
      </c>
      <c r="BC196" s="3" t="str">
        <f t="shared" si="30"/>
        <v/>
      </c>
      <c r="BF196" s="3" t="str">
        <f t="shared" si="31"/>
        <v/>
      </c>
    </row>
    <row r="197" spans="39:58" ht="35.1" customHeight="1" x14ac:dyDescent="0.25">
      <c r="AM197" s="51" t="str">
        <f>IF(OR(W197=1,X197=1,Y197=1,Z197=1,AA197=1,AB197=1,AC197=1,AD197=1,AE197=1,AF197=1),MAX($AM$26:AM195)+1,"")</f>
        <v/>
      </c>
      <c r="AQ197" s="3">
        <f t="shared" si="24"/>
        <v>0</v>
      </c>
      <c r="AR197" s="3">
        <f t="shared" si="25"/>
        <v>0</v>
      </c>
      <c r="AS197" s="3">
        <f t="shared" si="26"/>
        <v>0</v>
      </c>
      <c r="AT197" s="3">
        <f t="shared" si="27"/>
        <v>0</v>
      </c>
      <c r="AX197" s="3" t="str">
        <f t="shared" si="28"/>
        <v/>
      </c>
      <c r="BA197" s="3" t="str">
        <f t="shared" si="29"/>
        <v/>
      </c>
      <c r="BC197" s="3" t="str">
        <f t="shared" si="30"/>
        <v/>
      </c>
      <c r="BF197" s="3" t="str">
        <f t="shared" si="31"/>
        <v/>
      </c>
    </row>
    <row r="198" spans="39:58" ht="35.1" customHeight="1" x14ac:dyDescent="0.25">
      <c r="AM198" s="51" t="str">
        <f>IF(OR(W198=1,X198=1,Y198=1,Z198=1,AA198=1,AB198=1,AC198=1,AD198=1,AE198=1,AF198=1),MAX($AM$26:AM196)+1,"")</f>
        <v/>
      </c>
      <c r="AQ198" s="3">
        <f t="shared" si="24"/>
        <v>0</v>
      </c>
      <c r="AR198" s="3">
        <f t="shared" si="25"/>
        <v>0</v>
      </c>
      <c r="AS198" s="3">
        <f t="shared" si="26"/>
        <v>0</v>
      </c>
      <c r="AT198" s="3">
        <f t="shared" si="27"/>
        <v>0</v>
      </c>
      <c r="AX198" s="3" t="str">
        <f t="shared" si="28"/>
        <v/>
      </c>
      <c r="BA198" s="3" t="str">
        <f t="shared" si="29"/>
        <v/>
      </c>
      <c r="BC198" s="3" t="str">
        <f t="shared" si="30"/>
        <v/>
      </c>
      <c r="BF198" s="3" t="str">
        <f t="shared" si="31"/>
        <v/>
      </c>
    </row>
    <row r="199" spans="39:58" ht="35.1" customHeight="1" x14ac:dyDescent="0.25">
      <c r="AM199" s="51" t="str">
        <f>IF(OR(W199=1,X199=1,Y199=1,Z199=1,AA199=1,AB199=1,AC199=1,AD199=1,AE199=1,AF199=1),MAX($AM$26:AM197)+1,"")</f>
        <v/>
      </c>
      <c r="AQ199" s="3">
        <f t="shared" si="24"/>
        <v>0</v>
      </c>
      <c r="AR199" s="3">
        <f t="shared" si="25"/>
        <v>0</v>
      </c>
      <c r="AS199" s="3">
        <f t="shared" si="26"/>
        <v>0</v>
      </c>
      <c r="AT199" s="3">
        <f t="shared" si="27"/>
        <v>0</v>
      </c>
      <c r="AX199" s="3" t="str">
        <f t="shared" si="28"/>
        <v/>
      </c>
      <c r="BA199" s="3" t="str">
        <f t="shared" si="29"/>
        <v/>
      </c>
      <c r="BC199" s="3" t="str">
        <f t="shared" si="30"/>
        <v/>
      </c>
      <c r="BF199" s="3" t="str">
        <f t="shared" si="31"/>
        <v/>
      </c>
    </row>
    <row r="200" spans="39:58" ht="35.1" customHeight="1" x14ac:dyDescent="0.25">
      <c r="AM200" s="51" t="str">
        <f>IF(OR(W200=1,X200=1,Y200=1,Z200=1,AA200=1,AB200=1,AC200=1,AD200=1,AE200=1,AF200=1),MAX($AM$26:AM198)+1,"")</f>
        <v/>
      </c>
      <c r="AQ200" s="3">
        <f t="shared" si="24"/>
        <v>0</v>
      </c>
      <c r="AR200" s="3">
        <f t="shared" si="25"/>
        <v>0</v>
      </c>
      <c r="AS200" s="3">
        <f t="shared" si="26"/>
        <v>0</v>
      </c>
      <c r="AT200" s="3">
        <f t="shared" si="27"/>
        <v>0</v>
      </c>
      <c r="AX200" s="3" t="str">
        <f t="shared" si="28"/>
        <v/>
      </c>
      <c r="BA200" s="3" t="str">
        <f t="shared" si="29"/>
        <v/>
      </c>
      <c r="BC200" s="3" t="str">
        <f t="shared" si="30"/>
        <v/>
      </c>
      <c r="BF200" s="3" t="str">
        <f t="shared" si="31"/>
        <v/>
      </c>
    </row>
    <row r="201" spans="39:58" ht="35.1" customHeight="1" x14ac:dyDescent="0.25">
      <c r="AM201" s="51" t="str">
        <f>IF(OR(W201=1,X201=1,Y201=1,Z201=1,AA201=1,AB201=1,AC201=1,AD201=1,AE201=1,AF201=1),MAX($AM$26:AM199)+1,"")</f>
        <v/>
      </c>
      <c r="AQ201" s="3">
        <f t="shared" si="24"/>
        <v>0</v>
      </c>
      <c r="AR201" s="3">
        <f t="shared" si="25"/>
        <v>0</v>
      </c>
      <c r="AS201" s="3">
        <f t="shared" si="26"/>
        <v>0</v>
      </c>
      <c r="AT201" s="3">
        <f t="shared" si="27"/>
        <v>0</v>
      </c>
      <c r="AX201" s="3" t="str">
        <f t="shared" si="28"/>
        <v/>
      </c>
      <c r="BA201" s="3" t="str">
        <f t="shared" si="29"/>
        <v/>
      </c>
      <c r="BC201" s="3" t="str">
        <f t="shared" si="30"/>
        <v/>
      </c>
      <c r="BF201" s="3" t="str">
        <f t="shared" si="31"/>
        <v/>
      </c>
    </row>
    <row r="202" spans="39:58" ht="35.1" customHeight="1" x14ac:dyDescent="0.25">
      <c r="AM202" s="51" t="str">
        <f>IF(OR(W202=1,X202=1,Y202=1,Z202=1,AA202=1,AB202=1,AC202=1,AD202=1,AE202=1,AF202=1),MAX($AM$26:AM200)+1,"")</f>
        <v/>
      </c>
      <c r="AQ202" s="3">
        <f t="shared" si="24"/>
        <v>0</v>
      </c>
      <c r="AR202" s="3">
        <f t="shared" si="25"/>
        <v>0</v>
      </c>
      <c r="AS202" s="3">
        <f t="shared" si="26"/>
        <v>0</v>
      </c>
      <c r="AT202" s="3">
        <f t="shared" si="27"/>
        <v>0</v>
      </c>
      <c r="AX202" s="3" t="str">
        <f t="shared" si="28"/>
        <v/>
      </c>
      <c r="BA202" s="3" t="str">
        <f t="shared" si="29"/>
        <v/>
      </c>
      <c r="BC202" s="3" t="str">
        <f t="shared" si="30"/>
        <v/>
      </c>
      <c r="BF202" s="3" t="str">
        <f t="shared" si="31"/>
        <v/>
      </c>
    </row>
    <row r="203" spans="39:58" ht="35.1" customHeight="1" x14ac:dyDescent="0.25">
      <c r="AM203" s="51" t="str">
        <f>IF(OR(W203=1,X203=1,Y203=1,Z203=1,AA203=1,AB203=1,AC203=1,AD203=1,AE203=1,AF203=1),MAX($AM$26:AM201)+1,"")</f>
        <v/>
      </c>
      <c r="AQ203" s="3">
        <f t="shared" si="24"/>
        <v>0</v>
      </c>
      <c r="AR203" s="3">
        <f t="shared" si="25"/>
        <v>0</v>
      </c>
      <c r="AS203" s="3">
        <f t="shared" si="26"/>
        <v>0</v>
      </c>
      <c r="AT203" s="3">
        <f t="shared" si="27"/>
        <v>0</v>
      </c>
      <c r="AX203" s="3" t="str">
        <f t="shared" si="28"/>
        <v/>
      </c>
      <c r="BA203" s="3" t="str">
        <f t="shared" si="29"/>
        <v/>
      </c>
      <c r="BC203" s="3" t="str">
        <f t="shared" si="30"/>
        <v/>
      </c>
      <c r="BF203" s="3" t="str">
        <f t="shared" si="31"/>
        <v/>
      </c>
    </row>
    <row r="204" spans="39:58" ht="35.1" customHeight="1" x14ac:dyDescent="0.25">
      <c r="AM204" s="51" t="str">
        <f>IF(OR(W204=1,X204=1,Y204=1,Z204=1,AA204=1,AB204=1,AC204=1,AD204=1,AE204=1,AF204=1),MAX($AM$26:AM202)+1,"")</f>
        <v/>
      </c>
      <c r="AQ204" s="3">
        <f t="shared" si="24"/>
        <v>0</v>
      </c>
      <c r="AR204" s="3">
        <f t="shared" si="25"/>
        <v>0</v>
      </c>
      <c r="AS204" s="3">
        <f t="shared" si="26"/>
        <v>0</v>
      </c>
      <c r="AT204" s="3">
        <f t="shared" si="27"/>
        <v>0</v>
      </c>
      <c r="AX204" s="3" t="str">
        <f t="shared" si="28"/>
        <v/>
      </c>
      <c r="BA204" s="3" t="str">
        <f t="shared" si="29"/>
        <v/>
      </c>
      <c r="BC204" s="3" t="str">
        <f t="shared" si="30"/>
        <v/>
      </c>
      <c r="BF204" s="3" t="str">
        <f t="shared" si="31"/>
        <v/>
      </c>
    </row>
    <row r="205" spans="39:58" ht="35.1" customHeight="1" x14ac:dyDescent="0.25">
      <c r="AM205" s="51" t="str">
        <f>IF(OR(W205=1,X205=1,Y205=1,Z205=1,AA205=1,AB205=1,AC205=1,AD205=1,AE205=1,AF205=1),MAX($AM$26:AM203)+1,"")</f>
        <v/>
      </c>
      <c r="AQ205" s="3">
        <f t="shared" si="24"/>
        <v>0</v>
      </c>
      <c r="AR205" s="3">
        <f t="shared" si="25"/>
        <v>0</v>
      </c>
      <c r="AS205" s="3">
        <f t="shared" si="26"/>
        <v>0</v>
      </c>
      <c r="AT205" s="3">
        <f t="shared" si="27"/>
        <v>0</v>
      </c>
      <c r="AX205" s="3" t="str">
        <f t="shared" si="28"/>
        <v/>
      </c>
      <c r="BA205" s="3" t="str">
        <f t="shared" si="29"/>
        <v/>
      </c>
      <c r="BC205" s="3" t="str">
        <f t="shared" si="30"/>
        <v/>
      </c>
      <c r="BF205" s="3" t="str">
        <f t="shared" si="31"/>
        <v/>
      </c>
    </row>
    <row r="206" spans="39:58" ht="35.1" customHeight="1" x14ac:dyDescent="0.25">
      <c r="AM206" s="51" t="str">
        <f>IF(OR(W206=1,X206=1,Y206=1,Z206=1,AA206=1,AB206=1,AC206=1,AD206=1,AE206=1,AF206=1),MAX($AM$26:AM204)+1,"")</f>
        <v/>
      </c>
      <c r="AQ206" s="3">
        <f t="shared" si="24"/>
        <v>0</v>
      </c>
      <c r="AR206" s="3">
        <f t="shared" si="25"/>
        <v>0</v>
      </c>
      <c r="AS206" s="3">
        <f t="shared" si="26"/>
        <v>0</v>
      </c>
      <c r="AT206" s="3">
        <f t="shared" si="27"/>
        <v>0</v>
      </c>
      <c r="AX206" s="3" t="str">
        <f t="shared" si="28"/>
        <v/>
      </c>
      <c r="BA206" s="3" t="str">
        <f t="shared" si="29"/>
        <v/>
      </c>
      <c r="BC206" s="3" t="str">
        <f t="shared" si="30"/>
        <v/>
      </c>
      <c r="BF206" s="3" t="str">
        <f t="shared" si="31"/>
        <v/>
      </c>
    </row>
    <row r="207" spans="39:58" ht="35.1" customHeight="1" x14ac:dyDescent="0.25">
      <c r="AM207" s="51" t="str">
        <f>IF(OR(W207=1,X207=1,Y207=1,Z207=1,AA207=1,AB207=1,AC207=1,AD207=1,AE207=1,AF207=1),MAX($AM$26:AM205)+1,"")</f>
        <v/>
      </c>
      <c r="AQ207" s="3">
        <f t="shared" si="24"/>
        <v>0</v>
      </c>
      <c r="AR207" s="3">
        <f t="shared" si="25"/>
        <v>0</v>
      </c>
      <c r="AS207" s="3">
        <f t="shared" si="26"/>
        <v>0</v>
      </c>
      <c r="AT207" s="3">
        <f t="shared" si="27"/>
        <v>0</v>
      </c>
      <c r="AX207" s="3" t="str">
        <f t="shared" si="28"/>
        <v/>
      </c>
      <c r="BA207" s="3" t="str">
        <f t="shared" si="29"/>
        <v/>
      </c>
      <c r="BC207" s="3" t="str">
        <f t="shared" si="30"/>
        <v/>
      </c>
      <c r="BF207" s="3" t="str">
        <f t="shared" si="31"/>
        <v/>
      </c>
    </row>
    <row r="208" spans="39:58" ht="35.1" customHeight="1" x14ac:dyDescent="0.25">
      <c r="AM208" s="51" t="str">
        <f>IF(OR(W208=1,X208=1,Y208=1,Z208=1,AA208=1,AB208=1,AC208=1,AD208=1,AE208=1,AF208=1),MAX($AM$26:AM206)+1,"")</f>
        <v/>
      </c>
      <c r="AQ208" s="3">
        <f t="shared" si="24"/>
        <v>0</v>
      </c>
      <c r="AR208" s="3">
        <f t="shared" si="25"/>
        <v>0</v>
      </c>
      <c r="AS208" s="3">
        <f t="shared" si="26"/>
        <v>0</v>
      </c>
      <c r="AT208" s="3">
        <f t="shared" si="27"/>
        <v>0</v>
      </c>
      <c r="AX208" s="3" t="str">
        <f t="shared" si="28"/>
        <v/>
      </c>
      <c r="BA208" s="3" t="str">
        <f t="shared" si="29"/>
        <v/>
      </c>
      <c r="BC208" s="3" t="str">
        <f t="shared" si="30"/>
        <v/>
      </c>
      <c r="BF208" s="3" t="str">
        <f t="shared" si="31"/>
        <v/>
      </c>
    </row>
    <row r="209" spans="39:58" ht="35.1" customHeight="1" x14ac:dyDescent="0.25">
      <c r="AM209" s="51" t="str">
        <f>IF(OR(W209=1,X209=1,Y209=1,Z209=1,AA209=1,AB209=1,AC209=1,AD209=1,AE209=1,AF209=1),MAX($AM$26:AM207)+1,"")</f>
        <v/>
      </c>
      <c r="AQ209" s="3">
        <f t="shared" si="24"/>
        <v>0</v>
      </c>
      <c r="AR209" s="3">
        <f t="shared" si="25"/>
        <v>0</v>
      </c>
      <c r="AS209" s="3">
        <f t="shared" si="26"/>
        <v>0</v>
      </c>
      <c r="AT209" s="3">
        <f t="shared" si="27"/>
        <v>0</v>
      </c>
      <c r="AX209" s="3" t="str">
        <f t="shared" si="28"/>
        <v/>
      </c>
      <c r="BA209" s="3" t="str">
        <f t="shared" si="29"/>
        <v/>
      </c>
      <c r="BC209" s="3" t="str">
        <f t="shared" si="30"/>
        <v/>
      </c>
      <c r="BF209" s="3" t="str">
        <f t="shared" si="31"/>
        <v/>
      </c>
    </row>
    <row r="210" spans="39:58" ht="35.1" customHeight="1" x14ac:dyDescent="0.25">
      <c r="AM210" s="51" t="str">
        <f>IF(OR(W210=1,X210=1,Y210=1,Z210=1,AA210=1,AB210=1,AC210=1,AD210=1,AE210=1,AF210=1),MAX($AM$26:AM208)+1,"")</f>
        <v/>
      </c>
      <c r="AQ210" s="3">
        <f t="shared" si="24"/>
        <v>0</v>
      </c>
      <c r="AR210" s="3">
        <f t="shared" si="25"/>
        <v>0</v>
      </c>
      <c r="AS210" s="3">
        <f t="shared" si="26"/>
        <v>0</v>
      </c>
      <c r="AT210" s="3">
        <f t="shared" si="27"/>
        <v>0</v>
      </c>
      <c r="AX210" s="3" t="str">
        <f t="shared" si="28"/>
        <v/>
      </c>
      <c r="BA210" s="3" t="str">
        <f t="shared" si="29"/>
        <v/>
      </c>
      <c r="BC210" s="3" t="str">
        <f t="shared" si="30"/>
        <v/>
      </c>
      <c r="BF210" s="3" t="str">
        <f t="shared" si="31"/>
        <v/>
      </c>
    </row>
    <row r="211" spans="39:58" ht="35.1" customHeight="1" x14ac:dyDescent="0.25">
      <c r="AM211" s="51" t="str">
        <f>IF(OR(W211=1,X211=1,Y211=1,Z211=1,AA211=1,AB211=1,AC211=1,AD211=1,AE211=1,AF211=1),MAX($AM$26:AM209)+1,"")</f>
        <v/>
      </c>
      <c r="AQ211" s="3">
        <f t="shared" si="24"/>
        <v>0</v>
      </c>
      <c r="AR211" s="3">
        <f t="shared" si="25"/>
        <v>0</v>
      </c>
      <c r="AS211" s="3">
        <f t="shared" si="26"/>
        <v>0</v>
      </c>
      <c r="AT211" s="3">
        <f t="shared" si="27"/>
        <v>0</v>
      </c>
      <c r="AX211" s="3" t="str">
        <f t="shared" si="28"/>
        <v/>
      </c>
      <c r="BA211" s="3" t="str">
        <f t="shared" si="29"/>
        <v/>
      </c>
      <c r="BC211" s="3" t="str">
        <f t="shared" si="30"/>
        <v/>
      </c>
      <c r="BF211" s="3" t="str">
        <f t="shared" si="31"/>
        <v/>
      </c>
    </row>
    <row r="212" spans="39:58" ht="35.1" customHeight="1" x14ac:dyDescent="0.25">
      <c r="AM212" s="51" t="str">
        <f>IF(OR(W212=1,X212=1,Y212=1,Z212=1,AA212=1,AB212=1,AC212=1,AD212=1,AE212=1,AF212=1),MAX($AM$26:AM210)+1,"")</f>
        <v/>
      </c>
      <c r="AQ212" s="3">
        <f t="shared" si="24"/>
        <v>0</v>
      </c>
      <c r="AR212" s="3">
        <f t="shared" si="25"/>
        <v>0</v>
      </c>
      <c r="AS212" s="3">
        <f t="shared" si="26"/>
        <v>0</v>
      </c>
      <c r="AT212" s="3">
        <f t="shared" si="27"/>
        <v>0</v>
      </c>
      <c r="AX212" s="3" t="str">
        <f t="shared" si="28"/>
        <v/>
      </c>
      <c r="BA212" s="3" t="str">
        <f t="shared" si="29"/>
        <v/>
      </c>
      <c r="BC212" s="3" t="str">
        <f t="shared" si="30"/>
        <v/>
      </c>
      <c r="BF212" s="3" t="str">
        <f t="shared" si="31"/>
        <v/>
      </c>
    </row>
    <row r="213" spans="39:58" ht="35.1" customHeight="1" x14ac:dyDescent="0.25">
      <c r="AM213" s="51" t="str">
        <f>IF(OR(W213=1,X213=1,Y213=1,Z213=1,AA213=1,AB213=1,AC213=1,AD213=1,AE213=1,AF213=1),MAX($AM$26:AM211)+1,"")</f>
        <v/>
      </c>
      <c r="AQ213" s="3">
        <f t="shared" si="24"/>
        <v>0</v>
      </c>
      <c r="AR213" s="3">
        <f t="shared" si="25"/>
        <v>0</v>
      </c>
      <c r="AS213" s="3">
        <f t="shared" si="26"/>
        <v>0</v>
      </c>
      <c r="AT213" s="3">
        <f t="shared" si="27"/>
        <v>0</v>
      </c>
      <c r="AX213" s="3" t="str">
        <f t="shared" si="28"/>
        <v/>
      </c>
      <c r="BA213" s="3" t="str">
        <f t="shared" si="29"/>
        <v/>
      </c>
      <c r="BC213" s="3" t="str">
        <f t="shared" si="30"/>
        <v/>
      </c>
      <c r="BF213" s="3" t="str">
        <f t="shared" si="31"/>
        <v/>
      </c>
    </row>
    <row r="214" spans="39:58" ht="35.1" customHeight="1" x14ac:dyDescent="0.25">
      <c r="AM214" s="51" t="str">
        <f>IF(OR(W214=1,X214=1,Y214=1,Z214=1,AA214=1,AB214=1,AC214=1,AD214=1,AE214=1,AF214=1),MAX($AM$26:AM212)+1,"")</f>
        <v/>
      </c>
      <c r="AQ214" s="3">
        <f t="shared" si="24"/>
        <v>0</v>
      </c>
      <c r="AR214" s="3">
        <f t="shared" si="25"/>
        <v>0</v>
      </c>
      <c r="AS214" s="3">
        <f t="shared" si="26"/>
        <v>0</v>
      </c>
      <c r="AT214" s="3">
        <f t="shared" si="27"/>
        <v>0</v>
      </c>
      <c r="AX214" s="3" t="str">
        <f t="shared" si="28"/>
        <v/>
      </c>
      <c r="BA214" s="3" t="str">
        <f t="shared" si="29"/>
        <v/>
      </c>
      <c r="BC214" s="3" t="str">
        <f t="shared" si="30"/>
        <v/>
      </c>
      <c r="BF214" s="3" t="str">
        <f t="shared" si="31"/>
        <v/>
      </c>
    </row>
    <row r="215" spans="39:58" ht="35.1" customHeight="1" x14ac:dyDescent="0.25">
      <c r="AM215" s="51" t="str">
        <f>IF(OR(W215=1,X215=1,Y215=1,Z215=1,AA215=1,AB215=1,AC215=1,AD215=1,AE215=1,AF215=1),MAX($AM$26:AM213)+1,"")</f>
        <v/>
      </c>
      <c r="AQ215" s="3">
        <f t="shared" si="24"/>
        <v>0</v>
      </c>
      <c r="AR215" s="3">
        <f t="shared" si="25"/>
        <v>0</v>
      </c>
      <c r="AS215" s="3">
        <f t="shared" si="26"/>
        <v>0</v>
      </c>
      <c r="AT215" s="3">
        <f t="shared" si="27"/>
        <v>0</v>
      </c>
      <c r="AX215" s="3" t="str">
        <f t="shared" si="28"/>
        <v/>
      </c>
      <c r="BA215" s="3" t="str">
        <f t="shared" si="29"/>
        <v/>
      </c>
      <c r="BC215" s="3" t="str">
        <f t="shared" si="30"/>
        <v/>
      </c>
      <c r="BF215" s="3" t="str">
        <f t="shared" si="31"/>
        <v/>
      </c>
    </row>
    <row r="216" spans="39:58" ht="35.1" customHeight="1" x14ac:dyDescent="0.25">
      <c r="AM216" s="51" t="str">
        <f>IF(OR(W216=1,X216=1,Y216=1,Z216=1,AA216=1,AB216=1,AC216=1,AD216=1,AE216=1,AF216=1),MAX($AM$26:AM214)+1,"")</f>
        <v/>
      </c>
      <c r="AQ216" s="3">
        <f t="shared" si="24"/>
        <v>0</v>
      </c>
      <c r="AR216" s="3">
        <f t="shared" si="25"/>
        <v>0</v>
      </c>
      <c r="AS216" s="3">
        <f t="shared" si="26"/>
        <v>0</v>
      </c>
      <c r="AT216" s="3">
        <f t="shared" si="27"/>
        <v>0</v>
      </c>
      <c r="AX216" s="3" t="str">
        <f t="shared" si="28"/>
        <v/>
      </c>
      <c r="BA216" s="3" t="str">
        <f t="shared" si="29"/>
        <v/>
      </c>
      <c r="BC216" s="3" t="str">
        <f t="shared" si="30"/>
        <v/>
      </c>
      <c r="BF216" s="3" t="str">
        <f t="shared" si="31"/>
        <v/>
      </c>
    </row>
    <row r="217" spans="39:58" ht="35.1" customHeight="1" x14ac:dyDescent="0.25">
      <c r="AM217" s="51" t="str">
        <f>IF(OR(W217=1,X217=1,Y217=1,Z217=1,AA217=1,AB217=1,AC217=1,AD217=1,AE217=1,AF217=1),MAX($AM$26:AM215)+1,"")</f>
        <v/>
      </c>
      <c r="AQ217" s="3">
        <f t="shared" si="24"/>
        <v>0</v>
      </c>
      <c r="AR217" s="3">
        <f t="shared" si="25"/>
        <v>0</v>
      </c>
      <c r="AS217" s="3">
        <f t="shared" si="26"/>
        <v>0</v>
      </c>
      <c r="AT217" s="3">
        <f t="shared" si="27"/>
        <v>0</v>
      </c>
      <c r="AX217" s="3" t="str">
        <f t="shared" si="28"/>
        <v/>
      </c>
      <c r="BA217" s="3" t="str">
        <f t="shared" si="29"/>
        <v/>
      </c>
      <c r="BC217" s="3" t="str">
        <f t="shared" si="30"/>
        <v/>
      </c>
      <c r="BF217" s="3" t="str">
        <f t="shared" si="31"/>
        <v/>
      </c>
    </row>
    <row r="218" spans="39:58" ht="35.1" customHeight="1" x14ac:dyDescent="0.25">
      <c r="AM218" s="51" t="str">
        <f>IF(OR(W218=1,X218=1,Y218=1,Z218=1,AA218=1,AB218=1,AC218=1,AD218=1,AE218=1,AF218=1),MAX($AM$26:AM216)+1,"")</f>
        <v/>
      </c>
      <c r="AQ218" s="3">
        <f t="shared" si="24"/>
        <v>0</v>
      </c>
      <c r="AR218" s="3">
        <f t="shared" si="25"/>
        <v>0</v>
      </c>
      <c r="AS218" s="3">
        <f t="shared" si="26"/>
        <v>0</v>
      </c>
      <c r="AT218" s="3">
        <f t="shared" si="27"/>
        <v>0</v>
      </c>
      <c r="AX218" s="3" t="str">
        <f t="shared" si="28"/>
        <v/>
      </c>
      <c r="BA218" s="3" t="str">
        <f t="shared" si="29"/>
        <v/>
      </c>
      <c r="BC218" s="3" t="str">
        <f t="shared" si="30"/>
        <v/>
      </c>
      <c r="BF218" s="3" t="str">
        <f t="shared" si="31"/>
        <v/>
      </c>
    </row>
    <row r="219" spans="39:58" ht="35.1" customHeight="1" x14ac:dyDescent="0.25">
      <c r="AM219" s="51" t="str">
        <f>IF(OR(W219=1,X219=1,Y219=1,Z219=1,AA219=1,AB219=1,AC219=1,AD219=1,AE219=1,AF219=1),MAX($AM$26:AM217)+1,"")</f>
        <v/>
      </c>
      <c r="AQ219" s="3">
        <f t="shared" si="24"/>
        <v>0</v>
      </c>
      <c r="AR219" s="3">
        <f t="shared" si="25"/>
        <v>0</v>
      </c>
      <c r="AS219" s="3">
        <f t="shared" si="26"/>
        <v>0</v>
      </c>
      <c r="AT219" s="3">
        <f t="shared" si="27"/>
        <v>0</v>
      </c>
      <c r="AX219" s="3" t="str">
        <f t="shared" si="28"/>
        <v/>
      </c>
      <c r="BA219" s="3" t="str">
        <f t="shared" si="29"/>
        <v/>
      </c>
      <c r="BC219" s="3" t="str">
        <f t="shared" si="30"/>
        <v/>
      </c>
      <c r="BF219" s="3" t="str">
        <f t="shared" si="31"/>
        <v/>
      </c>
    </row>
    <row r="220" spans="39:58" ht="35.1" customHeight="1" x14ac:dyDescent="0.25">
      <c r="AM220" s="51" t="str">
        <f>IF(OR(W220=1,X220=1,Y220=1,Z220=1,AA220=1,AB220=1,AC220=1,AD220=1,AE220=1,AF220=1),MAX($AM$26:AM218)+1,"")</f>
        <v/>
      </c>
      <c r="AQ220" s="3">
        <f t="shared" si="24"/>
        <v>0</v>
      </c>
      <c r="AR220" s="3">
        <f t="shared" si="25"/>
        <v>0</v>
      </c>
      <c r="AS220" s="3">
        <f t="shared" si="26"/>
        <v>0</v>
      </c>
      <c r="AT220" s="3">
        <f t="shared" si="27"/>
        <v>0</v>
      </c>
      <c r="AX220" s="3" t="str">
        <f t="shared" si="28"/>
        <v/>
      </c>
      <c r="BA220" s="3" t="str">
        <f t="shared" si="29"/>
        <v/>
      </c>
      <c r="BC220" s="3" t="str">
        <f t="shared" si="30"/>
        <v/>
      </c>
      <c r="BF220" s="3" t="str">
        <f t="shared" si="31"/>
        <v/>
      </c>
    </row>
    <row r="221" spans="39:58" ht="35.1" customHeight="1" x14ac:dyDescent="0.25">
      <c r="AM221" s="51" t="str">
        <f>IF(OR(W221=1,X221=1,Y221=1,Z221=1,AA221=1,AB221=1,AC221=1,AD221=1,AE221=1,AF221=1),MAX($AM$26:AM219)+1,"")</f>
        <v/>
      </c>
      <c r="AQ221" s="3">
        <f t="shared" ref="AQ221:AQ284" si="32">IF(SUM(M221,N221,O221,P221,Q221,R221,AI221)&gt;0,1,0)</f>
        <v>0</v>
      </c>
      <c r="AR221" s="3">
        <f t="shared" ref="AR221:AR284" si="33">IF(SUM(W221,X221,Y221,Z221,AA221,AB221,AC221,AD221,AE221,AF221)&gt;0,1,0)</f>
        <v>0</v>
      </c>
      <c r="AS221" s="3">
        <f t="shared" ref="AS221:AS284" si="34">IF(SUM(U221,V221,AJ221)&gt;0,1,0)</f>
        <v>0</v>
      </c>
      <c r="AT221" s="3">
        <f t="shared" ref="AT221:AT284" si="35">IF(SUM(S221,T221,AG221,AH221)&gt;0,1,0)</f>
        <v>0</v>
      </c>
      <c r="AX221" s="3" t="str">
        <f t="shared" ref="AX221:AX284" si="36">IF(COUNTIF(M221:AJ221,1)&gt;0,H221,"")</f>
        <v/>
      </c>
      <c r="BA221" s="3" t="str">
        <f t="shared" ref="BA221:BA284" si="37">IF(OR(E221="CS",J221="",K221="",AND(J221=0,K221=0)),"",ROUND((J221+K221)/2,2))</f>
        <v/>
      </c>
      <c r="BC221" s="3" t="str">
        <f t="shared" ref="BC221:BC284" si="38">IF(OR(E221="CS",J221="",K221="",AND(J221=0,K221=0)),"",I221)</f>
        <v/>
      </c>
      <c r="BF221" s="3" t="str">
        <f t="shared" ref="BF221:BF284" si="39">IF(COUNTIF(M221:AJ221,1)&gt;0,C221,"")</f>
        <v/>
      </c>
    </row>
    <row r="222" spans="39:58" ht="35.1" customHeight="1" x14ac:dyDescent="0.25">
      <c r="AM222" s="51" t="str">
        <f>IF(OR(W222=1,X222=1,Y222=1,Z222=1,AA222=1,AB222=1,AC222=1,AD222=1,AE222=1,AF222=1),MAX($AM$26:AM220)+1,"")</f>
        <v/>
      </c>
      <c r="AQ222" s="3">
        <f t="shared" si="32"/>
        <v>0</v>
      </c>
      <c r="AR222" s="3">
        <f t="shared" si="33"/>
        <v>0</v>
      </c>
      <c r="AS222" s="3">
        <f t="shared" si="34"/>
        <v>0</v>
      </c>
      <c r="AT222" s="3">
        <f t="shared" si="35"/>
        <v>0</v>
      </c>
      <c r="AX222" s="3" t="str">
        <f t="shared" si="36"/>
        <v/>
      </c>
      <c r="BA222" s="3" t="str">
        <f t="shared" si="37"/>
        <v/>
      </c>
      <c r="BC222" s="3" t="str">
        <f t="shared" si="38"/>
        <v/>
      </c>
      <c r="BF222" s="3" t="str">
        <f t="shared" si="39"/>
        <v/>
      </c>
    </row>
    <row r="223" spans="39:58" ht="35.1" customHeight="1" x14ac:dyDescent="0.25">
      <c r="AM223" s="51" t="str">
        <f>IF(OR(W223=1,X223=1,Y223=1,Z223=1,AA223=1,AB223=1,AC223=1,AD223=1,AE223=1,AF223=1),MAX($AM$26:AM221)+1,"")</f>
        <v/>
      </c>
      <c r="AQ223" s="3">
        <f t="shared" si="32"/>
        <v>0</v>
      </c>
      <c r="AR223" s="3">
        <f t="shared" si="33"/>
        <v>0</v>
      </c>
      <c r="AS223" s="3">
        <f t="shared" si="34"/>
        <v>0</v>
      </c>
      <c r="AT223" s="3">
        <f t="shared" si="35"/>
        <v>0</v>
      </c>
      <c r="AX223" s="3" t="str">
        <f t="shared" si="36"/>
        <v/>
      </c>
      <c r="BA223" s="3" t="str">
        <f t="shared" si="37"/>
        <v/>
      </c>
      <c r="BC223" s="3" t="str">
        <f t="shared" si="38"/>
        <v/>
      </c>
      <c r="BF223" s="3" t="str">
        <f t="shared" si="39"/>
        <v/>
      </c>
    </row>
    <row r="224" spans="39:58" ht="35.1" customHeight="1" x14ac:dyDescent="0.25">
      <c r="AM224" s="51" t="str">
        <f>IF(OR(W224=1,X224=1,Y224=1,Z224=1,AA224=1,AB224=1,AC224=1,AD224=1,AE224=1,AF224=1),MAX($AM$26:AM222)+1,"")</f>
        <v/>
      </c>
      <c r="AQ224" s="3">
        <f t="shared" si="32"/>
        <v>0</v>
      </c>
      <c r="AR224" s="3">
        <f t="shared" si="33"/>
        <v>0</v>
      </c>
      <c r="AS224" s="3">
        <f t="shared" si="34"/>
        <v>0</v>
      </c>
      <c r="AT224" s="3">
        <f t="shared" si="35"/>
        <v>0</v>
      </c>
      <c r="AX224" s="3" t="str">
        <f t="shared" si="36"/>
        <v/>
      </c>
      <c r="BA224" s="3" t="str">
        <f t="shared" si="37"/>
        <v/>
      </c>
      <c r="BC224" s="3" t="str">
        <f t="shared" si="38"/>
        <v/>
      </c>
      <c r="BF224" s="3" t="str">
        <f t="shared" si="39"/>
        <v/>
      </c>
    </row>
    <row r="225" spans="39:58" ht="35.1" customHeight="1" x14ac:dyDescent="0.25">
      <c r="AM225" s="51" t="str">
        <f>IF(OR(W225=1,X225=1,Y225=1,Z225=1,AA225=1,AB225=1,AC225=1,AD225=1,AE225=1,AF225=1),MAX($AM$26:AM223)+1,"")</f>
        <v/>
      </c>
      <c r="AQ225" s="3">
        <f t="shared" si="32"/>
        <v>0</v>
      </c>
      <c r="AR225" s="3">
        <f t="shared" si="33"/>
        <v>0</v>
      </c>
      <c r="AS225" s="3">
        <f t="shared" si="34"/>
        <v>0</v>
      </c>
      <c r="AT225" s="3">
        <f t="shared" si="35"/>
        <v>0</v>
      </c>
      <c r="AX225" s="3" t="str">
        <f t="shared" si="36"/>
        <v/>
      </c>
      <c r="BA225" s="3" t="str">
        <f t="shared" si="37"/>
        <v/>
      </c>
      <c r="BC225" s="3" t="str">
        <f t="shared" si="38"/>
        <v/>
      </c>
      <c r="BF225" s="3" t="str">
        <f t="shared" si="39"/>
        <v/>
      </c>
    </row>
    <row r="226" spans="39:58" ht="35.1" customHeight="1" x14ac:dyDescent="0.25">
      <c r="AM226" s="51" t="str">
        <f>IF(OR(W226=1,X226=1,Y226=1,Z226=1,AA226=1,AB226=1,AC226=1,AD226=1,AE226=1,AF226=1),MAX($AM$26:AM224)+1,"")</f>
        <v/>
      </c>
      <c r="AQ226" s="3">
        <f t="shared" si="32"/>
        <v>0</v>
      </c>
      <c r="AR226" s="3">
        <f t="shared" si="33"/>
        <v>0</v>
      </c>
      <c r="AS226" s="3">
        <f t="shared" si="34"/>
        <v>0</v>
      </c>
      <c r="AT226" s="3">
        <f t="shared" si="35"/>
        <v>0</v>
      </c>
      <c r="AX226" s="3" t="str">
        <f t="shared" si="36"/>
        <v/>
      </c>
      <c r="BA226" s="3" t="str">
        <f t="shared" si="37"/>
        <v/>
      </c>
      <c r="BC226" s="3" t="str">
        <f t="shared" si="38"/>
        <v/>
      </c>
      <c r="BF226" s="3" t="str">
        <f t="shared" si="39"/>
        <v/>
      </c>
    </row>
    <row r="227" spans="39:58" ht="35.1" customHeight="1" x14ac:dyDescent="0.25">
      <c r="AM227" s="51" t="str">
        <f>IF(OR(W227=1,X227=1,Y227=1,Z227=1,AA227=1,AB227=1,AC227=1,AD227=1,AE227=1,AF227=1),MAX($AM$26:AM225)+1,"")</f>
        <v/>
      </c>
      <c r="AQ227" s="3">
        <f t="shared" si="32"/>
        <v>0</v>
      </c>
      <c r="AR227" s="3">
        <f t="shared" si="33"/>
        <v>0</v>
      </c>
      <c r="AS227" s="3">
        <f t="shared" si="34"/>
        <v>0</v>
      </c>
      <c r="AT227" s="3">
        <f t="shared" si="35"/>
        <v>0</v>
      </c>
      <c r="AX227" s="3" t="str">
        <f t="shared" si="36"/>
        <v/>
      </c>
      <c r="BA227" s="3" t="str">
        <f t="shared" si="37"/>
        <v/>
      </c>
      <c r="BC227" s="3" t="str">
        <f t="shared" si="38"/>
        <v/>
      </c>
      <c r="BF227" s="3" t="str">
        <f t="shared" si="39"/>
        <v/>
      </c>
    </row>
    <row r="228" spans="39:58" ht="35.1" customHeight="1" x14ac:dyDescent="0.25">
      <c r="AM228" s="51" t="str">
        <f>IF(OR(W228=1,X228=1,Y228=1,Z228=1,AA228=1,AB228=1,AC228=1,AD228=1,AE228=1,AF228=1),MAX($AM$26:AM226)+1,"")</f>
        <v/>
      </c>
      <c r="AQ228" s="3">
        <f t="shared" si="32"/>
        <v>0</v>
      </c>
      <c r="AR228" s="3">
        <f t="shared" si="33"/>
        <v>0</v>
      </c>
      <c r="AS228" s="3">
        <f t="shared" si="34"/>
        <v>0</v>
      </c>
      <c r="AT228" s="3">
        <f t="shared" si="35"/>
        <v>0</v>
      </c>
      <c r="AX228" s="3" t="str">
        <f t="shared" si="36"/>
        <v/>
      </c>
      <c r="BA228" s="3" t="str">
        <f t="shared" si="37"/>
        <v/>
      </c>
      <c r="BC228" s="3" t="str">
        <f t="shared" si="38"/>
        <v/>
      </c>
      <c r="BF228" s="3" t="str">
        <f t="shared" si="39"/>
        <v/>
      </c>
    </row>
    <row r="229" spans="39:58" ht="35.1" customHeight="1" x14ac:dyDescent="0.25">
      <c r="AM229" s="51" t="str">
        <f>IF(OR(W229=1,X229=1,Y229=1,Z229=1,AA229=1,AB229=1,AC229=1,AD229=1,AE229=1,AF229=1),MAX($AM$26:AM227)+1,"")</f>
        <v/>
      </c>
      <c r="AQ229" s="3">
        <f t="shared" si="32"/>
        <v>0</v>
      </c>
      <c r="AR229" s="3">
        <f t="shared" si="33"/>
        <v>0</v>
      </c>
      <c r="AS229" s="3">
        <f t="shared" si="34"/>
        <v>0</v>
      </c>
      <c r="AT229" s="3">
        <f t="shared" si="35"/>
        <v>0</v>
      </c>
      <c r="AX229" s="3" t="str">
        <f t="shared" si="36"/>
        <v/>
      </c>
      <c r="BA229" s="3" t="str">
        <f t="shared" si="37"/>
        <v/>
      </c>
      <c r="BC229" s="3" t="str">
        <f t="shared" si="38"/>
        <v/>
      </c>
      <c r="BF229" s="3" t="str">
        <f t="shared" si="39"/>
        <v/>
      </c>
    </row>
    <row r="230" spans="39:58" ht="35.1" customHeight="1" x14ac:dyDescent="0.25">
      <c r="AM230" s="51" t="str">
        <f>IF(OR(W230=1,X230=1,Y230=1,Z230=1,AA230=1,AB230=1,AC230=1,AD230=1,AE230=1,AF230=1),MAX($AM$26:AM228)+1,"")</f>
        <v/>
      </c>
      <c r="AQ230" s="3">
        <f t="shared" si="32"/>
        <v>0</v>
      </c>
      <c r="AR230" s="3">
        <f t="shared" si="33"/>
        <v>0</v>
      </c>
      <c r="AS230" s="3">
        <f t="shared" si="34"/>
        <v>0</v>
      </c>
      <c r="AT230" s="3">
        <f t="shared" si="35"/>
        <v>0</v>
      </c>
      <c r="AX230" s="3" t="str">
        <f t="shared" si="36"/>
        <v/>
      </c>
      <c r="BA230" s="3" t="str">
        <f t="shared" si="37"/>
        <v/>
      </c>
      <c r="BC230" s="3" t="str">
        <f t="shared" si="38"/>
        <v/>
      </c>
      <c r="BF230" s="3" t="str">
        <f t="shared" si="39"/>
        <v/>
      </c>
    </row>
    <row r="231" spans="39:58" ht="35.1" customHeight="1" x14ac:dyDescent="0.25">
      <c r="AM231" s="51" t="str">
        <f>IF(OR(W231=1,X231=1,Y231=1,Z231=1,AA231=1,AB231=1,AC231=1,AD231=1,AE231=1,AF231=1),MAX($AM$26:AM229)+1,"")</f>
        <v/>
      </c>
      <c r="AQ231" s="3">
        <f t="shared" si="32"/>
        <v>0</v>
      </c>
      <c r="AR231" s="3">
        <f t="shared" si="33"/>
        <v>0</v>
      </c>
      <c r="AS231" s="3">
        <f t="shared" si="34"/>
        <v>0</v>
      </c>
      <c r="AT231" s="3">
        <f t="shared" si="35"/>
        <v>0</v>
      </c>
      <c r="AX231" s="3" t="str">
        <f t="shared" si="36"/>
        <v/>
      </c>
      <c r="BA231" s="3" t="str">
        <f t="shared" si="37"/>
        <v/>
      </c>
      <c r="BC231" s="3" t="str">
        <f t="shared" si="38"/>
        <v/>
      </c>
      <c r="BF231" s="3" t="str">
        <f t="shared" si="39"/>
        <v/>
      </c>
    </row>
    <row r="232" spans="39:58" ht="35.1" customHeight="1" x14ac:dyDescent="0.25">
      <c r="AM232" s="51" t="str">
        <f>IF(OR(W232=1,X232=1,Y232=1,Z232=1,AA232=1,AB232=1,AC232=1,AD232=1,AE232=1,AF232=1),MAX($AM$26:AM230)+1,"")</f>
        <v/>
      </c>
      <c r="AQ232" s="3">
        <f t="shared" si="32"/>
        <v>0</v>
      </c>
      <c r="AR232" s="3">
        <f t="shared" si="33"/>
        <v>0</v>
      </c>
      <c r="AS232" s="3">
        <f t="shared" si="34"/>
        <v>0</v>
      </c>
      <c r="AT232" s="3">
        <f t="shared" si="35"/>
        <v>0</v>
      </c>
      <c r="AX232" s="3" t="str">
        <f t="shared" si="36"/>
        <v/>
      </c>
      <c r="BA232" s="3" t="str">
        <f t="shared" si="37"/>
        <v/>
      </c>
      <c r="BC232" s="3" t="str">
        <f t="shared" si="38"/>
        <v/>
      </c>
      <c r="BF232" s="3" t="str">
        <f t="shared" si="39"/>
        <v/>
      </c>
    </row>
    <row r="233" spans="39:58" ht="35.1" customHeight="1" x14ac:dyDescent="0.25">
      <c r="AM233" s="51" t="str">
        <f>IF(OR(W233=1,X233=1,Y233=1,Z233=1,AA233=1,AB233=1,AC233=1,AD233=1,AE233=1,AF233=1),MAX($AM$26:AM231)+1,"")</f>
        <v/>
      </c>
      <c r="AQ233" s="3">
        <f t="shared" si="32"/>
        <v>0</v>
      </c>
      <c r="AR233" s="3">
        <f t="shared" si="33"/>
        <v>0</v>
      </c>
      <c r="AS233" s="3">
        <f t="shared" si="34"/>
        <v>0</v>
      </c>
      <c r="AT233" s="3">
        <f t="shared" si="35"/>
        <v>0</v>
      </c>
      <c r="AX233" s="3" t="str">
        <f t="shared" si="36"/>
        <v/>
      </c>
      <c r="BA233" s="3" t="str">
        <f t="shared" si="37"/>
        <v/>
      </c>
      <c r="BC233" s="3" t="str">
        <f t="shared" si="38"/>
        <v/>
      </c>
      <c r="BF233" s="3" t="str">
        <f t="shared" si="39"/>
        <v/>
      </c>
    </row>
    <row r="234" spans="39:58" ht="35.1" customHeight="1" x14ac:dyDescent="0.25">
      <c r="AM234" s="51" t="str">
        <f>IF(OR(W234=1,X234=1,Y234=1,Z234=1,AA234=1,AB234=1,AC234=1,AD234=1,AE234=1,AF234=1),MAX($AM$26:AM232)+1,"")</f>
        <v/>
      </c>
      <c r="AQ234" s="3">
        <f t="shared" si="32"/>
        <v>0</v>
      </c>
      <c r="AR234" s="3">
        <f t="shared" si="33"/>
        <v>0</v>
      </c>
      <c r="AS234" s="3">
        <f t="shared" si="34"/>
        <v>0</v>
      </c>
      <c r="AT234" s="3">
        <f t="shared" si="35"/>
        <v>0</v>
      </c>
      <c r="AX234" s="3" t="str">
        <f t="shared" si="36"/>
        <v/>
      </c>
      <c r="BA234" s="3" t="str">
        <f t="shared" si="37"/>
        <v/>
      </c>
      <c r="BC234" s="3" t="str">
        <f t="shared" si="38"/>
        <v/>
      </c>
      <c r="BF234" s="3" t="str">
        <f t="shared" si="39"/>
        <v/>
      </c>
    </row>
    <row r="235" spans="39:58" ht="35.1" customHeight="1" x14ac:dyDescent="0.25">
      <c r="AM235" s="51" t="str">
        <f>IF(OR(W235=1,X235=1,Y235=1,Z235=1,AA235=1,AB235=1,AC235=1,AD235=1,AE235=1,AF235=1),MAX($AM$26:AM233)+1,"")</f>
        <v/>
      </c>
      <c r="AQ235" s="3">
        <f t="shared" si="32"/>
        <v>0</v>
      </c>
      <c r="AR235" s="3">
        <f t="shared" si="33"/>
        <v>0</v>
      </c>
      <c r="AS235" s="3">
        <f t="shared" si="34"/>
        <v>0</v>
      </c>
      <c r="AT235" s="3">
        <f t="shared" si="35"/>
        <v>0</v>
      </c>
      <c r="AX235" s="3" t="str">
        <f t="shared" si="36"/>
        <v/>
      </c>
      <c r="BA235" s="3" t="str">
        <f t="shared" si="37"/>
        <v/>
      </c>
      <c r="BC235" s="3" t="str">
        <f t="shared" si="38"/>
        <v/>
      </c>
      <c r="BF235" s="3" t="str">
        <f t="shared" si="39"/>
        <v/>
      </c>
    </row>
    <row r="236" spans="39:58" ht="35.1" customHeight="1" x14ac:dyDescent="0.25">
      <c r="AM236" s="51" t="str">
        <f>IF(OR(W236=1,X236=1,Y236=1,Z236=1,AA236=1,AB236=1,AC236=1,AD236=1,AE236=1,AF236=1),MAX($AM$26:AM234)+1,"")</f>
        <v/>
      </c>
      <c r="AQ236" s="3">
        <f t="shared" si="32"/>
        <v>0</v>
      </c>
      <c r="AR236" s="3">
        <f t="shared" si="33"/>
        <v>0</v>
      </c>
      <c r="AS236" s="3">
        <f t="shared" si="34"/>
        <v>0</v>
      </c>
      <c r="AT236" s="3">
        <f t="shared" si="35"/>
        <v>0</v>
      </c>
      <c r="AX236" s="3" t="str">
        <f t="shared" si="36"/>
        <v/>
      </c>
      <c r="BA236" s="3" t="str">
        <f t="shared" si="37"/>
        <v/>
      </c>
      <c r="BC236" s="3" t="str">
        <f t="shared" si="38"/>
        <v/>
      </c>
      <c r="BF236" s="3" t="str">
        <f t="shared" si="39"/>
        <v/>
      </c>
    </row>
    <row r="237" spans="39:58" ht="35.1" customHeight="1" x14ac:dyDescent="0.25">
      <c r="AM237" s="51" t="str">
        <f>IF(OR(W237=1,X237=1,Y237=1,Z237=1,AA237=1,AB237=1,AC237=1,AD237=1,AE237=1,AF237=1),MAX($AM$26:AM235)+1,"")</f>
        <v/>
      </c>
      <c r="AQ237" s="3">
        <f t="shared" si="32"/>
        <v>0</v>
      </c>
      <c r="AR237" s="3">
        <f t="shared" si="33"/>
        <v>0</v>
      </c>
      <c r="AS237" s="3">
        <f t="shared" si="34"/>
        <v>0</v>
      </c>
      <c r="AT237" s="3">
        <f t="shared" si="35"/>
        <v>0</v>
      </c>
      <c r="AX237" s="3" t="str">
        <f t="shared" si="36"/>
        <v/>
      </c>
      <c r="BA237" s="3" t="str">
        <f t="shared" si="37"/>
        <v/>
      </c>
      <c r="BC237" s="3" t="str">
        <f t="shared" si="38"/>
        <v/>
      </c>
      <c r="BF237" s="3" t="str">
        <f t="shared" si="39"/>
        <v/>
      </c>
    </row>
    <row r="238" spans="39:58" ht="35.1" customHeight="1" x14ac:dyDescent="0.25">
      <c r="AM238" s="51" t="str">
        <f>IF(OR(W238=1,X238=1,Y238=1,Z238=1,AA238=1,AB238=1,AC238=1,AD238=1,AE238=1,AF238=1),MAX($AM$26:AM236)+1,"")</f>
        <v/>
      </c>
      <c r="AQ238" s="3">
        <f t="shared" si="32"/>
        <v>0</v>
      </c>
      <c r="AR238" s="3">
        <f t="shared" si="33"/>
        <v>0</v>
      </c>
      <c r="AS238" s="3">
        <f t="shared" si="34"/>
        <v>0</v>
      </c>
      <c r="AT238" s="3">
        <f t="shared" si="35"/>
        <v>0</v>
      </c>
      <c r="AX238" s="3" t="str">
        <f t="shared" si="36"/>
        <v/>
      </c>
      <c r="BA238" s="3" t="str">
        <f t="shared" si="37"/>
        <v/>
      </c>
      <c r="BC238" s="3" t="str">
        <f t="shared" si="38"/>
        <v/>
      </c>
      <c r="BF238" s="3" t="str">
        <f t="shared" si="39"/>
        <v/>
      </c>
    </row>
    <row r="239" spans="39:58" ht="35.1" customHeight="1" x14ac:dyDescent="0.25">
      <c r="AM239" s="51" t="str">
        <f>IF(OR(W239=1,X239=1,Y239=1,Z239=1,AA239=1,AB239=1,AC239=1,AD239=1,AE239=1,AF239=1),MAX($AM$26:AM237)+1,"")</f>
        <v/>
      </c>
      <c r="AQ239" s="3">
        <f t="shared" si="32"/>
        <v>0</v>
      </c>
      <c r="AR239" s="3">
        <f t="shared" si="33"/>
        <v>0</v>
      </c>
      <c r="AS239" s="3">
        <f t="shared" si="34"/>
        <v>0</v>
      </c>
      <c r="AT239" s="3">
        <f t="shared" si="35"/>
        <v>0</v>
      </c>
      <c r="AX239" s="3" t="str">
        <f t="shared" si="36"/>
        <v/>
      </c>
      <c r="BA239" s="3" t="str">
        <f t="shared" si="37"/>
        <v/>
      </c>
      <c r="BC239" s="3" t="str">
        <f t="shared" si="38"/>
        <v/>
      </c>
      <c r="BF239" s="3" t="str">
        <f t="shared" si="39"/>
        <v/>
      </c>
    </row>
    <row r="240" spans="39:58" ht="35.1" customHeight="1" x14ac:dyDescent="0.25">
      <c r="AM240" s="51" t="str">
        <f>IF(OR(W240=1,X240=1,Y240=1,Z240=1,AA240=1,AB240=1,AC240=1,AD240=1,AE240=1,AF240=1),MAX($AM$26:AM238)+1,"")</f>
        <v/>
      </c>
      <c r="AQ240" s="3">
        <f t="shared" si="32"/>
        <v>0</v>
      </c>
      <c r="AR240" s="3">
        <f t="shared" si="33"/>
        <v>0</v>
      </c>
      <c r="AS240" s="3">
        <f t="shared" si="34"/>
        <v>0</v>
      </c>
      <c r="AT240" s="3">
        <f t="shared" si="35"/>
        <v>0</v>
      </c>
      <c r="AX240" s="3" t="str">
        <f t="shared" si="36"/>
        <v/>
      </c>
      <c r="BA240" s="3" t="str">
        <f t="shared" si="37"/>
        <v/>
      </c>
      <c r="BC240" s="3" t="str">
        <f t="shared" si="38"/>
        <v/>
      </c>
      <c r="BF240" s="3" t="str">
        <f t="shared" si="39"/>
        <v/>
      </c>
    </row>
    <row r="241" spans="39:58" ht="35.1" customHeight="1" x14ac:dyDescent="0.25">
      <c r="AM241" s="51" t="str">
        <f>IF(OR(W241=1,X241=1,Y241=1,Z241=1,AA241=1,AB241=1,AC241=1,AD241=1,AE241=1,AF241=1),MAX($AM$26:AM239)+1,"")</f>
        <v/>
      </c>
      <c r="AQ241" s="3">
        <f t="shared" si="32"/>
        <v>0</v>
      </c>
      <c r="AR241" s="3">
        <f t="shared" si="33"/>
        <v>0</v>
      </c>
      <c r="AS241" s="3">
        <f t="shared" si="34"/>
        <v>0</v>
      </c>
      <c r="AT241" s="3">
        <f t="shared" si="35"/>
        <v>0</v>
      </c>
      <c r="AX241" s="3" t="str">
        <f t="shared" si="36"/>
        <v/>
      </c>
      <c r="BA241" s="3" t="str">
        <f t="shared" si="37"/>
        <v/>
      </c>
      <c r="BC241" s="3" t="str">
        <f t="shared" si="38"/>
        <v/>
      </c>
      <c r="BF241" s="3" t="str">
        <f t="shared" si="39"/>
        <v/>
      </c>
    </row>
    <row r="242" spans="39:58" ht="35.1" customHeight="1" x14ac:dyDescent="0.25">
      <c r="AM242" s="51" t="str">
        <f>IF(OR(W242=1,X242=1,Y242=1,Z242=1,AA242=1,AB242=1,AC242=1,AD242=1,AE242=1,AF242=1),MAX($AM$26:AM240)+1,"")</f>
        <v/>
      </c>
      <c r="AQ242" s="3">
        <f t="shared" si="32"/>
        <v>0</v>
      </c>
      <c r="AR242" s="3">
        <f t="shared" si="33"/>
        <v>0</v>
      </c>
      <c r="AS242" s="3">
        <f t="shared" si="34"/>
        <v>0</v>
      </c>
      <c r="AT242" s="3">
        <f t="shared" si="35"/>
        <v>0</v>
      </c>
      <c r="AX242" s="3" t="str">
        <f t="shared" si="36"/>
        <v/>
      </c>
      <c r="BA242" s="3" t="str">
        <f t="shared" si="37"/>
        <v/>
      </c>
      <c r="BC242" s="3" t="str">
        <f t="shared" si="38"/>
        <v/>
      </c>
      <c r="BF242" s="3" t="str">
        <f t="shared" si="39"/>
        <v/>
      </c>
    </row>
    <row r="243" spans="39:58" ht="35.1" customHeight="1" x14ac:dyDescent="0.25">
      <c r="AM243" s="51" t="str">
        <f>IF(OR(W243=1,X243=1,Y243=1,Z243=1,AA243=1,AB243=1,AC243=1,AD243=1,AE243=1,AF243=1),MAX($AM$26:AM241)+1,"")</f>
        <v/>
      </c>
      <c r="AQ243" s="3">
        <f t="shared" si="32"/>
        <v>0</v>
      </c>
      <c r="AR243" s="3">
        <f t="shared" si="33"/>
        <v>0</v>
      </c>
      <c r="AS243" s="3">
        <f t="shared" si="34"/>
        <v>0</v>
      </c>
      <c r="AT243" s="3">
        <f t="shared" si="35"/>
        <v>0</v>
      </c>
      <c r="AX243" s="3" t="str">
        <f t="shared" si="36"/>
        <v/>
      </c>
      <c r="BA243" s="3" t="str">
        <f t="shared" si="37"/>
        <v/>
      </c>
      <c r="BC243" s="3" t="str">
        <f t="shared" si="38"/>
        <v/>
      </c>
      <c r="BF243" s="3" t="str">
        <f t="shared" si="39"/>
        <v/>
      </c>
    </row>
    <row r="244" spans="39:58" ht="35.1" customHeight="1" x14ac:dyDescent="0.25">
      <c r="AM244" s="51" t="str">
        <f>IF(OR(W244=1,X244=1,Y244=1,Z244=1,AA244=1,AB244=1,AC244=1,AD244=1,AE244=1,AF244=1),MAX($AM$26:AM242)+1,"")</f>
        <v/>
      </c>
      <c r="AQ244" s="3">
        <f t="shared" si="32"/>
        <v>0</v>
      </c>
      <c r="AR244" s="3">
        <f t="shared" si="33"/>
        <v>0</v>
      </c>
      <c r="AS244" s="3">
        <f t="shared" si="34"/>
        <v>0</v>
      </c>
      <c r="AT244" s="3">
        <f t="shared" si="35"/>
        <v>0</v>
      </c>
      <c r="AX244" s="3" t="str">
        <f t="shared" si="36"/>
        <v/>
      </c>
      <c r="BA244" s="3" t="str">
        <f t="shared" si="37"/>
        <v/>
      </c>
      <c r="BC244" s="3" t="str">
        <f t="shared" si="38"/>
        <v/>
      </c>
      <c r="BF244" s="3" t="str">
        <f t="shared" si="39"/>
        <v/>
      </c>
    </row>
    <row r="245" spans="39:58" ht="35.1" customHeight="1" x14ac:dyDescent="0.25">
      <c r="AM245" s="51" t="str">
        <f>IF(OR(W245=1,X245=1,Y245=1,Z245=1,AA245=1,AB245=1,AC245=1,AD245=1,AE245=1,AF245=1),MAX($AM$26:AM243)+1,"")</f>
        <v/>
      </c>
      <c r="AQ245" s="3">
        <f t="shared" si="32"/>
        <v>0</v>
      </c>
      <c r="AR245" s="3">
        <f t="shared" si="33"/>
        <v>0</v>
      </c>
      <c r="AS245" s="3">
        <f t="shared" si="34"/>
        <v>0</v>
      </c>
      <c r="AT245" s="3">
        <f t="shared" si="35"/>
        <v>0</v>
      </c>
      <c r="AX245" s="3" t="str">
        <f t="shared" si="36"/>
        <v/>
      </c>
      <c r="BA245" s="3" t="str">
        <f t="shared" si="37"/>
        <v/>
      </c>
      <c r="BC245" s="3" t="str">
        <f t="shared" si="38"/>
        <v/>
      </c>
      <c r="BF245" s="3" t="str">
        <f t="shared" si="39"/>
        <v/>
      </c>
    </row>
    <row r="246" spans="39:58" ht="35.1" customHeight="1" x14ac:dyDescent="0.25">
      <c r="AM246" s="51" t="str">
        <f>IF(OR(W246=1,X246=1,Y246=1,Z246=1,AA246=1,AB246=1,AC246=1,AD246=1,AE246=1,AF246=1),MAX($AM$26:AM244)+1,"")</f>
        <v/>
      </c>
      <c r="AQ246" s="3">
        <f t="shared" si="32"/>
        <v>0</v>
      </c>
      <c r="AR246" s="3">
        <f t="shared" si="33"/>
        <v>0</v>
      </c>
      <c r="AS246" s="3">
        <f t="shared" si="34"/>
        <v>0</v>
      </c>
      <c r="AT246" s="3">
        <f t="shared" si="35"/>
        <v>0</v>
      </c>
      <c r="AX246" s="3" t="str">
        <f t="shared" si="36"/>
        <v/>
      </c>
      <c r="BA246" s="3" t="str">
        <f t="shared" si="37"/>
        <v/>
      </c>
      <c r="BC246" s="3" t="str">
        <f t="shared" si="38"/>
        <v/>
      </c>
      <c r="BF246" s="3" t="str">
        <f t="shared" si="39"/>
        <v/>
      </c>
    </row>
    <row r="247" spans="39:58" ht="35.1" customHeight="1" x14ac:dyDescent="0.25">
      <c r="AM247" s="51" t="str">
        <f>IF(OR(W247=1,X247=1,Y247=1,Z247=1,AA247=1,AB247=1,AC247=1,AD247=1,AE247=1,AF247=1),MAX($AM$26:AM245)+1,"")</f>
        <v/>
      </c>
      <c r="AQ247" s="3">
        <f t="shared" si="32"/>
        <v>0</v>
      </c>
      <c r="AR247" s="3">
        <f t="shared" si="33"/>
        <v>0</v>
      </c>
      <c r="AS247" s="3">
        <f t="shared" si="34"/>
        <v>0</v>
      </c>
      <c r="AT247" s="3">
        <f t="shared" si="35"/>
        <v>0</v>
      </c>
      <c r="AX247" s="3" t="str">
        <f t="shared" si="36"/>
        <v/>
      </c>
      <c r="BA247" s="3" t="str">
        <f t="shared" si="37"/>
        <v/>
      </c>
      <c r="BC247" s="3" t="str">
        <f t="shared" si="38"/>
        <v/>
      </c>
      <c r="BF247" s="3" t="str">
        <f t="shared" si="39"/>
        <v/>
      </c>
    </row>
    <row r="248" spans="39:58" ht="35.1" customHeight="1" x14ac:dyDescent="0.25">
      <c r="AM248" s="51" t="str">
        <f>IF(OR(W248=1,X248=1,Y248=1,Z248=1,AA248=1,AB248=1,AC248=1,AD248=1,AE248=1,AF248=1),MAX($AM$26:AM246)+1,"")</f>
        <v/>
      </c>
      <c r="AQ248" s="3">
        <f t="shared" si="32"/>
        <v>0</v>
      </c>
      <c r="AR248" s="3">
        <f t="shared" si="33"/>
        <v>0</v>
      </c>
      <c r="AS248" s="3">
        <f t="shared" si="34"/>
        <v>0</v>
      </c>
      <c r="AT248" s="3">
        <f t="shared" si="35"/>
        <v>0</v>
      </c>
      <c r="AX248" s="3" t="str">
        <f t="shared" si="36"/>
        <v/>
      </c>
      <c r="BA248" s="3" t="str">
        <f t="shared" si="37"/>
        <v/>
      </c>
      <c r="BC248" s="3" t="str">
        <f t="shared" si="38"/>
        <v/>
      </c>
      <c r="BF248" s="3" t="str">
        <f t="shared" si="39"/>
        <v/>
      </c>
    </row>
    <row r="249" spans="39:58" ht="35.1" customHeight="1" x14ac:dyDescent="0.25">
      <c r="AM249" s="51" t="str">
        <f>IF(OR(W249=1,X249=1,Y249=1,Z249=1,AA249=1,AB249=1,AC249=1,AD249=1,AE249=1,AF249=1),MAX($AM$26:AM247)+1,"")</f>
        <v/>
      </c>
      <c r="AQ249" s="3">
        <f t="shared" si="32"/>
        <v>0</v>
      </c>
      <c r="AR249" s="3">
        <f t="shared" si="33"/>
        <v>0</v>
      </c>
      <c r="AS249" s="3">
        <f t="shared" si="34"/>
        <v>0</v>
      </c>
      <c r="AT249" s="3">
        <f t="shared" si="35"/>
        <v>0</v>
      </c>
      <c r="AX249" s="3" t="str">
        <f t="shared" si="36"/>
        <v/>
      </c>
      <c r="BA249" s="3" t="str">
        <f t="shared" si="37"/>
        <v/>
      </c>
      <c r="BC249" s="3" t="str">
        <f t="shared" si="38"/>
        <v/>
      </c>
      <c r="BF249" s="3" t="str">
        <f t="shared" si="39"/>
        <v/>
      </c>
    </row>
    <row r="250" spans="39:58" ht="35.1" customHeight="1" x14ac:dyDescent="0.25">
      <c r="AM250" s="51" t="str">
        <f>IF(OR(W250=1,X250=1,Y250=1,Z250=1,AA250=1,AB250=1,AC250=1,AD250=1,AE250=1,AF250=1),MAX($AM$26:AM248)+1,"")</f>
        <v/>
      </c>
      <c r="AQ250" s="3">
        <f t="shared" si="32"/>
        <v>0</v>
      </c>
      <c r="AR250" s="3">
        <f t="shared" si="33"/>
        <v>0</v>
      </c>
      <c r="AS250" s="3">
        <f t="shared" si="34"/>
        <v>0</v>
      </c>
      <c r="AT250" s="3">
        <f t="shared" si="35"/>
        <v>0</v>
      </c>
      <c r="AX250" s="3" t="str">
        <f t="shared" si="36"/>
        <v/>
      </c>
      <c r="BA250" s="3" t="str">
        <f t="shared" si="37"/>
        <v/>
      </c>
      <c r="BC250" s="3" t="str">
        <f t="shared" si="38"/>
        <v/>
      </c>
      <c r="BF250" s="3" t="str">
        <f t="shared" si="39"/>
        <v/>
      </c>
    </row>
    <row r="251" spans="39:58" ht="35.1" customHeight="1" x14ac:dyDescent="0.25">
      <c r="AM251" s="51" t="str">
        <f>IF(OR(W251=1,X251=1,Y251=1,Z251=1,AA251=1,AB251=1,AC251=1,AD251=1,AE251=1,AF251=1),MAX($AM$26:AM249)+1,"")</f>
        <v/>
      </c>
      <c r="AQ251" s="3">
        <f t="shared" si="32"/>
        <v>0</v>
      </c>
      <c r="AR251" s="3">
        <f t="shared" si="33"/>
        <v>0</v>
      </c>
      <c r="AS251" s="3">
        <f t="shared" si="34"/>
        <v>0</v>
      </c>
      <c r="AT251" s="3">
        <f t="shared" si="35"/>
        <v>0</v>
      </c>
      <c r="AX251" s="3" t="str">
        <f t="shared" si="36"/>
        <v/>
      </c>
      <c r="BA251" s="3" t="str">
        <f t="shared" si="37"/>
        <v/>
      </c>
      <c r="BC251" s="3" t="str">
        <f t="shared" si="38"/>
        <v/>
      </c>
      <c r="BF251" s="3" t="str">
        <f t="shared" si="39"/>
        <v/>
      </c>
    </row>
    <row r="252" spans="39:58" ht="35.1" customHeight="1" x14ac:dyDescent="0.25">
      <c r="AM252" s="51" t="str">
        <f>IF(OR(W252=1,X252=1,Y252=1,Z252=1,AA252=1,AB252=1,AC252=1,AD252=1,AE252=1,AF252=1),MAX($AM$26:AM250)+1,"")</f>
        <v/>
      </c>
      <c r="AQ252" s="3">
        <f t="shared" si="32"/>
        <v>0</v>
      </c>
      <c r="AR252" s="3">
        <f t="shared" si="33"/>
        <v>0</v>
      </c>
      <c r="AS252" s="3">
        <f t="shared" si="34"/>
        <v>0</v>
      </c>
      <c r="AT252" s="3">
        <f t="shared" si="35"/>
        <v>0</v>
      </c>
      <c r="AX252" s="3" t="str">
        <f t="shared" si="36"/>
        <v/>
      </c>
      <c r="BA252" s="3" t="str">
        <f t="shared" si="37"/>
        <v/>
      </c>
      <c r="BC252" s="3" t="str">
        <f t="shared" si="38"/>
        <v/>
      </c>
      <c r="BF252" s="3" t="str">
        <f t="shared" si="39"/>
        <v/>
      </c>
    </row>
    <row r="253" spans="39:58" ht="35.1" customHeight="1" x14ac:dyDescent="0.25">
      <c r="AM253" s="51" t="str">
        <f>IF(OR(W253=1,X253=1,Y253=1,Z253=1,AA253=1,AB253=1,AC253=1,AD253=1,AE253=1,AF253=1),MAX($AM$26:AM251)+1,"")</f>
        <v/>
      </c>
      <c r="AQ253" s="3">
        <f t="shared" si="32"/>
        <v>0</v>
      </c>
      <c r="AR253" s="3">
        <f t="shared" si="33"/>
        <v>0</v>
      </c>
      <c r="AS253" s="3">
        <f t="shared" si="34"/>
        <v>0</v>
      </c>
      <c r="AT253" s="3">
        <f t="shared" si="35"/>
        <v>0</v>
      </c>
      <c r="AX253" s="3" t="str">
        <f t="shared" si="36"/>
        <v/>
      </c>
      <c r="BA253" s="3" t="str">
        <f t="shared" si="37"/>
        <v/>
      </c>
      <c r="BC253" s="3" t="str">
        <f t="shared" si="38"/>
        <v/>
      </c>
      <c r="BF253" s="3" t="str">
        <f t="shared" si="39"/>
        <v/>
      </c>
    </row>
    <row r="254" spans="39:58" ht="35.1" customHeight="1" x14ac:dyDescent="0.25">
      <c r="AM254" s="51" t="str">
        <f>IF(OR(W254=1,X254=1,Y254=1,Z254=1,AA254=1,AB254=1,AC254=1,AD254=1,AE254=1,AF254=1),MAX($AM$26:AM252)+1,"")</f>
        <v/>
      </c>
      <c r="AQ254" s="3">
        <f t="shared" si="32"/>
        <v>0</v>
      </c>
      <c r="AR254" s="3">
        <f t="shared" si="33"/>
        <v>0</v>
      </c>
      <c r="AS254" s="3">
        <f t="shared" si="34"/>
        <v>0</v>
      </c>
      <c r="AT254" s="3">
        <f t="shared" si="35"/>
        <v>0</v>
      </c>
      <c r="AX254" s="3" t="str">
        <f t="shared" si="36"/>
        <v/>
      </c>
      <c r="BA254" s="3" t="str">
        <f t="shared" si="37"/>
        <v/>
      </c>
      <c r="BC254" s="3" t="str">
        <f t="shared" si="38"/>
        <v/>
      </c>
      <c r="BF254" s="3" t="str">
        <f t="shared" si="39"/>
        <v/>
      </c>
    </row>
    <row r="255" spans="39:58" ht="35.1" customHeight="1" x14ac:dyDescent="0.25">
      <c r="AM255" s="51" t="str">
        <f>IF(OR(W255=1,X255=1,Y255=1,Z255=1,AA255=1,AB255=1,AC255=1,AD255=1,AE255=1,AF255=1),MAX($AM$26:AM253)+1,"")</f>
        <v/>
      </c>
      <c r="AQ255" s="3">
        <f t="shared" si="32"/>
        <v>0</v>
      </c>
      <c r="AR255" s="3">
        <f t="shared" si="33"/>
        <v>0</v>
      </c>
      <c r="AS255" s="3">
        <f t="shared" si="34"/>
        <v>0</v>
      </c>
      <c r="AT255" s="3">
        <f t="shared" si="35"/>
        <v>0</v>
      </c>
      <c r="AX255" s="3" t="str">
        <f t="shared" si="36"/>
        <v/>
      </c>
      <c r="BA255" s="3" t="str">
        <f t="shared" si="37"/>
        <v/>
      </c>
      <c r="BC255" s="3" t="str">
        <f t="shared" si="38"/>
        <v/>
      </c>
      <c r="BF255" s="3" t="str">
        <f t="shared" si="39"/>
        <v/>
      </c>
    </row>
    <row r="256" spans="39:58" ht="35.1" customHeight="1" x14ac:dyDescent="0.25">
      <c r="AM256" s="51" t="str">
        <f>IF(OR(W256=1,X256=1,Y256=1,Z256=1,AA256=1,AB256=1,AC256=1,AD256=1,AE256=1,AF256=1),MAX($AM$26:AM254)+1,"")</f>
        <v/>
      </c>
      <c r="AQ256" s="3">
        <f t="shared" si="32"/>
        <v>0</v>
      </c>
      <c r="AR256" s="3">
        <f t="shared" si="33"/>
        <v>0</v>
      </c>
      <c r="AS256" s="3">
        <f t="shared" si="34"/>
        <v>0</v>
      </c>
      <c r="AT256" s="3">
        <f t="shared" si="35"/>
        <v>0</v>
      </c>
      <c r="AX256" s="3" t="str">
        <f t="shared" si="36"/>
        <v/>
      </c>
      <c r="BA256" s="3" t="str">
        <f t="shared" si="37"/>
        <v/>
      </c>
      <c r="BC256" s="3" t="str">
        <f t="shared" si="38"/>
        <v/>
      </c>
      <c r="BF256" s="3" t="str">
        <f t="shared" si="39"/>
        <v/>
      </c>
    </row>
    <row r="257" spans="39:58" ht="35.1" customHeight="1" x14ac:dyDescent="0.25">
      <c r="AM257" s="51" t="str">
        <f>IF(OR(W257=1,X257=1,Y257=1,Z257=1,AA257=1,AB257=1,AC257=1,AD257=1,AE257=1,AF257=1),MAX($AM$26:AM255)+1,"")</f>
        <v/>
      </c>
      <c r="AQ257" s="3">
        <f t="shared" si="32"/>
        <v>0</v>
      </c>
      <c r="AR257" s="3">
        <f t="shared" si="33"/>
        <v>0</v>
      </c>
      <c r="AS257" s="3">
        <f t="shared" si="34"/>
        <v>0</v>
      </c>
      <c r="AT257" s="3">
        <f t="shared" si="35"/>
        <v>0</v>
      </c>
      <c r="AX257" s="3" t="str">
        <f t="shared" si="36"/>
        <v/>
      </c>
      <c r="BA257" s="3" t="str">
        <f t="shared" si="37"/>
        <v/>
      </c>
      <c r="BC257" s="3" t="str">
        <f t="shared" si="38"/>
        <v/>
      </c>
      <c r="BF257" s="3" t="str">
        <f t="shared" si="39"/>
        <v/>
      </c>
    </row>
    <row r="258" spans="39:58" ht="35.1" customHeight="1" x14ac:dyDescent="0.25">
      <c r="AM258" s="51" t="str">
        <f>IF(OR(W258=1,X258=1,Y258=1,Z258=1,AA258=1,AB258=1,AC258=1,AD258=1,AE258=1,AF258=1),MAX($AM$26:AM256)+1,"")</f>
        <v/>
      </c>
      <c r="AQ258" s="3">
        <f t="shared" si="32"/>
        <v>0</v>
      </c>
      <c r="AR258" s="3">
        <f t="shared" si="33"/>
        <v>0</v>
      </c>
      <c r="AS258" s="3">
        <f t="shared" si="34"/>
        <v>0</v>
      </c>
      <c r="AT258" s="3">
        <f t="shared" si="35"/>
        <v>0</v>
      </c>
      <c r="AX258" s="3" t="str">
        <f t="shared" si="36"/>
        <v/>
      </c>
      <c r="BA258" s="3" t="str">
        <f t="shared" si="37"/>
        <v/>
      </c>
      <c r="BC258" s="3" t="str">
        <f t="shared" si="38"/>
        <v/>
      </c>
      <c r="BF258" s="3" t="str">
        <f t="shared" si="39"/>
        <v/>
      </c>
    </row>
    <row r="259" spans="39:58" ht="35.1" customHeight="1" x14ac:dyDescent="0.25">
      <c r="AM259" s="51" t="str">
        <f>IF(OR(W259=1,X259=1,Y259=1,Z259=1,AA259=1,AB259=1,AC259=1,AD259=1,AE259=1,AF259=1),MAX($AM$26:AM257)+1,"")</f>
        <v/>
      </c>
      <c r="AQ259" s="3">
        <f t="shared" si="32"/>
        <v>0</v>
      </c>
      <c r="AR259" s="3">
        <f t="shared" si="33"/>
        <v>0</v>
      </c>
      <c r="AS259" s="3">
        <f t="shared" si="34"/>
        <v>0</v>
      </c>
      <c r="AT259" s="3">
        <f t="shared" si="35"/>
        <v>0</v>
      </c>
      <c r="AX259" s="3" t="str">
        <f t="shared" si="36"/>
        <v/>
      </c>
      <c r="BA259" s="3" t="str">
        <f t="shared" si="37"/>
        <v/>
      </c>
      <c r="BC259" s="3" t="str">
        <f t="shared" si="38"/>
        <v/>
      </c>
      <c r="BF259" s="3" t="str">
        <f t="shared" si="39"/>
        <v/>
      </c>
    </row>
    <row r="260" spans="39:58" ht="35.1" customHeight="1" x14ac:dyDescent="0.25">
      <c r="AM260" s="51" t="str">
        <f>IF(OR(W260=1,X260=1,Y260=1,Z260=1,AA260=1,AB260=1,AC260=1,AD260=1,AE260=1,AF260=1),MAX($AM$26:AM258)+1,"")</f>
        <v/>
      </c>
      <c r="AQ260" s="3">
        <f t="shared" si="32"/>
        <v>0</v>
      </c>
      <c r="AR260" s="3">
        <f t="shared" si="33"/>
        <v>0</v>
      </c>
      <c r="AS260" s="3">
        <f t="shared" si="34"/>
        <v>0</v>
      </c>
      <c r="AT260" s="3">
        <f t="shared" si="35"/>
        <v>0</v>
      </c>
      <c r="AX260" s="3" t="str">
        <f t="shared" si="36"/>
        <v/>
      </c>
      <c r="BA260" s="3" t="str">
        <f t="shared" si="37"/>
        <v/>
      </c>
      <c r="BC260" s="3" t="str">
        <f t="shared" si="38"/>
        <v/>
      </c>
      <c r="BF260" s="3" t="str">
        <f t="shared" si="39"/>
        <v/>
      </c>
    </row>
    <row r="261" spans="39:58" ht="35.1" customHeight="1" x14ac:dyDescent="0.25">
      <c r="AM261" s="51" t="str">
        <f>IF(OR(W261=1,X261=1,Y261=1,Z261=1,AA261=1,AB261=1,AC261=1,AD261=1,AE261=1,AF261=1),MAX($AM$26:AM259)+1,"")</f>
        <v/>
      </c>
      <c r="AQ261" s="3">
        <f t="shared" si="32"/>
        <v>0</v>
      </c>
      <c r="AR261" s="3">
        <f t="shared" si="33"/>
        <v>0</v>
      </c>
      <c r="AS261" s="3">
        <f t="shared" si="34"/>
        <v>0</v>
      </c>
      <c r="AT261" s="3">
        <f t="shared" si="35"/>
        <v>0</v>
      </c>
      <c r="AX261" s="3" t="str">
        <f t="shared" si="36"/>
        <v/>
      </c>
      <c r="BA261" s="3" t="str">
        <f t="shared" si="37"/>
        <v/>
      </c>
      <c r="BC261" s="3" t="str">
        <f t="shared" si="38"/>
        <v/>
      </c>
      <c r="BF261" s="3" t="str">
        <f t="shared" si="39"/>
        <v/>
      </c>
    </row>
    <row r="262" spans="39:58" ht="35.1" customHeight="1" x14ac:dyDescent="0.25">
      <c r="AM262" s="51" t="str">
        <f>IF(OR(W262=1,X262=1,Y262=1,Z262=1,AA262=1,AB262=1,AC262=1,AD262=1,AE262=1,AF262=1),MAX($AM$26:AM260)+1,"")</f>
        <v/>
      </c>
      <c r="AQ262" s="3">
        <f t="shared" si="32"/>
        <v>0</v>
      </c>
      <c r="AR262" s="3">
        <f t="shared" si="33"/>
        <v>0</v>
      </c>
      <c r="AS262" s="3">
        <f t="shared" si="34"/>
        <v>0</v>
      </c>
      <c r="AT262" s="3">
        <f t="shared" si="35"/>
        <v>0</v>
      </c>
      <c r="AX262" s="3" t="str">
        <f t="shared" si="36"/>
        <v/>
      </c>
      <c r="BA262" s="3" t="str">
        <f t="shared" si="37"/>
        <v/>
      </c>
      <c r="BC262" s="3" t="str">
        <f t="shared" si="38"/>
        <v/>
      </c>
      <c r="BF262" s="3" t="str">
        <f t="shared" si="39"/>
        <v/>
      </c>
    </row>
    <row r="263" spans="39:58" ht="35.1" customHeight="1" x14ac:dyDescent="0.25">
      <c r="AM263" s="51" t="str">
        <f>IF(OR(W263=1,X263=1,Y263=1,Z263=1,AA263=1,AB263=1,AC263=1,AD263=1,AE263=1,AF263=1),MAX($AM$26:AM261)+1,"")</f>
        <v/>
      </c>
      <c r="AQ263" s="3">
        <f t="shared" si="32"/>
        <v>0</v>
      </c>
      <c r="AR263" s="3">
        <f t="shared" si="33"/>
        <v>0</v>
      </c>
      <c r="AS263" s="3">
        <f t="shared" si="34"/>
        <v>0</v>
      </c>
      <c r="AT263" s="3">
        <f t="shared" si="35"/>
        <v>0</v>
      </c>
      <c r="AX263" s="3" t="str">
        <f t="shared" si="36"/>
        <v/>
      </c>
      <c r="BA263" s="3" t="str">
        <f t="shared" si="37"/>
        <v/>
      </c>
      <c r="BC263" s="3" t="str">
        <f t="shared" si="38"/>
        <v/>
      </c>
      <c r="BF263" s="3" t="str">
        <f t="shared" si="39"/>
        <v/>
      </c>
    </row>
    <row r="264" spans="39:58" ht="35.1" customHeight="1" x14ac:dyDescent="0.25">
      <c r="AM264" s="51" t="str">
        <f>IF(OR(W264=1,X264=1,Y264=1,Z264=1,AA264=1,AB264=1,AC264=1,AD264=1,AE264=1,AF264=1),MAX($AM$26:AM262)+1,"")</f>
        <v/>
      </c>
      <c r="AQ264" s="3">
        <f t="shared" si="32"/>
        <v>0</v>
      </c>
      <c r="AR264" s="3">
        <f t="shared" si="33"/>
        <v>0</v>
      </c>
      <c r="AS264" s="3">
        <f t="shared" si="34"/>
        <v>0</v>
      </c>
      <c r="AT264" s="3">
        <f t="shared" si="35"/>
        <v>0</v>
      </c>
      <c r="AX264" s="3" t="str">
        <f t="shared" si="36"/>
        <v/>
      </c>
      <c r="BA264" s="3" t="str">
        <f t="shared" si="37"/>
        <v/>
      </c>
      <c r="BC264" s="3" t="str">
        <f t="shared" si="38"/>
        <v/>
      </c>
      <c r="BF264" s="3" t="str">
        <f t="shared" si="39"/>
        <v/>
      </c>
    </row>
    <row r="265" spans="39:58" ht="35.1" customHeight="1" x14ac:dyDescent="0.25">
      <c r="AM265" s="51" t="str">
        <f>IF(OR(W265=1,X265=1,Y265=1,Z265=1,AA265=1,AB265=1,AC265=1,AD265=1,AE265=1,AF265=1),MAX($AM$26:AM263)+1,"")</f>
        <v/>
      </c>
      <c r="AQ265" s="3">
        <f t="shared" si="32"/>
        <v>0</v>
      </c>
      <c r="AR265" s="3">
        <f t="shared" si="33"/>
        <v>0</v>
      </c>
      <c r="AS265" s="3">
        <f t="shared" si="34"/>
        <v>0</v>
      </c>
      <c r="AT265" s="3">
        <f t="shared" si="35"/>
        <v>0</v>
      </c>
      <c r="AX265" s="3" t="str">
        <f t="shared" si="36"/>
        <v/>
      </c>
      <c r="BA265" s="3" t="str">
        <f t="shared" si="37"/>
        <v/>
      </c>
      <c r="BC265" s="3" t="str">
        <f t="shared" si="38"/>
        <v/>
      </c>
      <c r="BF265" s="3" t="str">
        <f t="shared" si="39"/>
        <v/>
      </c>
    </row>
    <row r="266" spans="39:58" ht="35.1" customHeight="1" x14ac:dyDescent="0.25">
      <c r="AM266" s="51" t="str">
        <f>IF(OR(W266=1,X266=1,Y266=1,Z266=1,AA266=1,AB266=1,AC266=1,AD266=1,AE266=1,AF266=1),MAX($AM$26:AM264)+1,"")</f>
        <v/>
      </c>
      <c r="AQ266" s="3">
        <f t="shared" si="32"/>
        <v>0</v>
      </c>
      <c r="AR266" s="3">
        <f t="shared" si="33"/>
        <v>0</v>
      </c>
      <c r="AS266" s="3">
        <f t="shared" si="34"/>
        <v>0</v>
      </c>
      <c r="AT266" s="3">
        <f t="shared" si="35"/>
        <v>0</v>
      </c>
      <c r="AX266" s="3" t="str">
        <f t="shared" si="36"/>
        <v/>
      </c>
      <c r="BA266" s="3" t="str">
        <f t="shared" si="37"/>
        <v/>
      </c>
      <c r="BC266" s="3" t="str">
        <f t="shared" si="38"/>
        <v/>
      </c>
      <c r="BF266" s="3" t="str">
        <f t="shared" si="39"/>
        <v/>
      </c>
    </row>
    <row r="267" spans="39:58" ht="35.1" customHeight="1" x14ac:dyDescent="0.25">
      <c r="AM267" s="51" t="str">
        <f>IF(OR(W267=1,X267=1,Y267=1,Z267=1,AA267=1,AB267=1,AC267=1,AD267=1,AE267=1,AF267=1),MAX($AM$26:AM265)+1,"")</f>
        <v/>
      </c>
      <c r="AQ267" s="3">
        <f t="shared" si="32"/>
        <v>0</v>
      </c>
      <c r="AR267" s="3">
        <f t="shared" si="33"/>
        <v>0</v>
      </c>
      <c r="AS267" s="3">
        <f t="shared" si="34"/>
        <v>0</v>
      </c>
      <c r="AT267" s="3">
        <f t="shared" si="35"/>
        <v>0</v>
      </c>
      <c r="AX267" s="3" t="str">
        <f t="shared" si="36"/>
        <v/>
      </c>
      <c r="BA267" s="3" t="str">
        <f t="shared" si="37"/>
        <v/>
      </c>
      <c r="BC267" s="3" t="str">
        <f t="shared" si="38"/>
        <v/>
      </c>
      <c r="BF267" s="3" t="str">
        <f t="shared" si="39"/>
        <v/>
      </c>
    </row>
    <row r="268" spans="39:58" ht="35.1" customHeight="1" x14ac:dyDescent="0.25">
      <c r="AM268" s="51" t="str">
        <f>IF(OR(W268=1,X268=1,Y268=1,Z268=1,AA268=1,AB268=1,AC268=1,AD268=1,AE268=1,AF268=1),MAX($AM$26:AM266)+1,"")</f>
        <v/>
      </c>
      <c r="AQ268" s="3">
        <f t="shared" si="32"/>
        <v>0</v>
      </c>
      <c r="AR268" s="3">
        <f t="shared" si="33"/>
        <v>0</v>
      </c>
      <c r="AS268" s="3">
        <f t="shared" si="34"/>
        <v>0</v>
      </c>
      <c r="AT268" s="3">
        <f t="shared" si="35"/>
        <v>0</v>
      </c>
      <c r="AX268" s="3" t="str">
        <f t="shared" si="36"/>
        <v/>
      </c>
      <c r="BA268" s="3" t="str">
        <f t="shared" si="37"/>
        <v/>
      </c>
      <c r="BC268" s="3" t="str">
        <f t="shared" si="38"/>
        <v/>
      </c>
      <c r="BF268" s="3" t="str">
        <f t="shared" si="39"/>
        <v/>
      </c>
    </row>
    <row r="269" spans="39:58" ht="35.1" customHeight="1" x14ac:dyDescent="0.25">
      <c r="AM269" s="51" t="str">
        <f>IF(OR(W269=1,X269=1,Y269=1,Z269=1,AA269=1,AB269=1,AC269=1,AD269=1,AE269=1,AF269=1),MAX($AM$26:AM267)+1,"")</f>
        <v/>
      </c>
      <c r="AQ269" s="3">
        <f t="shared" si="32"/>
        <v>0</v>
      </c>
      <c r="AR269" s="3">
        <f t="shared" si="33"/>
        <v>0</v>
      </c>
      <c r="AS269" s="3">
        <f t="shared" si="34"/>
        <v>0</v>
      </c>
      <c r="AT269" s="3">
        <f t="shared" si="35"/>
        <v>0</v>
      </c>
      <c r="AX269" s="3" t="str">
        <f t="shared" si="36"/>
        <v/>
      </c>
      <c r="BA269" s="3" t="str">
        <f t="shared" si="37"/>
        <v/>
      </c>
      <c r="BC269" s="3" t="str">
        <f t="shared" si="38"/>
        <v/>
      </c>
      <c r="BF269" s="3" t="str">
        <f t="shared" si="39"/>
        <v/>
      </c>
    </row>
    <row r="270" spans="39:58" ht="35.1" customHeight="1" x14ac:dyDescent="0.25">
      <c r="AM270" s="51" t="str">
        <f>IF(OR(W270=1,X270=1,Y270=1,Z270=1,AA270=1,AB270=1,AC270=1,AD270=1,AE270=1,AF270=1),MAX($AM$26:AM268)+1,"")</f>
        <v/>
      </c>
      <c r="AQ270" s="3">
        <f t="shared" si="32"/>
        <v>0</v>
      </c>
      <c r="AR270" s="3">
        <f t="shared" si="33"/>
        <v>0</v>
      </c>
      <c r="AS270" s="3">
        <f t="shared" si="34"/>
        <v>0</v>
      </c>
      <c r="AT270" s="3">
        <f t="shared" si="35"/>
        <v>0</v>
      </c>
      <c r="AX270" s="3" t="str">
        <f t="shared" si="36"/>
        <v/>
      </c>
      <c r="BA270" s="3" t="str">
        <f t="shared" si="37"/>
        <v/>
      </c>
      <c r="BC270" s="3" t="str">
        <f t="shared" si="38"/>
        <v/>
      </c>
      <c r="BF270" s="3" t="str">
        <f t="shared" si="39"/>
        <v/>
      </c>
    </row>
    <row r="271" spans="39:58" ht="35.1" customHeight="1" x14ac:dyDescent="0.25">
      <c r="AM271" s="51" t="str">
        <f>IF(OR(W271=1,X271=1,Y271=1,Z271=1,AA271=1,AB271=1,AC271=1,AD271=1,AE271=1,AF271=1),MAX($AM$26:AM269)+1,"")</f>
        <v/>
      </c>
      <c r="AQ271" s="3">
        <f t="shared" si="32"/>
        <v>0</v>
      </c>
      <c r="AR271" s="3">
        <f t="shared" si="33"/>
        <v>0</v>
      </c>
      <c r="AS271" s="3">
        <f t="shared" si="34"/>
        <v>0</v>
      </c>
      <c r="AT271" s="3">
        <f t="shared" si="35"/>
        <v>0</v>
      </c>
      <c r="AX271" s="3" t="str">
        <f t="shared" si="36"/>
        <v/>
      </c>
      <c r="BA271" s="3" t="str">
        <f t="shared" si="37"/>
        <v/>
      </c>
      <c r="BC271" s="3" t="str">
        <f t="shared" si="38"/>
        <v/>
      </c>
      <c r="BF271" s="3" t="str">
        <f t="shared" si="39"/>
        <v/>
      </c>
    </row>
    <row r="272" spans="39:58" ht="35.1" customHeight="1" x14ac:dyDescent="0.25">
      <c r="AM272" s="51" t="str">
        <f>IF(OR(W272=1,X272=1,Y272=1,Z272=1,AA272=1,AB272=1,AC272=1,AD272=1,AE272=1,AF272=1),MAX($AM$26:AM270)+1,"")</f>
        <v/>
      </c>
      <c r="AQ272" s="3">
        <f t="shared" si="32"/>
        <v>0</v>
      </c>
      <c r="AR272" s="3">
        <f t="shared" si="33"/>
        <v>0</v>
      </c>
      <c r="AS272" s="3">
        <f t="shared" si="34"/>
        <v>0</v>
      </c>
      <c r="AT272" s="3">
        <f t="shared" si="35"/>
        <v>0</v>
      </c>
      <c r="AX272" s="3" t="str">
        <f t="shared" si="36"/>
        <v/>
      </c>
      <c r="BA272" s="3" t="str">
        <f t="shared" si="37"/>
        <v/>
      </c>
      <c r="BC272" s="3" t="str">
        <f t="shared" si="38"/>
        <v/>
      </c>
      <c r="BF272" s="3" t="str">
        <f t="shared" si="39"/>
        <v/>
      </c>
    </row>
    <row r="273" spans="39:58" ht="35.1" customHeight="1" x14ac:dyDescent="0.25">
      <c r="AM273" s="51" t="str">
        <f>IF(OR(W273=1,X273=1,Y273=1,Z273=1,AA273=1,AB273=1,AC273=1,AD273=1,AE273=1,AF273=1),MAX($AM$26:AM271)+1,"")</f>
        <v/>
      </c>
      <c r="AQ273" s="3">
        <f t="shared" si="32"/>
        <v>0</v>
      </c>
      <c r="AR273" s="3">
        <f t="shared" si="33"/>
        <v>0</v>
      </c>
      <c r="AS273" s="3">
        <f t="shared" si="34"/>
        <v>0</v>
      </c>
      <c r="AT273" s="3">
        <f t="shared" si="35"/>
        <v>0</v>
      </c>
      <c r="AX273" s="3" t="str">
        <f t="shared" si="36"/>
        <v/>
      </c>
      <c r="BA273" s="3" t="str">
        <f t="shared" si="37"/>
        <v/>
      </c>
      <c r="BC273" s="3" t="str">
        <f t="shared" si="38"/>
        <v/>
      </c>
      <c r="BF273" s="3" t="str">
        <f t="shared" si="39"/>
        <v/>
      </c>
    </row>
    <row r="274" spans="39:58" ht="35.1" customHeight="1" x14ac:dyDescent="0.25">
      <c r="AM274" s="51" t="str">
        <f>IF(OR(W274=1,X274=1,Y274=1,Z274=1,AA274=1,AB274=1,AC274=1,AD274=1,AE274=1,AF274=1),MAX($AM$26:AM272)+1,"")</f>
        <v/>
      </c>
      <c r="AQ274" s="3">
        <f t="shared" si="32"/>
        <v>0</v>
      </c>
      <c r="AR274" s="3">
        <f t="shared" si="33"/>
        <v>0</v>
      </c>
      <c r="AS274" s="3">
        <f t="shared" si="34"/>
        <v>0</v>
      </c>
      <c r="AT274" s="3">
        <f t="shared" si="35"/>
        <v>0</v>
      </c>
      <c r="AX274" s="3" t="str">
        <f t="shared" si="36"/>
        <v/>
      </c>
      <c r="BA274" s="3" t="str">
        <f t="shared" si="37"/>
        <v/>
      </c>
      <c r="BC274" s="3" t="str">
        <f t="shared" si="38"/>
        <v/>
      </c>
      <c r="BF274" s="3" t="str">
        <f t="shared" si="39"/>
        <v/>
      </c>
    </row>
    <row r="275" spans="39:58" ht="35.1" customHeight="1" x14ac:dyDescent="0.25">
      <c r="AM275" s="51" t="str">
        <f>IF(OR(W275=1,X275=1,Y275=1,Z275=1,AA275=1,AB275=1,AC275=1,AD275=1,AE275=1,AF275=1),MAX($AM$26:AM273)+1,"")</f>
        <v/>
      </c>
      <c r="AQ275" s="3">
        <f t="shared" si="32"/>
        <v>0</v>
      </c>
      <c r="AR275" s="3">
        <f t="shared" si="33"/>
        <v>0</v>
      </c>
      <c r="AS275" s="3">
        <f t="shared" si="34"/>
        <v>0</v>
      </c>
      <c r="AT275" s="3">
        <f t="shared" si="35"/>
        <v>0</v>
      </c>
      <c r="AX275" s="3" t="str">
        <f t="shared" si="36"/>
        <v/>
      </c>
      <c r="BA275" s="3" t="str">
        <f t="shared" si="37"/>
        <v/>
      </c>
      <c r="BC275" s="3" t="str">
        <f t="shared" si="38"/>
        <v/>
      </c>
      <c r="BF275" s="3" t="str">
        <f t="shared" si="39"/>
        <v/>
      </c>
    </row>
    <row r="276" spans="39:58" ht="35.1" customHeight="1" x14ac:dyDescent="0.25">
      <c r="AM276" s="51" t="str">
        <f>IF(OR(W276=1,X276=1,Y276=1,Z276=1,AA276=1,AB276=1,AC276=1,AD276=1,AE276=1,AF276=1),MAX($AM$26:AM274)+1,"")</f>
        <v/>
      </c>
      <c r="AQ276" s="3">
        <f t="shared" si="32"/>
        <v>0</v>
      </c>
      <c r="AR276" s="3">
        <f t="shared" si="33"/>
        <v>0</v>
      </c>
      <c r="AS276" s="3">
        <f t="shared" si="34"/>
        <v>0</v>
      </c>
      <c r="AT276" s="3">
        <f t="shared" si="35"/>
        <v>0</v>
      </c>
      <c r="AX276" s="3" t="str">
        <f t="shared" si="36"/>
        <v/>
      </c>
      <c r="BA276" s="3" t="str">
        <f t="shared" si="37"/>
        <v/>
      </c>
      <c r="BC276" s="3" t="str">
        <f t="shared" si="38"/>
        <v/>
      </c>
      <c r="BF276" s="3" t="str">
        <f t="shared" si="39"/>
        <v/>
      </c>
    </row>
    <row r="277" spans="39:58" ht="35.1" customHeight="1" x14ac:dyDescent="0.25">
      <c r="AM277" s="51" t="str">
        <f>IF(OR(W277=1,X277=1,Y277=1,Z277=1,AA277=1,AB277=1,AC277=1,AD277=1,AE277=1,AF277=1),MAX($AM$26:AM275)+1,"")</f>
        <v/>
      </c>
      <c r="AQ277" s="3">
        <f t="shared" si="32"/>
        <v>0</v>
      </c>
      <c r="AR277" s="3">
        <f t="shared" si="33"/>
        <v>0</v>
      </c>
      <c r="AS277" s="3">
        <f t="shared" si="34"/>
        <v>0</v>
      </c>
      <c r="AT277" s="3">
        <f t="shared" si="35"/>
        <v>0</v>
      </c>
      <c r="AX277" s="3" t="str">
        <f t="shared" si="36"/>
        <v/>
      </c>
      <c r="BA277" s="3" t="str">
        <f t="shared" si="37"/>
        <v/>
      </c>
      <c r="BC277" s="3" t="str">
        <f t="shared" si="38"/>
        <v/>
      </c>
      <c r="BF277" s="3" t="str">
        <f t="shared" si="39"/>
        <v/>
      </c>
    </row>
    <row r="278" spans="39:58" ht="35.1" customHeight="1" x14ac:dyDescent="0.25">
      <c r="AM278" s="51" t="str">
        <f>IF(OR(W278=1,X278=1,Y278=1,Z278=1,AA278=1,AB278=1,AC278=1,AD278=1,AE278=1,AF278=1),MAX($AM$26:AM276)+1,"")</f>
        <v/>
      </c>
      <c r="AQ278" s="3">
        <f t="shared" si="32"/>
        <v>0</v>
      </c>
      <c r="AR278" s="3">
        <f t="shared" si="33"/>
        <v>0</v>
      </c>
      <c r="AS278" s="3">
        <f t="shared" si="34"/>
        <v>0</v>
      </c>
      <c r="AT278" s="3">
        <f t="shared" si="35"/>
        <v>0</v>
      </c>
      <c r="AX278" s="3" t="str">
        <f t="shared" si="36"/>
        <v/>
      </c>
      <c r="BA278" s="3" t="str">
        <f t="shared" si="37"/>
        <v/>
      </c>
      <c r="BC278" s="3" t="str">
        <f t="shared" si="38"/>
        <v/>
      </c>
      <c r="BF278" s="3" t="str">
        <f t="shared" si="39"/>
        <v/>
      </c>
    </row>
    <row r="279" spans="39:58" ht="35.1" customHeight="1" x14ac:dyDescent="0.25">
      <c r="AM279" s="51" t="str">
        <f>IF(OR(W279=1,X279=1,Y279=1,Z279=1,AA279=1,AB279=1,AC279=1,AD279=1,AE279=1,AF279=1),MAX($AM$26:AM277)+1,"")</f>
        <v/>
      </c>
      <c r="AQ279" s="3">
        <f t="shared" si="32"/>
        <v>0</v>
      </c>
      <c r="AR279" s="3">
        <f t="shared" si="33"/>
        <v>0</v>
      </c>
      <c r="AS279" s="3">
        <f t="shared" si="34"/>
        <v>0</v>
      </c>
      <c r="AT279" s="3">
        <f t="shared" si="35"/>
        <v>0</v>
      </c>
      <c r="AX279" s="3" t="str">
        <f t="shared" si="36"/>
        <v/>
      </c>
      <c r="BA279" s="3" t="str">
        <f t="shared" si="37"/>
        <v/>
      </c>
      <c r="BC279" s="3" t="str">
        <f t="shared" si="38"/>
        <v/>
      </c>
      <c r="BF279" s="3" t="str">
        <f t="shared" si="39"/>
        <v/>
      </c>
    </row>
    <row r="280" spans="39:58" ht="35.1" customHeight="1" x14ac:dyDescent="0.25">
      <c r="AM280" s="51" t="str">
        <f>IF(OR(W280=1,X280=1,Y280=1,Z280=1,AA280=1,AB280=1,AC280=1,AD280=1,AE280=1,AF280=1),MAX($AM$26:AM278)+1,"")</f>
        <v/>
      </c>
      <c r="AQ280" s="3">
        <f t="shared" si="32"/>
        <v>0</v>
      </c>
      <c r="AR280" s="3">
        <f t="shared" si="33"/>
        <v>0</v>
      </c>
      <c r="AS280" s="3">
        <f t="shared" si="34"/>
        <v>0</v>
      </c>
      <c r="AT280" s="3">
        <f t="shared" si="35"/>
        <v>0</v>
      </c>
      <c r="AX280" s="3" t="str">
        <f t="shared" si="36"/>
        <v/>
      </c>
      <c r="BA280" s="3" t="str">
        <f t="shared" si="37"/>
        <v/>
      </c>
      <c r="BC280" s="3" t="str">
        <f t="shared" si="38"/>
        <v/>
      </c>
      <c r="BF280" s="3" t="str">
        <f t="shared" si="39"/>
        <v/>
      </c>
    </row>
    <row r="281" spans="39:58" ht="35.1" customHeight="1" x14ac:dyDescent="0.25">
      <c r="AM281" s="51" t="str">
        <f>IF(OR(W281=1,X281=1,Y281=1,Z281=1,AA281=1,AB281=1,AC281=1,AD281=1,AE281=1,AF281=1),MAX($AM$26:AM279)+1,"")</f>
        <v/>
      </c>
      <c r="AQ281" s="3">
        <f t="shared" si="32"/>
        <v>0</v>
      </c>
      <c r="AR281" s="3">
        <f t="shared" si="33"/>
        <v>0</v>
      </c>
      <c r="AS281" s="3">
        <f t="shared" si="34"/>
        <v>0</v>
      </c>
      <c r="AT281" s="3">
        <f t="shared" si="35"/>
        <v>0</v>
      </c>
      <c r="AX281" s="3" t="str">
        <f t="shared" si="36"/>
        <v/>
      </c>
      <c r="BA281" s="3" t="str">
        <f t="shared" si="37"/>
        <v/>
      </c>
      <c r="BC281" s="3" t="str">
        <f t="shared" si="38"/>
        <v/>
      </c>
      <c r="BF281" s="3" t="str">
        <f t="shared" si="39"/>
        <v/>
      </c>
    </row>
    <row r="282" spans="39:58" ht="35.1" customHeight="1" x14ac:dyDescent="0.25">
      <c r="AM282" s="51" t="str">
        <f>IF(OR(W282=1,X282=1,Y282=1,Z282=1,AA282=1,AB282=1,AC282=1,AD282=1,AE282=1,AF282=1),MAX($AM$26:AM280)+1,"")</f>
        <v/>
      </c>
      <c r="AQ282" s="3">
        <f t="shared" si="32"/>
        <v>0</v>
      </c>
      <c r="AR282" s="3">
        <f t="shared" si="33"/>
        <v>0</v>
      </c>
      <c r="AS282" s="3">
        <f t="shared" si="34"/>
        <v>0</v>
      </c>
      <c r="AT282" s="3">
        <f t="shared" si="35"/>
        <v>0</v>
      </c>
      <c r="AX282" s="3" t="str">
        <f t="shared" si="36"/>
        <v/>
      </c>
      <c r="BA282" s="3" t="str">
        <f t="shared" si="37"/>
        <v/>
      </c>
      <c r="BC282" s="3" t="str">
        <f t="shared" si="38"/>
        <v/>
      </c>
      <c r="BF282" s="3" t="str">
        <f t="shared" si="39"/>
        <v/>
      </c>
    </row>
    <row r="283" spans="39:58" ht="35.1" customHeight="1" x14ac:dyDescent="0.25">
      <c r="AM283" s="51" t="str">
        <f>IF(OR(W283=1,X283=1,Y283=1,Z283=1,AA283=1,AB283=1,AC283=1,AD283=1,AE283=1,AF283=1),MAX($AM$26:AM281)+1,"")</f>
        <v/>
      </c>
      <c r="AQ283" s="3">
        <f t="shared" si="32"/>
        <v>0</v>
      </c>
      <c r="AR283" s="3">
        <f t="shared" si="33"/>
        <v>0</v>
      </c>
      <c r="AS283" s="3">
        <f t="shared" si="34"/>
        <v>0</v>
      </c>
      <c r="AT283" s="3">
        <f t="shared" si="35"/>
        <v>0</v>
      </c>
      <c r="AX283" s="3" t="str">
        <f t="shared" si="36"/>
        <v/>
      </c>
      <c r="BA283" s="3" t="str">
        <f t="shared" si="37"/>
        <v/>
      </c>
      <c r="BC283" s="3" t="str">
        <f t="shared" si="38"/>
        <v/>
      </c>
      <c r="BF283" s="3" t="str">
        <f t="shared" si="39"/>
        <v/>
      </c>
    </row>
    <row r="284" spans="39:58" ht="35.1" customHeight="1" x14ac:dyDescent="0.25">
      <c r="AM284" s="51" t="str">
        <f>IF(OR(W284=1,X284=1,Y284=1,Z284=1,AA284=1,AB284=1,AC284=1,AD284=1,AE284=1,AF284=1),MAX($AM$26:AM282)+1,"")</f>
        <v/>
      </c>
      <c r="AQ284" s="3">
        <f t="shared" si="32"/>
        <v>0</v>
      </c>
      <c r="AR284" s="3">
        <f t="shared" si="33"/>
        <v>0</v>
      </c>
      <c r="AS284" s="3">
        <f t="shared" si="34"/>
        <v>0</v>
      </c>
      <c r="AT284" s="3">
        <f t="shared" si="35"/>
        <v>0</v>
      </c>
      <c r="AX284" s="3" t="str">
        <f t="shared" si="36"/>
        <v/>
      </c>
      <c r="BA284" s="3" t="str">
        <f t="shared" si="37"/>
        <v/>
      </c>
      <c r="BC284" s="3" t="str">
        <f t="shared" si="38"/>
        <v/>
      </c>
      <c r="BF284" s="3" t="str">
        <f t="shared" si="39"/>
        <v/>
      </c>
    </row>
    <row r="285" spans="39:58" ht="35.1" customHeight="1" x14ac:dyDescent="0.25">
      <c r="AM285" s="51" t="str">
        <f>IF(OR(W285=1,X285=1,Y285=1,Z285=1,AA285=1,AB285=1,AC285=1,AD285=1,AE285=1,AF285=1),MAX($AM$26:AM283)+1,"")</f>
        <v/>
      </c>
      <c r="AQ285" s="3">
        <f t="shared" ref="AQ285:AQ328" si="40">IF(SUM(M285,N285,O285,P285,Q285,R285,AI285)&gt;0,1,0)</f>
        <v>0</v>
      </c>
      <c r="AR285" s="3">
        <f t="shared" ref="AR285:AR328" si="41">IF(SUM(W285,X285,Y285,Z285,AA285,AB285,AC285,AD285,AE285,AF285)&gt;0,1,0)</f>
        <v>0</v>
      </c>
      <c r="AS285" s="3">
        <f t="shared" ref="AS285:AS328" si="42">IF(SUM(U285,V285,AJ285)&gt;0,1,0)</f>
        <v>0</v>
      </c>
      <c r="AT285" s="3">
        <f t="shared" ref="AT285:AT328" si="43">IF(SUM(S285,T285,AG285,AH285)&gt;0,1,0)</f>
        <v>0</v>
      </c>
      <c r="AX285" s="3" t="str">
        <f t="shared" ref="AX285:AX328" si="44">IF(COUNTIF(M285:AJ285,1)&gt;0,H285,"")</f>
        <v/>
      </c>
      <c r="BA285" s="3" t="str">
        <f t="shared" ref="BA285:BA328" si="45">IF(OR(E285="CS",J285="",K285="",AND(J285=0,K285=0)),"",ROUND((J285+K285)/2,2))</f>
        <v/>
      </c>
      <c r="BC285" s="3" t="str">
        <f t="shared" ref="BC285:BC329" si="46">IF(OR(E285="CS",J285="",K285="",AND(J285=0,K285=0)),"",I285)</f>
        <v/>
      </c>
      <c r="BF285" s="3" t="str">
        <f t="shared" ref="BF285:BF329" si="47">IF(COUNTIF(M285:AJ285,1)&gt;0,C285,"")</f>
        <v/>
      </c>
    </row>
    <row r="286" spans="39:58" ht="35.1" customHeight="1" x14ac:dyDescent="0.25">
      <c r="AM286" s="51" t="str">
        <f>IF(OR(W286=1,X286=1,Y286=1,Z286=1,AA286=1,AB286=1,AC286=1,AD286=1,AE286=1,AF286=1),MAX($AM$26:AM284)+1,"")</f>
        <v/>
      </c>
      <c r="AQ286" s="3">
        <f t="shared" si="40"/>
        <v>0</v>
      </c>
      <c r="AR286" s="3">
        <f t="shared" si="41"/>
        <v>0</v>
      </c>
      <c r="AS286" s="3">
        <f t="shared" si="42"/>
        <v>0</v>
      </c>
      <c r="AT286" s="3">
        <f t="shared" si="43"/>
        <v>0</v>
      </c>
      <c r="AX286" s="3" t="str">
        <f t="shared" si="44"/>
        <v/>
      </c>
      <c r="BA286" s="3" t="str">
        <f t="shared" si="45"/>
        <v/>
      </c>
      <c r="BC286" s="3" t="str">
        <f t="shared" si="46"/>
        <v/>
      </c>
      <c r="BF286" s="3" t="str">
        <f t="shared" si="47"/>
        <v/>
      </c>
    </row>
    <row r="287" spans="39:58" ht="35.1" customHeight="1" x14ac:dyDescent="0.25">
      <c r="AM287" s="51" t="str">
        <f>IF(OR(W287=1,X287=1,Y287=1,Z287=1,AA287=1,AB287=1,AC287=1,AD287=1,AE287=1,AF287=1),MAX($AM$26:AM285)+1,"")</f>
        <v/>
      </c>
      <c r="AQ287" s="3">
        <f t="shared" si="40"/>
        <v>0</v>
      </c>
      <c r="AR287" s="3">
        <f t="shared" si="41"/>
        <v>0</v>
      </c>
      <c r="AS287" s="3">
        <f t="shared" si="42"/>
        <v>0</v>
      </c>
      <c r="AT287" s="3">
        <f t="shared" si="43"/>
        <v>0</v>
      </c>
      <c r="AX287" s="3" t="str">
        <f t="shared" si="44"/>
        <v/>
      </c>
      <c r="BA287" s="3" t="str">
        <f t="shared" si="45"/>
        <v/>
      </c>
      <c r="BC287" s="3" t="str">
        <f t="shared" si="46"/>
        <v/>
      </c>
      <c r="BF287" s="3" t="str">
        <f t="shared" si="47"/>
        <v/>
      </c>
    </row>
    <row r="288" spans="39:58" ht="35.1" customHeight="1" x14ac:dyDescent="0.25">
      <c r="AM288" s="51" t="str">
        <f>IF(OR(W288=1,X288=1,Y288=1,Z288=1,AA288=1,AB288=1,AC288=1,AD288=1,AE288=1,AF288=1),MAX($AM$26:AM286)+1,"")</f>
        <v/>
      </c>
      <c r="AQ288" s="3">
        <f t="shared" si="40"/>
        <v>0</v>
      </c>
      <c r="AR288" s="3">
        <f t="shared" si="41"/>
        <v>0</v>
      </c>
      <c r="AS288" s="3">
        <f t="shared" si="42"/>
        <v>0</v>
      </c>
      <c r="AT288" s="3">
        <f t="shared" si="43"/>
        <v>0</v>
      </c>
      <c r="AX288" s="3" t="str">
        <f t="shared" si="44"/>
        <v/>
      </c>
      <c r="BA288" s="3" t="str">
        <f t="shared" si="45"/>
        <v/>
      </c>
      <c r="BC288" s="3" t="str">
        <f t="shared" si="46"/>
        <v/>
      </c>
      <c r="BF288" s="3" t="str">
        <f t="shared" si="47"/>
        <v/>
      </c>
    </row>
    <row r="289" spans="39:58" ht="35.1" customHeight="1" x14ac:dyDescent="0.25">
      <c r="AM289" s="51" t="str">
        <f>IF(OR(W289=1,X289=1,Y289=1,Z289=1,AA289=1,AB289=1,AC289=1,AD289=1,AE289=1,AF289=1),MAX($AM$26:AM287)+1,"")</f>
        <v/>
      </c>
      <c r="AQ289" s="3">
        <f t="shared" si="40"/>
        <v>0</v>
      </c>
      <c r="AR289" s="3">
        <f t="shared" si="41"/>
        <v>0</v>
      </c>
      <c r="AS289" s="3">
        <f t="shared" si="42"/>
        <v>0</v>
      </c>
      <c r="AT289" s="3">
        <f t="shared" si="43"/>
        <v>0</v>
      </c>
      <c r="AX289" s="3" t="str">
        <f t="shared" si="44"/>
        <v/>
      </c>
      <c r="BA289" s="3" t="str">
        <f t="shared" si="45"/>
        <v/>
      </c>
      <c r="BC289" s="3" t="str">
        <f t="shared" si="46"/>
        <v/>
      </c>
      <c r="BF289" s="3" t="str">
        <f t="shared" si="47"/>
        <v/>
      </c>
    </row>
    <row r="290" spans="39:58" ht="35.1" customHeight="1" x14ac:dyDescent="0.25">
      <c r="AM290" s="51" t="str">
        <f>IF(OR(W290=1,X290=1,Y290=1,Z290=1,AA290=1,AB290=1,AC290=1,AD290=1,AE290=1,AF290=1),MAX($AM$26:AM288)+1,"")</f>
        <v/>
      </c>
      <c r="AQ290" s="3">
        <f t="shared" si="40"/>
        <v>0</v>
      </c>
      <c r="AR290" s="3">
        <f t="shared" si="41"/>
        <v>0</v>
      </c>
      <c r="AS290" s="3">
        <f t="shared" si="42"/>
        <v>0</v>
      </c>
      <c r="AT290" s="3">
        <f t="shared" si="43"/>
        <v>0</v>
      </c>
      <c r="AX290" s="3" t="str">
        <f t="shared" si="44"/>
        <v/>
      </c>
      <c r="BA290" s="3" t="str">
        <f t="shared" si="45"/>
        <v/>
      </c>
      <c r="BC290" s="3" t="str">
        <f t="shared" si="46"/>
        <v/>
      </c>
      <c r="BF290" s="3" t="str">
        <f t="shared" si="47"/>
        <v/>
      </c>
    </row>
    <row r="291" spans="39:58" ht="35.1" customHeight="1" x14ac:dyDescent="0.25">
      <c r="AM291" s="51" t="str">
        <f>IF(OR(W291=1,X291=1,Y291=1,Z291=1,AA291=1,AB291=1,AC291=1,AD291=1,AE291=1,AF291=1),MAX($AM$26:AM289)+1,"")</f>
        <v/>
      </c>
      <c r="AQ291" s="3">
        <f t="shared" si="40"/>
        <v>0</v>
      </c>
      <c r="AR291" s="3">
        <f t="shared" si="41"/>
        <v>0</v>
      </c>
      <c r="AS291" s="3">
        <f t="shared" si="42"/>
        <v>0</v>
      </c>
      <c r="AT291" s="3">
        <f t="shared" si="43"/>
        <v>0</v>
      </c>
      <c r="AX291" s="3" t="str">
        <f t="shared" si="44"/>
        <v/>
      </c>
      <c r="BA291" s="3" t="str">
        <f t="shared" si="45"/>
        <v/>
      </c>
      <c r="BC291" s="3" t="str">
        <f t="shared" si="46"/>
        <v/>
      </c>
      <c r="BF291" s="3" t="str">
        <f t="shared" si="47"/>
        <v/>
      </c>
    </row>
    <row r="292" spans="39:58" ht="35.1" customHeight="1" x14ac:dyDescent="0.25">
      <c r="AM292" s="51" t="str">
        <f>IF(OR(W292=1,X292=1,Y292=1,Z292=1,AA292=1,AB292=1,AC292=1,AD292=1,AE292=1,AF292=1),MAX($AM$26:AM290)+1,"")</f>
        <v/>
      </c>
      <c r="AQ292" s="3">
        <f t="shared" si="40"/>
        <v>0</v>
      </c>
      <c r="AR292" s="3">
        <f t="shared" si="41"/>
        <v>0</v>
      </c>
      <c r="AS292" s="3">
        <f t="shared" si="42"/>
        <v>0</v>
      </c>
      <c r="AT292" s="3">
        <f t="shared" si="43"/>
        <v>0</v>
      </c>
      <c r="AX292" s="3" t="str">
        <f t="shared" si="44"/>
        <v/>
      </c>
      <c r="BA292" s="3" t="str">
        <f t="shared" si="45"/>
        <v/>
      </c>
      <c r="BC292" s="3" t="str">
        <f t="shared" si="46"/>
        <v/>
      </c>
      <c r="BF292" s="3" t="str">
        <f t="shared" si="47"/>
        <v/>
      </c>
    </row>
    <row r="293" spans="39:58" ht="35.1" customHeight="1" x14ac:dyDescent="0.25">
      <c r="AM293" s="51" t="str">
        <f>IF(OR(W293=1,X293=1,Y293=1,Z293=1,AA293=1,AB293=1,AC293=1,AD293=1,AE293=1,AF293=1),MAX($AM$26:AM291)+1,"")</f>
        <v/>
      </c>
      <c r="AQ293" s="3">
        <f t="shared" si="40"/>
        <v>0</v>
      </c>
      <c r="AR293" s="3">
        <f t="shared" si="41"/>
        <v>0</v>
      </c>
      <c r="AS293" s="3">
        <f t="shared" si="42"/>
        <v>0</v>
      </c>
      <c r="AT293" s="3">
        <f t="shared" si="43"/>
        <v>0</v>
      </c>
      <c r="AX293" s="3" t="str">
        <f t="shared" si="44"/>
        <v/>
      </c>
      <c r="BA293" s="3" t="str">
        <f t="shared" si="45"/>
        <v/>
      </c>
      <c r="BC293" s="3" t="str">
        <f t="shared" si="46"/>
        <v/>
      </c>
      <c r="BF293" s="3" t="str">
        <f t="shared" si="47"/>
        <v/>
      </c>
    </row>
    <row r="294" spans="39:58" ht="35.1" customHeight="1" x14ac:dyDescent="0.25">
      <c r="AM294" s="51" t="str">
        <f>IF(OR(W294=1,X294=1,Y294=1,Z294=1,AA294=1,AB294=1,AC294=1,AD294=1,AE294=1,AF294=1),MAX($AM$26:AM292)+1,"")</f>
        <v/>
      </c>
      <c r="AQ294" s="3">
        <f t="shared" si="40"/>
        <v>0</v>
      </c>
      <c r="AR294" s="3">
        <f t="shared" si="41"/>
        <v>0</v>
      </c>
      <c r="AS294" s="3">
        <f t="shared" si="42"/>
        <v>0</v>
      </c>
      <c r="AT294" s="3">
        <f t="shared" si="43"/>
        <v>0</v>
      </c>
      <c r="AX294" s="3" t="str">
        <f t="shared" si="44"/>
        <v/>
      </c>
      <c r="BA294" s="3" t="str">
        <f t="shared" si="45"/>
        <v/>
      </c>
      <c r="BC294" s="3" t="str">
        <f t="shared" si="46"/>
        <v/>
      </c>
      <c r="BF294" s="3" t="str">
        <f t="shared" si="47"/>
        <v/>
      </c>
    </row>
    <row r="295" spans="39:58" ht="35.1" customHeight="1" x14ac:dyDescent="0.25">
      <c r="AM295" s="51" t="str">
        <f>IF(OR(W295=1,X295=1,Y295=1,Z295=1,AA295=1,AB295=1,AC295=1,AD295=1,AE295=1,AF295=1),MAX($AM$26:AM293)+1,"")</f>
        <v/>
      </c>
      <c r="AQ295" s="3">
        <f t="shared" si="40"/>
        <v>0</v>
      </c>
      <c r="AR295" s="3">
        <f t="shared" si="41"/>
        <v>0</v>
      </c>
      <c r="AS295" s="3">
        <f t="shared" si="42"/>
        <v>0</v>
      </c>
      <c r="AT295" s="3">
        <f t="shared" si="43"/>
        <v>0</v>
      </c>
      <c r="AX295" s="3" t="str">
        <f t="shared" si="44"/>
        <v/>
      </c>
      <c r="BA295" s="3" t="str">
        <f t="shared" si="45"/>
        <v/>
      </c>
      <c r="BC295" s="3" t="str">
        <f t="shared" si="46"/>
        <v/>
      </c>
      <c r="BF295" s="3" t="str">
        <f t="shared" si="47"/>
        <v/>
      </c>
    </row>
    <row r="296" spans="39:58" ht="35.1" customHeight="1" x14ac:dyDescent="0.25">
      <c r="AM296" s="51" t="str">
        <f>IF(OR(W296=1,X296=1,Y296=1,Z296=1,AA296=1,AB296=1,AC296=1,AD296=1,AE296=1,AF296=1),MAX($AM$26:AM294)+1,"")</f>
        <v/>
      </c>
      <c r="AQ296" s="3">
        <f t="shared" si="40"/>
        <v>0</v>
      </c>
      <c r="AR296" s="3">
        <f t="shared" si="41"/>
        <v>0</v>
      </c>
      <c r="AS296" s="3">
        <f t="shared" si="42"/>
        <v>0</v>
      </c>
      <c r="AT296" s="3">
        <f t="shared" si="43"/>
        <v>0</v>
      </c>
      <c r="AX296" s="3" t="str">
        <f t="shared" si="44"/>
        <v/>
      </c>
      <c r="BA296" s="3" t="str">
        <f t="shared" si="45"/>
        <v/>
      </c>
      <c r="BC296" s="3" t="str">
        <f t="shared" si="46"/>
        <v/>
      </c>
      <c r="BF296" s="3" t="str">
        <f t="shared" si="47"/>
        <v/>
      </c>
    </row>
    <row r="297" spans="39:58" ht="35.1" customHeight="1" x14ac:dyDescent="0.25">
      <c r="AM297" s="51" t="str">
        <f>IF(OR(W297=1,X297=1,Y297=1,Z297=1,AA297=1,AB297=1,AC297=1,AD297=1,AE297=1,AF297=1),MAX($AM$26:AM295)+1,"")</f>
        <v/>
      </c>
      <c r="AQ297" s="3">
        <f t="shared" si="40"/>
        <v>0</v>
      </c>
      <c r="AR297" s="3">
        <f t="shared" si="41"/>
        <v>0</v>
      </c>
      <c r="AS297" s="3">
        <f t="shared" si="42"/>
        <v>0</v>
      </c>
      <c r="AT297" s="3">
        <f t="shared" si="43"/>
        <v>0</v>
      </c>
      <c r="AX297" s="3" t="str">
        <f t="shared" si="44"/>
        <v/>
      </c>
      <c r="BA297" s="3" t="str">
        <f t="shared" si="45"/>
        <v/>
      </c>
      <c r="BC297" s="3" t="str">
        <f t="shared" si="46"/>
        <v/>
      </c>
      <c r="BF297" s="3" t="str">
        <f t="shared" si="47"/>
        <v/>
      </c>
    </row>
    <row r="298" spans="39:58" ht="35.1" customHeight="1" x14ac:dyDescent="0.25">
      <c r="AM298" s="51" t="str">
        <f>IF(OR(W298=1,X298=1,Y298=1,Z298=1,AA298=1,AB298=1,AC298=1,AD298=1,AE298=1,AF298=1),MAX($AM$26:AM296)+1,"")</f>
        <v/>
      </c>
      <c r="AQ298" s="3">
        <f t="shared" si="40"/>
        <v>0</v>
      </c>
      <c r="AR298" s="3">
        <f t="shared" si="41"/>
        <v>0</v>
      </c>
      <c r="AS298" s="3">
        <f t="shared" si="42"/>
        <v>0</v>
      </c>
      <c r="AT298" s="3">
        <f t="shared" si="43"/>
        <v>0</v>
      </c>
      <c r="AX298" s="3" t="str">
        <f t="shared" si="44"/>
        <v/>
      </c>
      <c r="BA298" s="3" t="str">
        <f t="shared" si="45"/>
        <v/>
      </c>
      <c r="BC298" s="3" t="str">
        <f t="shared" si="46"/>
        <v/>
      </c>
      <c r="BF298" s="3" t="str">
        <f t="shared" si="47"/>
        <v/>
      </c>
    </row>
    <row r="299" spans="39:58" ht="35.1" customHeight="1" x14ac:dyDescent="0.25">
      <c r="AM299" s="51" t="str">
        <f>IF(OR(W299=1,X299=1,Y299=1,Z299=1,AA299=1,AB299=1,AC299=1,AD299=1,AE299=1,AF299=1),MAX($AM$26:AM297)+1,"")</f>
        <v/>
      </c>
      <c r="AQ299" s="3">
        <f t="shared" si="40"/>
        <v>0</v>
      </c>
      <c r="AR299" s="3">
        <f t="shared" si="41"/>
        <v>0</v>
      </c>
      <c r="AS299" s="3">
        <f t="shared" si="42"/>
        <v>0</v>
      </c>
      <c r="AT299" s="3">
        <f t="shared" si="43"/>
        <v>0</v>
      </c>
      <c r="AX299" s="3" t="str">
        <f t="shared" si="44"/>
        <v/>
      </c>
      <c r="BA299" s="3" t="str">
        <f t="shared" si="45"/>
        <v/>
      </c>
      <c r="BC299" s="3" t="str">
        <f t="shared" si="46"/>
        <v/>
      </c>
      <c r="BF299" s="3" t="str">
        <f t="shared" si="47"/>
        <v/>
      </c>
    </row>
    <row r="300" spans="39:58" ht="35.1" customHeight="1" x14ac:dyDescent="0.25">
      <c r="AM300" s="51" t="str">
        <f>IF(OR(W300=1,X300=1,Y300=1,Z300=1,AA300=1,AB300=1,AC300=1,AD300=1,AE300=1,AF300=1),MAX($AM$26:AM298)+1,"")</f>
        <v/>
      </c>
      <c r="AQ300" s="3">
        <f t="shared" si="40"/>
        <v>0</v>
      </c>
      <c r="AR300" s="3">
        <f t="shared" si="41"/>
        <v>0</v>
      </c>
      <c r="AS300" s="3">
        <f t="shared" si="42"/>
        <v>0</v>
      </c>
      <c r="AT300" s="3">
        <f t="shared" si="43"/>
        <v>0</v>
      </c>
      <c r="AX300" s="3" t="str">
        <f t="shared" si="44"/>
        <v/>
      </c>
      <c r="BA300" s="3" t="str">
        <f t="shared" si="45"/>
        <v/>
      </c>
      <c r="BC300" s="3" t="str">
        <f t="shared" si="46"/>
        <v/>
      </c>
      <c r="BF300" s="3" t="str">
        <f t="shared" si="47"/>
        <v/>
      </c>
    </row>
    <row r="301" spans="39:58" ht="35.1" customHeight="1" x14ac:dyDescent="0.25">
      <c r="AM301" s="51" t="str">
        <f>IF(OR(W301=1,X301=1,Y301=1,Z301=1,AA301=1,AB301=1,AC301=1,AD301=1,AE301=1,AF301=1),MAX($AM$26:AM299)+1,"")</f>
        <v/>
      </c>
      <c r="AQ301" s="3">
        <f t="shared" si="40"/>
        <v>0</v>
      </c>
      <c r="AR301" s="3">
        <f t="shared" si="41"/>
        <v>0</v>
      </c>
      <c r="AS301" s="3">
        <f t="shared" si="42"/>
        <v>0</v>
      </c>
      <c r="AT301" s="3">
        <f t="shared" si="43"/>
        <v>0</v>
      </c>
      <c r="AX301" s="3" t="str">
        <f t="shared" si="44"/>
        <v/>
      </c>
      <c r="BA301" s="3" t="str">
        <f t="shared" si="45"/>
        <v/>
      </c>
      <c r="BC301" s="3" t="str">
        <f t="shared" si="46"/>
        <v/>
      </c>
      <c r="BF301" s="3" t="str">
        <f t="shared" si="47"/>
        <v/>
      </c>
    </row>
    <row r="302" spans="39:58" ht="35.1" customHeight="1" x14ac:dyDescent="0.25">
      <c r="AM302" s="51" t="str">
        <f>IF(OR(W302=1,X302=1,Y302=1,Z302=1,AA302=1,AB302=1,AC302=1,AD302=1,AE302=1,AF302=1),MAX($AM$26:AM300)+1,"")</f>
        <v/>
      </c>
      <c r="AQ302" s="3">
        <f t="shared" si="40"/>
        <v>0</v>
      </c>
      <c r="AR302" s="3">
        <f t="shared" si="41"/>
        <v>0</v>
      </c>
      <c r="AS302" s="3">
        <f t="shared" si="42"/>
        <v>0</v>
      </c>
      <c r="AT302" s="3">
        <f t="shared" si="43"/>
        <v>0</v>
      </c>
      <c r="AX302" s="3" t="str">
        <f t="shared" si="44"/>
        <v/>
      </c>
      <c r="BA302" s="3" t="str">
        <f t="shared" si="45"/>
        <v/>
      </c>
      <c r="BC302" s="3" t="str">
        <f t="shared" si="46"/>
        <v/>
      </c>
      <c r="BF302" s="3" t="str">
        <f t="shared" si="47"/>
        <v/>
      </c>
    </row>
    <row r="303" spans="39:58" ht="35.1" customHeight="1" x14ac:dyDescent="0.25">
      <c r="AM303" s="51" t="str">
        <f>IF(OR(W303=1,X303=1,Y303=1,Z303=1,AA303=1,AB303=1,AC303=1,AD303=1,AE303=1,AF303=1),MAX($AM$26:AM301)+1,"")</f>
        <v/>
      </c>
      <c r="AQ303" s="3">
        <f t="shared" si="40"/>
        <v>0</v>
      </c>
      <c r="AR303" s="3">
        <f t="shared" si="41"/>
        <v>0</v>
      </c>
      <c r="AS303" s="3">
        <f t="shared" si="42"/>
        <v>0</v>
      </c>
      <c r="AT303" s="3">
        <f t="shared" si="43"/>
        <v>0</v>
      </c>
      <c r="AX303" s="3" t="str">
        <f t="shared" si="44"/>
        <v/>
      </c>
      <c r="BA303" s="3" t="str">
        <f t="shared" si="45"/>
        <v/>
      </c>
      <c r="BC303" s="3" t="str">
        <f t="shared" si="46"/>
        <v/>
      </c>
      <c r="BF303" s="3" t="str">
        <f t="shared" si="47"/>
        <v/>
      </c>
    </row>
    <row r="304" spans="39:58" ht="35.1" customHeight="1" x14ac:dyDescent="0.25">
      <c r="AM304" s="51" t="str">
        <f>IF(OR(W304=1,X304=1,Y304=1,Z304=1,AA304=1,AB304=1,AC304=1,AD304=1,AE304=1,AF304=1),MAX($AM$26:AM302)+1,"")</f>
        <v/>
      </c>
      <c r="AQ304" s="3">
        <f t="shared" si="40"/>
        <v>0</v>
      </c>
      <c r="AR304" s="3">
        <f t="shared" si="41"/>
        <v>0</v>
      </c>
      <c r="AS304" s="3">
        <f t="shared" si="42"/>
        <v>0</v>
      </c>
      <c r="AT304" s="3">
        <f t="shared" si="43"/>
        <v>0</v>
      </c>
      <c r="AX304" s="3" t="str">
        <f t="shared" si="44"/>
        <v/>
      </c>
      <c r="BA304" s="3" t="str">
        <f t="shared" si="45"/>
        <v/>
      </c>
      <c r="BC304" s="3" t="str">
        <f t="shared" si="46"/>
        <v/>
      </c>
      <c r="BF304" s="3" t="str">
        <f t="shared" si="47"/>
        <v/>
      </c>
    </row>
    <row r="305" spans="39:58" ht="35.1" customHeight="1" x14ac:dyDescent="0.25">
      <c r="AM305" s="51" t="str">
        <f>IF(OR(W305=1,X305=1,Y305=1,Z305=1,AA305=1,AB305=1,AC305=1,AD305=1,AE305=1,AF305=1),MAX($AM$26:AM303)+1,"")</f>
        <v/>
      </c>
      <c r="AQ305" s="3">
        <f t="shared" si="40"/>
        <v>0</v>
      </c>
      <c r="AR305" s="3">
        <f t="shared" si="41"/>
        <v>0</v>
      </c>
      <c r="AS305" s="3">
        <f t="shared" si="42"/>
        <v>0</v>
      </c>
      <c r="AT305" s="3">
        <f t="shared" si="43"/>
        <v>0</v>
      </c>
      <c r="AX305" s="3" t="str">
        <f t="shared" si="44"/>
        <v/>
      </c>
      <c r="BA305" s="3" t="str">
        <f t="shared" si="45"/>
        <v/>
      </c>
      <c r="BC305" s="3" t="str">
        <f t="shared" si="46"/>
        <v/>
      </c>
      <c r="BF305" s="3" t="str">
        <f t="shared" si="47"/>
        <v/>
      </c>
    </row>
    <row r="306" spans="39:58" x14ac:dyDescent="0.25">
      <c r="AM306" s="51" t="str">
        <f>IF(OR(W306=1,X306=1,Y306=1,Z306=1,AA306=1,AB306=1,AC306=1,AD306=1,AE306=1,AF306=1),MAX($AM$26:AM304)+1,"")</f>
        <v/>
      </c>
      <c r="AQ306" s="3">
        <f t="shared" si="40"/>
        <v>0</v>
      </c>
      <c r="AR306" s="3">
        <f t="shared" si="41"/>
        <v>0</v>
      </c>
      <c r="AS306" s="3">
        <f t="shared" si="42"/>
        <v>0</v>
      </c>
      <c r="AT306" s="3">
        <f t="shared" si="43"/>
        <v>0</v>
      </c>
      <c r="AX306" s="3" t="str">
        <f t="shared" si="44"/>
        <v/>
      </c>
      <c r="BA306" s="3" t="str">
        <f t="shared" si="45"/>
        <v/>
      </c>
      <c r="BC306" s="3" t="str">
        <f t="shared" si="46"/>
        <v/>
      </c>
      <c r="BF306" s="3" t="str">
        <f t="shared" si="47"/>
        <v/>
      </c>
    </row>
    <row r="307" spans="39:58" x14ac:dyDescent="0.25">
      <c r="AM307" s="51" t="str">
        <f>IF(OR(W307=1,X307=1,Y307=1,Z307=1,AA307=1,AB307=1,AC307=1,AD307=1,AE307=1,AF307=1),MAX($AM$26:AM305)+1,"")</f>
        <v/>
      </c>
      <c r="AQ307" s="3">
        <f t="shared" si="40"/>
        <v>0</v>
      </c>
      <c r="AR307" s="3">
        <f t="shared" si="41"/>
        <v>0</v>
      </c>
      <c r="AS307" s="3">
        <f t="shared" si="42"/>
        <v>0</v>
      </c>
      <c r="AT307" s="3">
        <f t="shared" si="43"/>
        <v>0</v>
      </c>
      <c r="AX307" s="3" t="str">
        <f t="shared" si="44"/>
        <v/>
      </c>
      <c r="BA307" s="3" t="str">
        <f t="shared" si="45"/>
        <v/>
      </c>
      <c r="BC307" s="3" t="str">
        <f t="shared" si="46"/>
        <v/>
      </c>
      <c r="BF307" s="3" t="str">
        <f t="shared" si="47"/>
        <v/>
      </c>
    </row>
    <row r="308" spans="39:58" x14ac:dyDescent="0.25">
      <c r="AM308" s="51" t="str">
        <f>IF(OR(W308=1,X308=1,Y308=1,Z308=1,AA308=1,AB308=1,AC308=1,AD308=1,AE308=1,AF308=1),MAX($AM$26:AM306)+1,"")</f>
        <v/>
      </c>
      <c r="AQ308" s="3">
        <f t="shared" si="40"/>
        <v>0</v>
      </c>
      <c r="AR308" s="3">
        <f t="shared" si="41"/>
        <v>0</v>
      </c>
      <c r="AS308" s="3">
        <f t="shared" si="42"/>
        <v>0</v>
      </c>
      <c r="AT308" s="3">
        <f t="shared" si="43"/>
        <v>0</v>
      </c>
      <c r="AX308" s="3" t="str">
        <f t="shared" si="44"/>
        <v/>
      </c>
      <c r="BA308" s="3" t="str">
        <f t="shared" si="45"/>
        <v/>
      </c>
      <c r="BC308" s="3" t="str">
        <f t="shared" si="46"/>
        <v/>
      </c>
      <c r="BF308" s="3" t="str">
        <f t="shared" si="47"/>
        <v/>
      </c>
    </row>
    <row r="309" spans="39:58" x14ac:dyDescent="0.25">
      <c r="AM309" s="51" t="str">
        <f>IF(OR(W309=1,X309=1,Y309=1,Z309=1,AA309=1,AB309=1,AC309=1,AD309=1,AE309=1,AF309=1),MAX($AM$26:AM307)+1,"")</f>
        <v/>
      </c>
      <c r="AQ309" s="3">
        <f t="shared" si="40"/>
        <v>0</v>
      </c>
      <c r="AR309" s="3">
        <f t="shared" si="41"/>
        <v>0</v>
      </c>
      <c r="AS309" s="3">
        <f t="shared" si="42"/>
        <v>0</v>
      </c>
      <c r="AT309" s="3">
        <f t="shared" si="43"/>
        <v>0</v>
      </c>
      <c r="AX309" s="3" t="str">
        <f t="shared" si="44"/>
        <v/>
      </c>
      <c r="BA309" s="3" t="str">
        <f t="shared" si="45"/>
        <v/>
      </c>
      <c r="BC309" s="3" t="str">
        <f t="shared" si="46"/>
        <v/>
      </c>
      <c r="BF309" s="3" t="str">
        <f t="shared" si="47"/>
        <v/>
      </c>
    </row>
    <row r="310" spans="39:58" x14ac:dyDescent="0.25">
      <c r="AM310" s="51" t="str">
        <f>IF(OR(W310=1,X310=1,Y310=1,Z310=1,AA310=1,AB310=1,AC310=1,AD310=1,AE310=1,AF310=1),MAX($AM$26:AM308)+1,"")</f>
        <v/>
      </c>
      <c r="AQ310" s="3">
        <f t="shared" si="40"/>
        <v>0</v>
      </c>
      <c r="AR310" s="3">
        <f t="shared" si="41"/>
        <v>0</v>
      </c>
      <c r="AS310" s="3">
        <f t="shared" si="42"/>
        <v>0</v>
      </c>
      <c r="AT310" s="3">
        <f t="shared" si="43"/>
        <v>0</v>
      </c>
      <c r="AX310" s="3" t="str">
        <f t="shared" si="44"/>
        <v/>
      </c>
      <c r="BA310" s="3" t="str">
        <f t="shared" si="45"/>
        <v/>
      </c>
      <c r="BC310" s="3" t="str">
        <f t="shared" si="46"/>
        <v/>
      </c>
      <c r="BF310" s="3" t="str">
        <f t="shared" si="47"/>
        <v/>
      </c>
    </row>
    <row r="311" spans="39:58" x14ac:dyDescent="0.25">
      <c r="AM311" s="51" t="str">
        <f>IF(OR(W311=1,X311=1,Y311=1,Z311=1,AA311=1,AB311=1,AC311=1,AD311=1,AE311=1,AF311=1),MAX($AM$26:AM309)+1,"")</f>
        <v/>
      </c>
      <c r="AQ311" s="3">
        <f t="shared" si="40"/>
        <v>0</v>
      </c>
      <c r="AR311" s="3">
        <f t="shared" si="41"/>
        <v>0</v>
      </c>
      <c r="AS311" s="3">
        <f t="shared" si="42"/>
        <v>0</v>
      </c>
      <c r="AT311" s="3">
        <f t="shared" si="43"/>
        <v>0</v>
      </c>
      <c r="AX311" s="3" t="str">
        <f t="shared" si="44"/>
        <v/>
      </c>
      <c r="BA311" s="3" t="str">
        <f t="shared" si="45"/>
        <v/>
      </c>
      <c r="BC311" s="3" t="str">
        <f t="shared" si="46"/>
        <v/>
      </c>
      <c r="BF311" s="3" t="str">
        <f t="shared" si="47"/>
        <v/>
      </c>
    </row>
    <row r="312" spans="39:58" x14ac:dyDescent="0.25">
      <c r="AM312" s="51" t="str">
        <f>IF(OR(W312=1,X312=1,Y312=1,Z312=1,AA312=1,AB312=1,AC312=1,AD312=1,AE312=1,AF312=1),MAX($AM$26:AM310)+1,"")</f>
        <v/>
      </c>
      <c r="AQ312" s="3">
        <f t="shared" si="40"/>
        <v>0</v>
      </c>
      <c r="AR312" s="3">
        <f t="shared" si="41"/>
        <v>0</v>
      </c>
      <c r="AS312" s="3">
        <f t="shared" si="42"/>
        <v>0</v>
      </c>
      <c r="AT312" s="3">
        <f t="shared" si="43"/>
        <v>0</v>
      </c>
      <c r="AX312" s="3" t="str">
        <f t="shared" si="44"/>
        <v/>
      </c>
      <c r="BA312" s="3" t="str">
        <f t="shared" si="45"/>
        <v/>
      </c>
      <c r="BC312" s="3" t="str">
        <f t="shared" si="46"/>
        <v/>
      </c>
      <c r="BF312" s="3" t="str">
        <f t="shared" si="47"/>
        <v/>
      </c>
    </row>
    <row r="313" spans="39:58" x14ac:dyDescent="0.25">
      <c r="AM313" s="51" t="str">
        <f>IF(OR(W313=1,X313=1,Y313=1,Z313=1,AA313=1,AB313=1,AC313=1,AD313=1,AE313=1,AF313=1),MAX($AM$26:AM311)+1,"")</f>
        <v/>
      </c>
      <c r="AQ313" s="3">
        <f t="shared" si="40"/>
        <v>0</v>
      </c>
      <c r="AR313" s="3">
        <f t="shared" si="41"/>
        <v>0</v>
      </c>
      <c r="AS313" s="3">
        <f t="shared" si="42"/>
        <v>0</v>
      </c>
      <c r="AT313" s="3">
        <f t="shared" si="43"/>
        <v>0</v>
      </c>
      <c r="AX313" s="3" t="str">
        <f t="shared" si="44"/>
        <v/>
      </c>
      <c r="BA313" s="3" t="str">
        <f t="shared" si="45"/>
        <v/>
      </c>
      <c r="BC313" s="3" t="str">
        <f t="shared" si="46"/>
        <v/>
      </c>
      <c r="BF313" s="3" t="str">
        <f t="shared" si="47"/>
        <v/>
      </c>
    </row>
    <row r="314" spans="39:58" x14ac:dyDescent="0.25">
      <c r="AM314" s="51" t="str">
        <f>IF(OR(W314=1,X314=1,Y314=1,Z314=1,AA314=1,AB314=1,AC314=1,AD314=1,AE314=1,AF314=1),MAX($AM$26:AM312)+1,"")</f>
        <v/>
      </c>
      <c r="AQ314" s="3">
        <f t="shared" si="40"/>
        <v>0</v>
      </c>
      <c r="AR314" s="3">
        <f t="shared" si="41"/>
        <v>0</v>
      </c>
      <c r="AS314" s="3">
        <f t="shared" si="42"/>
        <v>0</v>
      </c>
      <c r="AT314" s="3">
        <f t="shared" si="43"/>
        <v>0</v>
      </c>
      <c r="AX314" s="3" t="str">
        <f t="shared" si="44"/>
        <v/>
      </c>
      <c r="BA314" s="3" t="str">
        <f t="shared" si="45"/>
        <v/>
      </c>
      <c r="BC314" s="3" t="str">
        <f t="shared" si="46"/>
        <v/>
      </c>
      <c r="BF314" s="3" t="str">
        <f t="shared" si="47"/>
        <v/>
      </c>
    </row>
    <row r="315" spans="39:58" x14ac:dyDescent="0.25">
      <c r="AM315" s="51" t="str">
        <f>IF(OR(W315=1,X315=1,Y315=1,Z315=1,AA315=1,AB315=1,AC315=1,AD315=1,AE315=1,AF315=1),MAX($AM$26:AM313)+1,"")</f>
        <v/>
      </c>
      <c r="AQ315" s="3">
        <f t="shared" si="40"/>
        <v>0</v>
      </c>
      <c r="AR315" s="3">
        <f t="shared" si="41"/>
        <v>0</v>
      </c>
      <c r="AS315" s="3">
        <f t="shared" si="42"/>
        <v>0</v>
      </c>
      <c r="AT315" s="3">
        <f t="shared" si="43"/>
        <v>0</v>
      </c>
      <c r="AX315" s="3" t="str">
        <f t="shared" si="44"/>
        <v/>
      </c>
      <c r="BA315" s="3" t="str">
        <f t="shared" si="45"/>
        <v/>
      </c>
      <c r="BC315" s="3" t="str">
        <f t="shared" si="46"/>
        <v/>
      </c>
      <c r="BF315" s="3" t="str">
        <f t="shared" si="47"/>
        <v/>
      </c>
    </row>
    <row r="316" spans="39:58" x14ac:dyDescent="0.25">
      <c r="AM316" s="51" t="str">
        <f>IF(OR(W316=1,X316=1,Y316=1,Z316=1,AA316=1,AB316=1,AC316=1,AD316=1,AE316=1,AF316=1),MAX($AM$26:AM314)+1,"")</f>
        <v/>
      </c>
      <c r="AQ316" s="3">
        <f t="shared" si="40"/>
        <v>0</v>
      </c>
      <c r="AR316" s="3">
        <f t="shared" si="41"/>
        <v>0</v>
      </c>
      <c r="AS316" s="3">
        <f t="shared" si="42"/>
        <v>0</v>
      </c>
      <c r="AT316" s="3">
        <f t="shared" si="43"/>
        <v>0</v>
      </c>
      <c r="AX316" s="3" t="str">
        <f t="shared" si="44"/>
        <v/>
      </c>
      <c r="BA316" s="3" t="str">
        <f t="shared" si="45"/>
        <v/>
      </c>
      <c r="BC316" s="3" t="str">
        <f t="shared" si="46"/>
        <v/>
      </c>
      <c r="BF316" s="3" t="str">
        <f t="shared" si="47"/>
        <v/>
      </c>
    </row>
    <row r="317" spans="39:58" x14ac:dyDescent="0.25">
      <c r="AM317" s="51" t="str">
        <f>IF(OR(W317=1,X317=1,Y317=1,Z317=1,AA317=1,AB317=1,AC317=1,AD317=1,AE317=1,AF317=1),MAX($AM$26:AM315)+1,"")</f>
        <v/>
      </c>
      <c r="AQ317" s="3">
        <f t="shared" si="40"/>
        <v>0</v>
      </c>
      <c r="AR317" s="3">
        <f t="shared" si="41"/>
        <v>0</v>
      </c>
      <c r="AS317" s="3">
        <f t="shared" si="42"/>
        <v>0</v>
      </c>
      <c r="AT317" s="3">
        <f t="shared" si="43"/>
        <v>0</v>
      </c>
      <c r="AX317" s="3" t="str">
        <f t="shared" si="44"/>
        <v/>
      </c>
      <c r="BA317" s="3" t="str">
        <f t="shared" si="45"/>
        <v/>
      </c>
      <c r="BC317" s="3" t="str">
        <f t="shared" si="46"/>
        <v/>
      </c>
      <c r="BF317" s="3" t="str">
        <f t="shared" si="47"/>
        <v/>
      </c>
    </row>
    <row r="318" spans="39:58" x14ac:dyDescent="0.25">
      <c r="AM318" s="51" t="str">
        <f>IF(OR(W318=1,X318=1,Y318=1,Z318=1,AA318=1,AB318=1,AC318=1,AD318=1,AE318=1,AF318=1),MAX($AM$26:AM316)+1,"")</f>
        <v/>
      </c>
      <c r="AQ318" s="3">
        <f t="shared" si="40"/>
        <v>0</v>
      </c>
      <c r="AR318" s="3">
        <f t="shared" si="41"/>
        <v>0</v>
      </c>
      <c r="AS318" s="3">
        <f t="shared" si="42"/>
        <v>0</v>
      </c>
      <c r="AT318" s="3">
        <f t="shared" si="43"/>
        <v>0</v>
      </c>
      <c r="AX318" s="3" t="str">
        <f t="shared" si="44"/>
        <v/>
      </c>
      <c r="BA318" s="3" t="str">
        <f t="shared" si="45"/>
        <v/>
      </c>
      <c r="BC318" s="3" t="str">
        <f t="shared" si="46"/>
        <v/>
      </c>
      <c r="BF318" s="3" t="str">
        <f t="shared" si="47"/>
        <v/>
      </c>
    </row>
    <row r="319" spans="39:58" x14ac:dyDescent="0.25">
      <c r="AM319" s="51" t="str">
        <f>IF(OR(W319=1,X319=1,Y319=1,Z319=1,AA319=1,AB319=1,AC319=1,AD319=1,AE319=1,AF319=1),MAX($AM$26:AM317)+1,"")</f>
        <v/>
      </c>
      <c r="AQ319" s="3">
        <f t="shared" si="40"/>
        <v>0</v>
      </c>
      <c r="AR319" s="3">
        <f t="shared" si="41"/>
        <v>0</v>
      </c>
      <c r="AS319" s="3">
        <f t="shared" si="42"/>
        <v>0</v>
      </c>
      <c r="AT319" s="3">
        <f t="shared" si="43"/>
        <v>0</v>
      </c>
      <c r="AX319" s="3" t="str">
        <f t="shared" si="44"/>
        <v/>
      </c>
      <c r="BA319" s="3" t="str">
        <f t="shared" si="45"/>
        <v/>
      </c>
      <c r="BC319" s="3" t="str">
        <f t="shared" si="46"/>
        <v/>
      </c>
      <c r="BF319" s="3" t="str">
        <f t="shared" si="47"/>
        <v/>
      </c>
    </row>
    <row r="320" spans="39:58" x14ac:dyDescent="0.25">
      <c r="AM320" s="51" t="str">
        <f>IF(OR(W320=1,X320=1,Y320=1,Z320=1,AA320=1,AB320=1,AC320=1,AD320=1,AE320=1,AF320=1),MAX($AM$26:AM318)+1,"")</f>
        <v/>
      </c>
      <c r="AQ320" s="3">
        <f t="shared" si="40"/>
        <v>0</v>
      </c>
      <c r="AR320" s="3">
        <f t="shared" si="41"/>
        <v>0</v>
      </c>
      <c r="AS320" s="3">
        <f t="shared" si="42"/>
        <v>0</v>
      </c>
      <c r="AT320" s="3">
        <f t="shared" si="43"/>
        <v>0</v>
      </c>
      <c r="AX320" s="3" t="str">
        <f t="shared" si="44"/>
        <v/>
      </c>
      <c r="BA320" s="3" t="str">
        <f t="shared" si="45"/>
        <v/>
      </c>
      <c r="BC320" s="3" t="str">
        <f t="shared" si="46"/>
        <v/>
      </c>
      <c r="BF320" s="3" t="str">
        <f t="shared" si="47"/>
        <v/>
      </c>
    </row>
    <row r="321" spans="39:58" x14ac:dyDescent="0.25">
      <c r="AM321" s="51" t="str">
        <f>IF(OR(W321=1,X321=1,Y321=1,Z321=1,AA321=1,AB321=1,AC321=1,AD321=1,AE321=1,AF321=1),MAX($AM$26:AM319)+1,"")</f>
        <v/>
      </c>
      <c r="AQ321" s="3">
        <f t="shared" si="40"/>
        <v>0</v>
      </c>
      <c r="AR321" s="3">
        <f t="shared" si="41"/>
        <v>0</v>
      </c>
      <c r="AS321" s="3">
        <f t="shared" si="42"/>
        <v>0</v>
      </c>
      <c r="AT321" s="3">
        <f t="shared" si="43"/>
        <v>0</v>
      </c>
      <c r="AX321" s="3" t="str">
        <f t="shared" si="44"/>
        <v/>
      </c>
      <c r="BA321" s="3" t="str">
        <f t="shared" si="45"/>
        <v/>
      </c>
      <c r="BC321" s="3" t="str">
        <f t="shared" si="46"/>
        <v/>
      </c>
      <c r="BF321" s="3" t="str">
        <f t="shared" si="47"/>
        <v/>
      </c>
    </row>
    <row r="322" spans="39:58" x14ac:dyDescent="0.25">
      <c r="AM322" s="51" t="str">
        <f>IF(OR(W322=1,X322=1,Y322=1,Z322=1,AA322=1,AB322=1,AC322=1,AD322=1,AE322=1,AF322=1),MAX($AM$26:AM320)+1,"")</f>
        <v/>
      </c>
      <c r="AQ322" s="3">
        <f t="shared" si="40"/>
        <v>0</v>
      </c>
      <c r="AR322" s="3">
        <f t="shared" si="41"/>
        <v>0</v>
      </c>
      <c r="AS322" s="3">
        <f t="shared" si="42"/>
        <v>0</v>
      </c>
      <c r="AT322" s="3">
        <f t="shared" si="43"/>
        <v>0</v>
      </c>
      <c r="AX322" s="3" t="str">
        <f t="shared" si="44"/>
        <v/>
      </c>
      <c r="BA322" s="3" t="str">
        <f t="shared" si="45"/>
        <v/>
      </c>
      <c r="BC322" s="3" t="str">
        <f t="shared" si="46"/>
        <v/>
      </c>
      <c r="BF322" s="3" t="str">
        <f t="shared" si="47"/>
        <v/>
      </c>
    </row>
    <row r="323" spans="39:58" x14ac:dyDescent="0.25">
      <c r="AM323" s="51" t="str">
        <f>IF(OR(W323=1,X323=1,Y323=1,Z323=1,AA323=1,AB323=1,AC323=1,AD323=1,AE323=1,AF323=1),MAX($AM$26:AM321)+1,"")</f>
        <v/>
      </c>
      <c r="AQ323" s="3">
        <f t="shared" si="40"/>
        <v>0</v>
      </c>
      <c r="AR323" s="3">
        <f t="shared" si="41"/>
        <v>0</v>
      </c>
      <c r="AS323" s="3">
        <f t="shared" si="42"/>
        <v>0</v>
      </c>
      <c r="AT323" s="3">
        <f t="shared" si="43"/>
        <v>0</v>
      </c>
      <c r="AX323" s="3" t="str">
        <f t="shared" si="44"/>
        <v/>
      </c>
      <c r="BA323" s="3" t="str">
        <f t="shared" si="45"/>
        <v/>
      </c>
      <c r="BC323" s="3" t="str">
        <f t="shared" si="46"/>
        <v/>
      </c>
      <c r="BF323" s="3" t="str">
        <f t="shared" si="47"/>
        <v/>
      </c>
    </row>
    <row r="324" spans="39:58" x14ac:dyDescent="0.25">
      <c r="AM324" s="51" t="str">
        <f>IF(OR(W324=1,X324=1,Y324=1,Z324=1,AA324=1,AB324=1,AC324=1,AD324=1,AE324=1,AF324=1),MAX($AM$26:AM322)+1,"")</f>
        <v/>
      </c>
      <c r="AQ324" s="3">
        <f t="shared" si="40"/>
        <v>0</v>
      </c>
      <c r="AR324" s="3">
        <f t="shared" si="41"/>
        <v>0</v>
      </c>
      <c r="AS324" s="3">
        <f t="shared" si="42"/>
        <v>0</v>
      </c>
      <c r="AT324" s="3">
        <f t="shared" si="43"/>
        <v>0</v>
      </c>
      <c r="AX324" s="3" t="str">
        <f t="shared" si="44"/>
        <v/>
      </c>
      <c r="BA324" s="3" t="str">
        <f t="shared" si="45"/>
        <v/>
      </c>
      <c r="BC324" s="3" t="str">
        <f t="shared" si="46"/>
        <v/>
      </c>
      <c r="BF324" s="3" t="str">
        <f t="shared" si="47"/>
        <v/>
      </c>
    </row>
    <row r="325" spans="39:58" x14ac:dyDescent="0.25">
      <c r="AM325" s="51" t="str">
        <f>IF(OR(W325=1,X325=1,Y325=1,Z325=1,AA325=1,AB325=1,AC325=1,AD325=1,AE325=1,AF325=1),MAX($AM$26:AM323)+1,"")</f>
        <v/>
      </c>
      <c r="AQ325" s="3">
        <f t="shared" si="40"/>
        <v>0</v>
      </c>
      <c r="AR325" s="3">
        <f t="shared" si="41"/>
        <v>0</v>
      </c>
      <c r="AS325" s="3">
        <f t="shared" si="42"/>
        <v>0</v>
      </c>
      <c r="AT325" s="3">
        <f t="shared" si="43"/>
        <v>0</v>
      </c>
      <c r="AX325" s="3" t="str">
        <f t="shared" si="44"/>
        <v/>
      </c>
      <c r="BA325" s="3" t="str">
        <f t="shared" si="45"/>
        <v/>
      </c>
      <c r="BC325" s="3" t="str">
        <f t="shared" si="46"/>
        <v/>
      </c>
      <c r="BF325" s="3" t="str">
        <f t="shared" si="47"/>
        <v/>
      </c>
    </row>
    <row r="326" spans="39:58" x14ac:dyDescent="0.25">
      <c r="AM326" s="51" t="str">
        <f>IF(OR(W326=1,X326=1,Y326=1,Z326=1,AA326=1,AB326=1,AC326=1,AD326=1,AE326=1,AF326=1),MAX($AM$26:AM324)+1,"")</f>
        <v/>
      </c>
      <c r="AQ326" s="3">
        <f t="shared" si="40"/>
        <v>0</v>
      </c>
      <c r="AR326" s="3">
        <f t="shared" si="41"/>
        <v>0</v>
      </c>
      <c r="AS326" s="3">
        <f t="shared" si="42"/>
        <v>0</v>
      </c>
      <c r="AT326" s="3">
        <f t="shared" si="43"/>
        <v>0</v>
      </c>
      <c r="AX326" s="3" t="str">
        <f t="shared" si="44"/>
        <v/>
      </c>
      <c r="BA326" s="3" t="str">
        <f t="shared" si="45"/>
        <v/>
      </c>
      <c r="BC326" s="3" t="str">
        <f t="shared" si="46"/>
        <v/>
      </c>
      <c r="BF326" s="3" t="str">
        <f t="shared" si="47"/>
        <v/>
      </c>
    </row>
    <row r="327" spans="39:58" x14ac:dyDescent="0.25">
      <c r="AM327" s="51" t="str">
        <f>IF(OR(W327=1,X327=1,Y327=1,Z327=1,AA327=1,AB327=1,AC327=1,AD327=1,AE327=1,AF327=1),MAX($AM$26:AM325)+1,"")</f>
        <v/>
      </c>
      <c r="AQ327" s="3">
        <f t="shared" si="40"/>
        <v>0</v>
      </c>
      <c r="AR327" s="3">
        <f t="shared" si="41"/>
        <v>0</v>
      </c>
      <c r="AS327" s="3">
        <f t="shared" si="42"/>
        <v>0</v>
      </c>
      <c r="AT327" s="3">
        <f t="shared" si="43"/>
        <v>0</v>
      </c>
      <c r="AX327" s="3" t="str">
        <f t="shared" si="44"/>
        <v/>
      </c>
      <c r="BA327" s="3" t="str">
        <f t="shared" si="45"/>
        <v/>
      </c>
      <c r="BC327" s="3" t="str">
        <f t="shared" si="46"/>
        <v/>
      </c>
      <c r="BF327" s="3" t="str">
        <f t="shared" si="47"/>
        <v/>
      </c>
    </row>
    <row r="328" spans="39:58" x14ac:dyDescent="0.25">
      <c r="AM328" s="51" t="str">
        <f>IF(OR(W328=1,X328=1,Y328=1,Z328=1,AA328=1,AB328=1,AC328=1,AD328=1,AE328=1,AF328=1),MAX($AM$26:AM326)+1,"")</f>
        <v/>
      </c>
      <c r="AQ328" s="3">
        <f t="shared" si="40"/>
        <v>0</v>
      </c>
      <c r="AR328" s="3">
        <f t="shared" si="41"/>
        <v>0</v>
      </c>
      <c r="AS328" s="3">
        <f t="shared" si="42"/>
        <v>0</v>
      </c>
      <c r="AT328" s="3">
        <f t="shared" si="43"/>
        <v>0</v>
      </c>
      <c r="AX328" s="3" t="str">
        <f t="shared" si="44"/>
        <v/>
      </c>
      <c r="BA328" s="3" t="str">
        <f t="shared" si="45"/>
        <v/>
      </c>
      <c r="BC328" s="3" t="str">
        <f t="shared" si="46"/>
        <v/>
      </c>
      <c r="BF328" s="3" t="str">
        <f t="shared" si="47"/>
        <v/>
      </c>
    </row>
    <row r="329" spans="39:58" x14ac:dyDescent="0.25">
      <c r="BC329" s="3" t="str">
        <f t="shared" si="46"/>
        <v/>
      </c>
      <c r="BF329" s="3" t="str">
        <f t="shared" si="47"/>
        <v/>
      </c>
    </row>
  </sheetData>
  <mergeCells count="73">
    <mergeCell ref="AX20:AX25"/>
    <mergeCell ref="J19:O19"/>
    <mergeCell ref="J16:AC16"/>
    <mergeCell ref="P20:R20"/>
    <mergeCell ref="J20:O20"/>
    <mergeCell ref="AQ20:AQ25"/>
    <mergeCell ref="AG24:AG26"/>
    <mergeCell ref="AH24:AH26"/>
    <mergeCell ref="V23:V26"/>
    <mergeCell ref="U23:U26"/>
    <mergeCell ref="S24:S26"/>
    <mergeCell ref="T24:T26"/>
    <mergeCell ref="O23:O26"/>
    <mergeCell ref="P23:P26"/>
    <mergeCell ref="Q23:Q26"/>
    <mergeCell ref="R23:R26"/>
    <mergeCell ref="S23:T23"/>
    <mergeCell ref="AJ23:AJ26"/>
    <mergeCell ref="Z24:Z26"/>
    <mergeCell ref="AA24:AA26"/>
    <mergeCell ref="AB24:AB26"/>
    <mergeCell ref="AC24:AC26"/>
    <mergeCell ref="AD24:AD26"/>
    <mergeCell ref="AE24:AE26"/>
    <mergeCell ref="AF24:AF26"/>
    <mergeCell ref="W23:W26"/>
    <mergeCell ref="X23:AB23"/>
    <mergeCell ref="AC23:AF23"/>
    <mergeCell ref="AG23:AH23"/>
    <mergeCell ref="AI23:AI26"/>
    <mergeCell ref="X24:X26"/>
    <mergeCell ref="Y24:Y26"/>
    <mergeCell ref="AS20:AS25"/>
    <mergeCell ref="AT20:AT25"/>
    <mergeCell ref="AM20:AM25"/>
    <mergeCell ref="AL20:AL25"/>
    <mergeCell ref="AN20:AN25"/>
    <mergeCell ref="AO20:AO25"/>
    <mergeCell ref="AR20:AR25"/>
    <mergeCell ref="H23:H26"/>
    <mergeCell ref="I23:K23"/>
    <mergeCell ref="L23:L26"/>
    <mergeCell ref="M23:M26"/>
    <mergeCell ref="N23:N26"/>
    <mergeCell ref="I24:I26"/>
    <mergeCell ref="J24:J26"/>
    <mergeCell ref="K24:K26"/>
    <mergeCell ref="G23:G26"/>
    <mergeCell ref="B14:G14"/>
    <mergeCell ref="B16:G16"/>
    <mergeCell ref="B17:G17"/>
    <mergeCell ref="B18:G18"/>
    <mergeCell ref="B20:G20"/>
    <mergeCell ref="B22:G22"/>
    <mergeCell ref="B23:B26"/>
    <mergeCell ref="C23:C26"/>
    <mergeCell ref="D23:D26"/>
    <mergeCell ref="E23:E26"/>
    <mergeCell ref="F23:F26"/>
    <mergeCell ref="J17:O17"/>
    <mergeCell ref="J18:O18"/>
    <mergeCell ref="B2:G2"/>
    <mergeCell ref="B3:G3"/>
    <mergeCell ref="B4:G4"/>
    <mergeCell ref="B5:G5"/>
    <mergeCell ref="F6:G6"/>
    <mergeCell ref="B7:G7"/>
    <mergeCell ref="B8:G8"/>
    <mergeCell ref="B9:G9"/>
    <mergeCell ref="B10:G10"/>
    <mergeCell ref="B13:G13"/>
    <mergeCell ref="B11:G11"/>
    <mergeCell ref="B12:G12"/>
  </mergeCells>
  <conditionalFormatting sqref="M35 AJ35:AK35 AN35">
    <cfRule type="cellIs" dxfId="123" priority="2" operator="equal">
      <formula>1</formula>
    </cfRule>
  </conditionalFormatting>
  <conditionalFormatting sqref="AE28:AK28 M28:AD40 AE29:AL40 AN29:AN103 M41:AL103">
    <cfRule type="containsText" dxfId="122" priority="1" operator="containsText" text="1">
      <formula>NOT(ISERROR(SEARCH("1",M28)))</formula>
    </cfRule>
  </conditionalFormatting>
  <dataValidations count="2">
    <dataValidation type="list" allowBlank="1" showInputMessage="1" showErrorMessage="1" sqref="E28" xr:uid="{BC9B7440-AF22-497D-9FAE-C300A21AE8A0}">
      <formula1>$A$28:$A$32</formula1>
    </dataValidation>
    <dataValidation type="list" allowBlank="1" showInputMessage="1" showErrorMessage="1" sqref="E29:E103" xr:uid="{E947699A-8296-4141-88C4-534202220D03}">
      <formula1>$A$28:$A$31</formula1>
    </dataValidation>
  </dataValidations>
  <pageMargins left="0.7" right="0.7" top="0.75" bottom="0.75" header="0.3" footer="0.3"/>
  <pageSetup paperSize="14"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543F2-69F3-41F8-8E1F-D9B0E1AD7820}">
  <sheetPr>
    <tabColor theme="9" tint="-0.249977111117893"/>
  </sheetPr>
  <dimension ref="A1:AD557"/>
  <sheetViews>
    <sheetView view="pageBreakPreview" topLeftCell="E47" zoomScale="106" zoomScaleNormal="68" zoomScaleSheetLayoutView="106" zoomScalePageLayoutView="62" workbookViewId="0">
      <selection activeCell="W51" sqref="W51:X51"/>
    </sheetView>
  </sheetViews>
  <sheetFormatPr defaultRowHeight="15" x14ac:dyDescent="0.25"/>
  <cols>
    <col min="1" max="1" width="5" customWidth="1"/>
    <col min="3" max="3" width="9" customWidth="1"/>
    <col min="5" max="5" width="6.140625" customWidth="1"/>
    <col min="7" max="7" width="5.42578125" customWidth="1"/>
    <col min="8" max="8" width="6.7109375" customWidth="1"/>
    <col min="9" max="9" width="5.85546875" customWidth="1"/>
    <col min="10" max="10" width="6.28515625" customWidth="1"/>
    <col min="11" max="11" width="6.7109375" customWidth="1"/>
    <col min="12" max="12" width="7" customWidth="1"/>
    <col min="13" max="13" width="7.140625" customWidth="1"/>
    <col min="14" max="14" width="6.7109375" customWidth="1"/>
    <col min="15" max="15" width="9.7109375" customWidth="1"/>
    <col min="26" max="26" width="4.7109375" customWidth="1"/>
  </cols>
  <sheetData>
    <row r="1" spans="1:27" x14ac:dyDescent="0.25">
      <c r="A1" s="79"/>
      <c r="B1" s="80"/>
      <c r="C1" s="80"/>
      <c r="D1" s="80"/>
      <c r="E1" s="81"/>
      <c r="F1" s="81"/>
      <c r="G1" s="81"/>
      <c r="H1" s="81"/>
      <c r="I1" s="81"/>
      <c r="J1" s="80"/>
      <c r="K1" s="80"/>
      <c r="L1" s="80"/>
      <c r="M1" s="80"/>
      <c r="N1" s="80"/>
      <c r="O1" s="80"/>
      <c r="P1" s="80"/>
      <c r="Q1" s="80"/>
      <c r="R1" s="80"/>
      <c r="S1" s="80"/>
      <c r="T1" s="80"/>
      <c r="U1" s="80"/>
      <c r="V1" s="80"/>
      <c r="W1" s="80"/>
      <c r="X1" s="80"/>
      <c r="Y1" s="80"/>
      <c r="Z1" s="82"/>
    </row>
    <row r="2" spans="1:27" ht="23.25" x14ac:dyDescent="0.35">
      <c r="A2" s="73"/>
      <c r="D2" s="368" t="s">
        <v>231</v>
      </c>
      <c r="E2" s="368"/>
      <c r="F2" s="368"/>
      <c r="G2" s="368"/>
      <c r="H2" s="368"/>
      <c r="I2" s="368"/>
      <c r="J2" s="368"/>
      <c r="K2" s="368"/>
      <c r="L2" s="1"/>
      <c r="M2" s="1"/>
      <c r="N2" s="1"/>
      <c r="O2" s="1"/>
      <c r="V2" s="370" t="s">
        <v>0</v>
      </c>
      <c r="W2" s="370"/>
      <c r="X2" s="370"/>
      <c r="Y2" s="370"/>
      <c r="Z2" s="371"/>
    </row>
    <row r="3" spans="1:27" ht="18" customHeight="1" x14ac:dyDescent="0.25">
      <c r="A3" s="73"/>
      <c r="D3" s="167" t="s">
        <v>322</v>
      </c>
      <c r="F3" s="2"/>
      <c r="G3" s="2"/>
      <c r="H3" s="2"/>
      <c r="I3" s="2"/>
      <c r="K3" s="2"/>
      <c r="L3" s="2"/>
      <c r="U3" s="102"/>
      <c r="V3" s="372" t="s">
        <v>329</v>
      </c>
      <c r="W3" s="372"/>
      <c r="X3" s="372"/>
      <c r="Y3" s="372"/>
      <c r="Z3" s="373"/>
    </row>
    <row r="4" spans="1:27" ht="18" customHeight="1" x14ac:dyDescent="0.25">
      <c r="A4" s="73"/>
      <c r="G4" s="2"/>
      <c r="H4" s="2"/>
      <c r="I4" s="2"/>
      <c r="K4" s="2"/>
      <c r="L4" s="2"/>
      <c r="T4" s="102"/>
      <c r="U4" s="102"/>
      <c r="V4" s="102"/>
      <c r="W4" s="102"/>
      <c r="X4" s="102"/>
      <c r="Y4" s="102"/>
      <c r="Z4" s="83"/>
    </row>
    <row r="5" spans="1:27" ht="27" customHeight="1" x14ac:dyDescent="0.3">
      <c r="A5" s="74"/>
      <c r="B5" s="75"/>
      <c r="C5" s="75"/>
      <c r="D5" s="75"/>
      <c r="E5" s="75"/>
      <c r="F5" s="76"/>
      <c r="G5" s="77"/>
      <c r="H5" s="77"/>
      <c r="I5" s="77"/>
      <c r="J5" s="76"/>
      <c r="K5" s="78"/>
      <c r="L5" s="78"/>
      <c r="M5" s="75"/>
      <c r="N5" s="75"/>
      <c r="O5" s="75"/>
      <c r="P5" s="75"/>
      <c r="Q5" s="75"/>
      <c r="R5" s="75"/>
      <c r="S5" s="75"/>
      <c r="T5" s="75"/>
      <c r="U5" s="75"/>
      <c r="V5" s="75"/>
      <c r="W5" s="75"/>
      <c r="X5" s="75"/>
      <c r="Y5" s="75"/>
      <c r="Z5" s="84"/>
    </row>
    <row r="6" spans="1:27" ht="9.75" customHeight="1" x14ac:dyDescent="0.25"/>
    <row r="7" spans="1:27" ht="18" customHeight="1" x14ac:dyDescent="0.25">
      <c r="A7" t="s">
        <v>242</v>
      </c>
      <c r="E7" s="2"/>
      <c r="F7" s="2"/>
      <c r="G7" s="2"/>
      <c r="H7" s="2"/>
      <c r="I7" s="2"/>
      <c r="K7" s="2"/>
      <c r="L7" s="2"/>
    </row>
    <row r="8" spans="1:27" ht="18" customHeight="1" x14ac:dyDescent="0.25">
      <c r="A8" t="s">
        <v>243</v>
      </c>
      <c r="D8" s="2"/>
      <c r="E8" s="2"/>
      <c r="F8" s="2"/>
      <c r="G8" s="2"/>
      <c r="H8" s="2"/>
      <c r="I8" s="2"/>
      <c r="K8" s="2"/>
      <c r="L8" s="2"/>
    </row>
    <row r="9" spans="1:27" ht="18" customHeight="1" x14ac:dyDescent="0.25">
      <c r="A9" t="s">
        <v>241</v>
      </c>
      <c r="D9" s="2"/>
      <c r="E9" s="2"/>
      <c r="F9" s="2"/>
      <c r="G9" s="2"/>
      <c r="H9" s="2"/>
      <c r="I9" s="2"/>
      <c r="K9" s="2"/>
      <c r="L9" s="2"/>
      <c r="M9" s="374" t="s">
        <v>244</v>
      </c>
      <c r="N9" s="374"/>
      <c r="O9" s="374"/>
      <c r="P9" s="374"/>
      <c r="X9" s="117" t="s">
        <v>245</v>
      </c>
      <c r="Y9" s="117"/>
      <c r="AA9" s="104" t="str">
        <f>":   1 dari X"</f>
        <v>:   1 dari X</v>
      </c>
    </row>
    <row r="10" spans="1:27" ht="11.25" customHeight="1" x14ac:dyDescent="0.25">
      <c r="D10" s="2"/>
      <c r="E10" s="2"/>
      <c r="F10" s="2"/>
      <c r="G10" s="2"/>
      <c r="H10" s="2"/>
      <c r="I10" s="2"/>
      <c r="K10" s="2"/>
      <c r="L10" s="2"/>
    </row>
    <row r="11" spans="1:27" ht="18" customHeight="1" x14ac:dyDescent="0.25">
      <c r="A11" s="79"/>
      <c r="B11" s="80"/>
      <c r="C11" s="80"/>
      <c r="D11" s="85"/>
      <c r="E11" s="85"/>
      <c r="F11" s="85"/>
      <c r="G11" s="85"/>
      <c r="H11" s="85"/>
      <c r="I11" s="85"/>
      <c r="J11" s="80"/>
      <c r="K11" s="85"/>
      <c r="L11" s="85"/>
      <c r="M11" s="80"/>
      <c r="N11" s="80"/>
      <c r="O11" s="80"/>
      <c r="P11" s="80"/>
      <c r="Q11" s="80"/>
      <c r="R11" s="80"/>
      <c r="S11" s="80"/>
      <c r="T11" s="80"/>
      <c r="U11" s="80"/>
      <c r="V11" s="80"/>
      <c r="W11" s="80"/>
      <c r="X11" s="80"/>
      <c r="Y11" s="80"/>
      <c r="Z11" s="82"/>
    </row>
    <row r="12" spans="1:27" ht="18" customHeight="1" x14ac:dyDescent="0.25">
      <c r="A12" s="73"/>
      <c r="N12" s="86"/>
      <c r="O12" s="86"/>
      <c r="Z12" s="83"/>
    </row>
    <row r="13" spans="1:27" ht="18" customHeight="1" x14ac:dyDescent="0.25">
      <c r="A13" s="73"/>
      <c r="Z13" s="83"/>
    </row>
    <row r="14" spans="1:27" ht="18" customHeight="1" x14ac:dyDescent="0.25">
      <c r="A14" s="73"/>
      <c r="Z14" s="83"/>
    </row>
    <row r="15" spans="1:27" ht="18" customHeight="1" x14ac:dyDescent="0.25">
      <c r="A15" s="73"/>
      <c r="Z15" s="83"/>
    </row>
    <row r="16" spans="1:27" ht="18" customHeight="1" x14ac:dyDescent="0.25">
      <c r="A16" s="73"/>
      <c r="Z16" s="83"/>
    </row>
    <row r="17" spans="1:26" ht="18" customHeight="1" x14ac:dyDescent="0.25">
      <c r="A17" s="73"/>
      <c r="Z17" s="83"/>
    </row>
    <row r="18" spans="1:26" ht="18" customHeight="1" x14ac:dyDescent="0.25">
      <c r="A18" s="73"/>
      <c r="D18" s="2"/>
      <c r="G18" s="2"/>
      <c r="H18" s="2"/>
      <c r="Z18" s="83"/>
    </row>
    <row r="19" spans="1:26" ht="18" customHeight="1" x14ac:dyDescent="0.25">
      <c r="A19" s="73"/>
      <c r="Z19" s="83"/>
    </row>
    <row r="20" spans="1:26" ht="18" customHeight="1" x14ac:dyDescent="0.25">
      <c r="A20" s="73"/>
      <c r="Z20" s="83"/>
    </row>
    <row r="21" spans="1:26" ht="18" customHeight="1" x14ac:dyDescent="0.25">
      <c r="A21" s="73"/>
      <c r="Z21" s="83"/>
    </row>
    <row r="22" spans="1:26" ht="26.25" customHeight="1" x14ac:dyDescent="0.25">
      <c r="A22" s="73"/>
      <c r="Z22" s="83"/>
    </row>
    <row r="23" spans="1:26" ht="18" customHeight="1" x14ac:dyDescent="0.25">
      <c r="B23" s="94"/>
      <c r="C23" s="94"/>
      <c r="D23" s="369" t="s">
        <v>232</v>
      </c>
      <c r="E23" s="369"/>
      <c r="F23" s="369"/>
      <c r="G23" s="369"/>
      <c r="H23" s="369"/>
      <c r="I23" s="369"/>
      <c r="J23" s="369"/>
      <c r="K23" s="369"/>
      <c r="L23" s="369"/>
      <c r="M23" s="369"/>
      <c r="N23" s="369"/>
      <c r="O23" s="369"/>
      <c r="P23" s="369"/>
      <c r="Q23" s="369"/>
      <c r="R23" s="369"/>
      <c r="S23" s="369"/>
      <c r="T23" s="369"/>
      <c r="U23" s="369"/>
      <c r="V23" s="369"/>
      <c r="W23" s="369"/>
      <c r="X23" s="369"/>
      <c r="Y23" s="94"/>
      <c r="Z23" s="95"/>
    </row>
    <row r="24" spans="1:26" ht="18" customHeight="1" x14ac:dyDescent="0.25">
      <c r="A24" s="93"/>
      <c r="B24" s="94"/>
      <c r="C24" s="94"/>
      <c r="D24" s="369"/>
      <c r="E24" s="369"/>
      <c r="F24" s="369"/>
      <c r="G24" s="369"/>
      <c r="H24" s="369"/>
      <c r="I24" s="369"/>
      <c r="J24" s="369"/>
      <c r="K24" s="369"/>
      <c r="L24" s="369"/>
      <c r="M24" s="369"/>
      <c r="N24" s="369"/>
      <c r="O24" s="369"/>
      <c r="P24" s="369"/>
      <c r="Q24" s="369"/>
      <c r="R24" s="369"/>
      <c r="S24" s="369"/>
      <c r="T24" s="369"/>
      <c r="U24" s="369"/>
      <c r="V24" s="369"/>
      <c r="W24" s="369"/>
      <c r="X24" s="369"/>
      <c r="Y24" s="94"/>
      <c r="Z24" s="95"/>
    </row>
    <row r="25" spans="1:26" ht="30" customHeight="1" x14ac:dyDescent="0.25">
      <c r="A25" s="73"/>
      <c r="Z25" s="83"/>
    </row>
    <row r="26" spans="1:26" ht="30" customHeight="1" x14ac:dyDescent="0.25">
      <c r="A26" s="73"/>
      <c r="Z26" s="83"/>
    </row>
    <row r="27" spans="1:26" ht="30" customHeight="1" x14ac:dyDescent="0.25">
      <c r="A27" s="73"/>
      <c r="Z27" s="83"/>
    </row>
    <row r="28" spans="1:26" ht="30" customHeight="1" x14ac:dyDescent="0.25">
      <c r="A28" s="73"/>
      <c r="Z28" s="83"/>
    </row>
    <row r="29" spans="1:26" ht="30" customHeight="1" x14ac:dyDescent="0.25">
      <c r="A29" s="73"/>
      <c r="D29" s="367" t="s">
        <v>1</v>
      </c>
      <c r="E29" s="367"/>
      <c r="F29" s="367"/>
      <c r="G29" s="367"/>
      <c r="H29" s="367"/>
      <c r="I29" s="367"/>
      <c r="J29" s="367"/>
      <c r="K29" s="367"/>
      <c r="L29" s="367"/>
      <c r="M29" s="367"/>
      <c r="N29" s="367"/>
      <c r="O29" s="367"/>
      <c r="Q29" s="367" t="s">
        <v>215</v>
      </c>
      <c r="R29" s="367"/>
      <c r="S29" s="367"/>
      <c r="T29" s="367"/>
      <c r="U29" s="367"/>
      <c r="V29" s="367"/>
      <c r="W29" s="367"/>
      <c r="X29" s="367"/>
      <c r="Z29" s="83"/>
    </row>
    <row r="30" spans="1:26" ht="15" customHeight="1" x14ac:dyDescent="0.25">
      <c r="A30" s="73"/>
      <c r="D30" s="87"/>
      <c r="E30" s="87"/>
      <c r="F30" s="87"/>
      <c r="G30" s="87"/>
      <c r="H30" s="87"/>
      <c r="I30" s="87"/>
      <c r="J30" s="87"/>
      <c r="K30" s="87"/>
      <c r="L30" s="87"/>
      <c r="M30" s="87"/>
      <c r="N30" s="87"/>
      <c r="O30" s="87"/>
      <c r="Q30" s="87"/>
      <c r="R30" s="87"/>
      <c r="S30" s="87"/>
      <c r="T30" s="87"/>
      <c r="U30" s="87"/>
      <c r="V30" s="87"/>
      <c r="W30" s="87"/>
      <c r="X30" s="87"/>
      <c r="Z30" s="83"/>
    </row>
    <row r="31" spans="1:26" ht="30" customHeight="1" x14ac:dyDescent="0.25">
      <c r="A31" s="73"/>
      <c r="D31" t="s">
        <v>2</v>
      </c>
      <c r="F31" s="2"/>
      <c r="I31" s="2"/>
      <c r="J31" s="2"/>
      <c r="Q31" s="375" t="s">
        <v>225</v>
      </c>
      <c r="R31" s="376"/>
      <c r="S31" s="376"/>
      <c r="T31" s="376"/>
      <c r="U31" s="376"/>
      <c r="V31" s="376"/>
      <c r="W31" s="377"/>
      <c r="X31" s="381" t="s">
        <v>226</v>
      </c>
      <c r="Z31" s="83"/>
    </row>
    <row r="32" spans="1:26" ht="30" customHeight="1" x14ac:dyDescent="0.25">
      <c r="A32" s="73"/>
      <c r="D32" s="109"/>
      <c r="E32" s="109"/>
      <c r="F32" s="110"/>
      <c r="G32" s="109"/>
      <c r="H32" s="109"/>
      <c r="I32" s="110"/>
      <c r="J32" s="110"/>
      <c r="K32" s="109"/>
      <c r="L32" s="109"/>
      <c r="M32" s="109"/>
      <c r="N32" s="109"/>
      <c r="O32" s="109"/>
      <c r="Q32" s="378"/>
      <c r="R32" s="379"/>
      <c r="S32" s="379"/>
      <c r="T32" s="379"/>
      <c r="U32" s="379"/>
      <c r="V32" s="379"/>
      <c r="W32" s="380"/>
      <c r="X32" s="382"/>
      <c r="Z32" s="83"/>
    </row>
    <row r="33" spans="1:30" ht="30" customHeight="1" x14ac:dyDescent="0.25">
      <c r="A33" s="73"/>
      <c r="D33" s="109"/>
      <c r="E33" s="109"/>
      <c r="F33" s="110"/>
      <c r="G33" s="109"/>
      <c r="H33" s="109"/>
      <c r="I33" s="110"/>
      <c r="J33" s="110"/>
      <c r="K33" s="109"/>
      <c r="L33" s="109"/>
      <c r="M33" s="109"/>
      <c r="N33" s="111"/>
      <c r="O33" s="109"/>
      <c r="Q33" s="361" t="s">
        <v>216</v>
      </c>
      <c r="R33" s="361"/>
      <c r="S33" s="361"/>
      <c r="T33" s="361"/>
      <c r="U33" s="361"/>
      <c r="V33" s="361"/>
      <c r="W33" s="361"/>
      <c r="X33" s="166">
        <v>25</v>
      </c>
      <c r="Z33" s="83"/>
    </row>
    <row r="34" spans="1:30" ht="30" customHeight="1" x14ac:dyDescent="0.25">
      <c r="A34" s="73"/>
      <c r="D34" t="s">
        <v>3</v>
      </c>
      <c r="F34" s="2"/>
      <c r="I34" s="2"/>
      <c r="J34" s="2"/>
      <c r="M34" s="66"/>
      <c r="N34" s="66"/>
      <c r="Q34" s="361" t="s">
        <v>217</v>
      </c>
      <c r="R34" s="361"/>
      <c r="S34" s="361"/>
      <c r="T34" s="361"/>
      <c r="U34" s="361"/>
      <c r="V34" s="361"/>
      <c r="W34" s="361"/>
      <c r="X34" s="166">
        <v>25</v>
      </c>
      <c r="Z34" s="83"/>
    </row>
    <row r="35" spans="1:30" ht="30" customHeight="1" x14ac:dyDescent="0.25">
      <c r="A35" s="73"/>
      <c r="D35" t="s">
        <v>251</v>
      </c>
      <c r="F35" s="2"/>
      <c r="I35" s="2"/>
      <c r="J35" s="2"/>
      <c r="Q35" s="361" t="s">
        <v>218</v>
      </c>
      <c r="R35" s="361"/>
      <c r="S35" s="361"/>
      <c r="T35" s="361"/>
      <c r="U35" s="361"/>
      <c r="V35" s="361"/>
      <c r="W35" s="361"/>
      <c r="X35" s="166">
        <v>0</v>
      </c>
      <c r="Z35" s="83"/>
    </row>
    <row r="36" spans="1:30" ht="30" customHeight="1" x14ac:dyDescent="0.25">
      <c r="A36" s="73"/>
      <c r="F36" s="2"/>
      <c r="I36" s="2"/>
      <c r="J36" s="2"/>
      <c r="Q36" s="361" t="s">
        <v>219</v>
      </c>
      <c r="R36" s="361"/>
      <c r="S36" s="361"/>
      <c r="T36" s="361"/>
      <c r="U36" s="361"/>
      <c r="V36" s="361"/>
      <c r="W36" s="361"/>
      <c r="X36" s="166">
        <f>X34+X35</f>
        <v>25</v>
      </c>
      <c r="Z36" s="83"/>
    </row>
    <row r="37" spans="1:30" ht="30" customHeight="1" x14ac:dyDescent="0.25">
      <c r="A37" s="73"/>
      <c r="N37" s="88"/>
      <c r="Q37" s="361" t="s">
        <v>227</v>
      </c>
      <c r="R37" s="361"/>
      <c r="S37" s="361"/>
      <c r="T37" s="361"/>
      <c r="U37" s="361"/>
      <c r="V37" s="361"/>
      <c r="W37" s="361"/>
      <c r="X37" s="166">
        <v>0</v>
      </c>
      <c r="Z37" s="83"/>
    </row>
    <row r="38" spans="1:30" ht="30" customHeight="1" x14ac:dyDescent="0.25">
      <c r="A38" s="73"/>
      <c r="Q38" s="96"/>
      <c r="R38" s="96"/>
      <c r="S38" s="96"/>
      <c r="T38" s="96"/>
      <c r="U38" s="96"/>
      <c r="V38" s="96"/>
      <c r="W38" s="96"/>
      <c r="X38" s="96"/>
      <c r="Z38" s="83"/>
    </row>
    <row r="39" spans="1:30" ht="30" customHeight="1" x14ac:dyDescent="0.25">
      <c r="A39" s="73"/>
      <c r="D39" s="357" t="s">
        <v>248</v>
      </c>
      <c r="E39" s="358"/>
      <c r="F39" s="358"/>
      <c r="G39" s="358"/>
      <c r="H39" s="358"/>
      <c r="I39" s="358"/>
      <c r="J39" s="358"/>
      <c r="K39" s="358"/>
      <c r="L39" s="358"/>
      <c r="M39" s="358"/>
      <c r="N39" s="358"/>
      <c r="O39" s="359"/>
      <c r="Q39" s="363" t="str">
        <f>IF(OR(X35&gt;0,X37&gt;0),"Catatan / Notes: ","")
&amp;
IF(X35&gt;0,
X35&amp;
" sampel komposit diuji sebagai sampel representatif hasil penggabungan beberapa sampel / "&amp;
X35&amp;
" composite samples were tested as representative samples prepared from multiple samples",
"")
&amp;
IF(AND(X35&gt;0,X37&gt;0),"; ","")
&amp;
IF(X37&gt;0,
X37&amp;
" sampel tidak dilakukan pengujian / "&amp;
X37&amp;
" samples were not tested",
"")</f>
        <v/>
      </c>
      <c r="R39" s="363"/>
      <c r="S39" s="363"/>
      <c r="T39" s="363"/>
      <c r="U39" s="363"/>
      <c r="V39" s="363"/>
      <c r="W39" s="363"/>
      <c r="X39" s="363"/>
      <c r="Z39" s="83"/>
    </row>
    <row r="40" spans="1:30" ht="30" customHeight="1" x14ac:dyDescent="0.25">
      <c r="A40" s="73"/>
      <c r="D40" s="73"/>
      <c r="E40" s="89"/>
      <c r="F40" s="89"/>
      <c r="G40" s="89"/>
      <c r="H40" s="89"/>
      <c r="I40" s="89"/>
      <c r="J40" s="89"/>
      <c r="K40" s="89"/>
      <c r="L40" s="89"/>
      <c r="M40" s="89"/>
      <c r="N40" s="89"/>
      <c r="O40" s="97"/>
      <c r="Q40" s="364"/>
      <c r="R40" s="364"/>
      <c r="S40" s="364"/>
      <c r="T40" s="364"/>
      <c r="U40" s="364"/>
      <c r="V40" s="364"/>
      <c r="W40" s="364"/>
      <c r="X40" s="364"/>
      <c r="Z40" s="83"/>
    </row>
    <row r="41" spans="1:30" ht="30" customHeight="1" x14ac:dyDescent="0.25">
      <c r="A41" s="73"/>
      <c r="D41" s="226" t="s">
        <v>249</v>
      </c>
      <c r="E41" s="90"/>
      <c r="F41" s="90"/>
      <c r="G41" s="90"/>
      <c r="H41" s="91"/>
      <c r="I41" s="91"/>
      <c r="J41" s="91"/>
      <c r="K41" s="91"/>
      <c r="L41" s="91"/>
      <c r="M41" s="91"/>
      <c r="N41" s="91"/>
      <c r="O41" s="98"/>
      <c r="P41" s="92"/>
      <c r="Q41" s="364"/>
      <c r="R41" s="364"/>
      <c r="S41" s="364"/>
      <c r="T41" s="364"/>
      <c r="U41" s="364"/>
      <c r="V41" s="364"/>
      <c r="W41" s="364"/>
      <c r="X41" s="364"/>
      <c r="Z41" s="83"/>
    </row>
    <row r="42" spans="1:30" ht="30" customHeight="1" x14ac:dyDescent="0.25">
      <c r="A42" s="73"/>
      <c r="D42" s="227" t="s">
        <v>250</v>
      </c>
      <c r="E42" s="99"/>
      <c r="F42" s="99"/>
      <c r="G42" s="99"/>
      <c r="H42" s="100"/>
      <c r="I42" s="100"/>
      <c r="J42" s="100"/>
      <c r="K42" s="100"/>
      <c r="L42" s="100"/>
      <c r="M42" s="100"/>
      <c r="N42" s="100"/>
      <c r="O42" s="101"/>
      <c r="Q42" s="92"/>
      <c r="R42" s="92"/>
      <c r="S42" s="92"/>
      <c r="T42" s="92"/>
      <c r="U42" s="92"/>
      <c r="V42" s="92"/>
      <c r="W42" s="92"/>
      <c r="X42" s="92"/>
      <c r="Z42" s="83"/>
    </row>
    <row r="43" spans="1:30" ht="30" customHeight="1" x14ac:dyDescent="0.25">
      <c r="A43" s="73"/>
      <c r="E43" s="90"/>
      <c r="F43" s="90"/>
      <c r="G43" s="90"/>
      <c r="H43" s="91" t="str">
        <f>":  "&amp;IF('[4]DATA INDUK'!$H$6="","",'[4]DATA INDUK'!L26)</f>
        <v xml:space="preserve">:  </v>
      </c>
      <c r="I43" s="91"/>
      <c r="J43" s="91"/>
      <c r="K43" s="91"/>
      <c r="L43" s="91"/>
      <c r="M43" s="91"/>
      <c r="N43" s="91"/>
      <c r="O43" s="91"/>
      <c r="Z43" s="83"/>
    </row>
    <row r="44" spans="1:30" ht="30" customHeight="1" x14ac:dyDescent="0.25">
      <c r="A44" s="73"/>
      <c r="D44" s="90"/>
      <c r="E44" s="90"/>
      <c r="F44" s="90"/>
      <c r="G44" s="90"/>
      <c r="H44" s="91"/>
      <c r="I44" s="91"/>
      <c r="J44" s="91"/>
      <c r="K44" s="91"/>
      <c r="L44" s="91"/>
      <c r="M44" s="91"/>
      <c r="N44" s="91"/>
      <c r="O44" s="91"/>
      <c r="Q44" s="367" t="s">
        <v>220</v>
      </c>
      <c r="R44" s="367"/>
      <c r="S44" s="367"/>
      <c r="T44" s="367"/>
      <c r="U44" s="367"/>
      <c r="V44" s="367"/>
      <c r="W44" s="367"/>
      <c r="X44" s="367"/>
      <c r="Z44" s="83"/>
    </row>
    <row r="45" spans="1:30" ht="30" customHeight="1" x14ac:dyDescent="0.25">
      <c r="A45" s="73"/>
      <c r="D45" s="90"/>
      <c r="E45" s="90"/>
      <c r="F45" s="90"/>
      <c r="G45" s="90"/>
      <c r="H45" s="91"/>
      <c r="I45" s="91"/>
      <c r="J45" s="91"/>
      <c r="K45" s="91"/>
      <c r="L45" s="91"/>
      <c r="M45" s="91"/>
      <c r="N45" s="91"/>
      <c r="O45" s="91"/>
      <c r="Q45" s="87"/>
      <c r="R45" s="87"/>
      <c r="S45" s="87"/>
      <c r="T45" s="87"/>
      <c r="U45" s="87"/>
      <c r="V45" s="87"/>
      <c r="W45" s="87"/>
      <c r="X45" s="87"/>
      <c r="Z45" s="83"/>
    </row>
    <row r="46" spans="1:30" ht="30" customHeight="1" x14ac:dyDescent="0.25">
      <c r="A46" s="73"/>
      <c r="M46" s="2"/>
      <c r="O46" s="2"/>
      <c r="Q46" s="366" t="s">
        <v>221</v>
      </c>
      <c r="R46" s="366"/>
      <c r="S46" s="366"/>
      <c r="T46" s="366"/>
      <c r="U46" s="366"/>
      <c r="V46" s="366"/>
      <c r="W46" s="365" t="s">
        <v>228</v>
      </c>
      <c r="X46" s="365"/>
      <c r="Z46" s="83"/>
    </row>
    <row r="47" spans="1:30" ht="30" customHeight="1" x14ac:dyDescent="0.25">
      <c r="A47" s="73"/>
      <c r="M47" s="2"/>
      <c r="O47" s="2"/>
      <c r="Q47" s="366"/>
      <c r="R47" s="366"/>
      <c r="S47" s="366"/>
      <c r="T47" s="366"/>
      <c r="U47" s="366"/>
      <c r="V47" s="366"/>
      <c r="W47" s="365"/>
      <c r="X47" s="365"/>
      <c r="Z47" s="83"/>
    </row>
    <row r="48" spans="1:30" ht="30" customHeight="1" x14ac:dyDescent="0.25">
      <c r="A48" s="73"/>
      <c r="Q48" s="361" t="s">
        <v>145</v>
      </c>
      <c r="R48" s="361"/>
      <c r="S48" s="361"/>
      <c r="T48" s="361"/>
      <c r="U48" s="361"/>
      <c r="V48" s="361"/>
      <c r="W48" s="362">
        <f>SUM('DATA INDUK'!$AQ$28:AQ328)</f>
        <v>25</v>
      </c>
      <c r="X48" s="362"/>
      <c r="Z48" s="83"/>
      <c r="AD48" s="133" t="str">
        <f>'DATA INDUK'!$H$9</f>
        <v>PO-GQT-001</v>
      </c>
    </row>
    <row r="49" spans="1:30" ht="30" customHeight="1" x14ac:dyDescent="0.25">
      <c r="A49" s="73"/>
      <c r="Q49" s="361" t="s">
        <v>222</v>
      </c>
      <c r="R49" s="361"/>
      <c r="S49" s="361"/>
      <c r="T49" s="361"/>
      <c r="U49" s="361"/>
      <c r="V49" s="361"/>
      <c r="W49" s="362">
        <f>SUM('DATA INDUK'!$AR$28:AR328)</f>
        <v>24</v>
      </c>
      <c r="X49" s="362"/>
      <c r="Z49" s="83"/>
      <c r="AD49" s="133" t="str">
        <f>'DATA INDUK'!$P$17</f>
        <v>QMS/SUM-001/VI/2026</v>
      </c>
    </row>
    <row r="50" spans="1:30" ht="30" customHeight="1" x14ac:dyDescent="0.25">
      <c r="A50" s="73"/>
      <c r="Q50" s="361" t="s">
        <v>223</v>
      </c>
      <c r="R50" s="361"/>
      <c r="S50" s="361"/>
      <c r="T50" s="361"/>
      <c r="U50" s="361"/>
      <c r="V50" s="361"/>
      <c r="W50" s="362">
        <f>SUM('DATA INDUK'!$AS$28:AS328)</f>
        <v>3</v>
      </c>
      <c r="X50" s="362"/>
      <c r="Z50" s="83"/>
      <c r="AD50" s="133" t="s">
        <v>328</v>
      </c>
    </row>
    <row r="51" spans="1:30" ht="30" customHeight="1" x14ac:dyDescent="0.25">
      <c r="A51" s="73"/>
      <c r="D51" s="2"/>
      <c r="E51" s="2"/>
      <c r="F51" s="2"/>
      <c r="G51" s="2"/>
      <c r="H51" s="2"/>
      <c r="I51" s="2"/>
      <c r="J51" s="2"/>
      <c r="K51" s="2"/>
      <c r="L51" s="2"/>
      <c r="Q51" s="361" t="s">
        <v>224</v>
      </c>
      <c r="R51" s="361"/>
      <c r="S51" s="361"/>
      <c r="T51" s="361"/>
      <c r="U51" s="361"/>
      <c r="V51" s="361"/>
      <c r="W51" s="362">
        <f>SUM('DATA INDUK'!$AT$28:AT328)</f>
        <v>5</v>
      </c>
      <c r="X51" s="362"/>
      <c r="Z51" s="83"/>
    </row>
    <row r="52" spans="1:30" ht="30" customHeight="1" x14ac:dyDescent="0.25">
      <c r="A52" s="73"/>
      <c r="D52" s="2"/>
      <c r="E52" s="2"/>
      <c r="F52" s="2"/>
      <c r="G52" s="2"/>
      <c r="H52" s="2"/>
      <c r="I52" s="2"/>
      <c r="J52" s="2"/>
      <c r="K52" s="2"/>
      <c r="L52" s="2"/>
      <c r="Z52" s="83"/>
    </row>
    <row r="53" spans="1:30" ht="30" customHeight="1" x14ac:dyDescent="0.25">
      <c r="A53" s="73"/>
      <c r="D53" s="2"/>
      <c r="E53" s="2"/>
      <c r="F53" s="2"/>
      <c r="G53" s="2"/>
      <c r="H53" s="2"/>
      <c r="I53" s="2"/>
      <c r="J53" s="2"/>
      <c r="K53" s="2"/>
      <c r="L53" s="2"/>
      <c r="Z53" s="83"/>
    </row>
    <row r="54" spans="1:30" ht="30" customHeight="1" x14ac:dyDescent="0.25">
      <c r="A54" s="73"/>
      <c r="D54" s="2"/>
      <c r="E54" s="2"/>
      <c r="F54" s="2"/>
      <c r="G54" s="2"/>
      <c r="H54" s="2"/>
      <c r="I54" s="2"/>
      <c r="J54" s="2"/>
      <c r="K54" s="2"/>
      <c r="L54" s="2"/>
      <c r="Z54" s="83"/>
    </row>
    <row r="55" spans="1:30" ht="30" customHeight="1" x14ac:dyDescent="0.25">
      <c r="A55" s="73"/>
      <c r="D55" s="2"/>
      <c r="E55" s="2"/>
      <c r="F55" s="2"/>
      <c r="G55" s="2"/>
      <c r="H55" s="2"/>
      <c r="I55" s="2"/>
      <c r="J55" s="2"/>
      <c r="K55" s="2"/>
      <c r="L55" s="2"/>
      <c r="Z55" s="83"/>
    </row>
    <row r="56" spans="1:30" ht="30" customHeight="1" x14ac:dyDescent="0.25">
      <c r="A56" s="73"/>
      <c r="D56" s="2"/>
      <c r="E56" s="2"/>
      <c r="F56" s="2"/>
      <c r="G56" s="2"/>
      <c r="H56" s="2"/>
      <c r="I56" s="2"/>
      <c r="J56" s="2"/>
      <c r="K56" s="2"/>
      <c r="L56" s="2"/>
      <c r="Z56" s="83"/>
    </row>
    <row r="57" spans="1:30" ht="30" customHeight="1" x14ac:dyDescent="0.25">
      <c r="A57" s="73"/>
      <c r="D57" s="2"/>
      <c r="E57" s="2"/>
      <c r="F57" s="2"/>
      <c r="G57" s="2"/>
      <c r="H57" s="2"/>
      <c r="I57" s="2"/>
      <c r="J57" s="2"/>
      <c r="K57" s="2"/>
      <c r="L57" s="2"/>
      <c r="Z57" s="83"/>
    </row>
    <row r="58" spans="1:30" ht="30" customHeight="1" x14ac:dyDescent="0.25">
      <c r="A58" s="73"/>
      <c r="D58" s="2"/>
      <c r="E58" s="2"/>
      <c r="F58" s="2"/>
      <c r="G58" s="2"/>
      <c r="H58" s="2"/>
      <c r="I58" s="2"/>
      <c r="J58" s="2"/>
      <c r="K58" s="2"/>
      <c r="L58" s="2"/>
      <c r="Z58" s="83"/>
    </row>
    <row r="59" spans="1:30" ht="30" customHeight="1" x14ac:dyDescent="0.25">
      <c r="A59" s="73"/>
      <c r="D59" s="2"/>
      <c r="E59" s="2"/>
      <c r="F59" s="2"/>
      <c r="G59" s="2"/>
      <c r="H59" s="2"/>
      <c r="I59" s="2"/>
      <c r="J59" s="2"/>
      <c r="K59" s="2"/>
      <c r="L59" s="2"/>
      <c r="Z59" s="83"/>
    </row>
    <row r="60" spans="1:30" ht="30" customHeight="1" x14ac:dyDescent="0.25">
      <c r="A60" s="73"/>
      <c r="D60" s="2"/>
      <c r="E60" s="2"/>
      <c r="F60" s="2"/>
      <c r="G60" s="2"/>
      <c r="H60" s="2"/>
      <c r="I60" s="2"/>
      <c r="J60" s="2"/>
      <c r="K60" s="2"/>
      <c r="L60" s="2"/>
      <c r="Z60" s="83"/>
    </row>
    <row r="61" spans="1:30" ht="30" customHeight="1" x14ac:dyDescent="0.25">
      <c r="A61" s="73"/>
      <c r="D61" s="2"/>
      <c r="E61" s="2"/>
      <c r="F61" s="2"/>
      <c r="G61" s="2"/>
      <c r="H61" s="2"/>
      <c r="I61" s="2"/>
      <c r="J61" s="2"/>
      <c r="K61" s="2"/>
      <c r="L61" s="2"/>
      <c r="Z61" s="83"/>
    </row>
    <row r="62" spans="1:30" ht="30" customHeight="1" x14ac:dyDescent="0.25">
      <c r="A62" s="73"/>
      <c r="D62" s="2"/>
      <c r="E62" s="2"/>
      <c r="F62" s="2"/>
      <c r="G62" s="2"/>
      <c r="H62" s="2"/>
      <c r="I62" s="2"/>
      <c r="J62" s="2"/>
      <c r="K62" s="2"/>
      <c r="L62" s="2"/>
      <c r="Z62" s="83"/>
    </row>
    <row r="63" spans="1:30" ht="30" customHeight="1" x14ac:dyDescent="0.25">
      <c r="A63" s="73"/>
      <c r="D63" s="2"/>
      <c r="E63" s="2"/>
      <c r="F63" s="2"/>
      <c r="G63" s="2"/>
      <c r="H63" s="2"/>
      <c r="I63" s="2"/>
      <c r="J63" s="2"/>
      <c r="K63" s="2"/>
      <c r="L63" s="2"/>
      <c r="Z63" s="83"/>
    </row>
    <row r="64" spans="1:30" ht="30" customHeight="1" x14ac:dyDescent="0.25">
      <c r="A64" s="73"/>
      <c r="D64" s="2"/>
      <c r="E64" s="2"/>
      <c r="F64" s="2"/>
      <c r="G64" s="2"/>
      <c r="H64" s="2"/>
      <c r="I64" s="2"/>
      <c r="J64" s="2"/>
      <c r="K64" s="2"/>
      <c r="L64" s="2"/>
      <c r="Z64" s="83"/>
    </row>
    <row r="65" spans="1:26" ht="30" customHeight="1" x14ac:dyDescent="0.25">
      <c r="A65" s="73"/>
      <c r="D65" s="2"/>
      <c r="E65" s="2"/>
      <c r="F65" s="2"/>
      <c r="G65" s="2"/>
      <c r="H65" s="2"/>
      <c r="I65" s="2"/>
      <c r="J65" s="2"/>
      <c r="K65" s="2"/>
      <c r="L65" s="2"/>
      <c r="Z65" s="83"/>
    </row>
    <row r="66" spans="1:26" ht="30" customHeight="1" x14ac:dyDescent="0.25">
      <c r="A66" s="73"/>
      <c r="D66" s="2"/>
      <c r="E66" s="2"/>
      <c r="F66" s="2"/>
      <c r="G66" s="2"/>
      <c r="H66" s="2"/>
      <c r="I66" s="2"/>
      <c r="J66" s="2"/>
      <c r="K66" s="2"/>
      <c r="L66" s="2"/>
      <c r="Z66" s="83"/>
    </row>
    <row r="67" spans="1:26" ht="18" customHeight="1" x14ac:dyDescent="0.25">
      <c r="A67" s="73"/>
      <c r="D67" s="2"/>
      <c r="E67" s="2"/>
      <c r="F67" s="2"/>
      <c r="G67" s="2"/>
      <c r="H67" s="2"/>
      <c r="I67" s="2"/>
      <c r="J67" s="2"/>
      <c r="K67" s="2"/>
      <c r="L67" s="2"/>
      <c r="Z67" s="83"/>
    </row>
    <row r="68" spans="1:26" ht="18" customHeight="1" x14ac:dyDescent="0.25">
      <c r="A68" s="360" t="s">
        <v>239</v>
      </c>
      <c r="B68" s="360"/>
      <c r="C68" s="360"/>
      <c r="D68" s="360"/>
      <c r="E68" s="354" t="s">
        <v>233</v>
      </c>
      <c r="F68" s="354"/>
      <c r="G68" s="354"/>
      <c r="H68" s="354"/>
      <c r="I68" s="354"/>
      <c r="J68" s="354"/>
      <c r="K68" s="354"/>
      <c r="L68" s="354"/>
      <c r="N68" s="144" t="s">
        <v>253</v>
      </c>
      <c r="O68" s="144"/>
      <c r="P68" s="144"/>
      <c r="Q68" s="144"/>
      <c r="R68" s="144"/>
      <c r="S68" s="144" t="s">
        <v>255</v>
      </c>
      <c r="T68" s="144"/>
      <c r="U68" s="144"/>
      <c r="V68" s="144"/>
      <c r="Z68" s="83"/>
    </row>
    <row r="69" spans="1:26" ht="18" customHeight="1" x14ac:dyDescent="0.25">
      <c r="A69" s="360"/>
      <c r="B69" s="360"/>
      <c r="C69" s="360"/>
      <c r="D69" s="360"/>
      <c r="E69" s="354"/>
      <c r="F69" s="354"/>
      <c r="G69" s="354"/>
      <c r="H69" s="354"/>
      <c r="I69" s="354"/>
      <c r="J69" s="354"/>
      <c r="K69" s="354"/>
      <c r="L69" s="354"/>
      <c r="N69" s="144"/>
      <c r="O69" s="144"/>
      <c r="P69" s="144"/>
      <c r="Q69" s="144"/>
      <c r="R69" s="144"/>
      <c r="S69" s="144"/>
      <c r="T69" s="144"/>
      <c r="U69" s="144"/>
      <c r="V69" s="144"/>
      <c r="Z69" s="83"/>
    </row>
    <row r="70" spans="1:26" ht="18" customHeight="1" x14ac:dyDescent="0.25">
      <c r="A70" s="360"/>
      <c r="B70" s="360"/>
      <c r="C70" s="360"/>
      <c r="D70" s="360"/>
      <c r="E70" s="354"/>
      <c r="F70" s="354"/>
      <c r="G70" s="354"/>
      <c r="H70" s="354"/>
      <c r="I70" s="354"/>
      <c r="J70" s="354"/>
      <c r="K70" s="354"/>
      <c r="L70" s="354"/>
      <c r="N70" s="144"/>
      <c r="O70" s="144"/>
      <c r="P70" s="144"/>
      <c r="Q70" s="144"/>
      <c r="R70" s="144"/>
      <c r="S70" s="144"/>
      <c r="T70" s="144"/>
      <c r="U70" s="144"/>
      <c r="V70" s="144"/>
      <c r="Z70" s="83"/>
    </row>
    <row r="71" spans="1:26" ht="18" customHeight="1" x14ac:dyDescent="0.25">
      <c r="A71" s="360"/>
      <c r="B71" s="360"/>
      <c r="C71" s="360"/>
      <c r="D71" s="360"/>
      <c r="E71" s="354"/>
      <c r="F71" s="354"/>
      <c r="G71" s="354"/>
      <c r="H71" s="354"/>
      <c r="I71" s="354"/>
      <c r="J71" s="354"/>
      <c r="K71" s="354"/>
      <c r="L71" s="354"/>
      <c r="N71" s="144"/>
      <c r="O71" s="144"/>
      <c r="P71" s="144"/>
      <c r="Q71" s="144"/>
      <c r="R71" s="144"/>
      <c r="S71" s="144"/>
      <c r="T71" s="144"/>
      <c r="U71" s="144"/>
      <c r="V71" s="144"/>
      <c r="Z71" s="83"/>
    </row>
    <row r="72" spans="1:26" ht="18" customHeight="1" x14ac:dyDescent="0.25">
      <c r="A72" s="360"/>
      <c r="B72" s="360"/>
      <c r="C72" s="360"/>
      <c r="D72" s="360"/>
      <c r="E72" s="354"/>
      <c r="F72" s="354"/>
      <c r="G72" s="354"/>
      <c r="H72" s="354"/>
      <c r="I72" s="354"/>
      <c r="J72" s="354"/>
      <c r="K72" s="354"/>
      <c r="L72" s="354"/>
      <c r="N72" s="144"/>
      <c r="O72" s="144"/>
      <c r="P72" s="144"/>
      <c r="Q72" s="144"/>
      <c r="R72" s="144"/>
      <c r="S72" s="144"/>
      <c r="T72" s="144"/>
      <c r="U72" s="144"/>
      <c r="V72" s="144"/>
      <c r="Z72" s="83"/>
    </row>
    <row r="73" spans="1:26" ht="18" customHeight="1" x14ac:dyDescent="0.25">
      <c r="A73" s="360"/>
      <c r="B73" s="360"/>
      <c r="C73" s="360"/>
      <c r="D73" s="360"/>
      <c r="E73" s="354"/>
      <c r="F73" s="354"/>
      <c r="G73" s="354"/>
      <c r="H73" s="354"/>
      <c r="I73" s="354"/>
      <c r="J73" s="354"/>
      <c r="K73" s="354"/>
      <c r="L73" s="354"/>
      <c r="M73" s="116"/>
      <c r="N73" s="146"/>
      <c r="O73" s="146"/>
      <c r="P73" s="146"/>
      <c r="Q73" s="146"/>
      <c r="R73" s="146"/>
      <c r="S73" s="146"/>
      <c r="T73" s="146"/>
      <c r="U73" s="146"/>
      <c r="V73" s="146"/>
      <c r="W73" s="116"/>
      <c r="X73" s="116"/>
      <c r="Y73" s="116"/>
      <c r="Z73" s="116"/>
    </row>
    <row r="74" spans="1:26" ht="18" customHeight="1" x14ac:dyDescent="0.25">
      <c r="A74" s="360"/>
      <c r="B74" s="360"/>
      <c r="C74" s="360"/>
      <c r="D74" s="360"/>
      <c r="E74" s="354"/>
      <c r="F74" s="354"/>
      <c r="G74" s="354"/>
      <c r="H74" s="354"/>
      <c r="I74" s="354"/>
      <c r="J74" s="354"/>
      <c r="K74" s="354"/>
      <c r="L74" s="354"/>
      <c r="M74" s="116"/>
      <c r="N74" s="356" t="s">
        <v>256</v>
      </c>
      <c r="O74" s="356"/>
      <c r="P74" s="356"/>
      <c r="Q74" s="356"/>
      <c r="R74" s="146"/>
      <c r="S74" s="356" t="s">
        <v>257</v>
      </c>
      <c r="T74" s="356"/>
      <c r="U74" s="356"/>
      <c r="V74" s="146"/>
      <c r="W74" s="116"/>
      <c r="X74" s="116"/>
      <c r="Y74" s="116"/>
      <c r="Z74" s="116"/>
    </row>
    <row r="75" spans="1:26" ht="18" customHeight="1" x14ac:dyDescent="0.25">
      <c r="A75" s="360"/>
      <c r="B75" s="360"/>
      <c r="C75" s="360"/>
      <c r="D75" s="360"/>
      <c r="E75" s="354"/>
      <c r="F75" s="354"/>
      <c r="G75" s="354"/>
      <c r="H75" s="354"/>
      <c r="I75" s="354"/>
      <c r="J75" s="354"/>
      <c r="K75" s="354"/>
      <c r="L75" s="354"/>
      <c r="M75" s="116"/>
      <c r="N75" s="355" t="s">
        <v>254</v>
      </c>
      <c r="O75" s="355"/>
      <c r="P75" s="146"/>
      <c r="Q75" s="146"/>
      <c r="R75" s="146"/>
      <c r="S75" s="355" t="s">
        <v>254</v>
      </c>
      <c r="T75" s="355"/>
      <c r="U75" s="146"/>
      <c r="V75" s="146"/>
      <c r="W75" s="116"/>
      <c r="X75" s="116"/>
      <c r="Y75" s="116"/>
      <c r="Z75" s="116"/>
    </row>
    <row r="76" spans="1:26" ht="7.5" customHeight="1" x14ac:dyDescent="0.25">
      <c r="D76" s="2"/>
      <c r="E76" s="2"/>
      <c r="F76" s="2"/>
      <c r="G76" s="2"/>
      <c r="H76" s="2"/>
      <c r="I76" s="2"/>
      <c r="J76" s="2"/>
      <c r="K76" s="2"/>
      <c r="L76" s="2"/>
    </row>
    <row r="77" spans="1:26" ht="18" customHeight="1" x14ac:dyDescent="0.25">
      <c r="A77" s="53"/>
      <c r="B77" s="69"/>
      <c r="C77" s="69"/>
      <c r="D77" s="53"/>
      <c r="E77" s="70"/>
      <c r="F77" s="70"/>
      <c r="G77" s="70"/>
      <c r="H77" s="70"/>
      <c r="I77" s="70"/>
      <c r="J77" s="70"/>
      <c r="K77" s="70"/>
      <c r="L77" s="70"/>
      <c r="M77" s="70"/>
      <c r="N77" s="70"/>
      <c r="O77" s="70"/>
      <c r="P77" s="70"/>
      <c r="Q77" s="70"/>
      <c r="R77" s="53"/>
      <c r="S77" s="53"/>
      <c r="T77" s="53"/>
      <c r="U77" s="53"/>
      <c r="V77" s="53"/>
      <c r="W77" s="53"/>
      <c r="X77" s="53"/>
      <c r="Y77" s="53"/>
      <c r="Z77" s="53"/>
    </row>
    <row r="78" spans="1:26" ht="18" customHeight="1" x14ac:dyDescent="0.25">
      <c r="A78" s="69"/>
      <c r="B78" s="69"/>
      <c r="C78" s="69"/>
      <c r="D78" s="70"/>
      <c r="E78" s="70"/>
      <c r="F78" s="70"/>
      <c r="G78" s="70"/>
      <c r="H78" s="70"/>
      <c r="I78" s="70"/>
      <c r="J78" s="70"/>
      <c r="K78" s="70"/>
      <c r="L78" s="70"/>
      <c r="M78" s="70"/>
      <c r="N78" s="70"/>
      <c r="O78" s="70"/>
      <c r="P78" s="70"/>
      <c r="Q78" s="70"/>
      <c r="R78" s="53"/>
      <c r="S78" s="53"/>
      <c r="T78" s="53"/>
      <c r="U78" s="53"/>
      <c r="V78" s="53"/>
      <c r="W78" s="53"/>
      <c r="X78" s="53"/>
      <c r="Y78" s="53"/>
      <c r="Z78" s="53"/>
    </row>
    <row r="79" spans="1:26" ht="18" customHeight="1" x14ac:dyDescent="0.25">
      <c r="A79" s="69"/>
      <c r="B79" s="69"/>
      <c r="C79" s="69"/>
      <c r="D79" s="70"/>
      <c r="E79" s="70"/>
      <c r="F79" s="70"/>
      <c r="G79" s="70"/>
      <c r="H79" s="70"/>
      <c r="I79" s="70"/>
      <c r="J79" s="70"/>
      <c r="K79" s="70"/>
      <c r="L79" s="70"/>
      <c r="M79" s="70"/>
      <c r="N79" s="70"/>
      <c r="O79" s="70"/>
      <c r="P79" s="70"/>
      <c r="Q79" s="70"/>
      <c r="R79" s="53"/>
      <c r="S79" s="53"/>
      <c r="T79" s="53"/>
      <c r="U79" s="53"/>
      <c r="V79" s="53"/>
      <c r="W79" s="53"/>
      <c r="X79" s="53"/>
      <c r="Y79" s="53"/>
      <c r="Z79" s="53"/>
    </row>
    <row r="80" spans="1:26" ht="18" customHeight="1" x14ac:dyDescent="0.25">
      <c r="A80" s="69"/>
      <c r="B80" s="69"/>
      <c r="C80" s="69"/>
      <c r="D80" s="70"/>
      <c r="E80" s="70"/>
      <c r="F80" s="70"/>
      <c r="G80" s="70"/>
      <c r="H80" s="70"/>
      <c r="I80" s="70"/>
      <c r="J80" s="70"/>
      <c r="K80" s="70"/>
      <c r="L80" s="70"/>
      <c r="M80" s="70"/>
      <c r="N80" s="70"/>
      <c r="O80" s="70"/>
      <c r="P80" s="70"/>
      <c r="Q80" s="70"/>
      <c r="R80" s="53"/>
      <c r="S80" s="53"/>
      <c r="T80" s="53"/>
      <c r="U80" s="53"/>
      <c r="V80" s="53"/>
      <c r="W80" s="53"/>
      <c r="X80" s="53"/>
      <c r="Y80" s="53"/>
      <c r="Z80" s="53"/>
    </row>
    <row r="81" spans="1:26" ht="18" customHeight="1" x14ac:dyDescent="0.25">
      <c r="A81" s="69"/>
      <c r="B81" s="69"/>
      <c r="C81" s="69"/>
      <c r="D81" s="70"/>
      <c r="E81" s="70"/>
      <c r="F81" s="70"/>
      <c r="G81" s="70"/>
      <c r="H81" s="70"/>
      <c r="I81" s="70"/>
      <c r="J81" s="70"/>
      <c r="K81" s="70"/>
      <c r="L81" s="70"/>
      <c r="M81" s="70"/>
      <c r="N81" s="70"/>
      <c r="O81" s="70"/>
      <c r="P81" s="70"/>
      <c r="Q81" s="70"/>
      <c r="R81" s="53"/>
      <c r="S81" s="53"/>
      <c r="T81" s="53"/>
      <c r="U81" s="53"/>
      <c r="V81" s="53"/>
      <c r="W81" s="53"/>
      <c r="X81" s="53"/>
      <c r="Y81" s="53"/>
      <c r="Z81" s="53"/>
    </row>
    <row r="82" spans="1:26" ht="18" customHeight="1" x14ac:dyDescent="0.25">
      <c r="A82" s="53"/>
      <c r="B82" s="53"/>
      <c r="C82" s="53"/>
      <c r="D82" s="71"/>
      <c r="E82" s="71"/>
      <c r="F82" s="71"/>
      <c r="G82" s="71"/>
      <c r="H82" s="71"/>
      <c r="I82" s="71"/>
      <c r="J82" s="71"/>
      <c r="K82" s="71"/>
      <c r="L82" s="71"/>
      <c r="M82" s="53"/>
      <c r="N82" s="53"/>
      <c r="O82" s="53"/>
      <c r="P82" s="53"/>
      <c r="Q82" s="53"/>
      <c r="R82" s="53"/>
      <c r="S82" s="53"/>
      <c r="T82" s="53"/>
      <c r="U82" s="53"/>
      <c r="V82" s="53"/>
      <c r="W82" s="53"/>
      <c r="X82" s="53"/>
      <c r="Y82" s="53"/>
      <c r="Z82" s="53"/>
    </row>
    <row r="83" spans="1:26" ht="18" customHeight="1" x14ac:dyDescent="0.25">
      <c r="D83" s="2"/>
      <c r="E83" s="2"/>
      <c r="F83" s="2"/>
      <c r="G83" s="2"/>
      <c r="H83" s="2"/>
      <c r="I83" s="2"/>
      <c r="J83" s="2"/>
      <c r="K83" s="2"/>
      <c r="L83" s="2"/>
    </row>
    <row r="84" spans="1:26" ht="18" customHeight="1" x14ac:dyDescent="0.25">
      <c r="D84" s="2"/>
      <c r="E84" s="2"/>
      <c r="F84" s="2"/>
      <c r="G84" s="2"/>
      <c r="H84" s="2"/>
      <c r="I84" s="2"/>
      <c r="J84" s="2"/>
      <c r="K84" s="2"/>
      <c r="L84" s="2"/>
    </row>
    <row r="85" spans="1:26" ht="18" customHeight="1" x14ac:dyDescent="0.25">
      <c r="D85" s="2"/>
      <c r="E85" s="2"/>
      <c r="F85" s="2"/>
      <c r="G85" s="2"/>
      <c r="H85" s="2"/>
      <c r="I85" s="2"/>
      <c r="J85" s="2"/>
      <c r="K85" s="2"/>
      <c r="L85" s="2"/>
    </row>
    <row r="86" spans="1:26" ht="18" customHeight="1" x14ac:dyDescent="0.25">
      <c r="D86" s="2"/>
      <c r="E86" s="2"/>
      <c r="F86" s="2"/>
      <c r="G86" s="2"/>
      <c r="H86" s="2"/>
      <c r="I86" s="2"/>
      <c r="J86" s="2"/>
      <c r="K86" s="2"/>
      <c r="L86" s="2"/>
    </row>
    <row r="87" spans="1:26" ht="18" customHeight="1" x14ac:dyDescent="0.25">
      <c r="D87" s="2"/>
      <c r="E87" s="2"/>
      <c r="F87" s="2"/>
      <c r="G87" s="2"/>
      <c r="H87" s="2"/>
      <c r="I87" s="2"/>
      <c r="J87" s="2"/>
      <c r="K87" s="2"/>
      <c r="L87" s="2"/>
    </row>
    <row r="88" spans="1:26" ht="18" customHeight="1" x14ac:dyDescent="0.25">
      <c r="D88" s="2"/>
      <c r="E88" s="2"/>
      <c r="F88" s="2"/>
      <c r="G88" s="2"/>
      <c r="H88" s="2"/>
      <c r="I88" s="2"/>
      <c r="J88" s="2"/>
      <c r="K88" s="2"/>
      <c r="L88" s="2"/>
    </row>
    <row r="89" spans="1:26" ht="18" customHeight="1" x14ac:dyDescent="0.25">
      <c r="D89" s="2"/>
      <c r="E89" s="2"/>
      <c r="F89" s="2"/>
      <c r="G89" s="2"/>
      <c r="H89" s="2"/>
      <c r="I89" s="2"/>
      <c r="J89" s="2"/>
      <c r="K89" s="2"/>
      <c r="L89" s="2"/>
    </row>
    <row r="90" spans="1:26" ht="18" customHeight="1" x14ac:dyDescent="0.25">
      <c r="D90" s="2"/>
      <c r="E90" s="2"/>
      <c r="F90" s="2"/>
      <c r="G90" s="2"/>
      <c r="H90" s="2"/>
      <c r="I90" s="2"/>
      <c r="J90" s="2"/>
      <c r="K90" s="2"/>
      <c r="L90" s="2"/>
    </row>
    <row r="91" spans="1:26" ht="18" customHeight="1" x14ac:dyDescent="0.25">
      <c r="D91" s="2"/>
      <c r="E91" s="2"/>
      <c r="F91" s="2"/>
      <c r="G91" s="2"/>
      <c r="H91" s="2"/>
      <c r="I91" s="2"/>
      <c r="J91" s="2"/>
      <c r="K91" s="2"/>
      <c r="L91" s="2"/>
    </row>
    <row r="92" spans="1:26" ht="18" customHeight="1" x14ac:dyDescent="0.25">
      <c r="D92" s="2"/>
      <c r="E92" s="2"/>
      <c r="F92" s="2"/>
      <c r="G92" s="2"/>
      <c r="H92" s="2"/>
      <c r="I92" s="2"/>
      <c r="J92" s="2"/>
      <c r="K92" s="2"/>
      <c r="L92" s="2"/>
    </row>
    <row r="93" spans="1:26" ht="18" customHeight="1" x14ac:dyDescent="0.25">
      <c r="D93" s="2"/>
      <c r="E93" s="2"/>
      <c r="F93" s="2"/>
      <c r="G93" s="2"/>
      <c r="H93" s="2"/>
      <c r="I93" s="2"/>
      <c r="J93" s="2"/>
      <c r="K93" s="2"/>
      <c r="L93" s="2"/>
    </row>
    <row r="94" spans="1:26" ht="18" customHeight="1" x14ac:dyDescent="0.25">
      <c r="D94" s="2"/>
      <c r="E94" s="2"/>
      <c r="F94" s="2"/>
      <c r="G94" s="2"/>
      <c r="H94" s="2"/>
      <c r="I94" s="2"/>
      <c r="J94" s="2"/>
      <c r="K94" s="2"/>
      <c r="L94" s="2"/>
    </row>
    <row r="95" spans="1:26" ht="18" customHeight="1" x14ac:dyDescent="0.25">
      <c r="D95" s="2"/>
      <c r="E95" s="2"/>
      <c r="F95" s="2"/>
      <c r="G95" s="2"/>
      <c r="H95" s="2"/>
      <c r="I95" s="2"/>
      <c r="J95" s="2"/>
      <c r="K95" s="2"/>
      <c r="L95" s="2"/>
    </row>
    <row r="96" spans="1:26" ht="18" customHeight="1" x14ac:dyDescent="0.25">
      <c r="D96" s="2"/>
      <c r="E96" s="2"/>
      <c r="F96" s="2"/>
      <c r="G96" s="2"/>
      <c r="H96" s="2"/>
      <c r="I96" s="2"/>
      <c r="J96" s="2"/>
      <c r="K96" s="2"/>
      <c r="L96" s="2"/>
    </row>
    <row r="97" spans="4:12" ht="18" customHeight="1" x14ac:dyDescent="0.25">
      <c r="D97" s="2"/>
      <c r="E97" s="2"/>
      <c r="F97" s="2"/>
      <c r="G97" s="2"/>
      <c r="H97" s="2"/>
      <c r="I97" s="2"/>
      <c r="J97" s="2"/>
      <c r="K97" s="2"/>
      <c r="L97" s="2"/>
    </row>
    <row r="98" spans="4:12" ht="18" customHeight="1" x14ac:dyDescent="0.25">
      <c r="D98" s="2"/>
      <c r="E98" s="2"/>
      <c r="F98" s="2"/>
      <c r="G98" s="2"/>
      <c r="H98" s="2"/>
      <c r="I98" s="2"/>
      <c r="J98" s="2"/>
      <c r="K98" s="2"/>
      <c r="L98" s="2"/>
    </row>
    <row r="99" spans="4:12" ht="18" customHeight="1" x14ac:dyDescent="0.25">
      <c r="D99" s="2"/>
      <c r="E99" s="2"/>
      <c r="F99" s="2"/>
      <c r="G99" s="2"/>
      <c r="H99" s="2"/>
      <c r="I99" s="2"/>
      <c r="J99" s="2"/>
      <c r="K99" s="2"/>
      <c r="L99" s="2"/>
    </row>
    <row r="100" spans="4:12" ht="18" customHeight="1" x14ac:dyDescent="0.25">
      <c r="D100" s="2"/>
      <c r="E100" s="2"/>
      <c r="F100" s="2"/>
      <c r="G100" s="2"/>
      <c r="H100" s="2"/>
      <c r="I100" s="2"/>
      <c r="J100" s="2"/>
      <c r="K100" s="2"/>
      <c r="L100" s="2"/>
    </row>
    <row r="101" spans="4:12" ht="18" customHeight="1" x14ac:dyDescent="0.25">
      <c r="D101" s="2"/>
      <c r="E101" s="2"/>
      <c r="F101" s="2"/>
      <c r="G101" s="2"/>
      <c r="H101" s="2"/>
      <c r="I101" s="2"/>
      <c r="J101" s="2"/>
      <c r="K101" s="2"/>
      <c r="L101" s="2"/>
    </row>
    <row r="102" spans="4:12" ht="18" customHeight="1" x14ac:dyDescent="0.25">
      <c r="D102" s="2"/>
      <c r="E102" s="2"/>
      <c r="F102" s="2"/>
      <c r="G102" s="2"/>
      <c r="H102" s="2"/>
      <c r="I102" s="2"/>
      <c r="J102" s="2"/>
      <c r="K102" s="2"/>
      <c r="L102" s="2"/>
    </row>
    <row r="103" spans="4:12" ht="18" customHeight="1" x14ac:dyDescent="0.25">
      <c r="D103" s="2"/>
      <c r="E103" s="2"/>
      <c r="F103" s="2"/>
      <c r="G103" s="2"/>
      <c r="H103" s="2"/>
      <c r="I103" s="2"/>
      <c r="J103" s="2"/>
      <c r="K103" s="2"/>
      <c r="L103" s="2"/>
    </row>
    <row r="104" spans="4:12" ht="18" customHeight="1" x14ac:dyDescent="0.25">
      <c r="D104" s="2"/>
      <c r="E104" s="2"/>
      <c r="F104" s="2"/>
      <c r="G104" s="2"/>
      <c r="H104" s="2"/>
      <c r="I104" s="2"/>
      <c r="J104" s="2"/>
      <c r="K104" s="2"/>
      <c r="L104" s="2"/>
    </row>
    <row r="105" spans="4:12" ht="18" customHeight="1" x14ac:dyDescent="0.25">
      <c r="D105" s="2"/>
      <c r="E105" s="2"/>
      <c r="F105" s="2"/>
      <c r="G105" s="2"/>
      <c r="H105" s="2"/>
      <c r="I105" s="2"/>
      <c r="J105" s="2"/>
      <c r="K105" s="2"/>
      <c r="L105" s="2"/>
    </row>
    <row r="106" spans="4:12" ht="18" customHeight="1" x14ac:dyDescent="0.25">
      <c r="D106" s="2"/>
      <c r="E106" s="2"/>
      <c r="F106" s="2"/>
      <c r="G106" s="2"/>
      <c r="H106" s="2"/>
      <c r="I106" s="2"/>
      <c r="J106" s="2"/>
      <c r="K106" s="2"/>
      <c r="L106" s="2"/>
    </row>
    <row r="107" spans="4:12" ht="18" customHeight="1" x14ac:dyDescent="0.25">
      <c r="D107" s="2"/>
      <c r="E107" s="2"/>
      <c r="F107" s="2"/>
      <c r="G107" s="2"/>
      <c r="H107" s="2"/>
      <c r="I107" s="2"/>
      <c r="J107" s="2"/>
      <c r="K107" s="2"/>
      <c r="L107" s="2"/>
    </row>
    <row r="108" spans="4:12" ht="18" customHeight="1" x14ac:dyDescent="0.25">
      <c r="D108" s="2"/>
      <c r="E108" s="2"/>
      <c r="F108" s="2"/>
      <c r="G108" s="2"/>
      <c r="H108" s="2"/>
      <c r="I108" s="2"/>
      <c r="J108" s="2"/>
      <c r="K108" s="2"/>
      <c r="L108" s="2"/>
    </row>
    <row r="109" spans="4:12" ht="18" customHeight="1" x14ac:dyDescent="0.25">
      <c r="D109" s="2"/>
      <c r="E109" s="2"/>
      <c r="F109" s="2"/>
      <c r="G109" s="2"/>
      <c r="H109" s="2"/>
      <c r="I109" s="2"/>
      <c r="J109" s="2"/>
      <c r="K109" s="2"/>
      <c r="L109" s="2"/>
    </row>
    <row r="110" spans="4:12" ht="18" customHeight="1" x14ac:dyDescent="0.25">
      <c r="D110" s="2"/>
      <c r="E110" s="2"/>
      <c r="F110" s="2"/>
      <c r="G110" s="2"/>
      <c r="H110" s="2"/>
      <c r="I110" s="2"/>
      <c r="J110" s="2"/>
      <c r="K110" s="2"/>
      <c r="L110" s="2"/>
    </row>
    <row r="111" spans="4:12" ht="18" customHeight="1" x14ac:dyDescent="0.25">
      <c r="D111" s="2"/>
      <c r="E111" s="2"/>
      <c r="F111" s="2"/>
      <c r="G111" s="2"/>
      <c r="H111" s="2"/>
      <c r="I111" s="2"/>
      <c r="J111" s="2"/>
      <c r="K111" s="2"/>
      <c r="L111" s="2"/>
    </row>
    <row r="112" spans="4:12" ht="18" customHeight="1" x14ac:dyDescent="0.25">
      <c r="D112" s="2"/>
      <c r="E112" s="2"/>
      <c r="F112" s="2"/>
      <c r="G112" s="2"/>
      <c r="H112" s="2"/>
      <c r="I112" s="2"/>
      <c r="J112" s="2"/>
      <c r="K112" s="2"/>
      <c r="L112" s="2"/>
    </row>
    <row r="113" spans="4:12" ht="18" customHeight="1" x14ac:dyDescent="0.25">
      <c r="D113" s="2"/>
      <c r="E113" s="2"/>
      <c r="F113" s="2"/>
      <c r="G113" s="2"/>
      <c r="H113" s="2"/>
      <c r="I113" s="2"/>
      <c r="J113" s="2"/>
      <c r="K113" s="2"/>
      <c r="L113" s="2"/>
    </row>
    <row r="114" spans="4:12" ht="18" customHeight="1" x14ac:dyDescent="0.25">
      <c r="D114" s="2"/>
      <c r="E114" s="2"/>
      <c r="F114" s="2"/>
      <c r="G114" s="2"/>
      <c r="H114" s="2"/>
      <c r="I114" s="2"/>
      <c r="J114" s="2"/>
      <c r="K114" s="2"/>
      <c r="L114" s="2"/>
    </row>
    <row r="115" spans="4:12" ht="18" customHeight="1" x14ac:dyDescent="0.25">
      <c r="D115" s="2"/>
      <c r="E115" s="2"/>
      <c r="F115" s="2"/>
      <c r="G115" s="2"/>
      <c r="H115" s="2"/>
      <c r="I115" s="2"/>
      <c r="J115" s="2"/>
      <c r="K115" s="2"/>
      <c r="L115" s="2"/>
    </row>
    <row r="116" spans="4:12" ht="18" customHeight="1" x14ac:dyDescent="0.25">
      <c r="D116" s="2"/>
      <c r="E116" s="2"/>
      <c r="F116" s="2"/>
      <c r="G116" s="2"/>
      <c r="H116" s="2"/>
      <c r="I116" s="2"/>
      <c r="J116" s="2"/>
      <c r="K116" s="2"/>
      <c r="L116" s="2"/>
    </row>
    <row r="117" spans="4:12" ht="18" customHeight="1" x14ac:dyDescent="0.25">
      <c r="D117" s="2"/>
      <c r="E117" s="2"/>
      <c r="F117" s="2"/>
      <c r="G117" s="2"/>
      <c r="H117" s="2"/>
      <c r="I117" s="2"/>
      <c r="J117" s="2"/>
      <c r="K117" s="2"/>
      <c r="L117" s="2"/>
    </row>
    <row r="118" spans="4:12" ht="18" customHeight="1" x14ac:dyDescent="0.25">
      <c r="D118" s="2"/>
      <c r="E118" s="2"/>
      <c r="F118" s="2"/>
      <c r="G118" s="2"/>
      <c r="H118" s="2"/>
      <c r="I118" s="2"/>
      <c r="J118" s="2"/>
      <c r="K118" s="2"/>
      <c r="L118" s="2"/>
    </row>
    <row r="119" spans="4:12" ht="18" customHeight="1" x14ac:dyDescent="0.25">
      <c r="D119" s="2"/>
      <c r="E119" s="2"/>
      <c r="F119" s="2"/>
      <c r="G119" s="2"/>
      <c r="H119" s="2"/>
      <c r="I119" s="2"/>
      <c r="J119" s="2"/>
      <c r="K119" s="2"/>
      <c r="L119" s="2"/>
    </row>
    <row r="120" spans="4:12" ht="18" customHeight="1" x14ac:dyDescent="0.25">
      <c r="D120" s="2"/>
      <c r="E120" s="2"/>
      <c r="F120" s="2"/>
      <c r="G120" s="2"/>
      <c r="H120" s="2"/>
      <c r="I120" s="2"/>
      <c r="J120" s="2"/>
      <c r="K120" s="2"/>
      <c r="L120" s="2"/>
    </row>
    <row r="121" spans="4:12" ht="18" customHeight="1" x14ac:dyDescent="0.25">
      <c r="D121" s="2"/>
      <c r="E121" s="2"/>
      <c r="F121" s="2"/>
      <c r="G121" s="2"/>
      <c r="H121" s="2"/>
      <c r="I121" s="2"/>
      <c r="J121" s="2"/>
      <c r="K121" s="2"/>
      <c r="L121" s="2"/>
    </row>
    <row r="122" spans="4:12" ht="18" customHeight="1" x14ac:dyDescent="0.25">
      <c r="D122" s="2"/>
      <c r="E122" s="2"/>
      <c r="F122" s="2"/>
      <c r="G122" s="2"/>
      <c r="H122" s="2"/>
      <c r="I122" s="2"/>
      <c r="J122" s="2"/>
      <c r="K122" s="2"/>
      <c r="L122" s="2"/>
    </row>
    <row r="123" spans="4:12" ht="18" customHeight="1" x14ac:dyDescent="0.25">
      <c r="D123" s="2"/>
      <c r="E123" s="2"/>
      <c r="F123" s="2"/>
      <c r="G123" s="2"/>
      <c r="H123" s="2"/>
      <c r="I123" s="2"/>
      <c r="J123" s="2"/>
      <c r="K123" s="2"/>
      <c r="L123" s="2"/>
    </row>
    <row r="124" spans="4:12" ht="18" customHeight="1" x14ac:dyDescent="0.25">
      <c r="D124" s="2"/>
      <c r="E124" s="2"/>
      <c r="F124" s="2"/>
      <c r="G124" s="2"/>
      <c r="H124" s="2"/>
      <c r="I124" s="2"/>
      <c r="J124" s="2"/>
      <c r="K124" s="2"/>
      <c r="L124" s="2"/>
    </row>
    <row r="125" spans="4:12" ht="18" customHeight="1" x14ac:dyDescent="0.25">
      <c r="D125" s="2"/>
      <c r="E125" s="2"/>
      <c r="F125" s="2"/>
      <c r="G125" s="2"/>
      <c r="H125" s="2"/>
      <c r="I125" s="2"/>
      <c r="J125" s="2"/>
      <c r="K125" s="2"/>
      <c r="L125" s="2"/>
    </row>
    <row r="126" spans="4:12" ht="18" customHeight="1" x14ac:dyDescent="0.25">
      <c r="D126" s="2"/>
      <c r="E126" s="2"/>
      <c r="F126" s="2"/>
      <c r="G126" s="2"/>
      <c r="H126" s="2"/>
      <c r="I126" s="2"/>
      <c r="J126" s="2"/>
      <c r="K126" s="2"/>
      <c r="L126" s="2"/>
    </row>
    <row r="127" spans="4:12" ht="18" customHeight="1" x14ac:dyDescent="0.25">
      <c r="D127" s="2"/>
      <c r="E127" s="2"/>
      <c r="F127" s="2"/>
      <c r="G127" s="2"/>
      <c r="H127" s="2"/>
      <c r="I127" s="2"/>
      <c r="J127" s="2"/>
      <c r="K127" s="2"/>
      <c r="L127" s="2"/>
    </row>
    <row r="128" spans="4:12" ht="18" customHeight="1" x14ac:dyDescent="0.25">
      <c r="D128" s="2"/>
      <c r="E128" s="2"/>
      <c r="F128" s="2"/>
      <c r="G128" s="2"/>
      <c r="H128" s="2"/>
      <c r="I128" s="2"/>
      <c r="J128" s="2"/>
      <c r="K128" s="2"/>
      <c r="L128" s="2"/>
    </row>
    <row r="129" spans="4:12" ht="18" customHeight="1" x14ac:dyDescent="0.25">
      <c r="D129" s="2"/>
      <c r="E129" s="2"/>
      <c r="F129" s="2"/>
      <c r="G129" s="2"/>
      <c r="H129" s="2"/>
      <c r="I129" s="2"/>
      <c r="J129" s="2"/>
      <c r="K129" s="2"/>
      <c r="L129" s="2"/>
    </row>
    <row r="130" spans="4:12" ht="18" customHeight="1" x14ac:dyDescent="0.25">
      <c r="D130" s="2"/>
      <c r="E130" s="2"/>
      <c r="F130" s="2"/>
      <c r="G130" s="2"/>
      <c r="H130" s="2"/>
      <c r="I130" s="2"/>
      <c r="J130" s="2"/>
      <c r="K130" s="2"/>
      <c r="L130" s="2"/>
    </row>
    <row r="131" spans="4:12" ht="18" customHeight="1" x14ac:dyDescent="0.25">
      <c r="D131" s="2"/>
      <c r="E131" s="2"/>
      <c r="F131" s="2"/>
      <c r="G131" s="2"/>
      <c r="H131" s="2"/>
      <c r="I131" s="2"/>
      <c r="J131" s="2"/>
      <c r="K131" s="2"/>
      <c r="L131" s="2"/>
    </row>
    <row r="132" spans="4:12" ht="18" customHeight="1" x14ac:dyDescent="0.25">
      <c r="D132" s="2"/>
      <c r="E132" s="2"/>
      <c r="F132" s="2"/>
      <c r="G132" s="2"/>
      <c r="H132" s="2"/>
      <c r="I132" s="2"/>
      <c r="J132" s="2"/>
      <c r="K132" s="2"/>
      <c r="L132" s="2"/>
    </row>
    <row r="133" spans="4:12" ht="18" customHeight="1" x14ac:dyDescent="0.25">
      <c r="D133" s="2"/>
      <c r="E133" s="2"/>
      <c r="F133" s="2"/>
      <c r="G133" s="2"/>
      <c r="H133" s="2"/>
      <c r="I133" s="2"/>
      <c r="J133" s="2"/>
      <c r="K133" s="2"/>
      <c r="L133" s="2"/>
    </row>
    <row r="134" spans="4:12" ht="18" customHeight="1" x14ac:dyDescent="0.25">
      <c r="D134" s="2"/>
      <c r="E134" s="2"/>
      <c r="F134" s="2"/>
      <c r="G134" s="2"/>
      <c r="H134" s="2"/>
      <c r="I134" s="2"/>
      <c r="J134" s="2"/>
      <c r="K134" s="2"/>
      <c r="L134" s="2"/>
    </row>
    <row r="135" spans="4:12" ht="18" customHeight="1" x14ac:dyDescent="0.25">
      <c r="D135" s="2"/>
      <c r="E135" s="2"/>
      <c r="F135" s="2"/>
      <c r="G135" s="2"/>
      <c r="H135" s="2"/>
      <c r="I135" s="2"/>
      <c r="J135" s="2"/>
      <c r="K135" s="2"/>
      <c r="L135" s="2"/>
    </row>
    <row r="136" spans="4:12" ht="18" customHeight="1" x14ac:dyDescent="0.25">
      <c r="D136" s="2"/>
      <c r="E136" s="2"/>
      <c r="F136" s="2"/>
      <c r="G136" s="2"/>
      <c r="H136" s="2"/>
      <c r="I136" s="2"/>
      <c r="J136" s="2"/>
      <c r="K136" s="2"/>
      <c r="L136" s="2"/>
    </row>
    <row r="137" spans="4:12" ht="18" customHeight="1" x14ac:dyDescent="0.25">
      <c r="D137" s="2"/>
      <c r="E137" s="2"/>
      <c r="F137" s="2"/>
      <c r="G137" s="2"/>
      <c r="H137" s="2"/>
      <c r="I137" s="2"/>
      <c r="J137" s="2"/>
      <c r="K137" s="2"/>
      <c r="L137" s="2"/>
    </row>
    <row r="138" spans="4:12" ht="18" customHeight="1" x14ac:dyDescent="0.25">
      <c r="D138" s="2"/>
      <c r="E138" s="2"/>
      <c r="F138" s="2"/>
      <c r="G138" s="2"/>
      <c r="H138" s="2"/>
      <c r="I138" s="2"/>
      <c r="J138" s="2"/>
      <c r="K138" s="2"/>
      <c r="L138" s="2"/>
    </row>
    <row r="139" spans="4:12" ht="18" customHeight="1" x14ac:dyDescent="0.25">
      <c r="D139" s="2"/>
      <c r="E139" s="2"/>
      <c r="F139" s="2"/>
      <c r="G139" s="2"/>
      <c r="H139" s="2"/>
      <c r="I139" s="2"/>
      <c r="J139" s="2"/>
      <c r="K139" s="2"/>
      <c r="L139" s="2"/>
    </row>
    <row r="140" spans="4:12" ht="18" customHeight="1" x14ac:dyDescent="0.25">
      <c r="D140" s="2"/>
      <c r="E140" s="2"/>
      <c r="F140" s="2"/>
      <c r="G140" s="2"/>
      <c r="H140" s="2"/>
      <c r="I140" s="2"/>
      <c r="J140" s="2"/>
      <c r="K140" s="2"/>
      <c r="L140" s="2"/>
    </row>
    <row r="141" spans="4:12" ht="18" customHeight="1" x14ac:dyDescent="0.25">
      <c r="D141" s="2"/>
      <c r="E141" s="2"/>
      <c r="F141" s="2"/>
      <c r="G141" s="2"/>
      <c r="H141" s="2"/>
      <c r="I141" s="2"/>
      <c r="J141" s="2"/>
      <c r="K141" s="2"/>
      <c r="L141" s="2"/>
    </row>
    <row r="142" spans="4:12" ht="18" customHeight="1" x14ac:dyDescent="0.25">
      <c r="D142" s="2"/>
      <c r="E142" s="2"/>
      <c r="F142" s="2"/>
      <c r="G142" s="2"/>
      <c r="H142" s="2"/>
      <c r="I142" s="2"/>
      <c r="J142" s="2"/>
      <c r="K142" s="2"/>
      <c r="L142" s="2"/>
    </row>
    <row r="143" spans="4:12" ht="18" customHeight="1" x14ac:dyDescent="0.25">
      <c r="D143" s="2"/>
      <c r="E143" s="2"/>
      <c r="F143" s="2"/>
      <c r="G143" s="2"/>
      <c r="H143" s="2"/>
      <c r="I143" s="2"/>
      <c r="J143" s="2"/>
      <c r="K143" s="2"/>
      <c r="L143" s="2"/>
    </row>
    <row r="144" spans="4:12" ht="18" customHeight="1" x14ac:dyDescent="0.25">
      <c r="D144" s="2"/>
      <c r="E144" s="2"/>
      <c r="F144" s="2"/>
      <c r="G144" s="2"/>
      <c r="H144" s="2"/>
      <c r="I144" s="2"/>
      <c r="J144" s="2"/>
      <c r="K144" s="2"/>
      <c r="L144" s="2"/>
    </row>
    <row r="145" spans="4:12" ht="18" customHeight="1" x14ac:dyDescent="0.25">
      <c r="D145" s="2"/>
      <c r="E145" s="2"/>
      <c r="F145" s="2"/>
      <c r="G145" s="2"/>
      <c r="H145" s="2"/>
      <c r="I145" s="2"/>
      <c r="J145" s="2"/>
      <c r="K145" s="2"/>
      <c r="L145" s="2"/>
    </row>
    <row r="146" spans="4:12" ht="18" customHeight="1" x14ac:dyDescent="0.25">
      <c r="D146" s="2"/>
      <c r="E146" s="2"/>
      <c r="F146" s="2"/>
      <c r="G146" s="2"/>
      <c r="H146" s="2"/>
      <c r="I146" s="2"/>
      <c r="J146" s="2"/>
      <c r="K146" s="2"/>
      <c r="L146" s="2"/>
    </row>
    <row r="147" spans="4:12" ht="18" customHeight="1" x14ac:dyDescent="0.25">
      <c r="D147" s="2"/>
      <c r="E147" s="2"/>
      <c r="F147" s="2"/>
      <c r="G147" s="2"/>
      <c r="H147" s="2"/>
      <c r="I147" s="2"/>
      <c r="J147" s="2"/>
      <c r="K147" s="2"/>
      <c r="L147" s="2"/>
    </row>
    <row r="148" spans="4:12" ht="18" customHeight="1" x14ac:dyDescent="0.25">
      <c r="D148" s="2"/>
      <c r="E148" s="2"/>
      <c r="F148" s="2"/>
      <c r="G148" s="2"/>
      <c r="H148" s="2"/>
      <c r="I148" s="2"/>
      <c r="J148" s="2"/>
      <c r="K148" s="2"/>
      <c r="L148" s="2"/>
    </row>
    <row r="149" spans="4:12" ht="18" customHeight="1" x14ac:dyDescent="0.25">
      <c r="D149" s="2"/>
      <c r="E149" s="2"/>
      <c r="F149" s="2"/>
      <c r="G149" s="2"/>
      <c r="H149" s="2"/>
      <c r="I149" s="2"/>
      <c r="J149" s="2"/>
      <c r="K149" s="2"/>
      <c r="L149" s="2"/>
    </row>
    <row r="150" spans="4:12" ht="18" customHeight="1" x14ac:dyDescent="0.25">
      <c r="D150" s="2"/>
      <c r="E150" s="2"/>
      <c r="F150" s="2"/>
      <c r="G150" s="2"/>
      <c r="H150" s="2"/>
      <c r="I150" s="2"/>
      <c r="J150" s="2"/>
      <c r="K150" s="2"/>
      <c r="L150" s="2"/>
    </row>
    <row r="151" spans="4:12" ht="18" customHeight="1" x14ac:dyDescent="0.25">
      <c r="D151" s="2"/>
      <c r="E151" s="2"/>
      <c r="F151" s="2"/>
      <c r="G151" s="2"/>
      <c r="H151" s="2"/>
      <c r="I151" s="2"/>
      <c r="J151" s="2"/>
      <c r="K151" s="2"/>
      <c r="L151" s="2"/>
    </row>
    <row r="152" spans="4:12" ht="18" customHeight="1" x14ac:dyDescent="0.25">
      <c r="D152" s="2"/>
      <c r="E152" s="2"/>
      <c r="F152" s="2"/>
      <c r="G152" s="2"/>
      <c r="H152" s="2"/>
      <c r="I152" s="2"/>
      <c r="J152" s="2"/>
      <c r="K152" s="2"/>
      <c r="L152" s="2"/>
    </row>
    <row r="153" spans="4:12" ht="18" customHeight="1" x14ac:dyDescent="0.25">
      <c r="D153" s="2"/>
      <c r="E153" s="2"/>
      <c r="F153" s="2"/>
      <c r="G153" s="2"/>
      <c r="H153" s="2"/>
      <c r="I153" s="2"/>
      <c r="J153" s="2"/>
      <c r="K153" s="2"/>
      <c r="L153" s="2"/>
    </row>
    <row r="154" spans="4:12" ht="18" customHeight="1" x14ac:dyDescent="0.25">
      <c r="D154" s="2"/>
      <c r="E154" s="2"/>
      <c r="F154" s="2"/>
      <c r="G154" s="2"/>
      <c r="H154" s="2"/>
      <c r="I154" s="2"/>
      <c r="J154" s="2"/>
      <c r="K154" s="2"/>
      <c r="L154" s="2"/>
    </row>
    <row r="155" spans="4:12" ht="18" customHeight="1" x14ac:dyDescent="0.25">
      <c r="D155" s="2"/>
      <c r="E155" s="2"/>
      <c r="F155" s="2"/>
      <c r="G155" s="2"/>
      <c r="H155" s="2"/>
      <c r="I155" s="2"/>
      <c r="J155" s="2"/>
      <c r="K155" s="2"/>
      <c r="L155" s="2"/>
    </row>
    <row r="156" spans="4:12" ht="18" customHeight="1" x14ac:dyDescent="0.25">
      <c r="D156" s="2"/>
      <c r="E156" s="2"/>
      <c r="F156" s="2"/>
      <c r="G156" s="2"/>
      <c r="H156" s="2"/>
      <c r="I156" s="2"/>
      <c r="J156" s="2"/>
      <c r="K156" s="2"/>
      <c r="L156" s="2"/>
    </row>
    <row r="157" spans="4:12" ht="18" customHeight="1" x14ac:dyDescent="0.25">
      <c r="D157" s="2"/>
      <c r="E157" s="2"/>
      <c r="F157" s="2"/>
      <c r="G157" s="2"/>
      <c r="H157" s="2"/>
      <c r="I157" s="2"/>
      <c r="J157" s="2"/>
      <c r="K157" s="2"/>
      <c r="L157" s="2"/>
    </row>
    <row r="158" spans="4:12" ht="18" customHeight="1" x14ac:dyDescent="0.25">
      <c r="D158" s="2"/>
      <c r="E158" s="2"/>
      <c r="F158" s="2"/>
      <c r="G158" s="2"/>
      <c r="H158" s="2"/>
      <c r="I158" s="2"/>
      <c r="J158" s="2"/>
      <c r="K158" s="2"/>
      <c r="L158" s="2"/>
    </row>
    <row r="159" spans="4:12" ht="18" customHeight="1" x14ac:dyDescent="0.25">
      <c r="D159" s="2"/>
      <c r="E159" s="2"/>
      <c r="F159" s="2"/>
      <c r="G159" s="2"/>
      <c r="H159" s="2"/>
      <c r="I159" s="2"/>
      <c r="J159" s="2"/>
      <c r="K159" s="2"/>
      <c r="L159" s="2"/>
    </row>
    <row r="160" spans="4:12" ht="18" customHeight="1" x14ac:dyDescent="0.25">
      <c r="D160" s="2"/>
      <c r="E160" s="2"/>
      <c r="F160" s="2"/>
      <c r="G160" s="2"/>
      <c r="H160" s="2"/>
      <c r="I160" s="2"/>
      <c r="J160" s="2"/>
      <c r="K160" s="2"/>
      <c r="L160" s="2"/>
    </row>
    <row r="161" spans="4:12" ht="18" customHeight="1" x14ac:dyDescent="0.25">
      <c r="D161" s="2"/>
      <c r="E161" s="2"/>
      <c r="F161" s="2"/>
      <c r="G161" s="2"/>
      <c r="H161" s="2"/>
      <c r="I161" s="2"/>
      <c r="J161" s="2"/>
      <c r="K161" s="2"/>
      <c r="L161" s="2"/>
    </row>
    <row r="162" spans="4:12" ht="18" customHeight="1" x14ac:dyDescent="0.25">
      <c r="D162" s="2"/>
      <c r="E162" s="2"/>
      <c r="F162" s="2"/>
      <c r="G162" s="2"/>
      <c r="H162" s="2"/>
      <c r="I162" s="2"/>
      <c r="J162" s="2"/>
      <c r="K162" s="2"/>
      <c r="L162" s="2"/>
    </row>
    <row r="163" spans="4:12" ht="18" customHeight="1" x14ac:dyDescent="0.25">
      <c r="D163" s="2"/>
      <c r="E163" s="2"/>
      <c r="F163" s="2"/>
      <c r="G163" s="2"/>
      <c r="H163" s="2"/>
      <c r="I163" s="2"/>
      <c r="J163" s="2"/>
      <c r="K163" s="2"/>
      <c r="L163" s="2"/>
    </row>
    <row r="164" spans="4:12" ht="18" customHeight="1" x14ac:dyDescent="0.25">
      <c r="D164" s="2"/>
      <c r="E164" s="2"/>
      <c r="F164" s="2"/>
      <c r="G164" s="2"/>
      <c r="H164" s="2"/>
      <c r="I164" s="2"/>
      <c r="J164" s="2"/>
      <c r="K164" s="2"/>
      <c r="L164" s="2"/>
    </row>
    <row r="165" spans="4:12" ht="18" customHeight="1" x14ac:dyDescent="0.25">
      <c r="D165" s="2"/>
      <c r="E165" s="2"/>
      <c r="F165" s="2"/>
      <c r="G165" s="2"/>
      <c r="H165" s="2"/>
      <c r="I165" s="2"/>
      <c r="J165" s="2"/>
      <c r="K165" s="2"/>
      <c r="L165" s="2"/>
    </row>
    <row r="166" spans="4:12" ht="18" customHeight="1" x14ac:dyDescent="0.25">
      <c r="D166" s="2"/>
      <c r="E166" s="2"/>
      <c r="F166" s="2"/>
      <c r="G166" s="2"/>
      <c r="H166" s="2"/>
      <c r="I166" s="2"/>
      <c r="J166" s="2"/>
      <c r="K166" s="2"/>
      <c r="L166" s="2"/>
    </row>
    <row r="167" spans="4:12" ht="18" customHeight="1" x14ac:dyDescent="0.25">
      <c r="D167" s="2"/>
      <c r="E167" s="2"/>
      <c r="F167" s="2"/>
      <c r="G167" s="2"/>
      <c r="H167" s="2"/>
      <c r="I167" s="2"/>
      <c r="J167" s="2"/>
      <c r="K167" s="2"/>
      <c r="L167" s="2"/>
    </row>
    <row r="168" spans="4:12" ht="18" customHeight="1" x14ac:dyDescent="0.25">
      <c r="D168" s="2"/>
      <c r="E168" s="2"/>
      <c r="F168" s="2"/>
      <c r="G168" s="2"/>
      <c r="H168" s="2"/>
      <c r="I168" s="2"/>
      <c r="J168" s="2"/>
      <c r="K168" s="2"/>
      <c r="L168" s="2"/>
    </row>
    <row r="169" spans="4:12" ht="18" customHeight="1" x14ac:dyDescent="0.25">
      <c r="D169" s="2"/>
      <c r="E169" s="2"/>
      <c r="F169" s="2"/>
      <c r="G169" s="2"/>
      <c r="H169" s="2"/>
      <c r="I169" s="2"/>
      <c r="J169" s="2"/>
      <c r="K169" s="2"/>
      <c r="L169" s="2"/>
    </row>
    <row r="170" spans="4:12" ht="18" customHeight="1" x14ac:dyDescent="0.25">
      <c r="D170" s="2"/>
      <c r="E170" s="2"/>
      <c r="F170" s="2"/>
      <c r="G170" s="2"/>
      <c r="H170" s="2"/>
      <c r="I170" s="2"/>
      <c r="J170" s="2"/>
      <c r="K170" s="2"/>
      <c r="L170" s="2"/>
    </row>
    <row r="171" spans="4:12" ht="18" customHeight="1" x14ac:dyDescent="0.25">
      <c r="D171" s="2"/>
      <c r="E171" s="2"/>
      <c r="F171" s="2"/>
      <c r="G171" s="2"/>
      <c r="H171" s="2"/>
      <c r="I171" s="2"/>
      <c r="J171" s="2"/>
      <c r="K171" s="2"/>
      <c r="L171" s="2"/>
    </row>
    <row r="172" spans="4:12" ht="18" customHeight="1" x14ac:dyDescent="0.25">
      <c r="D172" s="2"/>
      <c r="E172" s="2"/>
      <c r="F172" s="2"/>
      <c r="G172" s="2"/>
      <c r="H172" s="2"/>
      <c r="I172" s="2"/>
      <c r="J172" s="2"/>
      <c r="K172" s="2"/>
      <c r="L172" s="2"/>
    </row>
    <row r="173" spans="4:12" ht="18" customHeight="1" x14ac:dyDescent="0.25">
      <c r="D173" s="2"/>
      <c r="E173" s="2"/>
      <c r="F173" s="2"/>
      <c r="G173" s="2"/>
      <c r="H173" s="2"/>
      <c r="I173" s="2"/>
      <c r="J173" s="2"/>
      <c r="K173" s="2"/>
      <c r="L173" s="2"/>
    </row>
    <row r="174" spans="4:12" ht="18" customHeight="1" x14ac:dyDescent="0.25">
      <c r="D174" s="2"/>
      <c r="E174" s="2"/>
      <c r="F174" s="2"/>
      <c r="G174" s="2"/>
      <c r="H174" s="2"/>
      <c r="I174" s="2"/>
      <c r="J174" s="2"/>
      <c r="K174" s="2"/>
      <c r="L174" s="2"/>
    </row>
    <row r="175" spans="4:12" ht="18" customHeight="1" x14ac:dyDescent="0.25">
      <c r="D175" s="2"/>
      <c r="E175" s="2"/>
      <c r="F175" s="2"/>
      <c r="G175" s="2"/>
      <c r="H175" s="2"/>
      <c r="I175" s="2"/>
      <c r="J175" s="2"/>
      <c r="K175" s="2"/>
      <c r="L175" s="2"/>
    </row>
    <row r="176" spans="4:12" ht="18" customHeight="1" x14ac:dyDescent="0.25">
      <c r="D176" s="2"/>
      <c r="E176" s="2"/>
      <c r="F176" s="2"/>
      <c r="G176" s="2"/>
      <c r="H176" s="2"/>
      <c r="I176" s="2"/>
      <c r="J176" s="2"/>
      <c r="K176" s="2"/>
      <c r="L176" s="2"/>
    </row>
    <row r="177" spans="4:12" ht="18" customHeight="1" x14ac:dyDescent="0.25">
      <c r="D177" s="2"/>
      <c r="E177" s="2"/>
      <c r="F177" s="2"/>
      <c r="G177" s="2"/>
      <c r="H177" s="2"/>
      <c r="I177" s="2"/>
      <c r="J177" s="2"/>
      <c r="K177" s="2"/>
      <c r="L177" s="2"/>
    </row>
    <row r="178" spans="4:12" ht="18" customHeight="1" x14ac:dyDescent="0.25">
      <c r="D178" s="2"/>
      <c r="E178" s="2"/>
      <c r="F178" s="2"/>
      <c r="G178" s="2"/>
      <c r="H178" s="2"/>
      <c r="I178" s="2"/>
      <c r="J178" s="2"/>
      <c r="K178" s="2"/>
      <c r="L178" s="2"/>
    </row>
    <row r="179" spans="4:12" ht="18" customHeight="1" x14ac:dyDescent="0.25">
      <c r="D179" s="2"/>
      <c r="E179" s="2"/>
      <c r="F179" s="2"/>
      <c r="G179" s="2"/>
      <c r="H179" s="2"/>
      <c r="I179" s="2"/>
      <c r="J179" s="2"/>
      <c r="K179" s="2"/>
      <c r="L179" s="2"/>
    </row>
    <row r="180" spans="4:12" ht="18" customHeight="1" x14ac:dyDescent="0.25">
      <c r="D180" s="2"/>
      <c r="E180" s="2"/>
      <c r="F180" s="2"/>
      <c r="G180" s="2"/>
      <c r="H180" s="2"/>
      <c r="I180" s="2"/>
      <c r="J180" s="2"/>
      <c r="K180" s="2"/>
      <c r="L180" s="2"/>
    </row>
    <row r="181" spans="4:12" ht="18" customHeight="1" x14ac:dyDescent="0.25">
      <c r="D181" s="2"/>
      <c r="E181" s="2"/>
      <c r="F181" s="2"/>
      <c r="G181" s="2"/>
      <c r="H181" s="2"/>
      <c r="I181" s="2"/>
      <c r="J181" s="2"/>
      <c r="K181" s="2"/>
      <c r="L181" s="2"/>
    </row>
    <row r="182" spans="4:12" ht="18" customHeight="1" x14ac:dyDescent="0.25">
      <c r="D182" s="2"/>
      <c r="E182" s="2"/>
      <c r="F182" s="2"/>
      <c r="G182" s="2"/>
      <c r="H182" s="2"/>
      <c r="I182" s="2"/>
      <c r="J182" s="2"/>
      <c r="K182" s="2"/>
      <c r="L182" s="2"/>
    </row>
    <row r="183" spans="4:12" ht="18" customHeight="1" x14ac:dyDescent="0.25">
      <c r="D183" s="2"/>
      <c r="E183" s="2"/>
      <c r="F183" s="2"/>
      <c r="G183" s="2"/>
      <c r="H183" s="2"/>
      <c r="I183" s="2"/>
      <c r="J183" s="2"/>
      <c r="K183" s="2"/>
      <c r="L183" s="2"/>
    </row>
    <row r="184" spans="4:12" ht="18" customHeight="1" x14ac:dyDescent="0.25">
      <c r="D184" s="2"/>
      <c r="E184" s="2"/>
      <c r="F184" s="2"/>
      <c r="G184" s="2"/>
      <c r="H184" s="2"/>
      <c r="I184" s="2"/>
      <c r="J184" s="2"/>
      <c r="K184" s="2"/>
      <c r="L184" s="2"/>
    </row>
    <row r="185" spans="4:12" ht="18" customHeight="1" x14ac:dyDescent="0.25">
      <c r="D185" s="2"/>
      <c r="E185" s="2"/>
      <c r="F185" s="2"/>
      <c r="G185" s="2"/>
      <c r="H185" s="2"/>
      <c r="I185" s="2"/>
      <c r="J185" s="2"/>
      <c r="K185" s="2"/>
      <c r="L185" s="2"/>
    </row>
    <row r="186" spans="4:12" ht="18" customHeight="1" x14ac:dyDescent="0.25">
      <c r="D186" s="2"/>
      <c r="E186" s="2"/>
      <c r="F186" s="2"/>
      <c r="G186" s="2"/>
      <c r="H186" s="2"/>
      <c r="I186" s="2"/>
      <c r="J186" s="2"/>
      <c r="K186" s="2"/>
      <c r="L186" s="2"/>
    </row>
    <row r="187" spans="4:12" ht="18" customHeight="1" x14ac:dyDescent="0.25">
      <c r="D187" s="2"/>
      <c r="E187" s="2"/>
      <c r="F187" s="2"/>
      <c r="G187" s="2"/>
      <c r="H187" s="2"/>
      <c r="I187" s="2"/>
      <c r="J187" s="2"/>
      <c r="K187" s="2"/>
      <c r="L187" s="2"/>
    </row>
    <row r="188" spans="4:12" ht="18" customHeight="1" x14ac:dyDescent="0.25">
      <c r="D188" s="2"/>
      <c r="E188" s="2"/>
      <c r="F188" s="2"/>
      <c r="G188" s="2"/>
      <c r="H188" s="2"/>
      <c r="I188" s="2"/>
      <c r="J188" s="2"/>
      <c r="K188" s="2"/>
      <c r="L188" s="2"/>
    </row>
    <row r="189" spans="4:12" ht="18" customHeight="1" x14ac:dyDescent="0.25">
      <c r="D189" s="2"/>
      <c r="E189" s="2"/>
      <c r="F189" s="2"/>
      <c r="G189" s="2"/>
      <c r="H189" s="2"/>
      <c r="I189" s="2"/>
      <c r="J189" s="2"/>
      <c r="K189" s="2"/>
      <c r="L189" s="2"/>
    </row>
    <row r="190" spans="4:12" ht="18" customHeight="1" x14ac:dyDescent="0.25">
      <c r="D190" s="2"/>
      <c r="E190" s="2"/>
      <c r="F190" s="2"/>
      <c r="G190" s="2"/>
      <c r="H190" s="2"/>
      <c r="I190" s="2"/>
      <c r="J190" s="2"/>
      <c r="K190" s="2"/>
      <c r="L190" s="2"/>
    </row>
    <row r="191" spans="4:12" ht="18" customHeight="1" x14ac:dyDescent="0.25">
      <c r="D191" s="2"/>
      <c r="E191" s="2"/>
      <c r="F191" s="2"/>
      <c r="G191" s="2"/>
      <c r="H191" s="2"/>
      <c r="I191" s="2"/>
      <c r="J191" s="2"/>
      <c r="K191" s="2"/>
      <c r="L191" s="2"/>
    </row>
    <row r="192" spans="4:12" ht="18" customHeight="1" x14ac:dyDescent="0.25">
      <c r="D192" s="2"/>
      <c r="E192" s="2"/>
      <c r="F192" s="2"/>
      <c r="G192" s="2"/>
      <c r="H192" s="2"/>
      <c r="I192" s="2"/>
      <c r="J192" s="2"/>
      <c r="K192" s="2"/>
      <c r="L192" s="2"/>
    </row>
    <row r="193" spans="4:12" ht="18" customHeight="1" x14ac:dyDescent="0.25">
      <c r="D193" s="2"/>
      <c r="E193" s="2"/>
      <c r="F193" s="2"/>
      <c r="G193" s="2"/>
      <c r="H193" s="2"/>
      <c r="I193" s="2"/>
      <c r="J193" s="2"/>
      <c r="K193" s="2"/>
      <c r="L193" s="2"/>
    </row>
    <row r="194" spans="4:12" ht="18" customHeight="1" x14ac:dyDescent="0.25">
      <c r="D194" s="2"/>
      <c r="E194" s="2"/>
      <c r="F194" s="2"/>
      <c r="G194" s="2"/>
      <c r="H194" s="2"/>
      <c r="I194" s="2"/>
      <c r="J194" s="2"/>
      <c r="K194" s="2"/>
      <c r="L194" s="2"/>
    </row>
    <row r="195" spans="4:12" ht="18" customHeight="1" x14ac:dyDescent="0.25">
      <c r="D195" s="2"/>
      <c r="E195" s="2"/>
      <c r="F195" s="2"/>
      <c r="G195" s="2"/>
      <c r="H195" s="2"/>
      <c r="I195" s="2"/>
      <c r="J195" s="2"/>
      <c r="K195" s="2"/>
      <c r="L195" s="2"/>
    </row>
    <row r="196" spans="4:12" ht="18" customHeight="1" x14ac:dyDescent="0.25">
      <c r="D196" s="2"/>
      <c r="E196" s="2"/>
      <c r="F196" s="2"/>
      <c r="G196" s="2"/>
      <c r="H196" s="2"/>
      <c r="I196" s="2"/>
      <c r="J196" s="2"/>
      <c r="K196" s="2"/>
      <c r="L196" s="2"/>
    </row>
    <row r="197" spans="4:12" ht="18" customHeight="1" x14ac:dyDescent="0.25">
      <c r="D197" s="2"/>
      <c r="E197" s="2"/>
      <c r="F197" s="2"/>
      <c r="G197" s="2"/>
      <c r="H197" s="2"/>
      <c r="I197" s="2"/>
      <c r="J197" s="2"/>
      <c r="K197" s="2"/>
      <c r="L197" s="2"/>
    </row>
    <row r="198" spans="4:12" ht="18" customHeight="1" x14ac:dyDescent="0.25">
      <c r="D198" s="2"/>
      <c r="E198" s="2"/>
      <c r="F198" s="2"/>
      <c r="G198" s="2"/>
      <c r="H198" s="2"/>
      <c r="I198" s="2"/>
      <c r="J198" s="2"/>
      <c r="K198" s="2"/>
      <c r="L198" s="2"/>
    </row>
    <row r="199" spans="4:12" ht="18" customHeight="1" x14ac:dyDescent="0.25">
      <c r="D199" s="2"/>
      <c r="E199" s="2"/>
      <c r="F199" s="2"/>
      <c r="G199" s="2"/>
      <c r="H199" s="2"/>
      <c r="I199" s="2"/>
      <c r="J199" s="2"/>
      <c r="K199" s="2"/>
      <c r="L199" s="2"/>
    </row>
    <row r="200" spans="4:12" ht="18" customHeight="1" x14ac:dyDescent="0.25">
      <c r="D200" s="2"/>
      <c r="E200" s="2"/>
      <c r="F200" s="2"/>
      <c r="G200" s="2"/>
      <c r="H200" s="2"/>
      <c r="I200" s="2"/>
      <c r="J200" s="2"/>
      <c r="K200" s="2"/>
      <c r="L200" s="2"/>
    </row>
    <row r="201" spans="4:12" ht="18" customHeight="1" x14ac:dyDescent="0.25">
      <c r="D201" s="2"/>
      <c r="E201" s="2"/>
      <c r="F201" s="2"/>
      <c r="G201" s="2"/>
      <c r="H201" s="2"/>
      <c r="I201" s="2"/>
      <c r="J201" s="2"/>
      <c r="K201" s="2"/>
      <c r="L201" s="2"/>
    </row>
    <row r="202" spans="4:12" ht="18" customHeight="1" x14ac:dyDescent="0.25">
      <c r="D202" s="2"/>
      <c r="E202" s="2"/>
      <c r="F202" s="2"/>
      <c r="G202" s="2"/>
      <c r="H202" s="2"/>
      <c r="I202" s="2"/>
      <c r="J202" s="2"/>
      <c r="K202" s="2"/>
      <c r="L202" s="2"/>
    </row>
    <row r="203" spans="4:12" ht="18" customHeight="1" x14ac:dyDescent="0.25">
      <c r="D203" s="2"/>
      <c r="E203" s="2"/>
      <c r="F203" s="2"/>
      <c r="G203" s="2"/>
      <c r="H203" s="2"/>
      <c r="I203" s="2"/>
      <c r="J203" s="2"/>
      <c r="K203" s="2"/>
      <c r="L203" s="2"/>
    </row>
    <row r="204" spans="4:12" ht="18" customHeight="1" x14ac:dyDescent="0.25">
      <c r="D204" s="2"/>
      <c r="E204" s="2"/>
      <c r="F204" s="2"/>
      <c r="G204" s="2"/>
      <c r="H204" s="2"/>
      <c r="I204" s="2"/>
      <c r="J204" s="2"/>
      <c r="K204" s="2"/>
      <c r="L204" s="2"/>
    </row>
    <row r="205" spans="4:12" ht="18" customHeight="1" x14ac:dyDescent="0.25">
      <c r="D205" s="2"/>
      <c r="E205" s="2"/>
      <c r="F205" s="2"/>
      <c r="G205" s="2"/>
      <c r="H205" s="2"/>
      <c r="I205" s="2"/>
      <c r="J205" s="2"/>
      <c r="K205" s="2"/>
      <c r="L205" s="2"/>
    </row>
    <row r="206" spans="4:12" ht="18" customHeight="1" x14ac:dyDescent="0.25">
      <c r="D206" s="2"/>
      <c r="E206" s="2"/>
      <c r="F206" s="2"/>
      <c r="G206" s="2"/>
      <c r="H206" s="2"/>
      <c r="I206" s="2"/>
      <c r="J206" s="2"/>
      <c r="K206" s="2"/>
      <c r="L206" s="2"/>
    </row>
    <row r="207" spans="4:12" ht="18" customHeight="1" x14ac:dyDescent="0.25">
      <c r="D207" s="2"/>
      <c r="E207" s="2"/>
      <c r="F207" s="2"/>
      <c r="G207" s="2"/>
      <c r="H207" s="2"/>
      <c r="I207" s="2"/>
      <c r="J207" s="2"/>
      <c r="K207" s="2"/>
      <c r="L207" s="2"/>
    </row>
    <row r="208" spans="4:12" ht="18" customHeight="1" x14ac:dyDescent="0.25">
      <c r="D208" s="2"/>
      <c r="E208" s="2"/>
      <c r="F208" s="2"/>
      <c r="G208" s="2"/>
      <c r="H208" s="2"/>
      <c r="I208" s="2"/>
      <c r="J208" s="2"/>
      <c r="K208" s="2"/>
      <c r="L208" s="2"/>
    </row>
    <row r="209" spans="4:12" ht="18" customHeight="1" x14ac:dyDescent="0.25">
      <c r="D209" s="2"/>
      <c r="E209" s="2"/>
      <c r="F209" s="2"/>
      <c r="G209" s="2"/>
      <c r="H209" s="2"/>
      <c r="I209" s="2"/>
      <c r="J209" s="2"/>
      <c r="K209" s="2"/>
      <c r="L209" s="2"/>
    </row>
    <row r="210" spans="4:12" ht="18" customHeight="1" x14ac:dyDescent="0.25">
      <c r="D210" s="2"/>
      <c r="E210" s="2"/>
      <c r="F210" s="2"/>
      <c r="G210" s="2"/>
      <c r="H210" s="2"/>
      <c r="I210" s="2"/>
      <c r="J210" s="2"/>
      <c r="K210" s="2"/>
      <c r="L210" s="2"/>
    </row>
    <row r="211" spans="4:12" ht="18" customHeight="1" x14ac:dyDescent="0.25">
      <c r="D211" s="2"/>
      <c r="E211" s="2"/>
      <c r="F211" s="2"/>
      <c r="G211" s="2"/>
      <c r="H211" s="2"/>
      <c r="I211" s="2"/>
      <c r="J211" s="2"/>
      <c r="K211" s="2"/>
      <c r="L211" s="2"/>
    </row>
    <row r="212" spans="4:12" ht="18" customHeight="1" x14ac:dyDescent="0.25">
      <c r="D212" s="2"/>
      <c r="E212" s="2"/>
      <c r="F212" s="2"/>
      <c r="G212" s="2"/>
      <c r="H212" s="2"/>
      <c r="I212" s="2"/>
      <c r="J212" s="2"/>
      <c r="K212" s="2"/>
      <c r="L212" s="2"/>
    </row>
    <row r="213" spans="4:12" ht="18" customHeight="1" x14ac:dyDescent="0.25">
      <c r="D213" s="2"/>
      <c r="E213" s="2"/>
      <c r="F213" s="2"/>
      <c r="G213" s="2"/>
      <c r="H213" s="2"/>
      <c r="I213" s="2"/>
      <c r="J213" s="2"/>
      <c r="K213" s="2"/>
      <c r="L213" s="2"/>
    </row>
    <row r="214" spans="4:12" ht="18" customHeight="1" x14ac:dyDescent="0.25">
      <c r="D214" s="2"/>
      <c r="E214" s="2"/>
      <c r="F214" s="2"/>
      <c r="G214" s="2"/>
      <c r="H214" s="2"/>
      <c r="I214" s="2"/>
      <c r="J214" s="2"/>
      <c r="K214" s="2"/>
      <c r="L214" s="2"/>
    </row>
    <row r="215" spans="4:12" ht="18" customHeight="1" x14ac:dyDescent="0.25">
      <c r="D215" s="2"/>
      <c r="E215" s="2"/>
      <c r="F215" s="2"/>
      <c r="G215" s="2"/>
      <c r="H215" s="2"/>
      <c r="I215" s="2"/>
      <c r="J215" s="2"/>
      <c r="K215" s="2"/>
      <c r="L215" s="2"/>
    </row>
    <row r="216" spans="4:12" ht="18" customHeight="1" x14ac:dyDescent="0.25">
      <c r="D216" s="2"/>
      <c r="E216" s="2"/>
      <c r="F216" s="2"/>
      <c r="G216" s="2"/>
      <c r="H216" s="2"/>
      <c r="I216" s="2"/>
      <c r="J216" s="2"/>
      <c r="K216" s="2"/>
      <c r="L216" s="2"/>
    </row>
    <row r="217" spans="4:12" ht="18" customHeight="1" x14ac:dyDescent="0.25">
      <c r="D217" s="2"/>
      <c r="E217" s="2"/>
      <c r="F217" s="2"/>
      <c r="G217" s="2"/>
      <c r="H217" s="2"/>
      <c r="I217" s="2"/>
      <c r="J217" s="2"/>
      <c r="K217" s="2"/>
      <c r="L217" s="2"/>
    </row>
    <row r="218" spans="4:12" ht="18" customHeight="1" x14ac:dyDescent="0.25">
      <c r="D218" s="2"/>
      <c r="E218" s="2"/>
      <c r="F218" s="2"/>
      <c r="G218" s="2"/>
      <c r="H218" s="2"/>
      <c r="I218" s="2"/>
      <c r="J218" s="2"/>
      <c r="K218" s="2"/>
      <c r="L218" s="2"/>
    </row>
    <row r="219" spans="4:12" ht="18" customHeight="1" x14ac:dyDescent="0.25">
      <c r="D219" s="2"/>
      <c r="E219" s="2"/>
      <c r="F219" s="2"/>
      <c r="G219" s="2"/>
      <c r="H219" s="2"/>
      <c r="I219" s="2"/>
      <c r="J219" s="2"/>
      <c r="K219" s="2"/>
      <c r="L219" s="2"/>
    </row>
    <row r="220" spans="4:12" ht="18" customHeight="1" x14ac:dyDescent="0.25">
      <c r="D220" s="2"/>
      <c r="E220" s="2"/>
      <c r="F220" s="2"/>
      <c r="G220" s="2"/>
      <c r="H220" s="2"/>
      <c r="I220" s="2"/>
      <c r="J220" s="2"/>
      <c r="K220" s="2"/>
      <c r="L220" s="2"/>
    </row>
    <row r="221" spans="4:12" ht="18" customHeight="1" x14ac:dyDescent="0.25">
      <c r="D221" s="2"/>
      <c r="E221" s="2"/>
      <c r="F221" s="2"/>
      <c r="G221" s="2"/>
      <c r="H221" s="2"/>
      <c r="I221" s="2"/>
      <c r="J221" s="2"/>
      <c r="K221" s="2"/>
      <c r="L221" s="2"/>
    </row>
    <row r="222" spans="4:12" ht="18" customHeight="1" x14ac:dyDescent="0.25">
      <c r="D222" s="2"/>
      <c r="E222" s="2"/>
      <c r="F222" s="2"/>
      <c r="G222" s="2"/>
      <c r="H222" s="2"/>
      <c r="I222" s="2"/>
      <c r="J222" s="2"/>
      <c r="K222" s="2"/>
      <c r="L222" s="2"/>
    </row>
    <row r="223" spans="4:12" ht="18" customHeight="1" x14ac:dyDescent="0.25">
      <c r="D223" s="2"/>
      <c r="E223" s="2"/>
      <c r="F223" s="2"/>
      <c r="G223" s="2"/>
      <c r="H223" s="2"/>
      <c r="I223" s="2"/>
      <c r="J223" s="2"/>
      <c r="K223" s="2"/>
      <c r="L223" s="2"/>
    </row>
    <row r="224" spans="4:12" ht="18" customHeight="1" x14ac:dyDescent="0.25">
      <c r="D224" s="2"/>
      <c r="E224" s="2"/>
      <c r="F224" s="2"/>
      <c r="G224" s="2"/>
      <c r="H224" s="2"/>
      <c r="I224" s="2"/>
      <c r="J224" s="2"/>
      <c r="K224" s="2"/>
      <c r="L224" s="2"/>
    </row>
    <row r="225" spans="4:12" ht="18" customHeight="1" x14ac:dyDescent="0.25">
      <c r="D225" s="2"/>
      <c r="E225" s="2"/>
      <c r="F225" s="2"/>
      <c r="G225" s="2"/>
      <c r="H225" s="2"/>
      <c r="I225" s="2"/>
      <c r="J225" s="2"/>
      <c r="K225" s="2"/>
      <c r="L225" s="2"/>
    </row>
    <row r="226" spans="4:12" ht="18" customHeight="1" x14ac:dyDescent="0.25">
      <c r="D226" s="2"/>
      <c r="E226" s="2"/>
      <c r="F226" s="2"/>
      <c r="G226" s="2"/>
      <c r="H226" s="2"/>
      <c r="I226" s="2"/>
      <c r="J226" s="2"/>
      <c r="K226" s="2"/>
      <c r="L226" s="2"/>
    </row>
    <row r="227" spans="4:12" ht="18" customHeight="1" x14ac:dyDescent="0.25">
      <c r="D227" s="2"/>
      <c r="E227" s="2"/>
      <c r="F227" s="2"/>
      <c r="G227" s="2"/>
      <c r="H227" s="2"/>
      <c r="I227" s="2"/>
      <c r="J227" s="2"/>
      <c r="K227" s="2"/>
      <c r="L227" s="2"/>
    </row>
    <row r="228" spans="4:12" ht="18" customHeight="1" x14ac:dyDescent="0.25">
      <c r="D228" s="2"/>
      <c r="E228" s="2"/>
      <c r="F228" s="2"/>
      <c r="G228" s="2"/>
      <c r="H228" s="2"/>
      <c r="I228" s="2"/>
      <c r="J228" s="2"/>
      <c r="K228" s="2"/>
      <c r="L228" s="2"/>
    </row>
    <row r="229" spans="4:12" ht="18" customHeight="1" x14ac:dyDescent="0.25">
      <c r="D229" s="2"/>
      <c r="E229" s="2"/>
      <c r="F229" s="2"/>
      <c r="G229" s="2"/>
      <c r="H229" s="2"/>
      <c r="I229" s="2"/>
      <c r="J229" s="2"/>
      <c r="K229" s="2"/>
      <c r="L229" s="2"/>
    </row>
    <row r="230" spans="4:12" ht="18" customHeight="1" x14ac:dyDescent="0.25">
      <c r="D230" s="2"/>
      <c r="E230" s="2"/>
      <c r="F230" s="2"/>
      <c r="G230" s="2"/>
      <c r="H230" s="2"/>
      <c r="I230" s="2"/>
      <c r="J230" s="2"/>
      <c r="K230" s="2"/>
      <c r="L230" s="2"/>
    </row>
    <row r="231" spans="4:12" ht="18" customHeight="1" x14ac:dyDescent="0.25">
      <c r="D231" s="2"/>
      <c r="E231" s="2"/>
      <c r="F231" s="2"/>
      <c r="G231" s="2"/>
      <c r="H231" s="2"/>
      <c r="I231" s="2"/>
      <c r="J231" s="2"/>
      <c r="K231" s="2"/>
      <c r="L231" s="2"/>
    </row>
    <row r="232" spans="4:12" ht="18" customHeight="1" x14ac:dyDescent="0.25">
      <c r="D232" s="2"/>
      <c r="E232" s="2"/>
      <c r="F232" s="2"/>
      <c r="G232" s="2"/>
      <c r="H232" s="2"/>
      <c r="I232" s="2"/>
      <c r="J232" s="2"/>
      <c r="K232" s="2"/>
      <c r="L232" s="2"/>
    </row>
    <row r="233" spans="4:12" ht="18" customHeight="1" x14ac:dyDescent="0.25">
      <c r="D233" s="2"/>
      <c r="E233" s="2"/>
      <c r="F233" s="2"/>
      <c r="G233" s="2"/>
      <c r="H233" s="2"/>
      <c r="I233" s="2"/>
      <c r="J233" s="2"/>
      <c r="K233" s="2"/>
      <c r="L233" s="2"/>
    </row>
    <row r="234" spans="4:12" ht="18" customHeight="1" x14ac:dyDescent="0.25">
      <c r="D234" s="2"/>
      <c r="E234" s="2"/>
      <c r="F234" s="2"/>
      <c r="G234" s="2"/>
      <c r="H234" s="2"/>
      <c r="I234" s="2"/>
      <c r="J234" s="2"/>
      <c r="K234" s="2"/>
      <c r="L234" s="2"/>
    </row>
    <row r="235" spans="4:12" ht="18" customHeight="1" x14ac:dyDescent="0.25">
      <c r="D235" s="2"/>
      <c r="E235" s="2"/>
      <c r="F235" s="2"/>
      <c r="G235" s="2"/>
      <c r="H235" s="2"/>
      <c r="I235" s="2"/>
      <c r="J235" s="2"/>
      <c r="K235" s="2"/>
      <c r="L235" s="2"/>
    </row>
    <row r="236" spans="4:12" ht="18" customHeight="1" x14ac:dyDescent="0.25">
      <c r="D236" s="2"/>
      <c r="E236" s="2"/>
      <c r="F236" s="2"/>
      <c r="G236" s="2"/>
      <c r="H236" s="2"/>
      <c r="I236" s="2"/>
      <c r="J236" s="2"/>
      <c r="K236" s="2"/>
      <c r="L236" s="2"/>
    </row>
    <row r="237" spans="4:12" ht="18" customHeight="1" x14ac:dyDescent="0.25">
      <c r="D237" s="2"/>
      <c r="E237" s="2"/>
      <c r="F237" s="2"/>
      <c r="G237" s="2"/>
      <c r="H237" s="2"/>
      <c r="I237" s="2"/>
      <c r="J237" s="2"/>
      <c r="K237" s="2"/>
      <c r="L237" s="2"/>
    </row>
    <row r="238" spans="4:12" ht="18" customHeight="1" x14ac:dyDescent="0.25">
      <c r="D238" s="2"/>
      <c r="E238" s="2"/>
      <c r="F238" s="2"/>
      <c r="G238" s="2"/>
      <c r="H238" s="2"/>
      <c r="I238" s="2"/>
      <c r="J238" s="2"/>
      <c r="K238" s="2"/>
      <c r="L238" s="2"/>
    </row>
    <row r="239" spans="4:12" ht="18" customHeight="1" x14ac:dyDescent="0.25">
      <c r="D239" s="2"/>
      <c r="E239" s="2"/>
      <c r="F239" s="2"/>
      <c r="G239" s="2"/>
      <c r="H239" s="2"/>
      <c r="I239" s="2"/>
      <c r="J239" s="2"/>
      <c r="K239" s="2"/>
      <c r="L239" s="2"/>
    </row>
    <row r="240" spans="4:12" ht="18" customHeight="1" x14ac:dyDescent="0.25">
      <c r="D240" s="2"/>
      <c r="E240" s="2"/>
      <c r="F240" s="2"/>
      <c r="G240" s="2"/>
      <c r="H240" s="2"/>
      <c r="I240" s="2"/>
      <c r="J240" s="2"/>
      <c r="K240" s="2"/>
      <c r="L240" s="2"/>
    </row>
    <row r="241" spans="4:12" ht="18" customHeight="1" x14ac:dyDescent="0.25">
      <c r="D241" s="2"/>
      <c r="E241" s="2"/>
      <c r="F241" s="2"/>
      <c r="G241" s="2"/>
      <c r="H241" s="2"/>
      <c r="I241" s="2"/>
      <c r="J241" s="2"/>
      <c r="K241" s="2"/>
      <c r="L241" s="2"/>
    </row>
    <row r="242" spans="4:12" ht="18" customHeight="1" x14ac:dyDescent="0.25">
      <c r="D242" s="2"/>
      <c r="E242" s="2"/>
      <c r="F242" s="2"/>
      <c r="G242" s="2"/>
      <c r="H242" s="2"/>
      <c r="I242" s="2"/>
      <c r="J242" s="2"/>
      <c r="K242" s="2"/>
      <c r="L242" s="2"/>
    </row>
    <row r="243" spans="4:12" ht="18" customHeight="1" x14ac:dyDescent="0.25">
      <c r="D243" s="2"/>
      <c r="E243" s="2"/>
      <c r="F243" s="2"/>
      <c r="G243" s="2"/>
      <c r="H243" s="2"/>
      <c r="I243" s="2"/>
      <c r="J243" s="2"/>
      <c r="K243" s="2"/>
      <c r="L243" s="2"/>
    </row>
    <row r="244" spans="4:12" ht="18" customHeight="1" x14ac:dyDescent="0.25">
      <c r="D244" s="2"/>
      <c r="E244" s="2"/>
      <c r="F244" s="2"/>
      <c r="G244" s="2"/>
      <c r="H244" s="2"/>
      <c r="I244" s="2"/>
      <c r="J244" s="2"/>
      <c r="K244" s="2"/>
      <c r="L244" s="2"/>
    </row>
    <row r="245" spans="4:12" ht="18" customHeight="1" x14ac:dyDescent="0.25">
      <c r="D245" s="2"/>
      <c r="E245" s="2"/>
      <c r="F245" s="2"/>
      <c r="G245" s="2"/>
      <c r="H245" s="2"/>
      <c r="I245" s="2"/>
      <c r="J245" s="2"/>
      <c r="K245" s="2"/>
      <c r="L245" s="2"/>
    </row>
    <row r="246" spans="4:12" ht="18" customHeight="1" x14ac:dyDescent="0.25">
      <c r="D246" s="2"/>
      <c r="E246" s="2"/>
      <c r="F246" s="2"/>
      <c r="G246" s="2"/>
      <c r="H246" s="2"/>
      <c r="I246" s="2"/>
      <c r="J246" s="2"/>
      <c r="K246" s="2"/>
      <c r="L246" s="2"/>
    </row>
    <row r="247" spans="4:12" ht="18" customHeight="1" x14ac:dyDescent="0.25">
      <c r="D247" s="2"/>
      <c r="E247" s="2"/>
      <c r="F247" s="2"/>
      <c r="G247" s="2"/>
      <c r="H247" s="2"/>
      <c r="I247" s="2"/>
      <c r="J247" s="2"/>
      <c r="K247" s="2"/>
      <c r="L247" s="2"/>
    </row>
    <row r="248" spans="4:12" ht="18" customHeight="1" x14ac:dyDescent="0.25">
      <c r="D248" s="2"/>
      <c r="E248" s="2"/>
      <c r="F248" s="2"/>
      <c r="G248" s="2"/>
      <c r="H248" s="2"/>
      <c r="I248" s="2"/>
      <c r="J248" s="2"/>
      <c r="K248" s="2"/>
      <c r="L248" s="2"/>
    </row>
    <row r="249" spans="4:12" ht="18" customHeight="1" x14ac:dyDescent="0.25">
      <c r="D249" s="2"/>
      <c r="E249" s="2"/>
      <c r="F249" s="2"/>
      <c r="G249" s="2"/>
      <c r="H249" s="2"/>
      <c r="I249" s="2"/>
      <c r="J249" s="2"/>
      <c r="K249" s="2"/>
      <c r="L249" s="2"/>
    </row>
    <row r="250" spans="4:12" ht="18" customHeight="1" x14ac:dyDescent="0.25">
      <c r="D250" s="2"/>
      <c r="E250" s="2"/>
      <c r="F250" s="2"/>
      <c r="G250" s="2"/>
      <c r="H250" s="2"/>
      <c r="I250" s="2"/>
      <c r="J250" s="2"/>
      <c r="K250" s="2"/>
      <c r="L250" s="2"/>
    </row>
    <row r="251" spans="4:12" ht="18" customHeight="1" x14ac:dyDescent="0.25">
      <c r="D251" s="2"/>
      <c r="E251" s="2"/>
      <c r="F251" s="2"/>
      <c r="G251" s="2"/>
      <c r="H251" s="2"/>
      <c r="I251" s="2"/>
      <c r="J251" s="2"/>
      <c r="K251" s="2"/>
      <c r="L251" s="2"/>
    </row>
    <row r="252" spans="4:12" ht="18" customHeight="1" x14ac:dyDescent="0.25">
      <c r="D252" s="2"/>
      <c r="E252" s="2"/>
      <c r="F252" s="2"/>
      <c r="G252" s="2"/>
      <c r="H252" s="2"/>
      <c r="I252" s="2"/>
      <c r="J252" s="2"/>
      <c r="K252" s="2"/>
      <c r="L252" s="2"/>
    </row>
    <row r="253" spans="4:12" ht="18" customHeight="1" x14ac:dyDescent="0.25">
      <c r="D253" s="2"/>
      <c r="E253" s="2"/>
      <c r="F253" s="2"/>
      <c r="G253" s="2"/>
      <c r="H253" s="2"/>
      <c r="I253" s="2"/>
      <c r="J253" s="2"/>
      <c r="K253" s="2"/>
      <c r="L253" s="2"/>
    </row>
    <row r="254" spans="4:12" ht="18" customHeight="1" x14ac:dyDescent="0.25">
      <c r="D254" s="2"/>
      <c r="E254" s="2"/>
      <c r="F254" s="2"/>
      <c r="G254" s="2"/>
      <c r="H254" s="2"/>
      <c r="I254" s="2"/>
      <c r="J254" s="2"/>
      <c r="K254" s="2"/>
      <c r="L254" s="2"/>
    </row>
    <row r="255" spans="4:12" ht="18" customHeight="1" x14ac:dyDescent="0.25">
      <c r="D255" s="2"/>
      <c r="E255" s="2"/>
      <c r="F255" s="2"/>
      <c r="G255" s="2"/>
      <c r="H255" s="2"/>
      <c r="I255" s="2"/>
      <c r="J255" s="2"/>
      <c r="K255" s="2"/>
      <c r="L255" s="2"/>
    </row>
    <row r="256" spans="4:12" ht="18" customHeight="1" x14ac:dyDescent="0.25">
      <c r="D256" s="2"/>
      <c r="E256" s="2"/>
      <c r="F256" s="2"/>
      <c r="G256" s="2"/>
      <c r="H256" s="2"/>
      <c r="I256" s="2"/>
      <c r="J256" s="2"/>
      <c r="K256" s="2"/>
      <c r="L256" s="2"/>
    </row>
    <row r="257" spans="4:12" ht="18" customHeight="1" x14ac:dyDescent="0.25">
      <c r="D257" s="2"/>
      <c r="E257" s="2"/>
      <c r="F257" s="2"/>
      <c r="G257" s="2"/>
      <c r="H257" s="2"/>
      <c r="I257" s="2"/>
      <c r="J257" s="2"/>
      <c r="K257" s="2"/>
      <c r="L257" s="2"/>
    </row>
    <row r="258" spans="4:12" ht="18" customHeight="1" x14ac:dyDescent="0.25">
      <c r="D258" s="2"/>
      <c r="E258" s="2"/>
      <c r="F258" s="2"/>
      <c r="G258" s="2"/>
      <c r="H258" s="2"/>
      <c r="I258" s="2"/>
      <c r="J258" s="2"/>
      <c r="K258" s="2"/>
      <c r="L258" s="2"/>
    </row>
    <row r="259" spans="4:12" ht="18" customHeight="1" x14ac:dyDescent="0.25">
      <c r="D259" s="2"/>
      <c r="E259" s="2"/>
      <c r="F259" s="2"/>
      <c r="G259" s="2"/>
      <c r="H259" s="2"/>
      <c r="I259" s="2"/>
      <c r="J259" s="2"/>
      <c r="K259" s="2"/>
      <c r="L259" s="2"/>
    </row>
    <row r="260" spans="4:12" ht="18" customHeight="1" x14ac:dyDescent="0.25">
      <c r="D260" s="2"/>
      <c r="E260" s="2"/>
      <c r="F260" s="2"/>
      <c r="G260" s="2"/>
      <c r="H260" s="2"/>
      <c r="I260" s="2"/>
      <c r="J260" s="2"/>
      <c r="K260" s="2"/>
      <c r="L260" s="2"/>
    </row>
    <row r="261" spans="4:12" ht="18" customHeight="1" x14ac:dyDescent="0.25">
      <c r="D261" s="2"/>
      <c r="E261" s="2"/>
      <c r="F261" s="2"/>
      <c r="G261" s="2"/>
      <c r="H261" s="2"/>
      <c r="I261" s="2"/>
      <c r="J261" s="2"/>
      <c r="K261" s="2"/>
      <c r="L261" s="2"/>
    </row>
    <row r="262" spans="4:12" ht="18" customHeight="1" x14ac:dyDescent="0.25">
      <c r="D262" s="2"/>
      <c r="E262" s="2"/>
      <c r="F262" s="2"/>
      <c r="G262" s="2"/>
      <c r="H262" s="2"/>
      <c r="I262" s="2"/>
      <c r="J262" s="2"/>
      <c r="K262" s="2"/>
      <c r="L262" s="2"/>
    </row>
    <row r="263" spans="4:12" ht="18" customHeight="1" x14ac:dyDescent="0.25">
      <c r="D263" s="2"/>
      <c r="E263" s="2"/>
      <c r="F263" s="2"/>
      <c r="G263" s="2"/>
      <c r="H263" s="2"/>
      <c r="I263" s="2"/>
      <c r="J263" s="2"/>
      <c r="K263" s="2"/>
      <c r="L263" s="2"/>
    </row>
    <row r="264" spans="4:12" ht="18" customHeight="1" x14ac:dyDescent="0.25">
      <c r="D264" s="2"/>
      <c r="E264" s="2"/>
      <c r="F264" s="2"/>
      <c r="G264" s="2"/>
      <c r="H264" s="2"/>
      <c r="I264" s="2"/>
      <c r="J264" s="2"/>
      <c r="K264" s="2"/>
      <c r="L264" s="2"/>
    </row>
    <row r="265" spans="4:12" ht="18" customHeight="1" x14ac:dyDescent="0.25">
      <c r="D265" s="2"/>
      <c r="E265" s="2"/>
      <c r="F265" s="2"/>
      <c r="G265" s="2"/>
      <c r="H265" s="2"/>
      <c r="I265" s="2"/>
      <c r="J265" s="2"/>
      <c r="K265" s="2"/>
      <c r="L265" s="2"/>
    </row>
    <row r="266" spans="4:12" ht="18" customHeight="1" x14ac:dyDescent="0.25">
      <c r="D266" s="2"/>
      <c r="E266" s="2"/>
      <c r="F266" s="2"/>
      <c r="G266" s="2"/>
      <c r="H266" s="2"/>
      <c r="I266" s="2"/>
      <c r="J266" s="2"/>
      <c r="K266" s="2"/>
      <c r="L266" s="2"/>
    </row>
    <row r="267" spans="4:12" ht="18" customHeight="1" x14ac:dyDescent="0.25">
      <c r="D267" s="2"/>
      <c r="E267" s="2"/>
      <c r="F267" s="2"/>
      <c r="G267" s="2"/>
      <c r="H267" s="2"/>
      <c r="I267" s="2"/>
      <c r="J267" s="2"/>
      <c r="K267" s="2"/>
      <c r="L267" s="2"/>
    </row>
    <row r="268" spans="4:12" ht="18" customHeight="1" x14ac:dyDescent="0.25">
      <c r="D268" s="2"/>
      <c r="E268" s="2"/>
      <c r="F268" s="2"/>
      <c r="G268" s="2"/>
      <c r="H268" s="2"/>
      <c r="I268" s="2"/>
      <c r="J268" s="2"/>
      <c r="K268" s="2"/>
      <c r="L268" s="2"/>
    </row>
    <row r="269" spans="4:12" ht="18" customHeight="1" x14ac:dyDescent="0.25">
      <c r="D269" s="2"/>
      <c r="E269" s="2"/>
      <c r="F269" s="2"/>
      <c r="G269" s="2"/>
      <c r="H269" s="2"/>
      <c r="I269" s="2"/>
      <c r="J269" s="2"/>
      <c r="K269" s="2"/>
      <c r="L269" s="2"/>
    </row>
    <row r="270" spans="4:12" ht="18" customHeight="1" x14ac:dyDescent="0.25">
      <c r="D270" s="2"/>
      <c r="E270" s="2"/>
      <c r="F270" s="2"/>
      <c r="G270" s="2"/>
      <c r="H270" s="2"/>
      <c r="I270" s="2"/>
      <c r="J270" s="2"/>
      <c r="K270" s="2"/>
      <c r="L270" s="2"/>
    </row>
    <row r="271" spans="4:12" ht="18" customHeight="1" x14ac:dyDescent="0.25">
      <c r="D271" s="2"/>
      <c r="E271" s="2"/>
      <c r="F271" s="2"/>
      <c r="G271" s="2"/>
      <c r="H271" s="2"/>
      <c r="I271" s="2"/>
      <c r="J271" s="2"/>
      <c r="K271" s="2"/>
      <c r="L271" s="2"/>
    </row>
    <row r="272" spans="4:12" ht="18" customHeight="1" x14ac:dyDescent="0.25">
      <c r="D272" s="2"/>
      <c r="E272" s="2"/>
      <c r="F272" s="2"/>
      <c r="G272" s="2"/>
      <c r="H272" s="2"/>
      <c r="I272" s="2"/>
      <c r="J272" s="2"/>
      <c r="K272" s="2"/>
      <c r="L272" s="2"/>
    </row>
    <row r="273" spans="4:12" ht="18" customHeight="1" x14ac:dyDescent="0.25">
      <c r="D273" s="2"/>
      <c r="E273" s="2"/>
      <c r="F273" s="2"/>
      <c r="G273" s="2"/>
      <c r="H273" s="2"/>
      <c r="I273" s="2"/>
      <c r="J273" s="2"/>
      <c r="K273" s="2"/>
      <c r="L273" s="2"/>
    </row>
    <row r="274" spans="4:12" ht="18" customHeight="1" x14ac:dyDescent="0.25">
      <c r="D274" s="2"/>
      <c r="E274" s="2"/>
      <c r="F274" s="2"/>
      <c r="G274" s="2"/>
      <c r="H274" s="2"/>
      <c r="I274" s="2"/>
      <c r="J274" s="2"/>
      <c r="K274" s="2"/>
      <c r="L274" s="2"/>
    </row>
    <row r="275" spans="4:12" ht="18" customHeight="1" x14ac:dyDescent="0.25">
      <c r="D275" s="2"/>
      <c r="E275" s="2"/>
      <c r="F275" s="2"/>
      <c r="G275" s="2"/>
      <c r="H275" s="2"/>
      <c r="I275" s="2"/>
      <c r="J275" s="2"/>
      <c r="K275" s="2"/>
      <c r="L275" s="2"/>
    </row>
    <row r="276" spans="4:12" ht="18" customHeight="1" x14ac:dyDescent="0.25">
      <c r="D276" s="2"/>
      <c r="E276" s="2"/>
      <c r="F276" s="2"/>
      <c r="G276" s="2"/>
      <c r="H276" s="2"/>
      <c r="I276" s="2"/>
      <c r="J276" s="2"/>
      <c r="K276" s="2"/>
      <c r="L276" s="2"/>
    </row>
    <row r="277" spans="4:12" ht="18" customHeight="1" x14ac:dyDescent="0.25">
      <c r="D277" s="2"/>
      <c r="E277" s="2"/>
      <c r="F277" s="2"/>
      <c r="G277" s="2"/>
      <c r="H277" s="2"/>
      <c r="I277" s="2"/>
      <c r="J277" s="2"/>
      <c r="K277" s="2"/>
      <c r="L277" s="2"/>
    </row>
    <row r="278" spans="4:12" ht="18" customHeight="1" x14ac:dyDescent="0.25">
      <c r="D278" s="2"/>
      <c r="E278" s="2"/>
      <c r="F278" s="2"/>
      <c r="G278" s="2"/>
      <c r="H278" s="2"/>
      <c r="I278" s="2"/>
      <c r="J278" s="2"/>
      <c r="K278" s="2"/>
      <c r="L278" s="2"/>
    </row>
    <row r="279" spans="4:12" ht="18" customHeight="1" x14ac:dyDescent="0.25">
      <c r="D279" s="2"/>
      <c r="E279" s="2"/>
      <c r="F279" s="2"/>
      <c r="G279" s="2"/>
      <c r="H279" s="2"/>
      <c r="I279" s="2"/>
      <c r="J279" s="2"/>
      <c r="K279" s="2"/>
      <c r="L279" s="2"/>
    </row>
    <row r="280" spans="4:12" ht="18" customHeight="1" x14ac:dyDescent="0.25">
      <c r="D280" s="2"/>
      <c r="E280" s="2"/>
      <c r="F280" s="2"/>
      <c r="G280" s="2"/>
      <c r="H280" s="2"/>
      <c r="I280" s="2"/>
      <c r="J280" s="2"/>
      <c r="K280" s="2"/>
      <c r="L280" s="2"/>
    </row>
    <row r="281" spans="4:12" ht="18" customHeight="1" x14ac:dyDescent="0.25">
      <c r="D281" s="2"/>
      <c r="E281" s="2"/>
      <c r="F281" s="2"/>
      <c r="G281" s="2"/>
      <c r="H281" s="2"/>
      <c r="I281" s="2"/>
      <c r="J281" s="2"/>
      <c r="K281" s="2"/>
      <c r="L281" s="2"/>
    </row>
    <row r="282" spans="4:12" ht="18" customHeight="1" x14ac:dyDescent="0.25">
      <c r="D282" s="2"/>
      <c r="E282" s="2"/>
      <c r="F282" s="2"/>
      <c r="G282" s="2"/>
      <c r="H282" s="2"/>
      <c r="I282" s="2"/>
      <c r="J282" s="2"/>
      <c r="K282" s="2"/>
      <c r="L282" s="2"/>
    </row>
    <row r="283" spans="4:12" ht="18" customHeight="1" x14ac:dyDescent="0.25">
      <c r="D283" s="2"/>
      <c r="E283" s="2"/>
      <c r="F283" s="2"/>
      <c r="G283" s="2"/>
      <c r="H283" s="2"/>
      <c r="I283" s="2"/>
      <c r="J283" s="2"/>
      <c r="K283" s="2"/>
      <c r="L283" s="2"/>
    </row>
    <row r="284" spans="4:12" ht="18" customHeight="1" x14ac:dyDescent="0.25">
      <c r="D284" s="2"/>
      <c r="E284" s="2"/>
      <c r="F284" s="2"/>
      <c r="G284" s="2"/>
      <c r="H284" s="2"/>
      <c r="I284" s="2"/>
      <c r="J284" s="2"/>
      <c r="K284" s="2"/>
      <c r="L284" s="2"/>
    </row>
    <row r="285" spans="4:12" ht="18" customHeight="1" x14ac:dyDescent="0.25">
      <c r="D285" s="2"/>
      <c r="E285" s="2"/>
      <c r="F285" s="2"/>
      <c r="G285" s="2"/>
      <c r="H285" s="2"/>
      <c r="I285" s="2"/>
      <c r="J285" s="2"/>
      <c r="K285" s="2"/>
      <c r="L285" s="2"/>
    </row>
    <row r="286" spans="4:12" ht="18" customHeight="1" x14ac:dyDescent="0.25">
      <c r="D286" s="2"/>
      <c r="E286" s="2"/>
      <c r="F286" s="2"/>
      <c r="G286" s="2"/>
      <c r="H286" s="2"/>
      <c r="I286" s="2"/>
      <c r="J286" s="2"/>
      <c r="K286" s="2"/>
      <c r="L286" s="2"/>
    </row>
    <row r="287" spans="4:12" ht="18" customHeight="1" x14ac:dyDescent="0.25">
      <c r="D287" s="2"/>
      <c r="E287" s="2"/>
      <c r="F287" s="2"/>
      <c r="G287" s="2"/>
      <c r="H287" s="2"/>
      <c r="I287" s="2"/>
      <c r="J287" s="2"/>
      <c r="K287" s="2"/>
      <c r="L287" s="2"/>
    </row>
    <row r="288" spans="4:12" ht="18" customHeight="1" x14ac:dyDescent="0.25">
      <c r="D288" s="2"/>
      <c r="E288" s="2"/>
      <c r="F288" s="2"/>
      <c r="G288" s="2"/>
      <c r="H288" s="2"/>
      <c r="I288" s="2"/>
      <c r="J288" s="2"/>
      <c r="K288" s="2"/>
      <c r="L288" s="2"/>
    </row>
    <row r="289" spans="4:12" ht="18" customHeight="1" x14ac:dyDescent="0.25">
      <c r="D289" s="2"/>
      <c r="E289" s="2"/>
      <c r="F289" s="2"/>
      <c r="G289" s="2"/>
      <c r="H289" s="2"/>
      <c r="I289" s="2"/>
      <c r="J289" s="2"/>
      <c r="K289" s="2"/>
      <c r="L289" s="2"/>
    </row>
    <row r="290" spans="4:12" ht="18" customHeight="1" x14ac:dyDescent="0.25">
      <c r="D290" s="2"/>
      <c r="E290" s="2"/>
      <c r="F290" s="2"/>
      <c r="G290" s="2"/>
      <c r="H290" s="2"/>
      <c r="I290" s="2"/>
      <c r="J290" s="2"/>
      <c r="K290" s="2"/>
      <c r="L290" s="2"/>
    </row>
    <row r="291" spans="4:12" ht="18" customHeight="1" x14ac:dyDescent="0.25">
      <c r="D291" s="2"/>
      <c r="E291" s="2"/>
      <c r="F291" s="2"/>
      <c r="G291" s="2"/>
      <c r="H291" s="2"/>
      <c r="I291" s="2"/>
      <c r="J291" s="2"/>
      <c r="K291" s="2"/>
      <c r="L291" s="2"/>
    </row>
    <row r="292" spans="4:12" ht="18" customHeight="1" x14ac:dyDescent="0.25">
      <c r="D292" s="2"/>
      <c r="E292" s="2"/>
      <c r="F292" s="2"/>
      <c r="G292" s="2"/>
      <c r="H292" s="2"/>
      <c r="I292" s="2"/>
      <c r="J292" s="2"/>
      <c r="K292" s="2"/>
      <c r="L292" s="2"/>
    </row>
    <row r="293" spans="4:12" ht="18" customHeight="1" x14ac:dyDescent="0.25">
      <c r="D293" s="2"/>
      <c r="E293" s="2"/>
      <c r="F293" s="2"/>
      <c r="G293" s="2"/>
      <c r="H293" s="2"/>
      <c r="I293" s="2"/>
      <c r="J293" s="2"/>
      <c r="K293" s="2"/>
      <c r="L293" s="2"/>
    </row>
    <row r="294" spans="4:12" ht="18" customHeight="1" x14ac:dyDescent="0.25">
      <c r="D294" s="2"/>
      <c r="E294" s="2"/>
      <c r="F294" s="2"/>
      <c r="G294" s="2"/>
      <c r="H294" s="2"/>
      <c r="I294" s="2"/>
      <c r="J294" s="2"/>
      <c r="K294" s="2"/>
      <c r="L294" s="2"/>
    </row>
    <row r="295" spans="4:12" ht="18" customHeight="1" x14ac:dyDescent="0.25">
      <c r="D295" s="2"/>
      <c r="E295" s="2"/>
      <c r="F295" s="2"/>
      <c r="G295" s="2"/>
      <c r="H295" s="2"/>
      <c r="I295" s="2"/>
      <c r="J295" s="2"/>
      <c r="K295" s="2"/>
      <c r="L295" s="2"/>
    </row>
    <row r="296" spans="4:12" ht="18" customHeight="1" x14ac:dyDescent="0.25">
      <c r="D296" s="2"/>
      <c r="E296" s="2"/>
      <c r="F296" s="2"/>
      <c r="G296" s="2"/>
      <c r="H296" s="2"/>
      <c r="I296" s="2"/>
      <c r="J296" s="2"/>
      <c r="K296" s="2"/>
      <c r="L296" s="2"/>
    </row>
    <row r="297" spans="4:12" ht="18" customHeight="1" x14ac:dyDescent="0.25">
      <c r="D297" s="2"/>
      <c r="E297" s="2"/>
      <c r="F297" s="2"/>
      <c r="G297" s="2"/>
      <c r="H297" s="2"/>
      <c r="I297" s="2"/>
      <c r="J297" s="2"/>
      <c r="K297" s="2"/>
      <c r="L297" s="2"/>
    </row>
    <row r="298" spans="4:12" ht="18" customHeight="1" x14ac:dyDescent="0.25">
      <c r="D298" s="2"/>
      <c r="E298" s="2"/>
      <c r="F298" s="2"/>
      <c r="G298" s="2"/>
      <c r="H298" s="2"/>
      <c r="I298" s="2"/>
      <c r="J298" s="2"/>
      <c r="K298" s="2"/>
      <c r="L298" s="2"/>
    </row>
    <row r="299" spans="4:12" ht="18" customHeight="1" x14ac:dyDescent="0.25">
      <c r="D299" s="2"/>
      <c r="E299" s="2"/>
      <c r="F299" s="2"/>
      <c r="G299" s="2"/>
      <c r="H299" s="2"/>
      <c r="I299" s="2"/>
      <c r="J299" s="2"/>
      <c r="K299" s="2"/>
      <c r="L299" s="2"/>
    </row>
    <row r="300" spans="4:12" ht="18" customHeight="1" x14ac:dyDescent="0.25">
      <c r="D300" s="2"/>
      <c r="E300" s="2"/>
      <c r="F300" s="2"/>
      <c r="G300" s="2"/>
      <c r="H300" s="2"/>
      <c r="I300" s="2"/>
      <c r="J300" s="2"/>
      <c r="K300" s="2"/>
      <c r="L300" s="2"/>
    </row>
    <row r="301" spans="4:12" ht="18" customHeight="1" x14ac:dyDescent="0.25">
      <c r="D301" s="2"/>
      <c r="E301" s="2"/>
      <c r="F301" s="2"/>
      <c r="G301" s="2"/>
      <c r="H301" s="2"/>
      <c r="I301" s="2"/>
      <c r="J301" s="2"/>
      <c r="K301" s="2"/>
      <c r="L301" s="2"/>
    </row>
    <row r="302" spans="4:12" ht="18" customHeight="1" x14ac:dyDescent="0.25">
      <c r="D302" s="2"/>
      <c r="E302" s="2"/>
      <c r="F302" s="2"/>
      <c r="G302" s="2"/>
      <c r="H302" s="2"/>
      <c r="I302" s="2"/>
      <c r="J302" s="2"/>
      <c r="K302" s="2"/>
      <c r="L302" s="2"/>
    </row>
    <row r="303" spans="4:12" ht="18" customHeight="1" x14ac:dyDescent="0.25">
      <c r="D303" s="2"/>
      <c r="E303" s="2"/>
      <c r="F303" s="2"/>
      <c r="G303" s="2"/>
      <c r="H303" s="2"/>
      <c r="I303" s="2"/>
      <c r="J303" s="2"/>
      <c r="K303" s="2"/>
      <c r="L303" s="2"/>
    </row>
    <row r="304" spans="4:12" ht="18" customHeight="1" x14ac:dyDescent="0.25">
      <c r="D304" s="2"/>
      <c r="E304" s="2"/>
      <c r="F304" s="2"/>
      <c r="G304" s="2"/>
      <c r="H304" s="2"/>
      <c r="I304" s="2"/>
      <c r="J304" s="2"/>
      <c r="K304" s="2"/>
      <c r="L304" s="2"/>
    </row>
    <row r="305" spans="4:12" ht="18" customHeight="1" x14ac:dyDescent="0.25">
      <c r="D305" s="2"/>
      <c r="E305" s="2"/>
      <c r="F305" s="2"/>
      <c r="G305" s="2"/>
      <c r="H305" s="2"/>
      <c r="I305" s="2"/>
      <c r="J305" s="2"/>
      <c r="K305" s="2"/>
      <c r="L305" s="2"/>
    </row>
    <row r="306" spans="4:12" ht="18" customHeight="1" x14ac:dyDescent="0.25">
      <c r="D306" s="2"/>
      <c r="E306" s="2"/>
      <c r="F306" s="2"/>
      <c r="G306" s="2"/>
      <c r="H306" s="2"/>
      <c r="I306" s="2"/>
      <c r="J306" s="2"/>
      <c r="K306" s="2"/>
      <c r="L306" s="2"/>
    </row>
    <row r="307" spans="4:12" ht="18" customHeight="1" x14ac:dyDescent="0.25">
      <c r="D307" s="2"/>
      <c r="E307" s="2"/>
      <c r="F307" s="2"/>
      <c r="G307" s="2"/>
      <c r="H307" s="2"/>
      <c r="I307" s="2"/>
      <c r="J307" s="2"/>
      <c r="K307" s="2"/>
      <c r="L307" s="2"/>
    </row>
    <row r="308" spans="4:12" ht="18" customHeight="1" x14ac:dyDescent="0.25">
      <c r="D308" s="2"/>
      <c r="E308" s="2"/>
      <c r="F308" s="2"/>
      <c r="G308" s="2"/>
      <c r="H308" s="2"/>
      <c r="I308" s="2"/>
      <c r="J308" s="2"/>
      <c r="K308" s="2"/>
      <c r="L308" s="2"/>
    </row>
    <row r="309" spans="4:12" ht="18" customHeight="1" x14ac:dyDescent="0.25">
      <c r="D309" s="2"/>
      <c r="E309" s="2"/>
      <c r="F309" s="2"/>
      <c r="G309" s="2"/>
      <c r="H309" s="2"/>
      <c r="I309" s="2"/>
      <c r="J309" s="2"/>
      <c r="K309" s="2"/>
      <c r="L309" s="2"/>
    </row>
    <row r="310" spans="4:12" ht="18" customHeight="1" x14ac:dyDescent="0.25">
      <c r="D310" s="2"/>
      <c r="E310" s="2"/>
      <c r="F310" s="2"/>
      <c r="G310" s="2"/>
      <c r="H310" s="2"/>
      <c r="I310" s="2"/>
      <c r="J310" s="2"/>
      <c r="K310" s="2"/>
      <c r="L310" s="2"/>
    </row>
    <row r="311" spans="4:12" ht="18" customHeight="1" x14ac:dyDescent="0.25">
      <c r="D311" s="2"/>
      <c r="E311" s="2"/>
      <c r="F311" s="2"/>
      <c r="G311" s="2"/>
      <c r="H311" s="2"/>
      <c r="I311" s="2"/>
      <c r="J311" s="2"/>
      <c r="K311" s="2"/>
      <c r="L311" s="2"/>
    </row>
    <row r="312" spans="4:12" ht="18" customHeight="1" x14ac:dyDescent="0.25">
      <c r="D312" s="2"/>
      <c r="E312" s="2"/>
      <c r="F312" s="2"/>
      <c r="G312" s="2"/>
      <c r="H312" s="2"/>
      <c r="I312" s="2"/>
      <c r="J312" s="2"/>
      <c r="K312" s="2"/>
      <c r="L312" s="2"/>
    </row>
    <row r="313" spans="4:12" ht="18" customHeight="1" x14ac:dyDescent="0.25">
      <c r="D313" s="2"/>
      <c r="E313" s="2"/>
      <c r="F313" s="2"/>
      <c r="G313" s="2"/>
      <c r="H313" s="2"/>
      <c r="I313" s="2"/>
      <c r="J313" s="2"/>
      <c r="K313" s="2"/>
      <c r="L313" s="2"/>
    </row>
    <row r="314" spans="4:12" ht="18" customHeight="1" x14ac:dyDescent="0.25">
      <c r="D314" s="2"/>
      <c r="E314" s="2"/>
      <c r="F314" s="2"/>
      <c r="G314" s="2"/>
      <c r="H314" s="2"/>
      <c r="I314" s="2"/>
      <c r="J314" s="2"/>
      <c r="K314" s="2"/>
      <c r="L314" s="2"/>
    </row>
    <row r="315" spans="4:12" ht="18" customHeight="1" x14ac:dyDescent="0.25">
      <c r="D315" s="2"/>
      <c r="E315" s="2"/>
      <c r="F315" s="2"/>
      <c r="G315" s="2"/>
      <c r="H315" s="2"/>
      <c r="I315" s="2"/>
      <c r="J315" s="2"/>
      <c r="K315" s="2"/>
      <c r="L315" s="2"/>
    </row>
    <row r="316" spans="4:12" ht="18" customHeight="1" x14ac:dyDescent="0.25">
      <c r="D316" s="2"/>
      <c r="E316" s="2"/>
      <c r="F316" s="2"/>
      <c r="G316" s="2"/>
      <c r="H316" s="2"/>
      <c r="I316" s="2"/>
      <c r="J316" s="2"/>
      <c r="K316" s="2"/>
      <c r="L316" s="2"/>
    </row>
    <row r="317" spans="4:12" ht="18" customHeight="1" x14ac:dyDescent="0.25">
      <c r="D317" s="2"/>
      <c r="E317" s="2"/>
      <c r="F317" s="2"/>
      <c r="G317" s="2"/>
      <c r="H317" s="2"/>
      <c r="I317" s="2"/>
      <c r="J317" s="2"/>
      <c r="K317" s="2"/>
      <c r="L317" s="2"/>
    </row>
    <row r="318" spans="4:12" ht="18" customHeight="1" x14ac:dyDescent="0.25">
      <c r="D318" s="2"/>
      <c r="E318" s="2"/>
      <c r="F318" s="2"/>
      <c r="G318" s="2"/>
      <c r="H318" s="2"/>
      <c r="I318" s="2"/>
      <c r="J318" s="2"/>
      <c r="K318" s="2"/>
      <c r="L318" s="2"/>
    </row>
    <row r="319" spans="4:12" ht="18" customHeight="1" x14ac:dyDescent="0.25">
      <c r="D319" s="2"/>
      <c r="E319" s="2"/>
      <c r="F319" s="2"/>
      <c r="G319" s="2"/>
      <c r="H319" s="2"/>
      <c r="I319" s="2"/>
      <c r="J319" s="2"/>
      <c r="K319" s="2"/>
      <c r="L319" s="2"/>
    </row>
    <row r="320" spans="4:12" ht="18" customHeight="1" x14ac:dyDescent="0.25">
      <c r="D320" s="2"/>
      <c r="E320" s="2"/>
      <c r="F320" s="2"/>
      <c r="G320" s="2"/>
      <c r="H320" s="2"/>
      <c r="I320" s="2"/>
      <c r="J320" s="2"/>
      <c r="K320" s="2"/>
      <c r="L320" s="2"/>
    </row>
    <row r="321" spans="4:12" ht="18" customHeight="1" x14ac:dyDescent="0.25">
      <c r="D321" s="2"/>
      <c r="E321" s="2"/>
      <c r="F321" s="2"/>
      <c r="G321" s="2"/>
      <c r="H321" s="2"/>
      <c r="I321" s="2"/>
      <c r="J321" s="2"/>
      <c r="K321" s="2"/>
      <c r="L321" s="2"/>
    </row>
    <row r="322" spans="4:12" ht="18" customHeight="1" x14ac:dyDescent="0.25">
      <c r="D322" s="2"/>
      <c r="E322" s="2"/>
      <c r="F322" s="2"/>
      <c r="G322" s="2"/>
      <c r="H322" s="2"/>
      <c r="I322" s="2"/>
      <c r="J322" s="2"/>
      <c r="K322" s="2"/>
      <c r="L322" s="2"/>
    </row>
    <row r="323" spans="4:12" ht="18" customHeight="1" x14ac:dyDescent="0.25">
      <c r="D323" s="2"/>
      <c r="E323" s="2"/>
      <c r="F323" s="2"/>
      <c r="G323" s="2"/>
      <c r="H323" s="2"/>
      <c r="I323" s="2"/>
      <c r="J323" s="2"/>
      <c r="K323" s="2"/>
      <c r="L323" s="2"/>
    </row>
    <row r="324" spans="4:12" ht="18" customHeight="1" x14ac:dyDescent="0.25">
      <c r="D324" s="2"/>
      <c r="E324" s="2"/>
      <c r="F324" s="2"/>
      <c r="G324" s="2"/>
      <c r="H324" s="2"/>
      <c r="I324" s="2"/>
      <c r="J324" s="2"/>
      <c r="K324" s="2"/>
      <c r="L324" s="2"/>
    </row>
    <row r="325" spans="4:12" ht="18" customHeight="1" x14ac:dyDescent="0.25">
      <c r="D325" s="2"/>
      <c r="E325" s="2"/>
      <c r="F325" s="2"/>
      <c r="G325" s="2"/>
      <c r="H325" s="2"/>
      <c r="I325" s="2"/>
      <c r="J325" s="2"/>
      <c r="K325" s="2"/>
      <c r="L325" s="2"/>
    </row>
    <row r="326" spans="4:12" ht="18" customHeight="1" x14ac:dyDescent="0.25">
      <c r="D326" s="2"/>
      <c r="E326" s="2"/>
      <c r="F326" s="2"/>
      <c r="G326" s="2"/>
      <c r="H326" s="2"/>
      <c r="I326" s="2"/>
      <c r="J326" s="2"/>
      <c r="K326" s="2"/>
      <c r="L326" s="2"/>
    </row>
    <row r="327" spans="4:12" ht="18" customHeight="1" x14ac:dyDescent="0.25">
      <c r="D327" s="2"/>
      <c r="E327" s="2"/>
      <c r="F327" s="2"/>
      <c r="G327" s="2"/>
      <c r="H327" s="2"/>
      <c r="I327" s="2"/>
      <c r="J327" s="2"/>
      <c r="K327" s="2"/>
      <c r="L327" s="2"/>
    </row>
    <row r="328" spans="4:12" ht="18" customHeight="1" x14ac:dyDescent="0.25">
      <c r="D328" s="2"/>
      <c r="E328" s="2"/>
      <c r="F328" s="2"/>
      <c r="G328" s="2"/>
      <c r="H328" s="2"/>
      <c r="I328" s="2"/>
      <c r="J328" s="2"/>
      <c r="K328" s="2"/>
      <c r="L328" s="2"/>
    </row>
    <row r="329" spans="4:12" ht="18" customHeight="1" x14ac:dyDescent="0.25">
      <c r="D329" s="2"/>
      <c r="E329" s="2"/>
      <c r="F329" s="2"/>
      <c r="G329" s="2"/>
      <c r="H329" s="2"/>
      <c r="I329" s="2"/>
      <c r="J329" s="2"/>
      <c r="K329" s="2"/>
      <c r="L329" s="2"/>
    </row>
    <row r="330" spans="4:12" ht="18" customHeight="1" x14ac:dyDescent="0.25">
      <c r="D330" s="2"/>
      <c r="E330" s="2"/>
      <c r="F330" s="2"/>
      <c r="G330" s="2"/>
      <c r="H330" s="2"/>
      <c r="I330" s="2"/>
      <c r="J330" s="2"/>
      <c r="K330" s="2"/>
      <c r="L330" s="2"/>
    </row>
    <row r="331" spans="4:12" ht="18" customHeight="1" x14ac:dyDescent="0.25">
      <c r="D331" s="2"/>
      <c r="E331" s="2"/>
      <c r="F331" s="2"/>
      <c r="G331" s="2"/>
      <c r="H331" s="2"/>
      <c r="I331" s="2"/>
      <c r="J331" s="2"/>
      <c r="K331" s="2"/>
      <c r="L331" s="2"/>
    </row>
    <row r="332" spans="4:12" ht="18" customHeight="1" x14ac:dyDescent="0.25">
      <c r="D332" s="2"/>
      <c r="E332" s="2"/>
      <c r="F332" s="2"/>
      <c r="G332" s="2"/>
      <c r="H332" s="2"/>
      <c r="I332" s="2"/>
      <c r="J332" s="2"/>
      <c r="K332" s="2"/>
      <c r="L332" s="2"/>
    </row>
    <row r="333" spans="4:12" ht="18" customHeight="1" x14ac:dyDescent="0.25">
      <c r="D333" s="2"/>
      <c r="E333" s="2"/>
      <c r="F333" s="2"/>
      <c r="G333" s="2"/>
      <c r="H333" s="2"/>
      <c r="I333" s="2"/>
      <c r="J333" s="2"/>
      <c r="K333" s="2"/>
      <c r="L333" s="2"/>
    </row>
    <row r="334" spans="4:12" ht="18" customHeight="1" x14ac:dyDescent="0.25">
      <c r="D334" s="2"/>
      <c r="E334" s="2"/>
      <c r="F334" s="2"/>
      <c r="G334" s="2"/>
      <c r="H334" s="2"/>
      <c r="I334" s="2"/>
      <c r="J334" s="2"/>
      <c r="K334" s="2"/>
      <c r="L334" s="2"/>
    </row>
    <row r="335" spans="4:12" ht="18" customHeight="1" x14ac:dyDescent="0.25">
      <c r="D335" s="2"/>
      <c r="E335" s="2"/>
      <c r="F335" s="2"/>
      <c r="G335" s="2"/>
      <c r="H335" s="2"/>
      <c r="I335" s="2"/>
      <c r="J335" s="2"/>
      <c r="K335" s="2"/>
      <c r="L335" s="2"/>
    </row>
    <row r="336" spans="4:12" ht="18" customHeight="1" x14ac:dyDescent="0.25">
      <c r="D336" s="2"/>
      <c r="E336" s="2"/>
      <c r="F336" s="2"/>
      <c r="G336" s="2"/>
      <c r="H336" s="2"/>
      <c r="I336" s="2"/>
      <c r="J336" s="2"/>
      <c r="K336" s="2"/>
      <c r="L336" s="2"/>
    </row>
    <row r="337" spans="4:12" ht="18" customHeight="1" x14ac:dyDescent="0.25">
      <c r="D337" s="2"/>
      <c r="E337" s="2"/>
      <c r="F337" s="2"/>
      <c r="G337" s="2"/>
      <c r="H337" s="2"/>
      <c r="I337" s="2"/>
      <c r="J337" s="2"/>
      <c r="K337" s="2"/>
      <c r="L337" s="2"/>
    </row>
    <row r="338" spans="4:12" ht="18" customHeight="1" x14ac:dyDescent="0.25">
      <c r="D338" s="2"/>
      <c r="E338" s="2"/>
      <c r="F338" s="2"/>
      <c r="G338" s="2"/>
      <c r="H338" s="2"/>
      <c r="I338" s="2"/>
      <c r="J338" s="2"/>
      <c r="K338" s="2"/>
      <c r="L338" s="2"/>
    </row>
    <row r="339" spans="4:12" ht="18" customHeight="1" x14ac:dyDescent="0.25">
      <c r="D339" s="2"/>
      <c r="E339" s="2"/>
      <c r="F339" s="2"/>
      <c r="G339" s="2"/>
      <c r="H339" s="2"/>
      <c r="I339" s="2"/>
      <c r="J339" s="2"/>
      <c r="K339" s="2"/>
      <c r="L339" s="2"/>
    </row>
    <row r="340" spans="4:12" ht="18" customHeight="1" x14ac:dyDescent="0.25">
      <c r="D340" s="2"/>
      <c r="E340" s="2"/>
      <c r="F340" s="2"/>
      <c r="G340" s="2"/>
      <c r="H340" s="2"/>
      <c r="I340" s="2"/>
      <c r="J340" s="2"/>
      <c r="K340" s="2"/>
      <c r="L340" s="2"/>
    </row>
    <row r="341" spans="4:12" ht="18" customHeight="1" x14ac:dyDescent="0.25">
      <c r="D341" s="2"/>
      <c r="E341" s="2"/>
      <c r="F341" s="2"/>
      <c r="G341" s="2"/>
      <c r="H341" s="2"/>
      <c r="I341" s="2"/>
      <c r="J341" s="2"/>
      <c r="K341" s="2"/>
      <c r="L341" s="2"/>
    </row>
    <row r="342" spans="4:12" ht="18" customHeight="1" x14ac:dyDescent="0.25">
      <c r="D342" s="2"/>
      <c r="E342" s="2"/>
      <c r="F342" s="2"/>
      <c r="G342" s="2"/>
      <c r="H342" s="2"/>
      <c r="I342" s="2"/>
      <c r="J342" s="2"/>
      <c r="K342" s="2"/>
      <c r="L342" s="2"/>
    </row>
    <row r="343" spans="4:12" ht="18" customHeight="1" x14ac:dyDescent="0.25">
      <c r="D343" s="2"/>
      <c r="E343" s="2"/>
      <c r="F343" s="2"/>
      <c r="G343" s="2"/>
      <c r="H343" s="2"/>
      <c r="I343" s="2"/>
      <c r="J343" s="2"/>
      <c r="K343" s="2"/>
      <c r="L343" s="2"/>
    </row>
    <row r="344" spans="4:12" ht="18" customHeight="1" x14ac:dyDescent="0.25">
      <c r="D344" s="2"/>
      <c r="E344" s="2"/>
      <c r="F344" s="2"/>
      <c r="G344" s="2"/>
      <c r="H344" s="2"/>
      <c r="I344" s="2"/>
      <c r="J344" s="2"/>
      <c r="K344" s="2"/>
      <c r="L344" s="2"/>
    </row>
    <row r="345" spans="4:12" ht="18" customHeight="1" x14ac:dyDescent="0.25">
      <c r="D345" s="2"/>
      <c r="E345" s="2"/>
      <c r="F345" s="2"/>
      <c r="G345" s="2"/>
      <c r="H345" s="2"/>
      <c r="I345" s="2"/>
      <c r="J345" s="2"/>
      <c r="K345" s="2"/>
      <c r="L345" s="2"/>
    </row>
    <row r="346" spans="4:12" ht="18" customHeight="1" x14ac:dyDescent="0.25">
      <c r="D346" s="2"/>
      <c r="E346" s="2"/>
      <c r="F346" s="2"/>
      <c r="G346" s="2"/>
      <c r="H346" s="2"/>
      <c r="I346" s="2"/>
      <c r="J346" s="2"/>
      <c r="K346" s="2"/>
      <c r="L346" s="2"/>
    </row>
    <row r="347" spans="4:12" ht="18" customHeight="1" x14ac:dyDescent="0.25">
      <c r="D347" s="2"/>
      <c r="E347" s="2"/>
      <c r="F347" s="2"/>
      <c r="G347" s="2"/>
      <c r="H347" s="2"/>
      <c r="I347" s="2"/>
      <c r="J347" s="2"/>
      <c r="K347" s="2"/>
      <c r="L347" s="2"/>
    </row>
    <row r="348" spans="4:12" ht="18" customHeight="1" x14ac:dyDescent="0.25">
      <c r="D348" s="2"/>
      <c r="E348" s="2"/>
      <c r="F348" s="2"/>
      <c r="G348" s="2"/>
      <c r="H348" s="2"/>
      <c r="I348" s="2"/>
      <c r="J348" s="2"/>
      <c r="K348" s="2"/>
      <c r="L348" s="2"/>
    </row>
    <row r="349" spans="4:12" ht="18" customHeight="1" x14ac:dyDescent="0.25">
      <c r="D349" s="2"/>
      <c r="E349" s="2"/>
      <c r="F349" s="2"/>
      <c r="G349" s="2"/>
      <c r="H349" s="2"/>
      <c r="I349" s="2"/>
      <c r="J349" s="2"/>
      <c r="K349" s="2"/>
      <c r="L349" s="2"/>
    </row>
    <row r="350" spans="4:12" ht="18" customHeight="1" x14ac:dyDescent="0.25">
      <c r="D350" s="2"/>
      <c r="E350" s="2"/>
      <c r="F350" s="2"/>
      <c r="G350" s="2"/>
      <c r="H350" s="2"/>
      <c r="I350" s="2"/>
      <c r="J350" s="2"/>
      <c r="K350" s="2"/>
      <c r="L350" s="2"/>
    </row>
    <row r="351" spans="4:12" ht="18" customHeight="1" x14ac:dyDescent="0.25">
      <c r="D351" s="2"/>
      <c r="E351" s="2"/>
      <c r="F351" s="2"/>
      <c r="G351" s="2"/>
      <c r="H351" s="2"/>
      <c r="I351" s="2"/>
      <c r="J351" s="2"/>
      <c r="K351" s="2"/>
      <c r="L351" s="2"/>
    </row>
    <row r="352" spans="4:12" ht="18" customHeight="1" x14ac:dyDescent="0.25">
      <c r="D352" s="2"/>
      <c r="E352" s="2"/>
      <c r="F352" s="2"/>
      <c r="G352" s="2"/>
      <c r="H352" s="2"/>
      <c r="I352" s="2"/>
      <c r="J352" s="2"/>
      <c r="K352" s="2"/>
      <c r="L352" s="2"/>
    </row>
    <row r="353" spans="4:12" ht="18" customHeight="1" x14ac:dyDescent="0.25">
      <c r="D353" s="2"/>
      <c r="E353" s="2"/>
      <c r="F353" s="2"/>
      <c r="G353" s="2"/>
      <c r="H353" s="2"/>
      <c r="I353" s="2"/>
      <c r="J353" s="2"/>
      <c r="K353" s="2"/>
      <c r="L353" s="2"/>
    </row>
    <row r="354" spans="4:12" ht="18" customHeight="1" x14ac:dyDescent="0.25">
      <c r="D354" s="2"/>
      <c r="E354" s="2"/>
      <c r="F354" s="2"/>
      <c r="G354" s="2"/>
      <c r="H354" s="2"/>
      <c r="I354" s="2"/>
      <c r="J354" s="2"/>
      <c r="K354" s="2"/>
      <c r="L354" s="2"/>
    </row>
    <row r="355" spans="4:12" ht="18" customHeight="1" x14ac:dyDescent="0.25">
      <c r="D355" s="2"/>
      <c r="E355" s="2"/>
      <c r="F355" s="2"/>
      <c r="G355" s="2"/>
      <c r="H355" s="2"/>
      <c r="I355" s="2"/>
      <c r="J355" s="2"/>
      <c r="K355" s="2"/>
      <c r="L355" s="2"/>
    </row>
    <row r="356" spans="4:12" ht="18" customHeight="1" x14ac:dyDescent="0.25">
      <c r="D356" s="2"/>
      <c r="E356" s="2"/>
      <c r="F356" s="2"/>
      <c r="G356" s="2"/>
      <c r="H356" s="2"/>
      <c r="I356" s="2"/>
      <c r="J356" s="2"/>
      <c r="K356" s="2"/>
      <c r="L356" s="2"/>
    </row>
    <row r="357" spans="4:12" ht="18" customHeight="1" x14ac:dyDescent="0.25">
      <c r="D357" s="2"/>
      <c r="E357" s="2"/>
      <c r="F357" s="2"/>
      <c r="G357" s="2"/>
      <c r="H357" s="2"/>
      <c r="I357" s="2"/>
      <c r="J357" s="2"/>
      <c r="K357" s="2"/>
      <c r="L357" s="2"/>
    </row>
    <row r="358" spans="4:12" ht="18" customHeight="1" x14ac:dyDescent="0.25">
      <c r="D358" s="2"/>
      <c r="E358" s="2"/>
      <c r="F358" s="2"/>
      <c r="G358" s="2"/>
      <c r="H358" s="2"/>
      <c r="I358" s="2"/>
      <c r="J358" s="2"/>
      <c r="K358" s="2"/>
      <c r="L358" s="2"/>
    </row>
    <row r="359" spans="4:12" ht="18" customHeight="1" x14ac:dyDescent="0.25">
      <c r="D359" s="2"/>
      <c r="E359" s="2"/>
      <c r="F359" s="2"/>
      <c r="G359" s="2"/>
      <c r="H359" s="2"/>
      <c r="I359" s="2"/>
      <c r="J359" s="2"/>
      <c r="K359" s="2"/>
      <c r="L359" s="2"/>
    </row>
    <row r="360" spans="4:12" ht="18" customHeight="1" x14ac:dyDescent="0.25">
      <c r="D360" s="2"/>
      <c r="E360" s="2"/>
      <c r="F360" s="2"/>
      <c r="G360" s="2"/>
      <c r="H360" s="2"/>
      <c r="I360" s="2"/>
      <c r="J360" s="2"/>
      <c r="K360" s="2"/>
      <c r="L360" s="2"/>
    </row>
    <row r="361" spans="4:12" ht="18" customHeight="1" x14ac:dyDescent="0.25">
      <c r="D361" s="2"/>
      <c r="E361" s="2"/>
      <c r="F361" s="2"/>
      <c r="G361" s="2"/>
      <c r="H361" s="2"/>
      <c r="I361" s="2"/>
      <c r="J361" s="2"/>
      <c r="K361" s="2"/>
      <c r="L361" s="2"/>
    </row>
    <row r="362" spans="4:12" ht="18" customHeight="1" x14ac:dyDescent="0.25">
      <c r="D362" s="2"/>
      <c r="E362" s="2"/>
      <c r="F362" s="2"/>
      <c r="G362" s="2"/>
      <c r="H362" s="2"/>
      <c r="I362" s="2"/>
      <c r="J362" s="2"/>
      <c r="K362" s="2"/>
      <c r="L362" s="2"/>
    </row>
    <row r="363" spans="4:12" ht="18" customHeight="1" x14ac:dyDescent="0.25">
      <c r="D363" s="2"/>
      <c r="E363" s="2"/>
      <c r="F363" s="2"/>
      <c r="G363" s="2"/>
      <c r="H363" s="2"/>
      <c r="I363" s="2"/>
      <c r="J363" s="2"/>
      <c r="K363" s="2"/>
      <c r="L363" s="2"/>
    </row>
    <row r="364" spans="4:12" ht="18" customHeight="1" x14ac:dyDescent="0.25">
      <c r="D364" s="2"/>
      <c r="E364" s="2"/>
      <c r="F364" s="2"/>
      <c r="G364" s="2"/>
      <c r="H364" s="2"/>
      <c r="I364" s="2"/>
      <c r="J364" s="2"/>
      <c r="K364" s="2"/>
      <c r="L364" s="2"/>
    </row>
    <row r="365" spans="4:12" ht="18" customHeight="1" x14ac:dyDescent="0.25">
      <c r="D365" s="2"/>
      <c r="E365" s="2"/>
      <c r="F365" s="2"/>
      <c r="G365" s="2"/>
      <c r="H365" s="2"/>
      <c r="I365" s="2"/>
      <c r="J365" s="2"/>
      <c r="K365" s="2"/>
      <c r="L365" s="2"/>
    </row>
    <row r="366" spans="4:12" ht="18" customHeight="1" x14ac:dyDescent="0.25">
      <c r="D366" s="2"/>
      <c r="E366" s="2"/>
      <c r="F366" s="2"/>
      <c r="G366" s="2"/>
      <c r="H366" s="2"/>
      <c r="I366" s="2"/>
      <c r="J366" s="2"/>
      <c r="K366" s="2"/>
      <c r="L366" s="2"/>
    </row>
    <row r="367" spans="4:12" ht="18" customHeight="1" x14ac:dyDescent="0.25">
      <c r="D367" s="2"/>
      <c r="E367" s="2"/>
      <c r="F367" s="2"/>
      <c r="G367" s="2"/>
      <c r="H367" s="2"/>
      <c r="I367" s="2"/>
      <c r="J367" s="2"/>
      <c r="K367" s="2"/>
      <c r="L367" s="2"/>
    </row>
    <row r="368" spans="4:12" ht="18" customHeight="1" x14ac:dyDescent="0.25">
      <c r="D368" s="2"/>
      <c r="E368" s="2"/>
      <c r="F368" s="2"/>
      <c r="G368" s="2"/>
      <c r="H368" s="2"/>
      <c r="I368" s="2"/>
      <c r="J368" s="2"/>
      <c r="K368" s="2"/>
      <c r="L368" s="2"/>
    </row>
    <row r="369" spans="4:12" ht="18" customHeight="1" x14ac:dyDescent="0.25">
      <c r="D369" s="2"/>
      <c r="E369" s="2"/>
      <c r="F369" s="2"/>
      <c r="G369" s="2"/>
      <c r="H369" s="2"/>
      <c r="I369" s="2"/>
      <c r="J369" s="2"/>
      <c r="K369" s="2"/>
      <c r="L369" s="2"/>
    </row>
    <row r="370" spans="4:12" ht="18" customHeight="1" x14ac:dyDescent="0.25">
      <c r="D370" s="2"/>
      <c r="E370" s="2"/>
      <c r="F370" s="2"/>
      <c r="G370" s="2"/>
      <c r="H370" s="2"/>
      <c r="I370" s="2"/>
      <c r="J370" s="2"/>
      <c r="K370" s="2"/>
      <c r="L370" s="2"/>
    </row>
    <row r="371" spans="4:12" ht="18" customHeight="1" x14ac:dyDescent="0.25">
      <c r="D371" s="2"/>
      <c r="E371" s="2"/>
      <c r="F371" s="2"/>
      <c r="G371" s="2"/>
      <c r="H371" s="2"/>
      <c r="I371" s="2"/>
      <c r="J371" s="2"/>
      <c r="K371" s="2"/>
      <c r="L371" s="2"/>
    </row>
    <row r="372" spans="4:12" ht="18" customHeight="1" x14ac:dyDescent="0.25">
      <c r="D372" s="2"/>
      <c r="E372" s="2"/>
      <c r="F372" s="2"/>
      <c r="G372" s="2"/>
      <c r="H372" s="2"/>
      <c r="I372" s="2"/>
      <c r="J372" s="2"/>
      <c r="K372" s="2"/>
      <c r="L372" s="2"/>
    </row>
    <row r="373" spans="4:12" ht="18" customHeight="1" x14ac:dyDescent="0.25">
      <c r="D373" s="2"/>
      <c r="E373" s="2"/>
      <c r="F373" s="2"/>
      <c r="G373" s="2"/>
      <c r="H373" s="2"/>
      <c r="I373" s="2"/>
      <c r="J373" s="2"/>
      <c r="K373" s="2"/>
      <c r="L373" s="2"/>
    </row>
    <row r="374" spans="4:12" ht="18" customHeight="1" x14ac:dyDescent="0.25">
      <c r="D374" s="2"/>
      <c r="E374" s="2"/>
      <c r="F374" s="2"/>
      <c r="G374" s="2"/>
      <c r="H374" s="2"/>
      <c r="I374" s="2"/>
      <c r="J374" s="2"/>
      <c r="K374" s="2"/>
      <c r="L374" s="2"/>
    </row>
    <row r="375" spans="4:12" ht="18" customHeight="1" x14ac:dyDescent="0.25">
      <c r="D375" s="2"/>
      <c r="E375" s="2"/>
      <c r="F375" s="2"/>
      <c r="G375" s="2"/>
      <c r="H375" s="2"/>
      <c r="I375" s="2"/>
      <c r="J375" s="2"/>
      <c r="K375" s="2"/>
      <c r="L375" s="2"/>
    </row>
    <row r="376" spans="4:12" ht="18" customHeight="1" x14ac:dyDescent="0.25">
      <c r="D376" s="2"/>
      <c r="E376" s="2"/>
      <c r="F376" s="2"/>
      <c r="G376" s="2"/>
      <c r="H376" s="2"/>
      <c r="I376" s="2"/>
      <c r="J376" s="2"/>
      <c r="K376" s="2"/>
      <c r="L376" s="2"/>
    </row>
    <row r="377" spans="4:12" ht="18" customHeight="1" x14ac:dyDescent="0.25">
      <c r="D377" s="2"/>
      <c r="E377" s="2"/>
      <c r="F377" s="2"/>
      <c r="G377" s="2"/>
      <c r="H377" s="2"/>
      <c r="I377" s="2"/>
      <c r="J377" s="2"/>
      <c r="K377" s="2"/>
      <c r="L377" s="2"/>
    </row>
    <row r="378" spans="4:12" ht="18" customHeight="1" x14ac:dyDescent="0.25">
      <c r="D378" s="2"/>
      <c r="E378" s="2"/>
      <c r="F378" s="2"/>
      <c r="G378" s="2"/>
      <c r="H378" s="2"/>
      <c r="I378" s="2"/>
      <c r="J378" s="2"/>
      <c r="K378" s="2"/>
      <c r="L378" s="2"/>
    </row>
    <row r="379" spans="4:12" ht="18" customHeight="1" x14ac:dyDescent="0.25">
      <c r="D379" s="2"/>
      <c r="E379" s="2"/>
      <c r="F379" s="2"/>
      <c r="G379" s="2"/>
      <c r="H379" s="2"/>
      <c r="I379" s="2"/>
      <c r="J379" s="2"/>
      <c r="K379" s="2"/>
      <c r="L379" s="2"/>
    </row>
    <row r="380" spans="4:12" ht="18" customHeight="1" x14ac:dyDescent="0.25">
      <c r="D380" s="2"/>
      <c r="E380" s="2"/>
      <c r="F380" s="2"/>
      <c r="G380" s="2"/>
      <c r="H380" s="2"/>
      <c r="I380" s="2"/>
      <c r="J380" s="2"/>
      <c r="K380" s="2"/>
      <c r="L380" s="2"/>
    </row>
    <row r="381" spans="4:12" ht="18" customHeight="1" x14ac:dyDescent="0.25">
      <c r="D381" s="2"/>
      <c r="E381" s="2"/>
      <c r="F381" s="2"/>
      <c r="G381" s="2"/>
      <c r="H381" s="2"/>
      <c r="I381" s="2"/>
      <c r="J381" s="2"/>
      <c r="K381" s="2"/>
      <c r="L381" s="2"/>
    </row>
    <row r="382" spans="4:12" ht="18" customHeight="1" x14ac:dyDescent="0.25">
      <c r="D382" s="2"/>
      <c r="E382" s="2"/>
      <c r="F382" s="2"/>
      <c r="G382" s="2"/>
      <c r="H382" s="2"/>
      <c r="I382" s="2"/>
      <c r="J382" s="2"/>
      <c r="K382" s="2"/>
      <c r="L382" s="2"/>
    </row>
    <row r="383" spans="4:12" ht="18" customHeight="1" x14ac:dyDescent="0.25">
      <c r="D383" s="2"/>
      <c r="E383" s="2"/>
      <c r="F383" s="2"/>
      <c r="G383" s="2"/>
      <c r="H383" s="2"/>
      <c r="I383" s="2"/>
      <c r="J383" s="2"/>
      <c r="K383" s="2"/>
      <c r="L383" s="2"/>
    </row>
    <row r="384" spans="4:12" ht="18" customHeight="1" x14ac:dyDescent="0.25">
      <c r="D384" s="2"/>
      <c r="E384" s="2"/>
      <c r="F384" s="2"/>
      <c r="G384" s="2"/>
      <c r="H384" s="2"/>
      <c r="I384" s="2"/>
      <c r="J384" s="2"/>
      <c r="K384" s="2"/>
      <c r="L384" s="2"/>
    </row>
    <row r="385" spans="4:12" ht="18" customHeight="1" x14ac:dyDescent="0.25">
      <c r="D385" s="2"/>
      <c r="E385" s="2"/>
      <c r="F385" s="2"/>
      <c r="G385" s="2"/>
      <c r="H385" s="2"/>
      <c r="I385" s="2"/>
      <c r="J385" s="2"/>
      <c r="K385" s="2"/>
      <c r="L385" s="2"/>
    </row>
    <row r="386" spans="4:12" ht="18" customHeight="1" x14ac:dyDescent="0.25">
      <c r="D386" s="2"/>
      <c r="E386" s="2"/>
      <c r="F386" s="2"/>
      <c r="G386" s="2"/>
      <c r="H386" s="2"/>
      <c r="I386" s="2"/>
      <c r="J386" s="2"/>
      <c r="K386" s="2"/>
      <c r="L386" s="2"/>
    </row>
    <row r="387" spans="4:12" ht="18" customHeight="1" x14ac:dyDescent="0.25">
      <c r="D387" s="2"/>
      <c r="E387" s="2"/>
      <c r="F387" s="2"/>
      <c r="G387" s="2"/>
      <c r="H387" s="2"/>
      <c r="I387" s="2"/>
      <c r="J387" s="2"/>
      <c r="K387" s="2"/>
      <c r="L387" s="2"/>
    </row>
    <row r="388" spans="4:12" ht="18" customHeight="1" x14ac:dyDescent="0.25">
      <c r="D388" s="2"/>
      <c r="E388" s="2"/>
      <c r="F388" s="2"/>
      <c r="G388" s="2"/>
      <c r="H388" s="2"/>
      <c r="I388" s="2"/>
      <c r="J388" s="2"/>
      <c r="K388" s="2"/>
      <c r="L388" s="2"/>
    </row>
    <row r="389" spans="4:12" ht="18" customHeight="1" x14ac:dyDescent="0.25">
      <c r="D389" s="2"/>
      <c r="E389" s="2"/>
      <c r="F389" s="2"/>
      <c r="G389" s="2"/>
      <c r="H389" s="2"/>
      <c r="I389" s="2"/>
      <c r="J389" s="2"/>
      <c r="K389" s="2"/>
      <c r="L389" s="2"/>
    </row>
    <row r="390" spans="4:12" ht="18" customHeight="1" x14ac:dyDescent="0.25">
      <c r="D390" s="2"/>
      <c r="E390" s="2"/>
      <c r="F390" s="2"/>
      <c r="G390" s="2"/>
      <c r="H390" s="2"/>
      <c r="I390" s="2"/>
      <c r="J390" s="2"/>
      <c r="K390" s="2"/>
      <c r="L390" s="2"/>
    </row>
    <row r="391" spans="4:12" ht="18" customHeight="1" x14ac:dyDescent="0.25">
      <c r="D391" s="2"/>
      <c r="E391" s="2"/>
      <c r="F391" s="2"/>
      <c r="G391" s="2"/>
      <c r="H391" s="2"/>
      <c r="I391" s="2"/>
      <c r="J391" s="2"/>
      <c r="K391" s="2"/>
      <c r="L391" s="2"/>
    </row>
    <row r="392" spans="4:12" ht="18" customHeight="1" x14ac:dyDescent="0.25">
      <c r="D392" s="2"/>
      <c r="E392" s="2"/>
      <c r="F392" s="2"/>
      <c r="G392" s="2"/>
      <c r="H392" s="2"/>
      <c r="I392" s="2"/>
      <c r="J392" s="2"/>
      <c r="K392" s="2"/>
      <c r="L392" s="2"/>
    </row>
    <row r="393" spans="4:12" ht="18" customHeight="1" x14ac:dyDescent="0.25">
      <c r="D393" s="2"/>
      <c r="E393" s="2"/>
      <c r="F393" s="2"/>
      <c r="G393" s="2"/>
      <c r="H393" s="2"/>
      <c r="I393" s="2"/>
      <c r="J393" s="2"/>
      <c r="K393" s="2"/>
      <c r="L393" s="2"/>
    </row>
    <row r="394" spans="4:12" ht="18" customHeight="1" x14ac:dyDescent="0.25">
      <c r="D394" s="2"/>
      <c r="E394" s="2"/>
      <c r="F394" s="2"/>
      <c r="G394" s="2"/>
      <c r="H394" s="2"/>
      <c r="I394" s="2"/>
      <c r="J394" s="2"/>
      <c r="K394" s="2"/>
      <c r="L394" s="2"/>
    </row>
    <row r="395" spans="4:12" ht="18" customHeight="1" x14ac:dyDescent="0.25">
      <c r="D395" s="2"/>
      <c r="E395" s="2"/>
      <c r="F395" s="2"/>
      <c r="G395" s="2"/>
      <c r="H395" s="2"/>
      <c r="I395" s="2"/>
      <c r="J395" s="2"/>
      <c r="K395" s="2"/>
      <c r="L395" s="2"/>
    </row>
    <row r="396" spans="4:12" ht="18" customHeight="1" x14ac:dyDescent="0.25">
      <c r="D396" s="2"/>
      <c r="E396" s="2"/>
      <c r="F396" s="2"/>
      <c r="G396" s="2"/>
      <c r="H396" s="2"/>
      <c r="I396" s="2"/>
      <c r="J396" s="2"/>
      <c r="K396" s="2"/>
      <c r="L396" s="2"/>
    </row>
    <row r="397" spans="4:12" ht="18" customHeight="1" x14ac:dyDescent="0.25">
      <c r="D397" s="2"/>
      <c r="E397" s="2"/>
      <c r="F397" s="2"/>
      <c r="G397" s="2"/>
      <c r="H397" s="2"/>
      <c r="I397" s="2"/>
      <c r="J397" s="2"/>
      <c r="K397" s="2"/>
      <c r="L397" s="2"/>
    </row>
    <row r="398" spans="4:12" ht="18" customHeight="1" x14ac:dyDescent="0.25">
      <c r="D398" s="2"/>
      <c r="E398" s="2"/>
      <c r="F398" s="2"/>
      <c r="G398" s="2"/>
      <c r="H398" s="2"/>
      <c r="I398" s="2"/>
      <c r="J398" s="2"/>
      <c r="K398" s="2"/>
      <c r="L398" s="2"/>
    </row>
    <row r="399" spans="4:12" ht="18" customHeight="1" x14ac:dyDescent="0.25">
      <c r="D399" s="2"/>
      <c r="E399" s="2"/>
      <c r="F399" s="2"/>
      <c r="G399" s="2"/>
      <c r="H399" s="2"/>
      <c r="I399" s="2"/>
      <c r="J399" s="2"/>
      <c r="K399" s="2"/>
      <c r="L399" s="2"/>
    </row>
    <row r="400" spans="4:12" ht="18" customHeight="1" x14ac:dyDescent="0.25">
      <c r="D400" s="2"/>
      <c r="E400" s="2"/>
      <c r="F400" s="2"/>
      <c r="G400" s="2"/>
      <c r="H400" s="2"/>
      <c r="I400" s="2"/>
      <c r="J400" s="2"/>
      <c r="K400" s="2"/>
      <c r="L400" s="2"/>
    </row>
    <row r="401" spans="4:12" ht="18" customHeight="1" x14ac:dyDescent="0.25">
      <c r="D401" s="2"/>
      <c r="E401" s="2"/>
      <c r="F401" s="2"/>
      <c r="G401" s="2"/>
      <c r="H401" s="2"/>
      <c r="I401" s="2"/>
      <c r="J401" s="2"/>
      <c r="K401" s="2"/>
      <c r="L401" s="2"/>
    </row>
    <row r="402" spans="4:12" ht="18" customHeight="1" x14ac:dyDescent="0.25">
      <c r="D402" s="2"/>
      <c r="E402" s="2"/>
      <c r="F402" s="2"/>
      <c r="G402" s="2"/>
      <c r="H402" s="2"/>
      <c r="I402" s="2"/>
      <c r="J402" s="2"/>
      <c r="K402" s="2"/>
      <c r="L402" s="2"/>
    </row>
    <row r="403" spans="4:12" ht="18" customHeight="1" x14ac:dyDescent="0.25">
      <c r="D403" s="2"/>
      <c r="E403" s="2"/>
      <c r="F403" s="2"/>
      <c r="G403" s="2"/>
      <c r="H403" s="2"/>
      <c r="I403" s="2"/>
      <c r="J403" s="2"/>
      <c r="K403" s="2"/>
      <c r="L403" s="2"/>
    </row>
    <row r="404" spans="4:12" ht="18" customHeight="1" x14ac:dyDescent="0.25">
      <c r="D404" s="2"/>
      <c r="E404" s="2"/>
      <c r="F404" s="2"/>
      <c r="G404" s="2"/>
      <c r="H404" s="2"/>
      <c r="I404" s="2"/>
      <c r="J404" s="2"/>
      <c r="K404" s="2"/>
      <c r="L404" s="2"/>
    </row>
    <row r="405" spans="4:12" ht="18" customHeight="1" x14ac:dyDescent="0.25">
      <c r="D405" s="2"/>
      <c r="E405" s="2"/>
      <c r="F405" s="2"/>
      <c r="G405" s="2"/>
      <c r="H405" s="2"/>
      <c r="I405" s="2"/>
      <c r="J405" s="2"/>
      <c r="K405" s="2"/>
      <c r="L405" s="2"/>
    </row>
    <row r="406" spans="4:12" ht="18" customHeight="1" x14ac:dyDescent="0.25">
      <c r="D406" s="2"/>
      <c r="E406" s="2"/>
      <c r="F406" s="2"/>
      <c r="G406" s="2"/>
      <c r="H406" s="2"/>
      <c r="I406" s="2"/>
      <c r="J406" s="2"/>
      <c r="K406" s="2"/>
      <c r="L406" s="2"/>
    </row>
    <row r="407" spans="4:12" ht="18" customHeight="1" x14ac:dyDescent="0.25">
      <c r="D407" s="2"/>
      <c r="E407" s="2"/>
      <c r="F407" s="2"/>
      <c r="G407" s="2"/>
      <c r="H407" s="2"/>
      <c r="I407" s="2"/>
      <c r="J407" s="2"/>
      <c r="K407" s="2"/>
      <c r="L407" s="2"/>
    </row>
    <row r="408" spans="4:12" ht="18" customHeight="1" x14ac:dyDescent="0.25">
      <c r="D408" s="2"/>
      <c r="E408" s="2"/>
      <c r="F408" s="2"/>
      <c r="G408" s="2"/>
      <c r="H408" s="2"/>
      <c r="I408" s="2"/>
      <c r="J408" s="2"/>
      <c r="K408" s="2"/>
      <c r="L408" s="2"/>
    </row>
    <row r="409" spans="4:12" ht="18" customHeight="1" x14ac:dyDescent="0.25">
      <c r="D409" s="2"/>
      <c r="E409" s="2"/>
      <c r="F409" s="2"/>
      <c r="G409" s="2"/>
      <c r="H409" s="2"/>
      <c r="I409" s="2"/>
      <c r="J409" s="2"/>
      <c r="K409" s="2"/>
      <c r="L409" s="2"/>
    </row>
    <row r="410" spans="4:12" ht="18" customHeight="1" x14ac:dyDescent="0.25">
      <c r="D410" s="2"/>
      <c r="E410" s="2"/>
      <c r="F410" s="2"/>
      <c r="G410" s="2"/>
      <c r="H410" s="2"/>
      <c r="I410" s="2"/>
      <c r="J410" s="2"/>
      <c r="K410" s="2"/>
      <c r="L410" s="2"/>
    </row>
    <row r="411" spans="4:12" ht="18" customHeight="1" x14ac:dyDescent="0.25">
      <c r="D411" s="2"/>
      <c r="E411" s="2"/>
      <c r="F411" s="2"/>
      <c r="G411" s="2"/>
      <c r="H411" s="2"/>
      <c r="I411" s="2"/>
      <c r="J411" s="2"/>
      <c r="K411" s="2"/>
      <c r="L411" s="2"/>
    </row>
    <row r="412" spans="4:12" ht="18" customHeight="1" x14ac:dyDescent="0.25">
      <c r="D412" s="2"/>
      <c r="E412" s="2"/>
      <c r="F412" s="2"/>
      <c r="G412" s="2"/>
      <c r="H412" s="2"/>
      <c r="I412" s="2"/>
      <c r="J412" s="2"/>
      <c r="K412" s="2"/>
      <c r="L412" s="2"/>
    </row>
    <row r="413" spans="4:12" ht="18" customHeight="1" x14ac:dyDescent="0.25">
      <c r="D413" s="2"/>
      <c r="E413" s="2"/>
      <c r="F413" s="2"/>
      <c r="G413" s="2"/>
      <c r="H413" s="2"/>
      <c r="I413" s="2"/>
      <c r="J413" s="2"/>
      <c r="K413" s="2"/>
      <c r="L413" s="2"/>
    </row>
    <row r="414" spans="4:12" ht="18" customHeight="1" x14ac:dyDescent="0.25">
      <c r="D414" s="2"/>
      <c r="E414" s="2"/>
      <c r="F414" s="2"/>
      <c r="G414" s="2"/>
      <c r="H414" s="2"/>
      <c r="I414" s="2"/>
      <c r="J414" s="2"/>
      <c r="K414" s="2"/>
      <c r="L414" s="2"/>
    </row>
    <row r="415" spans="4:12" ht="18" customHeight="1" x14ac:dyDescent="0.25">
      <c r="D415" s="2"/>
      <c r="E415" s="2"/>
      <c r="F415" s="2"/>
      <c r="G415" s="2"/>
      <c r="H415" s="2"/>
      <c r="I415" s="2"/>
      <c r="J415" s="2"/>
      <c r="K415" s="2"/>
      <c r="L415" s="2"/>
    </row>
    <row r="416" spans="4:12" ht="18" customHeight="1" x14ac:dyDescent="0.25">
      <c r="D416" s="2"/>
      <c r="E416" s="2"/>
      <c r="F416" s="2"/>
      <c r="G416" s="2"/>
      <c r="H416" s="2"/>
      <c r="I416" s="2"/>
      <c r="J416" s="2"/>
      <c r="K416" s="2"/>
      <c r="L416" s="2"/>
    </row>
    <row r="417" spans="4:12" ht="18" customHeight="1" x14ac:dyDescent="0.25">
      <c r="D417" s="2"/>
      <c r="E417" s="2"/>
      <c r="F417" s="2"/>
      <c r="G417" s="2"/>
      <c r="H417" s="2"/>
      <c r="I417" s="2"/>
      <c r="J417" s="2"/>
      <c r="K417" s="2"/>
      <c r="L417" s="2"/>
    </row>
    <row r="418" spans="4:12" ht="18" customHeight="1" x14ac:dyDescent="0.25">
      <c r="D418" s="2"/>
      <c r="E418" s="2"/>
      <c r="F418" s="2"/>
      <c r="G418" s="2"/>
      <c r="H418" s="2"/>
      <c r="I418" s="2"/>
      <c r="J418" s="2"/>
      <c r="K418" s="2"/>
      <c r="L418" s="2"/>
    </row>
    <row r="419" spans="4:12" ht="18" customHeight="1" x14ac:dyDescent="0.25">
      <c r="D419" s="2"/>
      <c r="E419" s="2"/>
      <c r="F419" s="2"/>
      <c r="G419" s="2"/>
      <c r="H419" s="2"/>
      <c r="I419" s="2"/>
      <c r="J419" s="2"/>
      <c r="K419" s="2"/>
      <c r="L419" s="2"/>
    </row>
    <row r="420" spans="4:12" ht="18" customHeight="1" x14ac:dyDescent="0.25">
      <c r="D420" s="2"/>
      <c r="E420" s="2"/>
      <c r="F420" s="2"/>
      <c r="G420" s="2"/>
      <c r="H420" s="2"/>
      <c r="I420" s="2"/>
      <c r="J420" s="2"/>
      <c r="K420" s="2"/>
      <c r="L420" s="2"/>
    </row>
    <row r="421" spans="4:12" ht="18" customHeight="1" x14ac:dyDescent="0.25">
      <c r="D421" s="2"/>
      <c r="E421" s="2"/>
      <c r="F421" s="2"/>
      <c r="G421" s="2"/>
      <c r="H421" s="2"/>
      <c r="I421" s="2"/>
      <c r="J421" s="2"/>
      <c r="K421" s="2"/>
      <c r="L421" s="2"/>
    </row>
    <row r="422" spans="4:12" ht="18" customHeight="1" x14ac:dyDescent="0.25">
      <c r="D422" s="2"/>
      <c r="E422" s="2"/>
      <c r="F422" s="2"/>
      <c r="G422" s="2"/>
      <c r="H422" s="2"/>
      <c r="I422" s="2"/>
      <c r="J422" s="2"/>
      <c r="K422" s="2"/>
      <c r="L422" s="2"/>
    </row>
    <row r="423" spans="4:12" ht="18" customHeight="1" x14ac:dyDescent="0.25">
      <c r="D423" s="2"/>
      <c r="E423" s="2"/>
      <c r="F423" s="2"/>
      <c r="G423" s="2"/>
      <c r="H423" s="2"/>
      <c r="I423" s="2"/>
      <c r="J423" s="2"/>
      <c r="K423" s="2"/>
      <c r="L423" s="2"/>
    </row>
    <row r="424" spans="4:12" ht="18" customHeight="1" x14ac:dyDescent="0.25">
      <c r="D424" s="2"/>
      <c r="E424" s="2"/>
      <c r="F424" s="2"/>
      <c r="G424" s="2"/>
      <c r="H424" s="2"/>
      <c r="I424" s="2"/>
      <c r="J424" s="2"/>
      <c r="K424" s="2"/>
      <c r="L424" s="2"/>
    </row>
    <row r="425" spans="4:12" ht="18" customHeight="1" x14ac:dyDescent="0.25">
      <c r="D425" s="2"/>
      <c r="E425" s="2"/>
      <c r="F425" s="2"/>
      <c r="G425" s="2"/>
      <c r="H425" s="2"/>
      <c r="I425" s="2"/>
      <c r="J425" s="2"/>
      <c r="K425" s="2"/>
      <c r="L425" s="2"/>
    </row>
    <row r="426" spans="4:12" ht="18" customHeight="1" x14ac:dyDescent="0.25">
      <c r="D426" s="2"/>
      <c r="E426" s="2"/>
      <c r="F426" s="2"/>
      <c r="G426" s="2"/>
      <c r="H426" s="2"/>
      <c r="I426" s="2"/>
      <c r="J426" s="2"/>
      <c r="K426" s="2"/>
      <c r="L426" s="2"/>
    </row>
    <row r="427" spans="4:12" ht="18" customHeight="1" x14ac:dyDescent="0.25">
      <c r="D427" s="2"/>
      <c r="E427" s="2"/>
      <c r="F427" s="2"/>
      <c r="G427" s="2"/>
      <c r="H427" s="2"/>
      <c r="I427" s="2"/>
      <c r="J427" s="2"/>
      <c r="K427" s="2"/>
      <c r="L427" s="2"/>
    </row>
    <row r="428" spans="4:12" ht="18" customHeight="1" x14ac:dyDescent="0.25">
      <c r="D428" s="2"/>
      <c r="E428" s="2"/>
      <c r="F428" s="2"/>
      <c r="G428" s="2"/>
      <c r="H428" s="2"/>
      <c r="I428" s="2"/>
      <c r="J428" s="2"/>
      <c r="K428" s="2"/>
      <c r="L428" s="2"/>
    </row>
    <row r="429" spans="4:12" ht="18" customHeight="1" x14ac:dyDescent="0.25">
      <c r="D429" s="2"/>
      <c r="E429" s="2"/>
      <c r="F429" s="2"/>
      <c r="G429" s="2"/>
      <c r="H429" s="2"/>
      <c r="I429" s="2"/>
      <c r="J429" s="2"/>
      <c r="K429" s="2"/>
      <c r="L429" s="2"/>
    </row>
    <row r="430" spans="4:12" ht="18" customHeight="1" x14ac:dyDescent="0.25">
      <c r="D430" s="2"/>
      <c r="E430" s="2"/>
      <c r="F430" s="2"/>
      <c r="G430" s="2"/>
      <c r="H430" s="2"/>
      <c r="I430" s="2"/>
      <c r="J430" s="2"/>
      <c r="K430" s="2"/>
      <c r="L430" s="2"/>
    </row>
    <row r="431" spans="4:12" ht="18" customHeight="1" x14ac:dyDescent="0.25">
      <c r="D431" s="2"/>
      <c r="E431" s="2"/>
      <c r="F431" s="2"/>
      <c r="G431" s="2"/>
      <c r="H431" s="2"/>
      <c r="I431" s="2"/>
      <c r="J431" s="2"/>
      <c r="K431" s="2"/>
      <c r="L431" s="2"/>
    </row>
    <row r="432" spans="4:12" ht="18" customHeight="1" x14ac:dyDescent="0.25">
      <c r="D432" s="2"/>
      <c r="E432" s="2"/>
      <c r="F432" s="2"/>
      <c r="G432" s="2"/>
      <c r="H432" s="2"/>
      <c r="I432" s="2"/>
      <c r="J432" s="2"/>
      <c r="K432" s="2"/>
      <c r="L432" s="2"/>
    </row>
    <row r="433" spans="4:12" ht="18" customHeight="1" x14ac:dyDescent="0.25">
      <c r="D433" s="2"/>
      <c r="E433" s="2"/>
      <c r="F433" s="2"/>
      <c r="G433" s="2"/>
      <c r="H433" s="2"/>
      <c r="I433" s="2"/>
      <c r="J433" s="2"/>
      <c r="K433" s="2"/>
      <c r="L433" s="2"/>
    </row>
    <row r="434" spans="4:12" ht="18" customHeight="1" x14ac:dyDescent="0.25">
      <c r="D434" s="2"/>
      <c r="E434" s="2"/>
      <c r="F434" s="2"/>
      <c r="G434" s="2"/>
      <c r="H434" s="2"/>
      <c r="I434" s="2"/>
      <c r="J434" s="2"/>
      <c r="K434" s="2"/>
      <c r="L434" s="2"/>
    </row>
    <row r="435" spans="4:12" ht="18" customHeight="1" x14ac:dyDescent="0.25">
      <c r="D435" s="2"/>
      <c r="E435" s="2"/>
      <c r="F435" s="2"/>
      <c r="G435" s="2"/>
      <c r="H435" s="2"/>
      <c r="I435" s="2"/>
      <c r="J435" s="2"/>
      <c r="K435" s="2"/>
      <c r="L435" s="2"/>
    </row>
    <row r="436" spans="4:12" ht="18" customHeight="1" x14ac:dyDescent="0.25">
      <c r="D436" s="2"/>
      <c r="E436" s="2"/>
      <c r="F436" s="2"/>
      <c r="G436" s="2"/>
      <c r="H436" s="2"/>
      <c r="I436" s="2"/>
      <c r="J436" s="2"/>
      <c r="K436" s="2"/>
      <c r="L436" s="2"/>
    </row>
    <row r="437" spans="4:12" ht="18" customHeight="1" x14ac:dyDescent="0.25">
      <c r="D437" s="2"/>
      <c r="E437" s="2"/>
      <c r="F437" s="2"/>
      <c r="G437" s="2"/>
      <c r="H437" s="2"/>
      <c r="I437" s="2"/>
      <c r="J437" s="2"/>
      <c r="K437" s="2"/>
      <c r="L437" s="2"/>
    </row>
    <row r="438" spans="4:12" ht="18" customHeight="1" x14ac:dyDescent="0.25">
      <c r="D438" s="2"/>
      <c r="E438" s="2"/>
      <c r="F438" s="2"/>
      <c r="G438" s="2"/>
      <c r="H438" s="2"/>
      <c r="I438" s="2"/>
      <c r="J438" s="2"/>
      <c r="K438" s="2"/>
      <c r="L438" s="2"/>
    </row>
    <row r="439" spans="4:12" ht="18" customHeight="1" x14ac:dyDescent="0.25">
      <c r="D439" s="2"/>
      <c r="E439" s="2"/>
      <c r="F439" s="2"/>
      <c r="G439" s="2"/>
      <c r="H439" s="2"/>
      <c r="I439" s="2"/>
      <c r="J439" s="2"/>
      <c r="K439" s="2"/>
      <c r="L439" s="2"/>
    </row>
    <row r="440" spans="4:12" ht="18" customHeight="1" x14ac:dyDescent="0.25">
      <c r="D440" s="2"/>
      <c r="E440" s="2"/>
      <c r="F440" s="2"/>
      <c r="G440" s="2"/>
      <c r="H440" s="2"/>
      <c r="I440" s="2"/>
      <c r="J440" s="2"/>
      <c r="K440" s="2"/>
      <c r="L440" s="2"/>
    </row>
    <row r="441" spans="4:12" ht="18" customHeight="1" x14ac:dyDescent="0.25">
      <c r="D441" s="2"/>
      <c r="E441" s="2"/>
      <c r="F441" s="2"/>
      <c r="G441" s="2"/>
      <c r="H441" s="2"/>
      <c r="I441" s="2"/>
      <c r="J441" s="2"/>
      <c r="K441" s="2"/>
      <c r="L441" s="2"/>
    </row>
    <row r="442" spans="4:12" ht="18" customHeight="1" x14ac:dyDescent="0.25">
      <c r="D442" s="2"/>
      <c r="E442" s="2"/>
      <c r="F442" s="2"/>
      <c r="G442" s="2"/>
      <c r="H442" s="2"/>
      <c r="I442" s="2"/>
      <c r="J442" s="2"/>
      <c r="K442" s="2"/>
      <c r="L442" s="2"/>
    </row>
    <row r="443" spans="4:12" ht="18" customHeight="1" x14ac:dyDescent="0.25">
      <c r="D443" s="2"/>
      <c r="E443" s="2"/>
      <c r="F443" s="2"/>
      <c r="G443" s="2"/>
      <c r="H443" s="2"/>
      <c r="I443" s="2"/>
      <c r="J443" s="2"/>
      <c r="K443" s="2"/>
      <c r="L443" s="2"/>
    </row>
    <row r="444" spans="4:12" ht="18" customHeight="1" x14ac:dyDescent="0.25">
      <c r="D444" s="2"/>
      <c r="E444" s="2"/>
      <c r="F444" s="2"/>
      <c r="G444" s="2"/>
      <c r="H444" s="2"/>
      <c r="I444" s="2"/>
      <c r="J444" s="2"/>
      <c r="K444" s="2"/>
      <c r="L444" s="2"/>
    </row>
    <row r="445" spans="4:12" ht="18" customHeight="1" x14ac:dyDescent="0.25">
      <c r="D445" s="2"/>
      <c r="E445" s="2"/>
      <c r="F445" s="2"/>
      <c r="G445" s="2"/>
      <c r="H445" s="2"/>
      <c r="I445" s="2"/>
      <c r="J445" s="2"/>
      <c r="K445" s="2"/>
      <c r="L445" s="2"/>
    </row>
    <row r="446" spans="4:12" ht="18" customHeight="1" x14ac:dyDescent="0.25">
      <c r="D446" s="2"/>
      <c r="E446" s="2"/>
      <c r="F446" s="2"/>
      <c r="G446" s="2"/>
      <c r="H446" s="2"/>
      <c r="I446" s="2"/>
      <c r="J446" s="2"/>
      <c r="K446" s="2"/>
      <c r="L446" s="2"/>
    </row>
    <row r="447" spans="4:12" ht="18" customHeight="1" x14ac:dyDescent="0.25">
      <c r="D447" s="2"/>
      <c r="E447" s="2"/>
      <c r="F447" s="2"/>
      <c r="G447" s="2"/>
      <c r="H447" s="2"/>
      <c r="I447" s="2"/>
      <c r="J447" s="2"/>
      <c r="K447" s="2"/>
      <c r="L447" s="2"/>
    </row>
    <row r="448" spans="4:12" ht="18" customHeight="1" x14ac:dyDescent="0.25">
      <c r="D448" s="2"/>
      <c r="E448" s="2"/>
      <c r="F448" s="2"/>
      <c r="G448" s="2"/>
      <c r="H448" s="2"/>
      <c r="I448" s="2"/>
      <c r="J448" s="2"/>
      <c r="K448" s="2"/>
      <c r="L448" s="2"/>
    </row>
    <row r="449" spans="4:12" ht="18" customHeight="1" x14ac:dyDescent="0.25">
      <c r="D449" s="2"/>
      <c r="E449" s="2"/>
      <c r="F449" s="2"/>
      <c r="G449" s="2"/>
      <c r="H449" s="2"/>
      <c r="I449" s="2"/>
      <c r="J449" s="2"/>
      <c r="K449" s="2"/>
      <c r="L449" s="2"/>
    </row>
    <row r="450" spans="4:12" ht="18" customHeight="1" x14ac:dyDescent="0.25">
      <c r="D450" s="2"/>
      <c r="E450" s="2"/>
      <c r="F450" s="2"/>
      <c r="G450" s="2"/>
      <c r="H450" s="2"/>
      <c r="I450" s="2"/>
      <c r="J450" s="2"/>
      <c r="K450" s="2"/>
      <c r="L450" s="2"/>
    </row>
    <row r="451" spans="4:12" ht="18" customHeight="1" x14ac:dyDescent="0.25">
      <c r="D451" s="2"/>
      <c r="E451" s="2"/>
      <c r="F451" s="2"/>
      <c r="G451" s="2"/>
      <c r="H451" s="2"/>
      <c r="I451" s="2"/>
      <c r="J451" s="2"/>
      <c r="K451" s="2"/>
      <c r="L451" s="2"/>
    </row>
    <row r="452" spans="4:12" ht="18" customHeight="1" x14ac:dyDescent="0.25">
      <c r="D452" s="2"/>
      <c r="E452" s="2"/>
      <c r="F452" s="2"/>
      <c r="G452" s="2"/>
      <c r="H452" s="2"/>
      <c r="I452" s="2"/>
      <c r="J452" s="2"/>
      <c r="K452" s="2"/>
      <c r="L452" s="2"/>
    </row>
    <row r="453" spans="4:12" ht="18" customHeight="1" x14ac:dyDescent="0.25">
      <c r="D453" s="2"/>
      <c r="E453" s="2"/>
      <c r="F453" s="2"/>
      <c r="G453" s="2"/>
      <c r="H453" s="2"/>
      <c r="I453" s="2"/>
      <c r="J453" s="2"/>
      <c r="K453" s="2"/>
      <c r="L453" s="2"/>
    </row>
    <row r="454" spans="4:12" ht="18" customHeight="1" x14ac:dyDescent="0.25">
      <c r="D454" s="2"/>
      <c r="E454" s="2"/>
      <c r="F454" s="2"/>
      <c r="G454" s="2"/>
      <c r="H454" s="2"/>
      <c r="I454" s="2"/>
      <c r="J454" s="2"/>
      <c r="K454" s="2"/>
      <c r="L454" s="2"/>
    </row>
    <row r="455" spans="4:12" ht="18" customHeight="1" x14ac:dyDescent="0.25">
      <c r="D455" s="2"/>
      <c r="E455" s="2"/>
      <c r="F455" s="2"/>
      <c r="G455" s="2"/>
      <c r="H455" s="2"/>
      <c r="I455" s="2"/>
      <c r="J455" s="2"/>
      <c r="K455" s="2"/>
      <c r="L455" s="2"/>
    </row>
    <row r="456" spans="4:12" ht="18" customHeight="1" x14ac:dyDescent="0.25">
      <c r="D456" s="2"/>
      <c r="E456" s="2"/>
      <c r="F456" s="2"/>
      <c r="G456" s="2"/>
      <c r="H456" s="2"/>
      <c r="I456" s="2"/>
      <c r="J456" s="2"/>
      <c r="K456" s="2"/>
      <c r="L456" s="2"/>
    </row>
    <row r="457" spans="4:12" ht="18" customHeight="1" x14ac:dyDescent="0.25">
      <c r="D457" s="2"/>
      <c r="E457" s="2"/>
      <c r="F457" s="2"/>
      <c r="G457" s="2"/>
      <c r="H457" s="2"/>
      <c r="I457" s="2"/>
      <c r="J457" s="2"/>
      <c r="K457" s="2"/>
      <c r="L457" s="2"/>
    </row>
    <row r="458" spans="4:12" ht="18" customHeight="1" x14ac:dyDescent="0.25">
      <c r="D458" s="2"/>
      <c r="E458" s="2"/>
      <c r="F458" s="2"/>
      <c r="G458" s="2"/>
      <c r="H458" s="2"/>
      <c r="I458" s="2"/>
      <c r="J458" s="2"/>
      <c r="K458" s="2"/>
      <c r="L458" s="2"/>
    </row>
    <row r="459" spans="4:12" ht="18" customHeight="1" x14ac:dyDescent="0.25">
      <c r="D459" s="2"/>
      <c r="E459" s="2"/>
      <c r="F459" s="2"/>
      <c r="G459" s="2"/>
      <c r="H459" s="2"/>
      <c r="I459" s="2"/>
      <c r="J459" s="2"/>
      <c r="K459" s="2"/>
      <c r="L459" s="2"/>
    </row>
    <row r="460" spans="4:12" ht="18" customHeight="1" x14ac:dyDescent="0.25">
      <c r="D460" s="2"/>
      <c r="E460" s="2"/>
      <c r="F460" s="2"/>
      <c r="G460" s="2"/>
      <c r="H460" s="2"/>
      <c r="I460" s="2"/>
      <c r="J460" s="2"/>
      <c r="K460" s="2"/>
      <c r="L460" s="2"/>
    </row>
    <row r="461" spans="4:12" ht="18" customHeight="1" x14ac:dyDescent="0.25">
      <c r="D461" s="2"/>
      <c r="E461" s="2"/>
      <c r="F461" s="2"/>
      <c r="G461" s="2"/>
      <c r="H461" s="2"/>
      <c r="I461" s="2"/>
      <c r="J461" s="2"/>
      <c r="K461" s="2"/>
      <c r="L461" s="2"/>
    </row>
    <row r="462" spans="4:12" ht="18" customHeight="1" x14ac:dyDescent="0.25">
      <c r="D462" s="2"/>
      <c r="E462" s="2"/>
      <c r="F462" s="2"/>
      <c r="G462" s="2"/>
      <c r="H462" s="2"/>
      <c r="I462" s="2"/>
      <c r="J462" s="2"/>
      <c r="K462" s="2"/>
      <c r="L462" s="2"/>
    </row>
    <row r="463" spans="4:12" ht="18" customHeight="1" x14ac:dyDescent="0.25">
      <c r="D463" s="2"/>
      <c r="E463" s="2"/>
      <c r="F463" s="2"/>
      <c r="G463" s="2"/>
      <c r="H463" s="2"/>
      <c r="I463" s="2"/>
      <c r="J463" s="2"/>
      <c r="K463" s="2"/>
      <c r="L463" s="2"/>
    </row>
    <row r="464" spans="4:12" ht="18" customHeight="1" x14ac:dyDescent="0.25">
      <c r="D464" s="2"/>
      <c r="E464" s="2"/>
      <c r="F464" s="2"/>
      <c r="G464" s="2"/>
      <c r="H464" s="2"/>
      <c r="I464" s="2"/>
      <c r="J464" s="2"/>
      <c r="K464" s="2"/>
      <c r="L464" s="2"/>
    </row>
    <row r="465" spans="4:12" ht="18" customHeight="1" x14ac:dyDescent="0.25">
      <c r="D465" s="2"/>
      <c r="E465" s="2"/>
      <c r="F465" s="2"/>
      <c r="G465" s="2"/>
      <c r="H465" s="2"/>
      <c r="I465" s="2"/>
      <c r="J465" s="2"/>
      <c r="K465" s="2"/>
      <c r="L465" s="2"/>
    </row>
    <row r="466" spans="4:12" ht="18" customHeight="1" x14ac:dyDescent="0.25">
      <c r="D466" s="2"/>
      <c r="E466" s="2"/>
      <c r="F466" s="2"/>
      <c r="G466" s="2"/>
      <c r="H466" s="2"/>
      <c r="I466" s="2"/>
      <c r="J466" s="2"/>
      <c r="K466" s="2"/>
      <c r="L466" s="2"/>
    </row>
    <row r="467" spans="4:12" ht="18" customHeight="1" x14ac:dyDescent="0.25">
      <c r="D467" s="2"/>
      <c r="E467" s="2"/>
      <c r="F467" s="2"/>
      <c r="G467" s="2"/>
      <c r="H467" s="2"/>
      <c r="I467" s="2"/>
      <c r="J467" s="2"/>
      <c r="K467" s="2"/>
      <c r="L467" s="2"/>
    </row>
    <row r="468" spans="4:12" ht="18" customHeight="1" x14ac:dyDescent="0.25">
      <c r="D468" s="2"/>
      <c r="E468" s="2"/>
      <c r="F468" s="2"/>
      <c r="G468" s="2"/>
      <c r="H468" s="2"/>
      <c r="I468" s="2"/>
      <c r="J468" s="2"/>
      <c r="K468" s="2"/>
      <c r="L468" s="2"/>
    </row>
    <row r="469" spans="4:12" ht="18" customHeight="1" x14ac:dyDescent="0.25">
      <c r="D469" s="2"/>
      <c r="E469" s="2"/>
      <c r="F469" s="2"/>
      <c r="G469" s="2"/>
      <c r="H469" s="2"/>
      <c r="I469" s="2"/>
      <c r="J469" s="2"/>
      <c r="K469" s="2"/>
      <c r="L469" s="2"/>
    </row>
    <row r="470" spans="4:12" ht="18" customHeight="1" x14ac:dyDescent="0.25">
      <c r="D470" s="2"/>
      <c r="E470" s="2"/>
      <c r="F470" s="2"/>
      <c r="G470" s="2"/>
      <c r="H470" s="2"/>
      <c r="I470" s="2"/>
      <c r="J470" s="2"/>
      <c r="K470" s="2"/>
      <c r="L470" s="2"/>
    </row>
    <row r="471" spans="4:12" ht="18" customHeight="1" x14ac:dyDescent="0.25">
      <c r="D471" s="2"/>
      <c r="E471" s="2"/>
      <c r="F471" s="2"/>
      <c r="G471" s="2"/>
      <c r="H471" s="2"/>
      <c r="I471" s="2"/>
      <c r="J471" s="2"/>
      <c r="K471" s="2"/>
      <c r="L471" s="2"/>
    </row>
    <row r="472" spans="4:12" ht="18" customHeight="1" x14ac:dyDescent="0.25">
      <c r="D472" s="2"/>
      <c r="E472" s="2"/>
      <c r="F472" s="2"/>
      <c r="G472" s="2"/>
      <c r="H472" s="2"/>
      <c r="I472" s="2"/>
      <c r="J472" s="2"/>
      <c r="K472" s="2"/>
      <c r="L472" s="2"/>
    </row>
    <row r="473" spans="4:12" ht="18" customHeight="1" x14ac:dyDescent="0.25">
      <c r="D473" s="2"/>
      <c r="E473" s="2"/>
      <c r="F473" s="2"/>
      <c r="G473" s="2"/>
      <c r="H473" s="2"/>
      <c r="I473" s="2"/>
      <c r="J473" s="2"/>
      <c r="K473" s="2"/>
      <c r="L473" s="2"/>
    </row>
    <row r="474" spans="4:12" ht="18" customHeight="1" x14ac:dyDescent="0.25">
      <c r="D474" s="2"/>
      <c r="E474" s="2"/>
      <c r="F474" s="2"/>
      <c r="G474" s="2"/>
      <c r="H474" s="2"/>
      <c r="I474" s="2"/>
      <c r="J474" s="2"/>
      <c r="K474" s="2"/>
      <c r="L474" s="2"/>
    </row>
    <row r="475" spans="4:12" ht="18" customHeight="1" x14ac:dyDescent="0.25">
      <c r="D475" s="2"/>
      <c r="E475" s="2"/>
      <c r="F475" s="2"/>
      <c r="G475" s="2"/>
      <c r="H475" s="2"/>
      <c r="I475" s="2"/>
      <c r="J475" s="2"/>
      <c r="K475" s="2"/>
      <c r="L475" s="2"/>
    </row>
    <row r="476" spans="4:12" ht="18" customHeight="1" x14ac:dyDescent="0.25">
      <c r="D476" s="2"/>
      <c r="E476" s="2"/>
      <c r="F476" s="2"/>
      <c r="G476" s="2"/>
      <c r="H476" s="2"/>
      <c r="I476" s="2"/>
      <c r="J476" s="2"/>
      <c r="K476" s="2"/>
      <c r="L476" s="2"/>
    </row>
    <row r="477" spans="4:12" ht="18" customHeight="1" x14ac:dyDescent="0.25">
      <c r="D477" s="2"/>
      <c r="E477" s="2"/>
      <c r="F477" s="2"/>
      <c r="G477" s="2"/>
      <c r="H477" s="2"/>
      <c r="I477" s="2"/>
      <c r="J477" s="2"/>
      <c r="K477" s="2"/>
      <c r="L477" s="2"/>
    </row>
    <row r="478" spans="4:12" ht="18" customHeight="1" x14ac:dyDescent="0.25">
      <c r="D478" s="2"/>
      <c r="E478" s="2"/>
      <c r="F478" s="2"/>
      <c r="G478" s="2"/>
      <c r="H478" s="2"/>
      <c r="I478" s="2"/>
      <c r="J478" s="2"/>
      <c r="K478" s="2"/>
      <c r="L478" s="2"/>
    </row>
    <row r="479" spans="4:12" ht="18" customHeight="1" x14ac:dyDescent="0.25">
      <c r="D479" s="2"/>
      <c r="E479" s="2"/>
      <c r="F479" s="2"/>
      <c r="G479" s="2"/>
      <c r="H479" s="2"/>
      <c r="I479" s="2"/>
      <c r="J479" s="2"/>
      <c r="K479" s="2"/>
      <c r="L479" s="2"/>
    </row>
    <row r="480" spans="4:12" ht="18" customHeight="1" x14ac:dyDescent="0.25">
      <c r="D480" s="2"/>
      <c r="E480" s="2"/>
      <c r="F480" s="2"/>
      <c r="G480" s="2"/>
      <c r="H480" s="2"/>
      <c r="I480" s="2"/>
      <c r="J480" s="2"/>
      <c r="K480" s="2"/>
      <c r="L480" s="2"/>
    </row>
    <row r="481" spans="4:12" ht="18" customHeight="1" x14ac:dyDescent="0.25">
      <c r="D481" s="2"/>
      <c r="E481" s="2"/>
      <c r="F481" s="2"/>
      <c r="G481" s="2"/>
      <c r="H481" s="2"/>
      <c r="I481" s="2"/>
      <c r="J481" s="2"/>
      <c r="K481" s="2"/>
      <c r="L481" s="2"/>
    </row>
    <row r="482" spans="4:12" ht="18" customHeight="1" x14ac:dyDescent="0.25">
      <c r="D482" s="2"/>
      <c r="E482" s="2"/>
      <c r="F482" s="2"/>
      <c r="G482" s="2"/>
      <c r="H482" s="2"/>
      <c r="I482" s="2"/>
      <c r="J482" s="2"/>
      <c r="K482" s="2"/>
      <c r="L482" s="2"/>
    </row>
    <row r="483" spans="4:12" ht="18" customHeight="1" x14ac:dyDescent="0.25">
      <c r="D483" s="2"/>
      <c r="E483" s="2"/>
      <c r="F483" s="2"/>
      <c r="G483" s="2"/>
      <c r="H483" s="2"/>
      <c r="I483" s="2"/>
      <c r="J483" s="2"/>
      <c r="K483" s="2"/>
      <c r="L483" s="2"/>
    </row>
    <row r="484" spans="4:12" ht="18" customHeight="1" x14ac:dyDescent="0.25">
      <c r="D484" s="2"/>
      <c r="E484" s="2"/>
      <c r="F484" s="2"/>
      <c r="G484" s="2"/>
      <c r="H484" s="2"/>
      <c r="I484" s="2"/>
      <c r="J484" s="2"/>
      <c r="K484" s="2"/>
      <c r="L484" s="2"/>
    </row>
    <row r="485" spans="4:12" ht="18" customHeight="1" x14ac:dyDescent="0.25">
      <c r="D485" s="2"/>
      <c r="E485" s="2"/>
      <c r="F485" s="2"/>
      <c r="G485" s="2"/>
      <c r="H485" s="2"/>
      <c r="I485" s="2"/>
      <c r="J485" s="2"/>
      <c r="K485" s="2"/>
      <c r="L485" s="2"/>
    </row>
    <row r="486" spans="4:12" ht="18" customHeight="1" x14ac:dyDescent="0.25">
      <c r="D486" s="2"/>
      <c r="E486" s="2"/>
      <c r="F486" s="2"/>
      <c r="G486" s="2"/>
      <c r="H486" s="2"/>
      <c r="I486" s="2"/>
      <c r="J486" s="2"/>
      <c r="K486" s="2"/>
      <c r="L486" s="2"/>
    </row>
    <row r="487" spans="4:12" ht="18" customHeight="1" x14ac:dyDescent="0.25">
      <c r="D487" s="2"/>
      <c r="E487" s="2"/>
      <c r="F487" s="2"/>
      <c r="G487" s="2"/>
      <c r="H487" s="2"/>
      <c r="I487" s="2"/>
      <c r="J487" s="2"/>
      <c r="K487" s="2"/>
      <c r="L487" s="2"/>
    </row>
    <row r="488" spans="4:12" ht="18" customHeight="1" x14ac:dyDescent="0.25">
      <c r="D488" s="2"/>
      <c r="E488" s="2"/>
      <c r="F488" s="2"/>
      <c r="G488" s="2"/>
      <c r="H488" s="2"/>
      <c r="I488" s="2"/>
      <c r="J488" s="2"/>
      <c r="K488" s="2"/>
      <c r="L488" s="2"/>
    </row>
    <row r="489" spans="4:12" ht="18" customHeight="1" x14ac:dyDescent="0.25">
      <c r="D489" s="2"/>
      <c r="E489" s="2"/>
      <c r="F489" s="2"/>
      <c r="G489" s="2"/>
      <c r="H489" s="2"/>
      <c r="I489" s="2"/>
      <c r="J489" s="2"/>
      <c r="K489" s="2"/>
      <c r="L489" s="2"/>
    </row>
    <row r="490" spans="4:12" ht="18" customHeight="1" x14ac:dyDescent="0.25">
      <c r="D490" s="2"/>
      <c r="E490" s="2"/>
      <c r="F490" s="2"/>
      <c r="G490" s="2"/>
      <c r="H490" s="2"/>
      <c r="I490" s="2"/>
      <c r="J490" s="2"/>
      <c r="K490" s="2"/>
      <c r="L490" s="2"/>
    </row>
    <row r="491" spans="4:12" ht="18" customHeight="1" x14ac:dyDescent="0.25">
      <c r="D491" s="2"/>
      <c r="E491" s="2"/>
      <c r="F491" s="2"/>
      <c r="G491" s="2"/>
      <c r="H491" s="2"/>
      <c r="I491" s="2"/>
      <c r="J491" s="2"/>
      <c r="K491" s="2"/>
      <c r="L491" s="2"/>
    </row>
    <row r="492" spans="4:12" ht="18" customHeight="1" x14ac:dyDescent="0.25">
      <c r="D492" s="2"/>
      <c r="E492" s="2"/>
      <c r="F492" s="2"/>
      <c r="G492" s="2"/>
      <c r="H492" s="2"/>
      <c r="I492" s="2"/>
      <c r="J492" s="2"/>
      <c r="K492" s="2"/>
      <c r="L492" s="2"/>
    </row>
    <row r="493" spans="4:12" ht="18" customHeight="1" x14ac:dyDescent="0.25">
      <c r="D493" s="2"/>
      <c r="E493" s="2"/>
      <c r="F493" s="2"/>
      <c r="G493" s="2"/>
      <c r="H493" s="2"/>
      <c r="I493" s="2"/>
      <c r="J493" s="2"/>
      <c r="K493" s="2"/>
      <c r="L493" s="2"/>
    </row>
    <row r="494" spans="4:12" ht="18" customHeight="1" x14ac:dyDescent="0.25">
      <c r="D494" s="2"/>
      <c r="E494" s="2"/>
      <c r="F494" s="2"/>
      <c r="G494" s="2"/>
      <c r="H494" s="2"/>
      <c r="I494" s="2"/>
      <c r="J494" s="2"/>
      <c r="K494" s="2"/>
      <c r="L494" s="2"/>
    </row>
    <row r="495" spans="4:12" ht="18" customHeight="1" x14ac:dyDescent="0.25">
      <c r="D495" s="2"/>
      <c r="E495" s="2"/>
      <c r="F495" s="2"/>
      <c r="G495" s="2"/>
      <c r="H495" s="2"/>
      <c r="I495" s="2"/>
      <c r="J495" s="2"/>
      <c r="K495" s="2"/>
      <c r="L495" s="2"/>
    </row>
    <row r="496" spans="4:12" ht="18" customHeight="1" x14ac:dyDescent="0.25">
      <c r="D496" s="2"/>
      <c r="E496" s="2"/>
      <c r="F496" s="2"/>
      <c r="G496" s="2"/>
      <c r="H496" s="2"/>
      <c r="I496" s="2"/>
      <c r="J496" s="2"/>
      <c r="K496" s="2"/>
      <c r="L496" s="2"/>
    </row>
    <row r="497" spans="4:12" ht="18" customHeight="1" x14ac:dyDescent="0.25">
      <c r="D497" s="2"/>
      <c r="E497" s="2"/>
      <c r="F497" s="2"/>
      <c r="G497" s="2"/>
      <c r="H497" s="2"/>
      <c r="I497" s="2"/>
      <c r="J497" s="2"/>
      <c r="K497" s="2"/>
      <c r="L497" s="2"/>
    </row>
    <row r="498" spans="4:12" ht="18" customHeight="1" x14ac:dyDescent="0.25">
      <c r="D498" s="2"/>
      <c r="E498" s="2"/>
      <c r="F498" s="2"/>
      <c r="G498" s="2"/>
      <c r="H498" s="2"/>
      <c r="I498" s="2"/>
      <c r="J498" s="2"/>
      <c r="K498" s="2"/>
      <c r="L498" s="2"/>
    </row>
    <row r="499" spans="4:12" ht="18" customHeight="1" x14ac:dyDescent="0.25">
      <c r="D499" s="2"/>
      <c r="E499" s="2"/>
      <c r="F499" s="2"/>
      <c r="G499" s="2"/>
      <c r="H499" s="2"/>
      <c r="I499" s="2"/>
      <c r="J499" s="2"/>
      <c r="K499" s="2"/>
      <c r="L499" s="2"/>
    </row>
    <row r="500" spans="4:12" ht="18" customHeight="1" x14ac:dyDescent="0.25">
      <c r="D500" s="2"/>
      <c r="E500" s="2"/>
      <c r="F500" s="2"/>
      <c r="G500" s="2"/>
      <c r="H500" s="2"/>
      <c r="I500" s="2"/>
      <c r="J500" s="2"/>
      <c r="K500" s="2"/>
      <c r="L500" s="2"/>
    </row>
    <row r="501" spans="4:12" ht="18" customHeight="1" x14ac:dyDescent="0.25">
      <c r="D501" s="2"/>
      <c r="E501" s="2"/>
      <c r="F501" s="2"/>
      <c r="G501" s="2"/>
      <c r="H501" s="2"/>
      <c r="I501" s="2"/>
      <c r="J501" s="2"/>
      <c r="K501" s="2"/>
      <c r="L501" s="2"/>
    </row>
    <row r="502" spans="4:12" ht="18" customHeight="1" x14ac:dyDescent="0.25">
      <c r="D502" s="2"/>
      <c r="E502" s="2"/>
      <c r="F502" s="2"/>
      <c r="G502" s="2"/>
      <c r="H502" s="2"/>
      <c r="I502" s="2"/>
      <c r="J502" s="2"/>
      <c r="K502" s="2"/>
      <c r="L502" s="2"/>
    </row>
    <row r="503" spans="4:12" ht="18" customHeight="1" x14ac:dyDescent="0.25">
      <c r="D503" s="2"/>
      <c r="E503" s="2"/>
      <c r="F503" s="2"/>
      <c r="G503" s="2"/>
      <c r="H503" s="2"/>
      <c r="I503" s="2"/>
      <c r="J503" s="2"/>
      <c r="K503" s="2"/>
      <c r="L503" s="2"/>
    </row>
    <row r="504" spans="4:12" ht="18" customHeight="1" x14ac:dyDescent="0.25">
      <c r="D504" s="2"/>
      <c r="E504" s="2"/>
      <c r="F504" s="2"/>
      <c r="G504" s="2"/>
      <c r="H504" s="2"/>
      <c r="I504" s="2"/>
      <c r="J504" s="2"/>
      <c r="K504" s="2"/>
      <c r="L504" s="2"/>
    </row>
    <row r="505" spans="4:12" ht="18" customHeight="1" x14ac:dyDescent="0.25">
      <c r="D505" s="2"/>
      <c r="E505" s="2"/>
      <c r="F505" s="2"/>
      <c r="G505" s="2"/>
      <c r="H505" s="2"/>
      <c r="I505" s="2"/>
      <c r="J505" s="2"/>
      <c r="K505" s="2"/>
      <c r="L505" s="2"/>
    </row>
    <row r="506" spans="4:12" ht="18" customHeight="1" x14ac:dyDescent="0.25">
      <c r="D506" s="2"/>
      <c r="E506" s="2"/>
      <c r="F506" s="2"/>
      <c r="G506" s="2"/>
      <c r="H506" s="2"/>
      <c r="I506" s="2"/>
      <c r="J506" s="2"/>
      <c r="K506" s="2"/>
      <c r="L506" s="2"/>
    </row>
    <row r="507" spans="4:12" ht="18" customHeight="1" x14ac:dyDescent="0.25">
      <c r="D507" s="2"/>
      <c r="E507" s="2"/>
      <c r="F507" s="2"/>
      <c r="G507" s="2"/>
      <c r="H507" s="2"/>
      <c r="I507" s="2"/>
      <c r="J507" s="2"/>
      <c r="K507" s="2"/>
      <c r="L507" s="2"/>
    </row>
    <row r="508" spans="4:12" ht="18" customHeight="1" x14ac:dyDescent="0.25">
      <c r="D508" s="2"/>
      <c r="E508" s="2"/>
      <c r="F508" s="2"/>
      <c r="G508" s="2"/>
      <c r="H508" s="2"/>
      <c r="I508" s="2"/>
      <c r="J508" s="2"/>
      <c r="K508" s="2"/>
      <c r="L508" s="2"/>
    </row>
    <row r="509" spans="4:12" ht="18" customHeight="1" x14ac:dyDescent="0.25">
      <c r="D509" s="2"/>
      <c r="E509" s="2"/>
      <c r="F509" s="2"/>
      <c r="G509" s="2"/>
      <c r="H509" s="2"/>
      <c r="I509" s="2"/>
      <c r="J509" s="2"/>
      <c r="K509" s="2"/>
      <c r="L509" s="2"/>
    </row>
    <row r="510" spans="4:12" ht="18" customHeight="1" x14ac:dyDescent="0.25">
      <c r="D510" s="2"/>
      <c r="E510" s="2"/>
      <c r="F510" s="2"/>
      <c r="G510" s="2"/>
      <c r="H510" s="2"/>
      <c r="I510" s="2"/>
      <c r="J510" s="2"/>
      <c r="K510" s="2"/>
      <c r="L510" s="2"/>
    </row>
    <row r="511" spans="4:12" ht="18" customHeight="1" x14ac:dyDescent="0.25">
      <c r="D511" s="2"/>
      <c r="E511" s="2"/>
      <c r="F511" s="2"/>
      <c r="G511" s="2"/>
      <c r="H511" s="2"/>
      <c r="I511" s="2"/>
      <c r="J511" s="2"/>
      <c r="K511" s="2"/>
      <c r="L511" s="2"/>
    </row>
    <row r="512" spans="4:12" ht="18" customHeight="1" x14ac:dyDescent="0.25">
      <c r="D512" s="2"/>
      <c r="E512" s="2"/>
      <c r="F512" s="2"/>
      <c r="G512" s="2"/>
      <c r="H512" s="2"/>
      <c r="I512" s="2"/>
      <c r="J512" s="2"/>
      <c r="K512" s="2"/>
      <c r="L512" s="2"/>
    </row>
    <row r="513" spans="4:12" ht="18" customHeight="1" x14ac:dyDescent="0.25">
      <c r="D513" s="2"/>
      <c r="E513" s="2"/>
      <c r="F513" s="2"/>
      <c r="G513" s="2"/>
      <c r="H513" s="2"/>
      <c r="I513" s="2"/>
      <c r="J513" s="2"/>
      <c r="K513" s="2"/>
      <c r="L513" s="2"/>
    </row>
    <row r="514" spans="4:12" ht="18" customHeight="1" x14ac:dyDescent="0.25">
      <c r="D514" s="2"/>
      <c r="E514" s="2"/>
      <c r="F514" s="2"/>
      <c r="G514" s="2"/>
      <c r="H514" s="2"/>
      <c r="I514" s="2"/>
      <c r="J514" s="2"/>
      <c r="K514" s="2"/>
      <c r="L514" s="2"/>
    </row>
    <row r="515" spans="4:12" ht="18" customHeight="1" x14ac:dyDescent="0.25">
      <c r="D515" s="2"/>
      <c r="E515" s="2"/>
      <c r="F515" s="2"/>
      <c r="G515" s="2"/>
      <c r="H515" s="2"/>
      <c r="I515" s="2"/>
      <c r="J515" s="2"/>
      <c r="K515" s="2"/>
      <c r="L515" s="2"/>
    </row>
    <row r="516" spans="4:12" ht="18" customHeight="1" x14ac:dyDescent="0.25">
      <c r="D516" s="2"/>
      <c r="E516" s="2"/>
      <c r="F516" s="2"/>
      <c r="G516" s="2"/>
      <c r="H516" s="2"/>
      <c r="I516" s="2"/>
      <c r="J516" s="2"/>
      <c r="K516" s="2"/>
      <c r="L516" s="2"/>
    </row>
    <row r="517" spans="4:12" ht="18" customHeight="1" x14ac:dyDescent="0.25">
      <c r="D517" s="2"/>
      <c r="E517" s="2"/>
      <c r="F517" s="2"/>
      <c r="G517" s="2"/>
      <c r="H517" s="2"/>
      <c r="I517" s="2"/>
      <c r="J517" s="2"/>
      <c r="K517" s="2"/>
      <c r="L517" s="2"/>
    </row>
    <row r="518" spans="4:12" ht="18" customHeight="1" x14ac:dyDescent="0.25">
      <c r="D518" s="2"/>
      <c r="E518" s="2"/>
      <c r="F518" s="2"/>
      <c r="G518" s="2"/>
      <c r="H518" s="2"/>
      <c r="I518" s="2"/>
      <c r="J518" s="2"/>
      <c r="K518" s="2"/>
      <c r="L518" s="2"/>
    </row>
    <row r="519" spans="4:12" ht="18" customHeight="1" x14ac:dyDescent="0.25">
      <c r="D519" s="2"/>
      <c r="E519" s="2"/>
      <c r="F519" s="2"/>
      <c r="G519" s="2"/>
      <c r="H519" s="2"/>
      <c r="I519" s="2"/>
      <c r="J519" s="2"/>
      <c r="K519" s="2"/>
      <c r="L519" s="2"/>
    </row>
    <row r="520" spans="4:12" ht="18" customHeight="1" x14ac:dyDescent="0.25">
      <c r="D520" s="2"/>
      <c r="E520" s="2"/>
      <c r="F520" s="2"/>
      <c r="G520" s="2"/>
      <c r="H520" s="2"/>
      <c r="I520" s="2"/>
      <c r="J520" s="2"/>
      <c r="K520" s="2"/>
      <c r="L520" s="2"/>
    </row>
    <row r="521" spans="4:12" ht="18" customHeight="1" x14ac:dyDescent="0.25">
      <c r="D521" s="2"/>
      <c r="E521" s="2"/>
      <c r="F521" s="2"/>
      <c r="G521" s="2"/>
      <c r="H521" s="2"/>
      <c r="I521" s="2"/>
      <c r="J521" s="2"/>
      <c r="K521" s="2"/>
      <c r="L521" s="2"/>
    </row>
    <row r="522" spans="4:12" ht="18" customHeight="1" x14ac:dyDescent="0.25">
      <c r="D522" s="2"/>
      <c r="E522" s="2"/>
      <c r="F522" s="2"/>
      <c r="G522" s="2"/>
      <c r="H522" s="2"/>
      <c r="I522" s="2"/>
      <c r="J522" s="2"/>
      <c r="K522" s="2"/>
      <c r="L522" s="2"/>
    </row>
    <row r="523" spans="4:12" ht="18" customHeight="1" x14ac:dyDescent="0.25">
      <c r="D523" s="2"/>
      <c r="E523" s="2"/>
      <c r="F523" s="2"/>
      <c r="G523" s="2"/>
      <c r="H523" s="2"/>
      <c r="I523" s="2"/>
      <c r="J523" s="2"/>
      <c r="K523" s="2"/>
      <c r="L523" s="2"/>
    </row>
    <row r="524" spans="4:12" ht="18" customHeight="1" x14ac:dyDescent="0.25">
      <c r="D524" s="2"/>
      <c r="E524" s="2"/>
      <c r="F524" s="2"/>
      <c r="G524" s="2"/>
      <c r="H524" s="2"/>
      <c r="I524" s="2"/>
      <c r="J524" s="2"/>
      <c r="K524" s="2"/>
      <c r="L524" s="2"/>
    </row>
    <row r="525" spans="4:12" ht="18" customHeight="1" x14ac:dyDescent="0.25">
      <c r="D525" s="2"/>
      <c r="E525" s="2"/>
      <c r="F525" s="2"/>
      <c r="G525" s="2"/>
      <c r="H525" s="2"/>
      <c r="I525" s="2"/>
      <c r="J525" s="2"/>
      <c r="K525" s="2"/>
      <c r="L525" s="2"/>
    </row>
    <row r="526" spans="4:12" ht="18" customHeight="1" x14ac:dyDescent="0.25">
      <c r="D526" s="2"/>
      <c r="E526" s="2"/>
      <c r="F526" s="2"/>
      <c r="G526" s="2"/>
      <c r="H526" s="2"/>
      <c r="I526" s="2"/>
      <c r="J526" s="2"/>
      <c r="K526" s="2"/>
      <c r="L526" s="2"/>
    </row>
    <row r="527" spans="4:12" ht="18" customHeight="1" x14ac:dyDescent="0.25">
      <c r="D527" s="2"/>
      <c r="E527" s="2"/>
      <c r="F527" s="2"/>
      <c r="G527" s="2"/>
      <c r="H527" s="2"/>
      <c r="I527" s="2"/>
      <c r="J527" s="2"/>
      <c r="K527" s="2"/>
      <c r="L527" s="2"/>
    </row>
    <row r="528" spans="4:12" ht="18" customHeight="1" x14ac:dyDescent="0.25">
      <c r="D528" s="2"/>
      <c r="E528" s="2"/>
      <c r="F528" s="2"/>
      <c r="G528" s="2"/>
      <c r="H528" s="2"/>
      <c r="I528" s="2"/>
      <c r="J528" s="2"/>
      <c r="K528" s="2"/>
      <c r="L528" s="2"/>
    </row>
    <row r="529" spans="4:12" ht="18" customHeight="1" x14ac:dyDescent="0.25">
      <c r="D529" s="2"/>
      <c r="E529" s="2"/>
      <c r="F529" s="2"/>
      <c r="G529" s="2"/>
      <c r="H529" s="2"/>
      <c r="I529" s="2"/>
      <c r="J529" s="2"/>
      <c r="K529" s="2"/>
      <c r="L529" s="2"/>
    </row>
    <row r="530" spans="4:12" ht="18" customHeight="1" x14ac:dyDescent="0.25">
      <c r="D530" s="2"/>
      <c r="E530" s="2"/>
      <c r="F530" s="2"/>
      <c r="G530" s="2"/>
      <c r="H530" s="2"/>
      <c r="I530" s="2"/>
      <c r="J530" s="2"/>
      <c r="K530" s="2"/>
      <c r="L530" s="2"/>
    </row>
    <row r="531" spans="4:12" ht="18" customHeight="1" x14ac:dyDescent="0.25">
      <c r="D531" s="2"/>
      <c r="E531" s="2"/>
      <c r="F531" s="2"/>
      <c r="G531" s="2"/>
      <c r="H531" s="2"/>
      <c r="I531" s="2"/>
      <c r="J531" s="2"/>
      <c r="K531" s="2"/>
      <c r="L531" s="2"/>
    </row>
    <row r="532" spans="4:12" ht="18" customHeight="1" x14ac:dyDescent="0.25">
      <c r="D532" s="2"/>
      <c r="E532" s="2"/>
      <c r="F532" s="2"/>
      <c r="G532" s="2"/>
      <c r="H532" s="2"/>
      <c r="I532" s="2"/>
      <c r="J532" s="2"/>
      <c r="K532" s="2"/>
      <c r="L532" s="2"/>
    </row>
    <row r="533" spans="4:12" ht="18" customHeight="1" x14ac:dyDescent="0.25">
      <c r="D533" s="2"/>
      <c r="E533" s="2"/>
      <c r="F533" s="2"/>
      <c r="G533" s="2"/>
      <c r="H533" s="2"/>
      <c r="I533" s="2"/>
      <c r="J533" s="2"/>
      <c r="K533" s="2"/>
      <c r="L533" s="2"/>
    </row>
    <row r="534" spans="4:12" ht="18" customHeight="1" x14ac:dyDescent="0.25">
      <c r="D534" s="2"/>
      <c r="E534" s="2"/>
      <c r="F534" s="2"/>
      <c r="G534" s="2"/>
      <c r="H534" s="2"/>
      <c r="I534" s="2"/>
      <c r="J534" s="2"/>
      <c r="K534" s="2"/>
      <c r="L534" s="2"/>
    </row>
    <row r="535" spans="4:12" ht="18" customHeight="1" x14ac:dyDescent="0.25">
      <c r="D535" s="2"/>
      <c r="E535" s="2"/>
      <c r="F535" s="2"/>
      <c r="G535" s="2"/>
      <c r="H535" s="2"/>
      <c r="I535" s="2"/>
      <c r="J535" s="2"/>
      <c r="K535" s="2"/>
      <c r="L535" s="2"/>
    </row>
    <row r="536" spans="4:12" ht="18" customHeight="1" x14ac:dyDescent="0.25">
      <c r="D536" s="2"/>
      <c r="E536" s="2"/>
      <c r="F536" s="2"/>
      <c r="G536" s="2"/>
      <c r="H536" s="2"/>
      <c r="I536" s="2"/>
      <c r="J536" s="2"/>
      <c r="K536" s="2"/>
      <c r="L536" s="2"/>
    </row>
    <row r="537" spans="4:12" ht="18" customHeight="1" x14ac:dyDescent="0.25">
      <c r="D537" s="2"/>
      <c r="E537" s="2"/>
      <c r="F537" s="2"/>
      <c r="G537" s="2"/>
      <c r="H537" s="2"/>
      <c r="I537" s="2"/>
      <c r="J537" s="2"/>
      <c r="K537" s="2"/>
      <c r="L537" s="2"/>
    </row>
    <row r="538" spans="4:12" ht="18" customHeight="1" x14ac:dyDescent="0.25">
      <c r="D538" s="2"/>
      <c r="E538" s="2"/>
      <c r="F538" s="2"/>
      <c r="G538" s="2"/>
      <c r="H538" s="2"/>
      <c r="I538" s="2"/>
      <c r="J538" s="2"/>
      <c r="K538" s="2"/>
      <c r="L538" s="2"/>
    </row>
    <row r="539" spans="4:12" ht="18" customHeight="1" x14ac:dyDescent="0.25">
      <c r="D539" s="2"/>
      <c r="E539" s="2"/>
      <c r="F539" s="2"/>
      <c r="G539" s="2"/>
      <c r="H539" s="2"/>
      <c r="I539" s="2"/>
      <c r="J539" s="2"/>
      <c r="K539" s="2"/>
      <c r="L539" s="2"/>
    </row>
    <row r="540" spans="4:12" ht="18" customHeight="1" x14ac:dyDescent="0.25">
      <c r="D540" s="2"/>
      <c r="E540" s="2"/>
      <c r="F540" s="2"/>
      <c r="G540" s="2"/>
      <c r="H540" s="2"/>
      <c r="I540" s="2"/>
      <c r="J540" s="2"/>
      <c r="K540" s="2"/>
      <c r="L540" s="2"/>
    </row>
    <row r="541" spans="4:12" ht="18" customHeight="1" x14ac:dyDescent="0.25">
      <c r="D541" s="2"/>
      <c r="E541" s="2"/>
      <c r="F541" s="2"/>
      <c r="G541" s="2"/>
      <c r="H541" s="2"/>
      <c r="I541" s="2"/>
      <c r="J541" s="2"/>
      <c r="K541" s="2"/>
      <c r="L541" s="2"/>
    </row>
    <row r="542" spans="4:12" ht="18" customHeight="1" x14ac:dyDescent="0.25">
      <c r="D542" s="2"/>
      <c r="E542" s="2"/>
      <c r="F542" s="2"/>
      <c r="G542" s="2"/>
      <c r="H542" s="2"/>
      <c r="I542" s="2"/>
      <c r="J542" s="2"/>
      <c r="K542" s="2"/>
      <c r="L542" s="2"/>
    </row>
    <row r="543" spans="4:12" ht="18" customHeight="1" x14ac:dyDescent="0.25">
      <c r="D543" s="2"/>
      <c r="E543" s="2"/>
      <c r="F543" s="2"/>
      <c r="G543" s="2"/>
      <c r="H543" s="2"/>
      <c r="I543" s="2"/>
      <c r="J543" s="2"/>
      <c r="K543" s="2"/>
      <c r="L543" s="2"/>
    </row>
    <row r="544" spans="4:12" ht="18" customHeight="1" x14ac:dyDescent="0.25">
      <c r="D544" s="2"/>
      <c r="E544" s="2"/>
      <c r="F544" s="2"/>
      <c r="G544" s="2"/>
      <c r="H544" s="2"/>
      <c r="I544" s="2"/>
      <c r="J544" s="2"/>
      <c r="K544" s="2"/>
      <c r="L544" s="2"/>
    </row>
    <row r="545" spans="4:12" ht="18" customHeight="1" x14ac:dyDescent="0.25">
      <c r="D545" s="2"/>
      <c r="E545" s="2"/>
      <c r="F545" s="2"/>
      <c r="G545" s="2"/>
      <c r="H545" s="2"/>
      <c r="I545" s="2"/>
      <c r="J545" s="2"/>
      <c r="K545" s="2"/>
      <c r="L545" s="2"/>
    </row>
    <row r="546" spans="4:12" ht="18" customHeight="1" x14ac:dyDescent="0.25">
      <c r="D546" s="2"/>
      <c r="E546" s="2"/>
      <c r="F546" s="2"/>
      <c r="G546" s="2"/>
      <c r="H546" s="2"/>
      <c r="I546" s="2"/>
      <c r="J546" s="2"/>
      <c r="K546" s="2"/>
      <c r="L546" s="2"/>
    </row>
    <row r="547" spans="4:12" ht="18" customHeight="1" x14ac:dyDescent="0.25">
      <c r="D547" s="2"/>
      <c r="E547" s="2"/>
      <c r="F547" s="2"/>
      <c r="G547" s="2"/>
      <c r="H547" s="2"/>
      <c r="I547" s="2"/>
      <c r="J547" s="2"/>
      <c r="K547" s="2"/>
      <c r="L547" s="2"/>
    </row>
    <row r="548" spans="4:12" ht="18" customHeight="1" x14ac:dyDescent="0.25">
      <c r="D548" s="2"/>
      <c r="E548" s="2"/>
      <c r="F548" s="2"/>
      <c r="G548" s="2"/>
      <c r="H548" s="2"/>
      <c r="I548" s="2"/>
      <c r="J548" s="2"/>
      <c r="K548" s="2"/>
      <c r="L548" s="2"/>
    </row>
    <row r="549" spans="4:12" ht="18" customHeight="1" x14ac:dyDescent="0.25">
      <c r="D549" s="2"/>
      <c r="E549" s="2"/>
      <c r="F549" s="2"/>
      <c r="G549" s="2"/>
      <c r="H549" s="2"/>
      <c r="I549" s="2"/>
      <c r="J549" s="2"/>
      <c r="K549" s="2"/>
      <c r="L549" s="2"/>
    </row>
    <row r="550" spans="4:12" ht="18" customHeight="1" x14ac:dyDescent="0.25">
      <c r="D550" s="2"/>
      <c r="E550" s="2"/>
      <c r="F550" s="2"/>
      <c r="G550" s="2"/>
      <c r="H550" s="2"/>
      <c r="I550" s="2"/>
      <c r="J550" s="2"/>
      <c r="K550" s="2"/>
      <c r="L550" s="2"/>
    </row>
    <row r="551" spans="4:12" ht="18" customHeight="1" x14ac:dyDescent="0.25">
      <c r="D551" s="2"/>
      <c r="E551" s="2"/>
      <c r="F551" s="2"/>
      <c r="G551" s="2"/>
      <c r="H551" s="2"/>
      <c r="I551" s="2"/>
      <c r="J551" s="2"/>
      <c r="K551" s="2"/>
      <c r="L551" s="2"/>
    </row>
    <row r="552" spans="4:12" ht="18" customHeight="1" x14ac:dyDescent="0.25">
      <c r="D552" s="2"/>
      <c r="E552" s="2"/>
      <c r="F552" s="2"/>
      <c r="G552" s="2"/>
      <c r="H552" s="2"/>
      <c r="I552" s="2"/>
      <c r="J552" s="2"/>
      <c r="K552" s="2"/>
      <c r="L552" s="2"/>
    </row>
    <row r="553" spans="4:12" ht="18" customHeight="1" x14ac:dyDescent="0.25">
      <c r="D553" s="2"/>
      <c r="E553" s="2"/>
      <c r="F553" s="2"/>
      <c r="G553" s="2"/>
      <c r="H553" s="2"/>
      <c r="I553" s="2"/>
      <c r="J553" s="2"/>
      <c r="K553" s="2"/>
      <c r="L553" s="2"/>
    </row>
    <row r="554" spans="4:12" ht="18" customHeight="1" x14ac:dyDescent="0.25">
      <c r="D554" s="2"/>
      <c r="E554" s="2"/>
      <c r="F554" s="2"/>
      <c r="G554" s="2"/>
      <c r="H554" s="2"/>
      <c r="I554" s="2"/>
      <c r="J554" s="2"/>
      <c r="K554" s="2"/>
      <c r="L554" s="2"/>
    </row>
    <row r="555" spans="4:12" ht="18" customHeight="1" x14ac:dyDescent="0.25">
      <c r="D555" s="2"/>
      <c r="E555" s="2"/>
      <c r="F555" s="2"/>
      <c r="G555" s="2"/>
      <c r="H555" s="2"/>
      <c r="I555" s="2"/>
      <c r="J555" s="2"/>
      <c r="K555" s="2"/>
      <c r="L555" s="2"/>
    </row>
    <row r="556" spans="4:12" ht="18" customHeight="1" x14ac:dyDescent="0.25">
      <c r="D556" s="2"/>
      <c r="E556" s="2"/>
      <c r="F556" s="2"/>
      <c r="G556" s="2"/>
      <c r="H556" s="2"/>
      <c r="I556" s="2"/>
      <c r="J556" s="2"/>
      <c r="K556" s="2"/>
      <c r="L556" s="2"/>
    </row>
    <row r="557" spans="4:12" ht="18" customHeight="1" x14ac:dyDescent="0.25">
      <c r="D557" s="2"/>
      <c r="E557" s="2"/>
      <c r="F557" s="2"/>
      <c r="G557" s="2"/>
      <c r="H557" s="2"/>
      <c r="I557" s="2"/>
      <c r="J557" s="2"/>
      <c r="K557" s="2"/>
      <c r="L557" s="2"/>
    </row>
  </sheetData>
  <mergeCells count="33">
    <mergeCell ref="D2:K2"/>
    <mergeCell ref="D23:X24"/>
    <mergeCell ref="Q33:W33"/>
    <mergeCell ref="Q34:W34"/>
    <mergeCell ref="Q35:W35"/>
    <mergeCell ref="V2:Z2"/>
    <mergeCell ref="V3:Z3"/>
    <mergeCell ref="D29:O29"/>
    <mergeCell ref="Q29:X29"/>
    <mergeCell ref="M9:P9"/>
    <mergeCell ref="Q31:W32"/>
    <mergeCell ref="X31:X32"/>
    <mergeCell ref="Q36:W36"/>
    <mergeCell ref="Q49:V49"/>
    <mergeCell ref="Q50:V50"/>
    <mergeCell ref="Q51:V51"/>
    <mergeCell ref="W49:X49"/>
    <mergeCell ref="W50:X50"/>
    <mergeCell ref="Q37:W37"/>
    <mergeCell ref="W51:X51"/>
    <mergeCell ref="Q39:X41"/>
    <mergeCell ref="W46:X47"/>
    <mergeCell ref="Q46:V47"/>
    <mergeCell ref="W48:X48"/>
    <mergeCell ref="Q48:V48"/>
    <mergeCell ref="Q44:X44"/>
    <mergeCell ref="E68:L75"/>
    <mergeCell ref="N75:O75"/>
    <mergeCell ref="S75:T75"/>
    <mergeCell ref="S74:U74"/>
    <mergeCell ref="D39:O39"/>
    <mergeCell ref="A68:D75"/>
    <mergeCell ref="N74:Q74"/>
  </mergeCells>
  <pageMargins left="0.75" right="0.47" top="0.51" bottom="0.51" header="0.12" footer="0.12"/>
  <pageSetup paperSize="9" scale="4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CE590-D799-4BF4-9685-0D73E60ED356}">
  <sheetPr>
    <tabColor theme="9" tint="-0.249977111117893"/>
  </sheetPr>
  <dimension ref="A1:Z582"/>
  <sheetViews>
    <sheetView view="pageBreakPreview" topLeftCell="I13" zoomScaleNormal="68" zoomScaleSheetLayoutView="100" zoomScalePageLayoutView="78" workbookViewId="0">
      <selection activeCell="O24" sqref="O24"/>
    </sheetView>
  </sheetViews>
  <sheetFormatPr defaultRowHeight="15" x14ac:dyDescent="0.25"/>
  <cols>
    <col min="1" max="1" width="5" customWidth="1"/>
    <col min="2" max="2" width="18.7109375" customWidth="1"/>
    <col min="4" max="4" width="9" customWidth="1"/>
    <col min="5" max="5" width="22.5703125" customWidth="1"/>
    <col min="6" max="6" width="18.28515625" customWidth="1"/>
    <col min="7" max="7" width="9.7109375" customWidth="1"/>
    <col min="8" max="8" width="12" customWidth="1"/>
    <col min="9" max="13" width="8.7109375" customWidth="1"/>
    <col min="14" max="14" width="20.7109375" customWidth="1"/>
    <col min="15" max="18" width="8.7109375" customWidth="1"/>
    <col min="19" max="19" width="20.7109375" customWidth="1"/>
    <col min="20" max="20" width="11.5703125" customWidth="1"/>
    <col min="21" max="22" width="6.7109375" customWidth="1"/>
  </cols>
  <sheetData>
    <row r="1" spans="1:26" x14ac:dyDescent="0.25">
      <c r="A1" s="79"/>
      <c r="B1" s="80"/>
      <c r="C1" s="80"/>
      <c r="D1" s="80"/>
      <c r="E1" s="81"/>
      <c r="F1" s="81"/>
      <c r="G1" s="81"/>
      <c r="H1" s="81"/>
      <c r="I1" s="81"/>
      <c r="J1" s="80"/>
      <c r="K1" s="80"/>
      <c r="L1" s="80"/>
      <c r="M1" s="80"/>
      <c r="N1" s="80"/>
      <c r="O1" s="80"/>
      <c r="P1" s="80"/>
      <c r="Q1" s="80"/>
      <c r="R1" s="80"/>
      <c r="S1" s="80"/>
      <c r="T1" s="80"/>
      <c r="U1" s="80"/>
      <c r="V1" s="80"/>
      <c r="W1" s="80"/>
      <c r="X1" s="80"/>
      <c r="Y1" s="80"/>
      <c r="Z1" s="82"/>
    </row>
    <row r="2" spans="1:26" ht="23.25" x14ac:dyDescent="0.35">
      <c r="A2" s="73"/>
      <c r="C2" s="1" t="s">
        <v>320</v>
      </c>
      <c r="E2" s="123"/>
      <c r="G2" s="123"/>
      <c r="H2" s="123"/>
      <c r="I2" s="123"/>
      <c r="J2" s="123"/>
      <c r="K2" s="123"/>
      <c r="L2" s="1"/>
      <c r="M2" s="1"/>
      <c r="N2" s="1"/>
      <c r="O2" s="1"/>
      <c r="P2" s="370" t="s">
        <v>0</v>
      </c>
      <c r="Q2" s="370"/>
      <c r="R2" s="370"/>
      <c r="S2" s="370"/>
      <c r="T2" s="371"/>
    </row>
    <row r="3" spans="1:26" ht="18" customHeight="1" x14ac:dyDescent="0.25">
      <c r="A3" s="73"/>
      <c r="C3" s="161" t="s">
        <v>289</v>
      </c>
      <c r="G3" s="2"/>
      <c r="H3" s="2"/>
      <c r="I3" s="2"/>
      <c r="K3" s="2"/>
      <c r="L3" s="2"/>
      <c r="P3" s="372" t="s">
        <v>290</v>
      </c>
      <c r="Q3" s="372"/>
      <c r="R3" s="372"/>
      <c r="S3" s="372"/>
      <c r="T3" s="373"/>
      <c r="U3" s="102"/>
    </row>
    <row r="4" spans="1:26" ht="18" customHeight="1" x14ac:dyDescent="0.25">
      <c r="A4" s="73"/>
      <c r="G4" s="2"/>
      <c r="H4" s="2"/>
      <c r="I4" s="2"/>
      <c r="K4" s="2"/>
      <c r="L4" s="2"/>
      <c r="P4" s="102"/>
      <c r="Q4" s="102"/>
      <c r="R4" s="102"/>
      <c r="S4" s="102"/>
      <c r="T4" s="83"/>
      <c r="U4" s="102"/>
    </row>
    <row r="5" spans="1:26" ht="18" customHeight="1" x14ac:dyDescent="0.3">
      <c r="A5" s="74"/>
      <c r="B5" s="75"/>
      <c r="C5" s="75"/>
      <c r="D5" s="75"/>
      <c r="E5" s="75"/>
      <c r="F5" s="76"/>
      <c r="G5" s="77"/>
      <c r="H5" s="77"/>
      <c r="I5" s="77"/>
      <c r="J5" s="76"/>
      <c r="K5" s="78"/>
      <c r="L5" s="78"/>
      <c r="M5" s="75"/>
      <c r="N5" s="75"/>
      <c r="O5" s="75"/>
      <c r="P5" s="75"/>
      <c r="Q5" s="75"/>
      <c r="R5" s="75"/>
      <c r="S5" s="75"/>
      <c r="T5" s="75"/>
    </row>
    <row r="6" spans="1:26" ht="18" customHeight="1" x14ac:dyDescent="0.25"/>
    <row r="7" spans="1:26" ht="18" customHeight="1" x14ac:dyDescent="0.25">
      <c r="A7" s="391" t="s">
        <v>242</v>
      </c>
      <c r="B7" s="391"/>
      <c r="C7" s="391"/>
      <c r="D7" s="391"/>
      <c r="E7" s="129" t="str">
        <f>":  "&amp; IF('DATA INDUK'!$P$17="","",'DATA INDUK'!$P$17)</f>
        <v>:  QMS/SUM-001/VI/2026</v>
      </c>
      <c r="F7" s="130"/>
      <c r="G7" s="130"/>
      <c r="H7" s="2"/>
      <c r="I7" s="2"/>
      <c r="K7" s="2"/>
      <c r="L7" s="2"/>
    </row>
    <row r="8" spans="1:26" ht="18" customHeight="1" x14ac:dyDescent="0.25">
      <c r="A8" s="391" t="s">
        <v>243</v>
      </c>
      <c r="B8" s="391"/>
      <c r="C8" s="391"/>
      <c r="D8" s="391"/>
      <c r="E8" s="129" t="str">
        <f>":  "&amp; IF('DATA INDUK'!$P$18="","",'DATA INDUK'!$P$18)</f>
        <v>:  R0</v>
      </c>
      <c r="F8" s="130"/>
      <c r="G8" s="130"/>
      <c r="H8" s="2"/>
      <c r="I8" s="2"/>
      <c r="K8" s="2"/>
      <c r="L8" s="2"/>
    </row>
    <row r="9" spans="1:26" ht="18" customHeight="1" x14ac:dyDescent="0.25">
      <c r="A9" s="391" t="s">
        <v>241</v>
      </c>
      <c r="B9" s="391"/>
      <c r="C9" s="391"/>
      <c r="D9" s="391"/>
      <c r="E9" s="130" t="str">
        <f>":  "&amp; IF('DATA INDUK'!$P$19="","",'DATA INDUK'!$P$19)</f>
        <v>:  -</v>
      </c>
      <c r="F9" s="130"/>
      <c r="G9" s="130"/>
      <c r="H9" s="2"/>
      <c r="I9" s="392" t="s">
        <v>244</v>
      </c>
      <c r="J9" s="392"/>
      <c r="K9" s="392"/>
      <c r="L9" s="394" t="str">
        <f>":  "&amp; IF('DATA INDUK'!$P$20="","",TEXT('DATA INDUK'!$P$20,"dd mmmm yyyy"))</f>
        <v>:  20 June 2026</v>
      </c>
      <c r="M9" s="394"/>
      <c r="N9" s="394"/>
      <c r="R9" s="117"/>
      <c r="S9" s="106" t="s">
        <v>245</v>
      </c>
      <c r="T9" s="104" t="str">
        <f>":   1 dari X"</f>
        <v>:   1 dari X</v>
      </c>
    </row>
    <row r="10" spans="1:26" ht="9" customHeight="1" x14ac:dyDescent="0.25">
      <c r="B10" s="2"/>
      <c r="E10" s="2"/>
      <c r="F10" s="2"/>
      <c r="G10" s="2"/>
      <c r="H10" s="2"/>
      <c r="I10" s="2"/>
      <c r="K10" s="2"/>
      <c r="L10" s="2"/>
    </row>
    <row r="11" spans="1:26" ht="20.25" customHeight="1" x14ac:dyDescent="0.25">
      <c r="B11" s="2"/>
      <c r="E11" s="2"/>
      <c r="F11" s="2"/>
      <c r="G11" s="2"/>
      <c r="H11" s="2"/>
      <c r="I11" s="2"/>
      <c r="K11" s="2"/>
      <c r="L11" s="2"/>
    </row>
    <row r="12" spans="1:26" ht="18" customHeight="1" x14ac:dyDescent="0.25">
      <c r="A12" s="103" t="s">
        <v>234</v>
      </c>
      <c r="B12" s="2"/>
      <c r="E12" s="2"/>
      <c r="F12" s="2"/>
      <c r="G12" s="2"/>
      <c r="H12" s="2"/>
      <c r="I12" s="2"/>
      <c r="J12" s="2"/>
      <c r="K12" s="2"/>
      <c r="M12" s="2"/>
    </row>
    <row r="13" spans="1:26" ht="18" customHeight="1" x14ac:dyDescent="0.25">
      <c r="A13" s="127" t="s">
        <v>235</v>
      </c>
      <c r="B13" s="2"/>
      <c r="E13" s="2"/>
      <c r="F13" s="2"/>
      <c r="G13" s="2"/>
      <c r="H13" s="2"/>
      <c r="I13" s="2"/>
      <c r="J13" s="2"/>
      <c r="K13" s="2"/>
      <c r="L13" s="2"/>
      <c r="M13" s="2"/>
      <c r="P13" s="104" t="s">
        <v>229</v>
      </c>
      <c r="Q13" s="104"/>
      <c r="R13" s="104"/>
      <c r="S13" s="105"/>
      <c r="T13" s="106">
        <f>'Excecutive Summary'!$W$48</f>
        <v>25</v>
      </c>
    </row>
    <row r="14" spans="1:26" ht="25.5" customHeight="1" x14ac:dyDescent="0.25">
      <c r="B14" s="2"/>
      <c r="E14" s="2"/>
      <c r="F14" s="2"/>
      <c r="G14" s="2"/>
      <c r="H14" s="2"/>
      <c r="I14" s="2"/>
      <c r="J14" s="2"/>
      <c r="K14" s="2"/>
      <c r="L14" s="2"/>
      <c r="M14" s="2"/>
      <c r="P14" s="104"/>
      <c r="Q14" s="104"/>
      <c r="R14" s="104"/>
      <c r="S14" s="105"/>
      <c r="T14" s="106"/>
    </row>
    <row r="15" spans="1:26" ht="9.75" customHeight="1" x14ac:dyDescent="0.25">
      <c r="B15" s="2"/>
      <c r="E15" s="2"/>
      <c r="F15" s="2"/>
      <c r="G15" s="2"/>
      <c r="H15" s="2"/>
      <c r="I15" s="2"/>
      <c r="J15" s="2"/>
      <c r="K15" s="2"/>
      <c r="L15" s="2"/>
      <c r="M15" s="2"/>
    </row>
    <row r="16" spans="1:26" s="45" customFormat="1" ht="27" customHeight="1" x14ac:dyDescent="0.2">
      <c r="A16" s="395" t="s">
        <v>68</v>
      </c>
      <c r="B16" s="395" t="s">
        <v>156</v>
      </c>
      <c r="C16" s="395" t="s">
        <v>201</v>
      </c>
      <c r="D16" s="395"/>
      <c r="E16" s="395" t="s">
        <v>211</v>
      </c>
      <c r="F16" s="395" t="s">
        <v>316</v>
      </c>
      <c r="G16" s="385" t="s">
        <v>37</v>
      </c>
      <c r="H16" s="396" t="s">
        <v>38</v>
      </c>
      <c r="I16" s="393" t="s">
        <v>39</v>
      </c>
      <c r="J16" s="393"/>
      <c r="K16" s="384" t="s">
        <v>40</v>
      </c>
      <c r="L16" s="384"/>
      <c r="M16" s="384"/>
      <c r="N16" s="384"/>
      <c r="O16" s="397" t="s">
        <v>202</v>
      </c>
      <c r="P16" s="397"/>
      <c r="Q16" s="397"/>
      <c r="R16" s="397"/>
      <c r="S16" s="397"/>
      <c r="T16" s="305" t="s">
        <v>286</v>
      </c>
      <c r="W16" s="138" t="s">
        <v>338</v>
      </c>
      <c r="X16" s="139">
        <v>1</v>
      </c>
    </row>
    <row r="17" spans="1:23" s="45" customFormat="1" ht="11.25" x14ac:dyDescent="0.2">
      <c r="A17" s="395"/>
      <c r="B17" s="395"/>
      <c r="C17" s="395"/>
      <c r="D17" s="395"/>
      <c r="E17" s="395"/>
      <c r="F17" s="395"/>
      <c r="G17" s="385"/>
      <c r="H17" s="396"/>
      <c r="I17" s="393"/>
      <c r="J17" s="393"/>
      <c r="K17" s="384"/>
      <c r="L17" s="384"/>
      <c r="M17" s="384"/>
      <c r="N17" s="384"/>
      <c r="O17" s="397"/>
      <c r="P17" s="397"/>
      <c r="Q17" s="397"/>
      <c r="R17" s="397"/>
      <c r="S17" s="397"/>
      <c r="T17" s="305"/>
    </row>
    <row r="18" spans="1:23" ht="18" customHeight="1" x14ac:dyDescent="0.25">
      <c r="A18" s="395"/>
      <c r="B18" s="395"/>
      <c r="C18" s="395"/>
      <c r="D18" s="395"/>
      <c r="E18" s="395"/>
      <c r="F18" s="395"/>
      <c r="G18" s="155" t="s">
        <v>160</v>
      </c>
      <c r="H18" s="156" t="s">
        <v>159</v>
      </c>
      <c r="I18" s="157" t="s">
        <v>287</v>
      </c>
      <c r="J18" s="157" t="s">
        <v>288</v>
      </c>
      <c r="K18" s="158" t="s">
        <v>193</v>
      </c>
      <c r="L18" s="158" t="s">
        <v>194</v>
      </c>
      <c r="M18" s="158" t="s">
        <v>195</v>
      </c>
      <c r="N18" s="158" t="s">
        <v>165</v>
      </c>
      <c r="O18" s="159" t="s">
        <v>197</v>
      </c>
      <c r="P18" s="159" t="s">
        <v>198</v>
      </c>
      <c r="Q18" s="159" t="s">
        <v>199</v>
      </c>
      <c r="R18" s="159" t="s">
        <v>200</v>
      </c>
      <c r="S18" s="159" t="s">
        <v>203</v>
      </c>
      <c r="T18" s="160" t="s">
        <v>196</v>
      </c>
      <c r="W18" s="52"/>
    </row>
    <row r="19" spans="1:23" ht="9" customHeight="1" x14ac:dyDescent="0.25">
      <c r="A19" s="112"/>
      <c r="B19" s="112"/>
      <c r="C19" s="112"/>
      <c r="D19" s="112"/>
      <c r="E19" s="112"/>
      <c r="F19" s="112"/>
      <c r="G19" s="113"/>
      <c r="H19" s="114"/>
      <c r="I19" s="113"/>
      <c r="K19" s="115"/>
      <c r="L19" s="115"/>
      <c r="M19" s="115"/>
      <c r="N19" s="115"/>
      <c r="O19" s="113"/>
      <c r="P19" s="113"/>
      <c r="Q19" s="114"/>
      <c r="R19" s="114"/>
      <c r="S19" s="113"/>
      <c r="T19" s="113"/>
      <c r="W19" s="52"/>
    </row>
    <row r="20" spans="1:23" ht="18" customHeight="1" x14ac:dyDescent="0.25">
      <c r="A20" s="63">
        <f>IFERROR(SMALL('DATA INDUK'!$AL$28:$AL$1151,ROWS($A$20:A20)),"")</f>
        <v>1</v>
      </c>
      <c r="B20" s="64" t="str">
        <f>IF($A20="","",INDEX('DATA INDUK'!$H$28:$H$151,MATCH($A20,'DATA INDUK'!$AL$28:$AL$151,0)))</f>
        <v>26-001-DS-001</v>
      </c>
      <c r="C20" s="383" t="str" cm="1">
        <f t="array" ref="C20">IF($A20="","",
_xlfn.LET(
_xlpm.Grp,INDEX('DATA INDUK'!$L$28:$L$151,
MATCH($A20,'DATA INDUK'!$AL$28:$AL$151,0)),
_xlpm.SID,INDEX('DATA INDUK'!$C$28:$C$151,
MATCH($A20,'DATA INDUK'!$AL$28:$AL$151,0)),
IF(
_xlpm.Grp="",
_xlpm.SID,
_xlfn.TEXTJOIN(CHAR(10),TRUE,
_xlfn._xlws.FILTER('DATA INDUK'!$C$28:$C$151,
'DATA INDUK'!$L$28:$L$151=_xlpm.Grp))
)
))</f>
        <v>BH-04R1-SPT 15</v>
      </c>
      <c r="D20" s="383"/>
      <c r="E20" s="64" t="str">
        <f>IF($A20="","",INDEX('DATA INDUK'!$D$28:$D$151,MATCH($A20,'DATA INDUK'!$AL$28:$AL$151,0)))</f>
        <v>Disturbed Sample</v>
      </c>
      <c r="F20" s="108" t="str" cm="1">
        <f t="array" ref="F20">IF($A20="","",
_xlfn.LET(
_xlpm.Grp,INDEX('DATA INDUK'!$L$28:$L$151,
MATCH($A20,'DATA INDUK'!$AL$28:$AL$151,0)),
IF(
_xlpm.Grp="",
INDEX('DATA INDUK'!$I$28:$I$151,
MATCH($A20,'DATA INDUK'!$AL$28:$AL$151,0)),
_xlfn.TEXTJOIN(CHAR(10),TRUE,
_xlfn._xlws.FILTER('DATA INDUK'!$I$28:$I$151,
'DATA INDUK'!$L$28:$L$151=_xlpm.Grp))
)
))</f>
        <v>22.50 - 22.95 m</v>
      </c>
      <c r="G20" s="249">
        <f>'[3]WS-PP'!$C$86</f>
        <v>2.6824372757602966</v>
      </c>
      <c r="H20" s="249">
        <f>'[3]WS-PP'!$C$88</f>
        <v>33.378096064570244</v>
      </c>
      <c r="I20" s="249">
        <f>'[3]WS-PP'!$C$90</f>
        <v>1.6970832855643099</v>
      </c>
      <c r="J20" s="249">
        <f>'[3]WS-PP'!$C$92</f>
        <v>1.2723852983646786</v>
      </c>
      <c r="K20" s="247" t="s">
        <v>252</v>
      </c>
      <c r="L20" s="247" t="s">
        <v>252</v>
      </c>
      <c r="M20" s="247" t="s">
        <v>252</v>
      </c>
      <c r="N20" s="64" t="str">
        <f t="shared" ref="N20:N51" si="0">IF($A20="","",
IF(OR($K20="",$M20=""),"",
IF($K20="-","-",
IF($K20="NP","NP - Non Plastic",
IF(AND($K20&lt;50,$M20&gt;=0.73*($K20-20)),"CL - Lean Clay",
IF(AND($K20&gt;=50,$M20&gt;=0.73*($K20-20)),"CH - Fat Clay",
IF(AND($K20&lt;50,$M20&lt;0.73*($K20-20)),"ML - Silt",
IF(AND($K20&gt;=50,$M20&lt;0.73*($K20-20)),"MH - Elastic Silt",""))))))))</f>
        <v>-</v>
      </c>
      <c r="O20" s="247" t="s">
        <v>252</v>
      </c>
      <c r="P20" s="247" t="s">
        <v>252</v>
      </c>
      <c r="Q20" s="247" t="s">
        <v>252</v>
      </c>
      <c r="R20" s="247" t="s">
        <v>252</v>
      </c>
      <c r="S20" s="64"/>
      <c r="T20" s="247" t="s">
        <v>252</v>
      </c>
    </row>
    <row r="21" spans="1:23" ht="20.25" customHeight="1" x14ac:dyDescent="0.25">
      <c r="A21" s="63">
        <f>IFERROR(SMALL('DATA INDUK'!$AL$28:$AL$1151,ROWS($A$20:A21)),"")</f>
        <v>2</v>
      </c>
      <c r="B21" s="64" t="str">
        <f>IF($A21="","",INDEX('DATA INDUK'!$H$28:$H$151,MATCH($A21,'DATA INDUK'!$AL$28:$AL$151,0)))</f>
        <v>26-001-DS-002</v>
      </c>
      <c r="C21" s="387" t="str" cm="1">
        <f t="array" ref="C21">IF($A21="","",
_xlfn.LET(
_xlpm.Grp,INDEX('DATA INDUK'!$L$28:$L$151,
MATCH($A21,'DATA INDUK'!$AL$28:$AL$151,0)),
_xlpm.SID,INDEX('DATA INDUK'!$C$28:$C$151,
MATCH($A21,'DATA INDUK'!$AL$28:$AL$151,0)),
IF(
_xlpm.Grp="",
_xlpm.SID,
_xlfn.TEXTJOIN(CHAR(10),TRUE,
_xlfn._xlws.FILTER('DATA INDUK'!$C$28:$C$151,
'DATA INDUK'!$L$28:$L$151=_xlpm.Grp))
)
))</f>
        <v>BH-03-R-SPT 01</v>
      </c>
      <c r="D21" s="387"/>
      <c r="E21" s="64" t="str">
        <f>IF($A21="","",INDEX('DATA INDUK'!$D$28:$D$151,MATCH($A21,'DATA INDUK'!$AL$28:$AL$151,0)))</f>
        <v>Disturbed Sample</v>
      </c>
      <c r="F21" s="122" t="str" cm="1">
        <f t="array" ref="F21">IF($A21="","",
_xlfn.LET(
_xlpm.Grp,INDEX('DATA INDUK'!$L$28:$L$151,
MATCH($A21,'DATA INDUK'!$AL$28:$AL$151,0)),
IF(
_xlpm.Grp="",
INDEX('DATA INDUK'!$I$28:$I$151,
MATCH($A21,'DATA INDUK'!$AL$28:$AL$151,0)),
_xlfn.TEXTJOIN(CHAR(10),TRUE,
_xlfn._xlws.FILTER('DATA INDUK'!$I$28:$I$151,
'DATA INDUK'!$L$28:$L$151=_xlpm.Grp))
)
))</f>
        <v>1.50 - 1.95 m</v>
      </c>
      <c r="G21" s="256">
        <f>[4]LHU_PP!$O$36</f>
        <v>2.6721216306671427</v>
      </c>
      <c r="H21" s="256">
        <f>[4]LHU_PP!$O$37</f>
        <v>34.854043212520182</v>
      </c>
      <c r="I21" s="256">
        <f>[4]LHU_PP!$O$38</f>
        <v>1.6942878076676262</v>
      </c>
      <c r="J21" s="256">
        <f>[4]LHU_PP!$O$39</f>
        <v>1.2563863621037685</v>
      </c>
      <c r="K21" s="247" t="s">
        <v>252</v>
      </c>
      <c r="L21" s="247" t="s">
        <v>252</v>
      </c>
      <c r="M21" s="247" t="s">
        <v>252</v>
      </c>
      <c r="N21" s="64" t="str">
        <f t="shared" si="0"/>
        <v>-</v>
      </c>
      <c r="O21" s="247" t="s">
        <v>252</v>
      </c>
      <c r="P21" s="247" t="s">
        <v>252</v>
      </c>
      <c r="Q21" s="247" t="s">
        <v>252</v>
      </c>
      <c r="R21" s="247" t="s">
        <v>252</v>
      </c>
      <c r="S21" s="64"/>
      <c r="T21" s="247" t="s">
        <v>252</v>
      </c>
    </row>
    <row r="22" spans="1:23" ht="18" customHeight="1" x14ac:dyDescent="0.25">
      <c r="A22" s="63">
        <f>IFERROR(SMALL('DATA INDUK'!$AL$28:$AL$1151,ROWS($A$20:A22)),"")</f>
        <v>3</v>
      </c>
      <c r="B22" s="64" t="str">
        <f>IF($A22="","",INDEX('DATA INDUK'!$H$28:$H$151,MATCH($A22,'DATA INDUK'!$AL$28:$AL$151,0)))</f>
        <v>26-001-DS-003</v>
      </c>
      <c r="C22" s="383" t="str" cm="1">
        <f t="array" ref="C22">IF($A22="","",
_xlfn.LET(
_xlpm.Grp,INDEX('DATA INDUK'!$L$28:$L$151,
MATCH($A22,'DATA INDUK'!$AL$28:$AL$151,0)),
_xlpm.SID,INDEX('DATA INDUK'!$C$28:$C$151,
MATCH($A22,'DATA INDUK'!$AL$28:$AL$151,0)),
IF(
_xlpm.Grp="",
_xlpm.SID,
_xlfn.TEXTJOIN(CHAR(10),TRUE,
_xlfn._xlws.FILTER('DATA INDUK'!$C$28:$C$151,
'DATA INDUK'!$L$28:$L$151=_xlpm.Grp))
)
))</f>
        <v>BH-07-R-SPT-01</v>
      </c>
      <c r="D22" s="383"/>
      <c r="E22" s="64" t="str">
        <f>IF($A22="","",INDEX('DATA INDUK'!$D$28:$D$151,MATCH($A22,'DATA INDUK'!$AL$28:$AL$151,0)))</f>
        <v>Disturbed Sample</v>
      </c>
      <c r="F22" s="108" t="str" cm="1">
        <f t="array" ref="F22">IF($A22="","",
_xlfn.LET(
_xlpm.Grp,INDEX('DATA INDUK'!$L$28:$L$151,
MATCH($A22,'DATA INDUK'!$AL$28:$AL$151,0)),
IF(
_xlpm.Grp="",
INDEX('DATA INDUK'!$I$28:$I$151,
MATCH($A22,'DATA INDUK'!$AL$28:$AL$151,0)),
_xlfn.TEXTJOIN(CHAR(10),TRUE,
_xlfn._xlws.FILTER('DATA INDUK'!$I$28:$I$151,
'DATA INDUK'!$L$28:$L$151=_xlpm.Grp))
)
))</f>
        <v>1.50 - 1.95 m</v>
      </c>
      <c r="G22" s="249">
        <f>'[5]WS-PP'!$C$86</f>
        <v>2.6573967697419416</v>
      </c>
      <c r="H22" s="249">
        <f>'[5]WS-PP'!$C$88</f>
        <v>38.942111677591839</v>
      </c>
      <c r="I22" s="249">
        <f>'[5]WS-PP'!$C$90</f>
        <v>1.6873065353214149</v>
      </c>
      <c r="J22" s="249">
        <f>'[5]WS-PP'!$C$92</f>
        <v>1.2143953441824209</v>
      </c>
      <c r="K22" s="247" t="s">
        <v>252</v>
      </c>
      <c r="L22" s="247" t="s">
        <v>252</v>
      </c>
      <c r="M22" s="247" t="s">
        <v>252</v>
      </c>
      <c r="N22" s="64" t="str">
        <f t="shared" si="0"/>
        <v>-</v>
      </c>
      <c r="O22" s="247" t="s">
        <v>252</v>
      </c>
      <c r="P22" s="247" t="s">
        <v>252</v>
      </c>
      <c r="Q22" s="247" t="s">
        <v>252</v>
      </c>
      <c r="R22" s="247" t="s">
        <v>252</v>
      </c>
      <c r="S22" s="64"/>
      <c r="T22" s="247" t="s">
        <v>252</v>
      </c>
    </row>
    <row r="23" spans="1:23" ht="18" customHeight="1" x14ac:dyDescent="0.25">
      <c r="A23" s="63">
        <f>IFERROR(SMALL('DATA INDUK'!$AL$28:$AL$1151,ROWS($A$20:A23)),"")</f>
        <v>4</v>
      </c>
      <c r="B23" s="64" t="str">
        <f>IF($A23="","",INDEX('DATA INDUK'!$H$28:$H$151,MATCH($A23,'DATA INDUK'!$AL$28:$AL$151,0)))</f>
        <v>26-001-DS-004</v>
      </c>
      <c r="C23" s="383" t="str" cm="1">
        <f t="array" ref="C23">IF($A23="","",
_xlfn.LET(
_xlpm.Grp,INDEX('DATA INDUK'!$L$28:$L$151,
MATCH($A23,'DATA INDUK'!$AL$28:$AL$151,0)),
_xlpm.SID,INDEX('DATA INDUK'!$C$28:$C$151,
MATCH($A23,'DATA INDUK'!$AL$28:$AL$151,0)),
IF(
_xlpm.Grp="",
_xlpm.SID,
_xlfn.TEXTJOIN(CHAR(10),TRUE,
_xlfn._xlws.FILTER('DATA INDUK'!$C$28:$C$151,
'DATA INDUK'!$L$28:$L$151=_xlpm.Grp))
)
))</f>
        <v>BH-07-R-SPT 03</v>
      </c>
      <c r="D23" s="383"/>
      <c r="E23" s="64" t="str">
        <f>IF($A23="","",INDEX('DATA INDUK'!$D$28:$D$151,MATCH($A23,'DATA INDUK'!$AL$28:$AL$151,0)))</f>
        <v>Disturbed Sample</v>
      </c>
      <c r="F23" s="108" t="str" cm="1">
        <f t="array" ref="F23">IF($A23="","",
_xlfn.LET(
_xlpm.Grp,INDEX('DATA INDUK'!$L$28:$L$151,
MATCH($A23,'DATA INDUK'!$AL$28:$AL$151,0)),
IF(
_xlpm.Grp="",
INDEX('DATA INDUK'!$I$28:$I$151,
MATCH($A23,'DATA INDUK'!$AL$28:$AL$151,0)),
_xlfn.TEXTJOIN(CHAR(10),TRUE,
_xlfn._xlws.FILTER('DATA INDUK'!$I$28:$I$151,
'DATA INDUK'!$L$28:$L$151=_xlpm.Grp))
)
))</f>
        <v>4.50 - 4.95 m</v>
      </c>
      <c r="G23" s="249">
        <f>'[2]WS-PP'!$H$66</f>
        <v>2.6645328929665446</v>
      </c>
      <c r="H23" s="249">
        <f>'[2]WS-PP'!$H$67</f>
        <v>24.673539090805278</v>
      </c>
      <c r="I23" s="249">
        <f>'[2]WS-PP'!$H$68</f>
        <v>1.6775584559003471</v>
      </c>
      <c r="J23" s="249">
        <f>'[2]WS-PP'!$H$69</f>
        <v>1.3455609491269087</v>
      </c>
      <c r="K23" s="247" t="s">
        <v>252</v>
      </c>
      <c r="L23" s="247" t="s">
        <v>252</v>
      </c>
      <c r="M23" s="247" t="s">
        <v>252</v>
      </c>
      <c r="N23" s="64" t="str">
        <f t="shared" si="0"/>
        <v>-</v>
      </c>
      <c r="O23" s="247" t="s">
        <v>252</v>
      </c>
      <c r="P23" s="247" t="s">
        <v>252</v>
      </c>
      <c r="Q23" s="247" t="s">
        <v>252</v>
      </c>
      <c r="R23" s="247" t="s">
        <v>252</v>
      </c>
      <c r="S23" s="64"/>
      <c r="T23" s="247" t="s">
        <v>252</v>
      </c>
    </row>
    <row r="24" spans="1:23" ht="18" customHeight="1" x14ac:dyDescent="0.25">
      <c r="A24" s="63">
        <f>IFERROR(SMALL('DATA INDUK'!$AL$28:$AL$1151,ROWS($A$20:A24)),"")</f>
        <v>5</v>
      </c>
      <c r="B24" s="64" t="str">
        <f>IF($A24="","",INDEX('DATA INDUK'!$H$28:$H$151,MATCH($A24,'DATA INDUK'!$AL$28:$AL$151,0)))</f>
        <v>26-001-DS-005</v>
      </c>
      <c r="C24" s="383" t="str" cm="1">
        <f t="array" ref="C24">IF($A24="","",
_xlfn.LET(
_xlpm.Grp,INDEX('DATA INDUK'!$L$28:$L$151,
MATCH($A24,'DATA INDUK'!$AL$28:$AL$151,0)),
_xlpm.SID,INDEX('DATA INDUK'!$C$28:$C$151,
MATCH($A24,'DATA INDUK'!$AL$28:$AL$151,0)),
IF(
_xlpm.Grp="",
_xlpm.SID,
_xlfn.TEXTJOIN(CHAR(10),TRUE,
_xlfn._xlws.FILTER('DATA INDUK'!$C$28:$C$151,
'DATA INDUK'!$L$28:$L$151=_xlpm.Grp))
)
))</f>
        <v>BH-06-R2-SPT 01</v>
      </c>
      <c r="D24" s="383"/>
      <c r="E24" s="64" t="str">
        <f>IF($A24="","",INDEX('DATA INDUK'!$D$28:$D$151,MATCH($A24,'DATA INDUK'!$AL$28:$AL$151,0)))</f>
        <v>Disturbed Sample</v>
      </c>
      <c r="F24" s="108" t="str" cm="1">
        <f t="array" ref="F24">IF($A24="","",
_xlfn.LET(
_xlpm.Grp,INDEX('DATA INDUK'!$L$28:$L$151,
MATCH($A24,'DATA INDUK'!$AL$28:$AL$151,0)),
IF(
_xlpm.Grp="",
INDEX('DATA INDUK'!$I$28:$I$151,
MATCH($A24,'DATA INDUK'!$AL$28:$AL$151,0)),
_xlfn.TEXTJOIN(CHAR(10),TRUE,
_xlfn._xlws.FILTER('DATA INDUK'!$I$28:$I$151,
'DATA INDUK'!$L$28:$L$151=_xlpm.Grp))
)
))</f>
        <v>1.50 - 1.95 m</v>
      </c>
      <c r="G24" s="247">
        <f>'[6]WS-PP'!$C$86</f>
        <v>2.6746346657860625</v>
      </c>
      <c r="H24" s="247">
        <f>'[6]WS-PP'!$C$88</f>
        <v>33.207682867981674</v>
      </c>
      <c r="I24" s="247">
        <f>'[6]WS-PP'!$C$90</f>
        <v>1.6920689793716086</v>
      </c>
      <c r="J24" s="247">
        <f>'[6]WS-PP'!$C$92</f>
        <v>1.2702487896652099</v>
      </c>
      <c r="K24" s="247" t="s">
        <v>252</v>
      </c>
      <c r="L24" s="247" t="s">
        <v>252</v>
      </c>
      <c r="M24" s="247" t="s">
        <v>252</v>
      </c>
      <c r="N24" s="64" t="str">
        <f t="shared" si="0"/>
        <v>-</v>
      </c>
      <c r="O24" s="247" t="s">
        <v>252</v>
      </c>
      <c r="P24" s="247" t="s">
        <v>252</v>
      </c>
      <c r="Q24" s="247" t="s">
        <v>252</v>
      </c>
      <c r="R24" s="247" t="s">
        <v>252</v>
      </c>
      <c r="S24" s="64"/>
      <c r="T24" s="247" t="s">
        <v>252</v>
      </c>
    </row>
    <row r="25" spans="1:23" ht="18" customHeight="1" x14ac:dyDescent="0.25">
      <c r="A25" s="63">
        <f>IFERROR(SMALL('DATA INDUK'!$AL$28:$AL$1151,ROWS($A$20:A25)),"")</f>
        <v>6</v>
      </c>
      <c r="B25" s="64" t="str">
        <f>IF($A25="","",INDEX('DATA INDUK'!$H$28:$H$151,MATCH($A25,'DATA INDUK'!$AL$28:$AL$151,0)))</f>
        <v>26-001-DS-006</v>
      </c>
      <c r="C25" s="383" t="str" cm="1">
        <f t="array" ref="C25">IF($A25="","",
_xlfn.LET(
_xlpm.Grp,INDEX('DATA INDUK'!$L$28:$L$151,
MATCH($A25,'DATA INDUK'!$AL$28:$AL$151,0)),
_xlpm.SID,INDEX('DATA INDUK'!$C$28:$C$151,
MATCH($A25,'DATA INDUK'!$AL$28:$AL$151,0)),
IF(
_xlpm.Grp="",
_xlpm.SID,
_xlfn.TEXTJOIN(CHAR(10),TRUE,
_xlfn._xlws.FILTER('DATA INDUK'!$C$28:$C$151,
'DATA INDUK'!$L$28:$L$151=_xlpm.Grp))
)
))</f>
        <v>BH-06-R2-SPT 03</v>
      </c>
      <c r="D25" s="383"/>
      <c r="E25" s="64" t="str">
        <f>IF($A25="","",INDEX('DATA INDUK'!$D$28:$D$151,MATCH($A25,'DATA INDUK'!$AL$28:$AL$151,0)))</f>
        <v>Disturbed Sample</v>
      </c>
      <c r="F25" s="108" t="str" cm="1">
        <f t="array" ref="F25">IF($A25="","",
_xlfn.LET(
_xlpm.Grp,INDEX('DATA INDUK'!$L$28:$L$151,
MATCH($A25,'DATA INDUK'!$AL$28:$AL$151,0)),
IF(
_xlpm.Grp="",
INDEX('DATA INDUK'!$I$28:$I$151,
MATCH($A25,'DATA INDUK'!$AL$28:$AL$151,0)),
_xlfn.TEXTJOIN(CHAR(10),TRUE,
_xlfn._xlws.FILTER('DATA INDUK'!$I$28:$I$151,
'DATA INDUK'!$L$28:$L$151=_xlpm.Grp))
)
))</f>
        <v>4.50 - 4.95 m</v>
      </c>
      <c r="G25" s="247">
        <f>'[7]WS-PP'!$C$86</f>
        <v>2.6776331976341385</v>
      </c>
      <c r="H25" s="247">
        <f>'[7]WS-PP'!$C$88</f>
        <v>26.281170413456294</v>
      </c>
      <c r="I25" s="247">
        <f>'[7]WS-PP'!$C$90</f>
        <v>1.6647356127598272</v>
      </c>
      <c r="J25" s="247">
        <f>'[7]WS-PP'!$C$92</f>
        <v>1.3182769903932059</v>
      </c>
      <c r="K25" s="247">
        <f>'[7]WS-ATB'!$C$163</f>
        <v>46.879857774765206</v>
      </c>
      <c r="L25" s="247">
        <f>'[7]WS-ATB'!$C$165</f>
        <v>22.721893179604606</v>
      </c>
      <c r="M25" s="247">
        <f>'[7]WS-ATB'!$C$167</f>
        <v>24.1579645951606</v>
      </c>
      <c r="N25" s="64" t="str">
        <f t="shared" si="0"/>
        <v>CL - Lean Clay</v>
      </c>
      <c r="O25" s="250">
        <f>'[7]WS-Sieve dan hidrometer'!$C$136</f>
        <v>4.7990147048224072</v>
      </c>
      <c r="P25" s="250">
        <f>'[7]WS-Sieve dan hidrometer'!$C$135</f>
        <v>26.394580876523239</v>
      </c>
      <c r="Q25" s="250">
        <f>'[7]WS-Sieve dan hidrometer'!$C$134</f>
        <v>68.806404418654353</v>
      </c>
      <c r="R25" s="250">
        <f>'[7]WS-Sieve dan hidrometer'!$C$133</f>
        <v>0</v>
      </c>
      <c r="S25" s="64"/>
      <c r="T25" s="247" t="s">
        <v>252</v>
      </c>
    </row>
    <row r="26" spans="1:23" ht="18" customHeight="1" x14ac:dyDescent="0.25">
      <c r="A26" s="63">
        <f>IFERROR(SMALL('DATA INDUK'!$AL$28:$AL$1151,ROWS($A$20:A26)),"")</f>
        <v>7</v>
      </c>
      <c r="B26" s="64" t="str">
        <f>IF($A26="","",INDEX('DATA INDUK'!$H$28:$H$151,MATCH($A26,'DATA INDUK'!$AL$28:$AL$151,0)))</f>
        <v>26-001-UDS-007</v>
      </c>
      <c r="C26" s="383" t="str" cm="1">
        <f t="array" ref="C26">IF($A26="","",
_xlfn.LET(
_xlpm.Grp,INDEX('DATA INDUK'!$L$28:$L$151,
MATCH($A26,'DATA INDUK'!$AL$28:$AL$151,0)),
_xlpm.SID,INDEX('DATA INDUK'!$C$28:$C$151,
MATCH($A26,'DATA INDUK'!$AL$28:$AL$151,0)),
IF(
_xlpm.Grp="",
_xlpm.SID,
_xlfn.TEXTJOIN(CHAR(10),TRUE,
_xlfn._xlws.FILTER('DATA INDUK'!$C$28:$C$151,
'DATA INDUK'!$L$28:$L$151=_xlpm.Grp))
)
))</f>
        <v>BH-04R1-UDS 01</v>
      </c>
      <c r="D26" s="383"/>
      <c r="E26" s="64" t="str">
        <f>IF($A26="","",INDEX('DATA INDUK'!$D$28:$D$151,MATCH($A26,'DATA INDUK'!$AL$28:$AL$151,0)))</f>
        <v>Undisturbed Sample</v>
      </c>
      <c r="F26" s="108" t="str" cm="1">
        <f t="array" ref="F26">IF($A26="","",
_xlfn.LET(
_xlpm.Grp,INDEX('DATA INDUK'!$L$28:$L$151,
MATCH($A26,'DATA INDUK'!$AL$28:$AL$151,0)),
IF(
_xlpm.Grp="",
INDEX('DATA INDUK'!$I$28:$I$151,
MATCH($A26,'DATA INDUK'!$AL$28:$AL$151,0)),
_xlfn.TEXTJOIN(CHAR(10),TRUE,
_xlfn._xlws.FILTER('DATA INDUK'!$I$28:$I$151,
'DATA INDUK'!$L$28:$L$151=_xlpm.Grp))
)
))</f>
        <v>10.00 - 10.15 m</v>
      </c>
      <c r="G26" s="249">
        <f>[8]LHU_PP!$O$36</f>
        <v>2.6607959479903887</v>
      </c>
      <c r="H26" s="249">
        <f>[8]LHU_PP!$O$37</f>
        <v>29.075333874198076</v>
      </c>
      <c r="I26" s="249">
        <f>[8]LHU_PP!$O$38</f>
        <v>1.6829772412255877</v>
      </c>
      <c r="J26" s="250">
        <f>[8]LHU_PP!$O$39</f>
        <v>1.3038720805215069</v>
      </c>
      <c r="K26" s="247" t="s">
        <v>252</v>
      </c>
      <c r="L26" s="247" t="s">
        <v>252</v>
      </c>
      <c r="M26" s="247" t="s">
        <v>252</v>
      </c>
      <c r="N26" s="64" t="str">
        <f t="shared" si="0"/>
        <v>-</v>
      </c>
      <c r="O26" s="247" t="s">
        <v>252</v>
      </c>
      <c r="P26" s="247" t="s">
        <v>252</v>
      </c>
      <c r="Q26" s="247" t="s">
        <v>252</v>
      </c>
      <c r="R26" s="247" t="s">
        <v>252</v>
      </c>
      <c r="S26" s="64"/>
      <c r="T26" s="247" t="s">
        <v>252</v>
      </c>
    </row>
    <row r="27" spans="1:23" ht="18" customHeight="1" x14ac:dyDescent="0.25">
      <c r="A27" s="63">
        <f>IFERROR(SMALL('DATA INDUK'!$AL$28:$AL$1151,ROWS($A$20:A27)),"")</f>
        <v>8</v>
      </c>
      <c r="B27" s="64" t="str">
        <f>IF($A27="","",INDEX('DATA INDUK'!$H$28:$H$151,MATCH($A27,'DATA INDUK'!$AL$28:$AL$151,0)))</f>
        <v>26-001-UDS-008</v>
      </c>
      <c r="C27" s="383" t="str" cm="1">
        <f t="array" ref="C27">IF($A27="","",
_xlfn.LET(
_xlpm.Grp,INDEX('DATA INDUK'!$L$28:$L$151,
MATCH($A27,'DATA INDUK'!$AL$28:$AL$151,0)),
_xlpm.SID,INDEX('DATA INDUK'!$C$28:$C$151,
MATCH($A27,'DATA INDUK'!$AL$28:$AL$151,0)),
IF(
_xlpm.Grp="",
_xlpm.SID,
_xlfn.TEXTJOIN(CHAR(10),TRUE,
_xlfn._xlws.FILTER('DATA INDUK'!$C$28:$C$151,
'DATA INDUK'!$L$28:$L$151=_xlpm.Grp))
)
))</f>
        <v>BH-05-R-UDS 01</v>
      </c>
      <c r="D27" s="383"/>
      <c r="E27" s="64" t="str">
        <f>IF($A27="","",INDEX('DATA INDUK'!$D$28:$D$151,MATCH($A27,'DATA INDUK'!$AL$28:$AL$151,0)))</f>
        <v>Undisturbed Sample</v>
      </c>
      <c r="F27" s="108" t="str" cm="1">
        <f t="array" ref="F27">IF($A27="","",
_xlfn.LET(
_xlpm.Grp,INDEX('DATA INDUK'!$L$28:$L$151,
MATCH($A27,'DATA INDUK'!$AL$28:$AL$151,0)),
IF(
_xlpm.Grp="",
INDEX('DATA INDUK'!$I$28:$I$151,
MATCH($A27,'DATA INDUK'!$AL$28:$AL$151,0)),
_xlfn.TEXTJOIN(CHAR(10),TRUE,
_xlfn._xlws.FILTER('DATA INDUK'!$I$28:$I$151,
'DATA INDUK'!$L$28:$L$151=_xlpm.Grp))
)
))</f>
        <v>0.50 - 0.75 m</v>
      </c>
      <c r="G27" s="247" t="s">
        <v>252</v>
      </c>
      <c r="H27" s="247" t="s">
        <v>252</v>
      </c>
      <c r="I27" s="247" t="s">
        <v>252</v>
      </c>
      <c r="J27" s="247" t="s">
        <v>252</v>
      </c>
      <c r="K27" s="247" t="s">
        <v>252</v>
      </c>
      <c r="L27" s="247" t="s">
        <v>252</v>
      </c>
      <c r="M27" s="247" t="s">
        <v>252</v>
      </c>
      <c r="N27" s="64" t="str">
        <f t="shared" si="0"/>
        <v>-</v>
      </c>
      <c r="O27" s="247" t="s">
        <v>252</v>
      </c>
      <c r="P27" s="247" t="s">
        <v>252</v>
      </c>
      <c r="Q27" s="247" t="s">
        <v>252</v>
      </c>
      <c r="R27" s="247" t="s">
        <v>252</v>
      </c>
      <c r="S27" s="64"/>
      <c r="T27" s="247" t="s">
        <v>252</v>
      </c>
    </row>
    <row r="28" spans="1:23" ht="18" customHeight="1" x14ac:dyDescent="0.25">
      <c r="A28" s="63">
        <f>IFERROR(SMALL('DATA INDUK'!$AL$28:$AL$1151,ROWS($A$20:A28)),"")</f>
        <v>9</v>
      </c>
      <c r="B28" s="64" t="str">
        <f>IF($A28="","",INDEX('DATA INDUK'!$H$28:$H$151,MATCH($A28,'DATA INDUK'!$AL$28:$AL$151,0)))</f>
        <v>26-001-UDS-009</v>
      </c>
      <c r="C28" s="383" t="str" cm="1">
        <f t="array" ref="C28">IF($A28="","",
_xlfn.LET(
_xlpm.Grp,INDEX('DATA INDUK'!$L$28:$L$151,
MATCH($A28,'DATA INDUK'!$AL$28:$AL$151,0)),
_xlpm.SID,INDEX('DATA INDUK'!$C$28:$C$151,
MATCH($A28,'DATA INDUK'!$AL$28:$AL$151,0)),
IF(
_xlpm.Grp="",
_xlpm.SID,
_xlfn.TEXTJOIN(CHAR(10),TRUE,
_xlfn._xlws.FILTER('DATA INDUK'!$C$28:$C$151,
'DATA INDUK'!$L$28:$L$151=_xlpm.Grp))
)
))</f>
        <v>BH-03-R-UDS 01</v>
      </c>
      <c r="D28" s="383"/>
      <c r="E28" s="64" t="str">
        <f>IF($A28="","",INDEX('DATA INDUK'!$D$28:$D$151,MATCH($A28,'DATA INDUK'!$AL$28:$AL$151,0)))</f>
        <v>Undisturbed Sample</v>
      </c>
      <c r="F28" s="108" t="str" cm="1">
        <f t="array" ref="F28">IF($A28="","",
_xlfn.LET(
_xlpm.Grp,INDEX('DATA INDUK'!$L$28:$L$151,
MATCH($A28,'DATA INDUK'!$AL$28:$AL$151,0)),
IF(
_xlpm.Grp="",
INDEX('DATA INDUK'!$I$28:$I$151,
MATCH($A28,'DATA INDUK'!$AL$28:$AL$151,0)),
_xlfn.TEXTJOIN(CHAR(10),TRUE,
_xlfn._xlws.FILTER('DATA INDUK'!$I$28:$I$151,
'DATA INDUK'!$L$28:$L$151=_xlpm.Grp))
)
))</f>
        <v>4.00 - 4.34 m</v>
      </c>
      <c r="G28" s="247" t="s">
        <v>252</v>
      </c>
      <c r="H28" s="247" t="s">
        <v>252</v>
      </c>
      <c r="I28" s="247" t="s">
        <v>252</v>
      </c>
      <c r="J28" s="247" t="s">
        <v>252</v>
      </c>
      <c r="K28" s="247" t="s">
        <v>252</v>
      </c>
      <c r="L28" s="247" t="s">
        <v>252</v>
      </c>
      <c r="M28" s="247" t="s">
        <v>252</v>
      </c>
      <c r="N28" s="64" t="str">
        <f t="shared" si="0"/>
        <v>-</v>
      </c>
      <c r="O28" s="247" t="s">
        <v>252</v>
      </c>
      <c r="P28" s="247" t="s">
        <v>252</v>
      </c>
      <c r="Q28" s="247" t="s">
        <v>252</v>
      </c>
      <c r="R28" s="247" t="s">
        <v>252</v>
      </c>
      <c r="S28" s="64"/>
      <c r="T28" s="247" t="s">
        <v>252</v>
      </c>
    </row>
    <row r="29" spans="1:23" ht="18" customHeight="1" x14ac:dyDescent="0.25">
      <c r="A29" s="63">
        <f>IFERROR(SMALL('DATA INDUK'!$AL$28:$AL$1151,ROWS($A$20:A29)),"")</f>
        <v>10</v>
      </c>
      <c r="B29" s="64" t="str">
        <f>IF($A29="","",INDEX('DATA INDUK'!$H$28:$H$151,MATCH($A29,'DATA INDUK'!$AL$28:$AL$151,0)))</f>
        <v>26-001-UDS-010</v>
      </c>
      <c r="C29" s="383" t="str" cm="1">
        <f t="array" ref="C29">IF($A29="","",
_xlfn.LET(
_xlpm.Grp,INDEX('DATA INDUK'!$L$28:$L$151,
MATCH($A29,'DATA INDUK'!$AL$28:$AL$151,0)),
_xlpm.SID,INDEX('DATA INDUK'!$C$28:$C$151,
MATCH($A29,'DATA INDUK'!$AL$28:$AL$151,0)),
IF(
_xlpm.Grp="",
_xlpm.SID,
_xlfn.TEXTJOIN(CHAR(10),TRUE,
_xlfn._xlws.FILTER('DATA INDUK'!$C$28:$C$151,
'DATA INDUK'!$L$28:$L$151=_xlpm.Grp))
)
))</f>
        <v>BH-03-R-UDS 04</v>
      </c>
      <c r="D29" s="383"/>
      <c r="E29" s="64" t="str">
        <f>IF($A29="","",INDEX('DATA INDUK'!$D$28:$D$151,MATCH($A29,'DATA INDUK'!$AL$28:$AL$151,0)))</f>
        <v>Undisturbed Sample</v>
      </c>
      <c r="F29" s="108" t="str" cm="1">
        <f t="array" ref="F29">IF($A29="","",
_xlfn.LET(
_xlpm.Grp,INDEX('DATA INDUK'!$L$28:$L$151,
MATCH($A29,'DATA INDUK'!$AL$28:$AL$151,0)),
IF(
_xlpm.Grp="",
INDEX('DATA INDUK'!$I$28:$I$151,
MATCH($A29,'DATA INDUK'!$AL$28:$AL$151,0)),
_xlfn.TEXTJOIN(CHAR(10),TRUE,
_xlfn._xlws.FILTER('DATA INDUK'!$I$28:$I$151,
'DATA INDUK'!$L$28:$L$151=_xlpm.Grp))
)
))</f>
        <v>8.50 - 9.00 m</v>
      </c>
      <c r="G29" s="247" t="s">
        <v>252</v>
      </c>
      <c r="H29" s="247" t="s">
        <v>252</v>
      </c>
      <c r="I29" s="247" t="s">
        <v>252</v>
      </c>
      <c r="J29" s="247" t="s">
        <v>252</v>
      </c>
      <c r="K29" s="247" t="s">
        <v>252</v>
      </c>
      <c r="L29" s="247" t="s">
        <v>252</v>
      </c>
      <c r="M29" s="247" t="s">
        <v>252</v>
      </c>
      <c r="N29" s="64" t="str">
        <f t="shared" si="0"/>
        <v>-</v>
      </c>
      <c r="O29" s="247" t="s">
        <v>252</v>
      </c>
      <c r="P29" s="247" t="s">
        <v>252</v>
      </c>
      <c r="Q29" s="247" t="s">
        <v>252</v>
      </c>
      <c r="R29" s="247" t="s">
        <v>252</v>
      </c>
      <c r="S29" s="64"/>
      <c r="T29" s="247" t="s">
        <v>252</v>
      </c>
    </row>
    <row r="30" spans="1:23" ht="18" customHeight="1" x14ac:dyDescent="0.25">
      <c r="A30" s="63">
        <f>IFERROR(SMALL('DATA INDUK'!$AL$28:$AL$1151,ROWS($A$20:A30)),"")</f>
        <v>11</v>
      </c>
      <c r="B30" s="64" t="str">
        <f>IF($A30="","",INDEX('DATA INDUK'!$H$28:$H$151,MATCH($A30,'DATA INDUK'!$AL$28:$AL$151,0)))</f>
        <v>26-001-UDS-011</v>
      </c>
      <c r="C30" s="383" t="str" cm="1">
        <f t="array" ref="C30">IF($A30="","",
_xlfn.LET(
_xlpm.Grp,INDEX('DATA INDUK'!$L$28:$L$151,
MATCH($A30,'DATA INDUK'!$AL$28:$AL$151,0)),
_xlpm.SID,INDEX('DATA INDUK'!$C$28:$C$151,
MATCH($A30,'DATA INDUK'!$AL$28:$AL$151,0)),
IF(
_xlpm.Grp="",
_xlpm.SID,
_xlfn.TEXTJOIN(CHAR(10),TRUE,
_xlfn._xlws.FILTER('DATA INDUK'!$C$28:$C$151,
'DATA INDUK'!$L$28:$L$151=_xlpm.Grp))
)
))</f>
        <v>BH-07-R-UDS 01</v>
      </c>
      <c r="D30" s="383"/>
      <c r="E30" s="64" t="str">
        <f>IF($A30="","",INDEX('DATA INDUK'!$D$28:$D$151,MATCH($A30,'DATA INDUK'!$AL$28:$AL$151,0)))</f>
        <v>Undisturbed Sample</v>
      </c>
      <c r="F30" s="108" t="str" cm="1">
        <f t="array" ref="F30">IF($A30="","",
_xlfn.LET(
_xlpm.Grp,INDEX('DATA INDUK'!$L$28:$L$151,
MATCH($A30,'DATA INDUK'!$AL$28:$AL$151,0)),
IF(
_xlpm.Grp="",
INDEX('DATA INDUK'!$I$28:$I$151,
MATCH($A30,'DATA INDUK'!$AL$28:$AL$151,0)),
_xlfn.TEXTJOIN(CHAR(10),TRUE,
_xlfn._xlws.FILTER('DATA INDUK'!$I$28:$I$151,
'DATA INDUK'!$L$28:$L$151=_xlpm.Grp))
)
))</f>
        <v>1.00 - 1.50 m</v>
      </c>
      <c r="G30" s="247" t="s">
        <v>252</v>
      </c>
      <c r="H30" s="247" t="s">
        <v>252</v>
      </c>
      <c r="I30" s="247" t="s">
        <v>252</v>
      </c>
      <c r="J30" s="247" t="s">
        <v>252</v>
      </c>
      <c r="K30" s="247" t="s">
        <v>252</v>
      </c>
      <c r="L30" s="247" t="s">
        <v>252</v>
      </c>
      <c r="M30" s="247" t="s">
        <v>252</v>
      </c>
      <c r="N30" s="64" t="str">
        <f t="shared" si="0"/>
        <v>-</v>
      </c>
      <c r="O30" s="247" t="s">
        <v>252</v>
      </c>
      <c r="P30" s="247" t="s">
        <v>252</v>
      </c>
      <c r="Q30" s="247" t="s">
        <v>252</v>
      </c>
      <c r="R30" s="247" t="s">
        <v>252</v>
      </c>
      <c r="S30" s="64"/>
      <c r="T30" s="247" t="s">
        <v>252</v>
      </c>
    </row>
    <row r="31" spans="1:23" ht="18" customHeight="1" x14ac:dyDescent="0.25">
      <c r="A31" s="63">
        <f>IFERROR(SMALL('DATA INDUK'!$AL$28:$AL$1151,ROWS($A$20:A31)),"")</f>
        <v>12</v>
      </c>
      <c r="B31" s="64" t="str">
        <f>IF($A31="","",INDEX('DATA INDUK'!$H$28:$H$151,MATCH($A31,'DATA INDUK'!$AL$28:$AL$151,0)))</f>
        <v>26-001-UDS-012</v>
      </c>
      <c r="C31" s="383" t="str" cm="1">
        <f t="array" ref="C31">IF($A31="","",
_xlfn.LET(
_xlpm.Grp,INDEX('DATA INDUK'!$L$28:$L$151,
MATCH($A31,'DATA INDUK'!$AL$28:$AL$151,0)),
_xlpm.SID,INDEX('DATA INDUK'!$C$28:$C$151,
MATCH($A31,'DATA INDUK'!$AL$28:$AL$151,0)),
IF(
_xlpm.Grp="",
_xlpm.SID,
_xlfn.TEXTJOIN(CHAR(10),TRUE,
_xlfn._xlws.FILTER('DATA INDUK'!$C$28:$C$151,
'DATA INDUK'!$L$28:$L$151=_xlpm.Grp))
)
))</f>
        <v>BH-06-R2-UDS 01</v>
      </c>
      <c r="D31" s="383"/>
      <c r="E31" s="64" t="str">
        <f>IF($A31="","",INDEX('DATA INDUK'!$D$28:$D$151,MATCH($A31,'DATA INDUK'!$AL$28:$AL$151,0)))</f>
        <v>Undisturbed Sample</v>
      </c>
      <c r="F31" s="108" t="str" cm="1">
        <f t="array" ref="F31">IF($A31="","",
_xlfn.LET(
_xlpm.Grp,INDEX('DATA INDUK'!$L$28:$L$151,
MATCH($A31,'DATA INDUK'!$AL$28:$AL$151,0)),
IF(
_xlpm.Grp="",
INDEX('DATA INDUK'!$I$28:$I$151,
MATCH($A31,'DATA INDUK'!$AL$28:$AL$151,0)),
_xlfn.TEXTJOIN(CHAR(10),TRUE,
_xlfn._xlws.FILTER('DATA INDUK'!$I$28:$I$151,
'DATA INDUK'!$L$28:$L$151=_xlpm.Grp))
)
))</f>
        <v>2.50 - 3.00 m</v>
      </c>
      <c r="G31" s="247" t="s">
        <v>252</v>
      </c>
      <c r="H31" s="247" t="s">
        <v>252</v>
      </c>
      <c r="I31" s="247" t="s">
        <v>252</v>
      </c>
      <c r="J31" s="247" t="s">
        <v>252</v>
      </c>
      <c r="K31" s="247" t="s">
        <v>252</v>
      </c>
      <c r="L31" s="247" t="s">
        <v>252</v>
      </c>
      <c r="M31" s="247" t="s">
        <v>252</v>
      </c>
      <c r="N31" s="64" t="str">
        <f t="shared" si="0"/>
        <v>-</v>
      </c>
      <c r="O31" s="247" t="s">
        <v>252</v>
      </c>
      <c r="P31" s="247" t="s">
        <v>252</v>
      </c>
      <c r="Q31" s="247" t="s">
        <v>252</v>
      </c>
      <c r="R31" s="247" t="s">
        <v>252</v>
      </c>
      <c r="S31" s="64"/>
      <c r="T31" s="247" t="s">
        <v>252</v>
      </c>
    </row>
    <row r="32" spans="1:23" ht="18" customHeight="1" x14ac:dyDescent="0.25">
      <c r="A32" s="63">
        <f>IFERROR(SMALL('DATA INDUK'!$AL$28:$AL$1151,ROWS($A$20:A32)),"")</f>
        <v>13</v>
      </c>
      <c r="B32" s="64" t="str">
        <f>IF($A32="","",INDEX('DATA INDUK'!$H$28:$H$151,MATCH($A32,'DATA INDUK'!$AL$28:$AL$151,0)))</f>
        <v>26-001-UDS-013</v>
      </c>
      <c r="C32" s="383" t="str" cm="1">
        <f t="array" ref="C32">IF($A32="","",
_xlfn.LET(
_xlpm.Grp,INDEX('DATA INDUK'!$L$28:$L$151,
MATCH($A32,'DATA INDUK'!$AL$28:$AL$151,0)),
_xlpm.SID,INDEX('DATA INDUK'!$C$28:$C$151,
MATCH($A32,'DATA INDUK'!$AL$28:$AL$151,0)),
IF(
_xlpm.Grp="",
_xlpm.SID,
_xlfn.TEXTJOIN(CHAR(10),TRUE,
_xlfn._xlws.FILTER('DATA INDUK'!$C$28:$C$151,
'DATA INDUK'!$L$28:$L$151=_xlpm.Grp))
)
))</f>
        <v>BH-06-R2-UDS 02</v>
      </c>
      <c r="D32" s="383"/>
      <c r="E32" s="64" t="str">
        <f>IF($A32="","",INDEX('DATA INDUK'!$D$28:$D$151,MATCH($A32,'DATA INDUK'!$AL$28:$AL$151,0)))</f>
        <v>Undisturbed Sample</v>
      </c>
      <c r="F32" s="108" t="str" cm="1">
        <f t="array" ref="F32">IF($A32="","",
_xlfn.LET(
_xlpm.Grp,INDEX('DATA INDUK'!$L$28:$L$151,
MATCH($A32,'DATA INDUK'!$AL$28:$AL$151,0)),
IF(
_xlpm.Grp="",
INDEX('DATA INDUK'!$I$28:$I$151,
MATCH($A32,'DATA INDUK'!$AL$28:$AL$151,0)),
_xlfn.TEXTJOIN(CHAR(10),TRUE,
_xlfn._xlws.FILTER('DATA INDUK'!$I$28:$I$151,
'DATA INDUK'!$L$28:$L$151=_xlpm.Grp))
)
))</f>
        <v>4.00 - 4.50 m</v>
      </c>
      <c r="G32" s="247" t="s">
        <v>252</v>
      </c>
      <c r="H32" s="247" t="s">
        <v>252</v>
      </c>
      <c r="I32" s="247" t="s">
        <v>252</v>
      </c>
      <c r="J32" s="247" t="s">
        <v>252</v>
      </c>
      <c r="K32" s="247" t="s">
        <v>252</v>
      </c>
      <c r="L32" s="247" t="s">
        <v>252</v>
      </c>
      <c r="M32" s="247" t="s">
        <v>252</v>
      </c>
      <c r="N32" s="64" t="str">
        <f t="shared" si="0"/>
        <v>-</v>
      </c>
      <c r="O32" s="247" t="s">
        <v>252</v>
      </c>
      <c r="P32" s="247" t="s">
        <v>252</v>
      </c>
      <c r="Q32" s="247" t="s">
        <v>252</v>
      </c>
      <c r="R32" s="247" t="s">
        <v>252</v>
      </c>
      <c r="S32" s="64"/>
      <c r="T32" s="247" t="s">
        <v>252</v>
      </c>
    </row>
    <row r="33" spans="1:21" ht="32.25" customHeight="1" x14ac:dyDescent="0.25">
      <c r="A33" s="63">
        <f>IFERROR(SMALL('DATA INDUK'!$AL$28:$AL$1151,ROWS($A$20:A33)),"")</f>
        <v>14</v>
      </c>
      <c r="B33" s="64" t="str">
        <f>IF($A33="","",INDEX('DATA INDUK'!$H$28:$H$151,MATCH($A33,'DATA INDUK'!$AL$28:$AL$151,0)))</f>
        <v>26-001-DS-014</v>
      </c>
      <c r="C33" s="386" t="str" cm="1">
        <f t="array" ref="C33">IF($A33="","",
_xlfn.LET(
_xlpm.Grp,INDEX('DATA INDUK'!$L$28:$L$151,
MATCH($A33,'DATA INDUK'!$AL$28:$AL$151,0)),
_xlpm.SID,INDEX('DATA INDUK'!$C$28:$C$151,
MATCH($A33,'DATA INDUK'!$AL$28:$AL$151,0)),
IF(
_xlpm.Grp="",
_xlpm.SID,
_xlfn.TEXTJOIN(CHAR(10),TRUE,
_xlfn._xlws.FILTER('DATA INDUK'!$C$28:$C$151,
'DATA INDUK'!$L$28:$L$151=_xlpm.Grp))
)
))</f>
        <v>BH-04R1-DS 01</v>
      </c>
      <c r="D33" s="386"/>
      <c r="E33" s="64" t="str">
        <f>IF($A33="","",INDEX('DATA INDUK'!$D$28:$D$151,MATCH($A33,'DATA INDUK'!$AL$28:$AL$151,0)))</f>
        <v>Disturbed Sample</v>
      </c>
      <c r="F33" s="122" t="str" cm="1">
        <f t="array" ref="F33">IF($A33="","",
_xlfn.LET(
_xlpm.Grp,INDEX('DATA INDUK'!$L$28:$L$151,
MATCH($A33,'DATA INDUK'!$AL$28:$AL$151,0)),
IF(
_xlpm.Grp="",
INDEX('DATA INDUK'!$I$28:$I$151,
MATCH($A33,'DATA INDUK'!$AL$28:$AL$151,0)),
_xlfn.TEXTJOIN(CHAR(10),TRUE,
_xlfn._xlws.FILTER('DATA INDUK'!$I$28:$I$151,
'DATA INDUK'!$L$28:$L$151=_xlpm.Grp))
)
))</f>
        <v>19.95 - 20.30 m</v>
      </c>
      <c r="G33" s="247" t="s">
        <v>252</v>
      </c>
      <c r="H33" s="247" t="s">
        <v>252</v>
      </c>
      <c r="I33" s="247" t="s">
        <v>252</v>
      </c>
      <c r="J33" s="247" t="s">
        <v>252</v>
      </c>
      <c r="K33" s="247" t="s">
        <v>252</v>
      </c>
      <c r="L33" s="247" t="s">
        <v>252</v>
      </c>
      <c r="M33" s="247" t="s">
        <v>252</v>
      </c>
      <c r="N33" s="64" t="str">
        <f t="shared" si="0"/>
        <v>-</v>
      </c>
      <c r="O33" s="247" t="s">
        <v>252</v>
      </c>
      <c r="P33" s="247" t="s">
        <v>252</v>
      </c>
      <c r="Q33" s="247" t="s">
        <v>252</v>
      </c>
      <c r="R33" s="247" t="s">
        <v>252</v>
      </c>
      <c r="S33" s="64"/>
      <c r="T33" s="247" t="s">
        <v>252</v>
      </c>
    </row>
    <row r="34" spans="1:21" ht="18" customHeight="1" x14ac:dyDescent="0.25">
      <c r="A34" s="63">
        <f>IFERROR(SMALL('DATA INDUK'!$AL$28:$AL$1151,ROWS($A$20:A34)),"")</f>
        <v>15</v>
      </c>
      <c r="B34" s="64" t="str">
        <f>IF($A34="","",INDEX('DATA INDUK'!$H$28:$H$151,MATCH($A34,'DATA INDUK'!$AL$28:$AL$151,0)))</f>
        <v>26-001-DS-015</v>
      </c>
      <c r="C34" s="383" t="str" cm="1">
        <f t="array" ref="C34">IF($A34="","",
_xlfn.LET(
_xlpm.Grp,INDEX('DATA INDUK'!$L$28:$L$151,
MATCH($A34,'DATA INDUK'!$AL$28:$AL$151,0)),
_xlpm.SID,INDEX('DATA INDUK'!$C$28:$C$151,
MATCH($A34,'DATA INDUK'!$AL$28:$AL$151,0)),
IF(
_xlpm.Grp="",
_xlpm.SID,
_xlfn.TEXTJOIN(CHAR(10),TRUE,
_xlfn._xlws.FILTER('DATA INDUK'!$C$28:$C$151,
'DATA INDUK'!$L$28:$L$151=_xlpm.Grp))
)
))</f>
        <v>BH-04R1-DS 04</v>
      </c>
      <c r="D34" s="383"/>
      <c r="E34" s="64" t="str">
        <f>IF($A34="","",INDEX('DATA INDUK'!$D$28:$D$151,MATCH($A34,'DATA INDUK'!$AL$28:$AL$151,0)))</f>
        <v>Disturbed Sample</v>
      </c>
      <c r="F34" s="108" t="str" cm="1">
        <f t="array" ref="F34">IF($A34="","",
_xlfn.LET(
_xlpm.Grp,INDEX('DATA INDUK'!$L$28:$L$151,
MATCH($A34,'DATA INDUK'!$AL$28:$AL$151,0)),
IF(
_xlpm.Grp="",
INDEX('DATA INDUK'!$I$28:$I$151,
MATCH($A34,'DATA INDUK'!$AL$28:$AL$151,0)),
_xlfn.TEXTJOIN(CHAR(10),TRUE,
_xlfn._xlws.FILTER('DATA INDUK'!$I$28:$I$151,
'DATA INDUK'!$L$28:$L$151=_xlpm.Grp))
)
))</f>
        <v>25.23 - 25.43 m</v>
      </c>
      <c r="G34" s="247" t="s">
        <v>252</v>
      </c>
      <c r="H34" s="247" t="s">
        <v>252</v>
      </c>
      <c r="I34" s="247" t="s">
        <v>252</v>
      </c>
      <c r="J34" s="247" t="s">
        <v>252</v>
      </c>
      <c r="K34" s="247" t="s">
        <v>252</v>
      </c>
      <c r="L34" s="247" t="s">
        <v>252</v>
      </c>
      <c r="M34" s="247" t="s">
        <v>252</v>
      </c>
      <c r="N34" s="64" t="str">
        <f t="shared" si="0"/>
        <v>-</v>
      </c>
      <c r="O34" s="247" t="s">
        <v>252</v>
      </c>
      <c r="P34" s="247" t="s">
        <v>252</v>
      </c>
      <c r="Q34" s="247" t="s">
        <v>252</v>
      </c>
      <c r="R34" s="247" t="s">
        <v>252</v>
      </c>
      <c r="S34" s="64"/>
      <c r="T34" s="247" t="s">
        <v>252</v>
      </c>
    </row>
    <row r="35" spans="1:21" ht="18" customHeight="1" x14ac:dyDescent="0.25">
      <c r="A35" s="63">
        <f>IFERROR(SMALL('DATA INDUK'!$AL$28:$AL$1151,ROWS($A$20:A35)),"")</f>
        <v>16</v>
      </c>
      <c r="B35" s="64" t="str">
        <f>IF($A35="","",INDEX('DATA INDUK'!$H$28:$H$151,MATCH($A35,'DATA INDUK'!$AL$28:$AL$151,0)))</f>
        <v>26-001-DS-016</v>
      </c>
      <c r="C35" s="383" t="str" cm="1">
        <f t="array" ref="C35">IF($A35="","",
_xlfn.LET(
_xlpm.Grp,INDEX('DATA INDUK'!$L$28:$L$151,
MATCH($A35,'DATA INDUK'!$AL$28:$AL$151,0)),
_xlpm.SID,INDEX('DATA INDUK'!$C$28:$C$151,
MATCH($A35,'DATA INDUK'!$AL$28:$AL$151,0)),
IF(
_xlpm.Grp="",
_xlpm.SID,
_xlfn.TEXTJOIN(CHAR(10),TRUE,
_xlfn._xlws.FILTER('DATA INDUK'!$C$28:$C$151,
'DATA INDUK'!$L$28:$L$151=_xlpm.Grp))
)
))</f>
        <v>BH-05-R-DS 01</v>
      </c>
      <c r="D35" s="383"/>
      <c r="E35" s="64" t="str">
        <f>IF($A35="","",INDEX('DATA INDUK'!$D$28:$D$151,MATCH($A35,'DATA INDUK'!$AL$28:$AL$151,0)))</f>
        <v>Disturbed Sample</v>
      </c>
      <c r="F35" s="108" t="str" cm="1">
        <f t="array" ref="F35">IF($A35="","",
_xlfn.LET(
_xlpm.Grp,INDEX('DATA INDUK'!$L$28:$L$151,
MATCH($A35,'DATA INDUK'!$AL$28:$AL$151,0)),
IF(
_xlpm.Grp="",
INDEX('DATA INDUK'!$I$28:$I$151,
MATCH($A35,'DATA INDUK'!$AL$28:$AL$151,0)),
_xlfn.TEXTJOIN(CHAR(10),TRUE,
_xlfn._xlws.FILTER('DATA INDUK'!$I$28:$I$151,
'DATA INDUK'!$L$28:$L$151=_xlpm.Grp))
)
))</f>
        <v>3.92 - 4.15 m</v>
      </c>
      <c r="G35" s="247" t="s">
        <v>252</v>
      </c>
      <c r="H35" s="247" t="s">
        <v>252</v>
      </c>
      <c r="I35" s="247" t="s">
        <v>252</v>
      </c>
      <c r="J35" s="247" t="s">
        <v>252</v>
      </c>
      <c r="K35" s="247" t="s">
        <v>252</v>
      </c>
      <c r="L35" s="247" t="s">
        <v>252</v>
      </c>
      <c r="M35" s="247" t="s">
        <v>252</v>
      </c>
      <c r="N35" s="64" t="str">
        <f t="shared" si="0"/>
        <v>-</v>
      </c>
      <c r="O35" s="247" t="s">
        <v>252</v>
      </c>
      <c r="P35" s="247" t="s">
        <v>252</v>
      </c>
      <c r="Q35" s="247" t="s">
        <v>252</v>
      </c>
      <c r="R35" s="247" t="s">
        <v>252</v>
      </c>
      <c r="S35" s="64"/>
      <c r="T35" s="247" t="s">
        <v>252</v>
      </c>
    </row>
    <row r="36" spans="1:21" ht="18" customHeight="1" x14ac:dyDescent="0.25">
      <c r="A36" s="63">
        <f>IFERROR(SMALL('DATA INDUK'!$AL$28:$AL$1151,ROWS($A$20:A36)),"")</f>
        <v>17</v>
      </c>
      <c r="B36" s="64" t="str">
        <f>IF($A36="","",INDEX('DATA INDUK'!$H$28:$H$151,MATCH($A36,'DATA INDUK'!$AL$28:$AL$151,0)))</f>
        <v>26-001-DS-017</v>
      </c>
      <c r="C36" s="383" t="str" cm="1">
        <f t="array" ref="C36">IF($A36="","",
_xlfn.LET(
_xlpm.Grp,INDEX('DATA INDUK'!$L$28:$L$151,
MATCH($A36,'DATA INDUK'!$AL$28:$AL$151,0)),
_xlpm.SID,INDEX('DATA INDUK'!$C$28:$C$151,
MATCH($A36,'DATA INDUK'!$AL$28:$AL$151,0)),
IF(
_xlpm.Grp="",
_xlpm.SID,
_xlfn.TEXTJOIN(CHAR(10),TRUE,
_xlfn._xlws.FILTER('DATA INDUK'!$C$28:$C$151,
'DATA INDUK'!$L$28:$L$151=_xlpm.Grp))
)
))</f>
        <v>BH-03-R-DS 01</v>
      </c>
      <c r="D36" s="383"/>
      <c r="E36" s="64" t="str">
        <f>IF($A36="","",INDEX('DATA INDUK'!$D$28:$D$151,MATCH($A36,'DATA INDUK'!$AL$28:$AL$151,0)))</f>
        <v>Disturbed Sample</v>
      </c>
      <c r="F36" s="108" t="str" cm="1">
        <f t="array" ref="F36">IF($A36="","",
_xlfn.LET(
_xlpm.Grp,INDEX('DATA INDUK'!$L$28:$L$151,
MATCH($A36,'DATA INDUK'!$AL$28:$AL$151,0)),
IF(
_xlpm.Grp="",
INDEX('DATA INDUK'!$I$28:$I$151,
MATCH($A36,'DATA INDUK'!$AL$28:$AL$151,0)),
_xlfn.TEXTJOIN(CHAR(10),TRUE,
_xlfn._xlws.FILTER('DATA INDUK'!$I$28:$I$151,
'DATA INDUK'!$L$28:$L$151=_xlpm.Grp))
)
))</f>
        <v>2.50 - 3.00 m</v>
      </c>
      <c r="G36" s="247" t="s">
        <v>252</v>
      </c>
      <c r="H36" s="247" t="s">
        <v>252</v>
      </c>
      <c r="I36" s="247" t="s">
        <v>252</v>
      </c>
      <c r="J36" s="247" t="s">
        <v>252</v>
      </c>
      <c r="K36" s="247" t="s">
        <v>252</v>
      </c>
      <c r="L36" s="247" t="s">
        <v>252</v>
      </c>
      <c r="M36" s="247" t="s">
        <v>252</v>
      </c>
      <c r="N36" s="64" t="str">
        <f t="shared" si="0"/>
        <v>-</v>
      </c>
      <c r="O36" s="247" t="s">
        <v>252</v>
      </c>
      <c r="P36" s="247" t="s">
        <v>252</v>
      </c>
      <c r="Q36" s="247" t="s">
        <v>252</v>
      </c>
      <c r="R36" s="247" t="s">
        <v>252</v>
      </c>
      <c r="S36" s="64"/>
      <c r="T36" s="247" t="s">
        <v>252</v>
      </c>
      <c r="U36" s="62"/>
    </row>
    <row r="37" spans="1:21" ht="18" customHeight="1" x14ac:dyDescent="0.25">
      <c r="A37" s="63">
        <f>IFERROR(SMALL('DATA INDUK'!$AL$28:$AL$1151,ROWS($A$20:A37)),"")</f>
        <v>18</v>
      </c>
      <c r="B37" s="64" t="str">
        <f>IF($A37="","",INDEX('DATA INDUK'!$H$28:$H$151,MATCH($A37,'DATA INDUK'!$AL$28:$AL$151,0)))</f>
        <v>26-001-DS-018</v>
      </c>
      <c r="C37" s="383" t="str" cm="1">
        <f t="array" ref="C37">IF($A37="","",
_xlfn.LET(
_xlpm.Grp,INDEX('DATA INDUK'!$L$28:$L$151,
MATCH($A37,'DATA INDUK'!$AL$28:$AL$151,0)),
_xlpm.SID,INDEX('DATA INDUK'!$C$28:$C$151,
MATCH($A37,'DATA INDUK'!$AL$28:$AL$151,0)),
IF(
_xlpm.Grp="",
_xlpm.SID,
_xlfn.TEXTJOIN(CHAR(10),TRUE,
_xlfn._xlws.FILTER('DATA INDUK'!$C$28:$C$151,
'DATA INDUK'!$L$28:$L$151=_xlpm.Grp))
)
))</f>
        <v>BH-03-R-DS 02</v>
      </c>
      <c r="D37" s="383"/>
      <c r="E37" s="64" t="str">
        <f>IF($A37="","",INDEX('DATA INDUK'!$D$28:$D$151,MATCH($A37,'DATA INDUK'!$AL$28:$AL$151,0)))</f>
        <v>Disturbed Sample</v>
      </c>
      <c r="F37" s="108" t="str" cm="1">
        <f t="array" ref="F37">IF($A37="","",
_xlfn.LET(
_xlpm.Grp,INDEX('DATA INDUK'!$L$28:$L$151,
MATCH($A37,'DATA INDUK'!$AL$28:$AL$151,0)),
IF(
_xlpm.Grp="",
INDEX('DATA INDUK'!$I$28:$I$151,
MATCH($A37,'DATA INDUK'!$AL$28:$AL$151,0)),
_xlfn.TEXTJOIN(CHAR(10),TRUE,
_xlfn._xlws.FILTER('DATA INDUK'!$I$28:$I$151,
'DATA INDUK'!$L$28:$L$151=_xlpm.Grp))
)
))</f>
        <v>6.45 - 6.96 m</v>
      </c>
      <c r="G37" s="247" t="s">
        <v>252</v>
      </c>
      <c r="H37" s="247" t="s">
        <v>252</v>
      </c>
      <c r="I37" s="247" t="s">
        <v>252</v>
      </c>
      <c r="J37" s="247" t="s">
        <v>252</v>
      </c>
      <c r="K37" s="247" t="s">
        <v>252</v>
      </c>
      <c r="L37" s="247" t="s">
        <v>252</v>
      </c>
      <c r="M37" s="247" t="s">
        <v>252</v>
      </c>
      <c r="N37" s="64" t="str">
        <f t="shared" si="0"/>
        <v>-</v>
      </c>
      <c r="O37" s="247" t="s">
        <v>252</v>
      </c>
      <c r="P37" s="247" t="s">
        <v>252</v>
      </c>
      <c r="Q37" s="247" t="s">
        <v>252</v>
      </c>
      <c r="R37" s="247" t="s">
        <v>252</v>
      </c>
      <c r="S37" s="64"/>
      <c r="T37" s="247" t="s">
        <v>252</v>
      </c>
    </row>
    <row r="38" spans="1:21" ht="18" customHeight="1" x14ac:dyDescent="0.25">
      <c r="A38" s="63">
        <f>IFERROR(SMALL('DATA INDUK'!$AL$28:$AL$1151,ROWS($A$20:A38)),"")</f>
        <v>19</v>
      </c>
      <c r="B38" s="64" t="str">
        <f>IF($A38="","",INDEX('DATA INDUK'!$H$28:$H$151,MATCH($A38,'DATA INDUK'!$AL$28:$AL$151,0)))</f>
        <v>26-001-DS-019</v>
      </c>
      <c r="C38" s="383" t="str" cm="1">
        <f t="array" ref="C38">IF($A38="","",
_xlfn.LET(
_xlpm.Grp,INDEX('DATA INDUK'!$L$28:$L$151,
MATCH($A38,'DATA INDUK'!$AL$28:$AL$151,0)),
_xlpm.SID,INDEX('DATA INDUK'!$C$28:$C$151,
MATCH($A38,'DATA INDUK'!$AL$28:$AL$151,0)),
IF(
_xlpm.Grp="",
_xlpm.SID,
_xlfn.TEXTJOIN(CHAR(10),TRUE,
_xlfn._xlws.FILTER('DATA INDUK'!$C$28:$C$151,
'DATA INDUK'!$L$28:$L$151=_xlpm.Grp))
)
))</f>
        <v>BH-07-R-DS 01</v>
      </c>
      <c r="D38" s="383"/>
      <c r="E38" s="64" t="str">
        <f>IF($A38="","",INDEX('DATA INDUK'!$D$28:$D$151,MATCH($A38,'DATA INDUK'!$AL$28:$AL$151,0)))</f>
        <v>Disturbed Sample</v>
      </c>
      <c r="F38" s="108" t="str" cm="1">
        <f t="array" ref="F38">IF($A38="","",
_xlfn.LET(
_xlpm.Grp,INDEX('DATA INDUK'!$L$28:$L$151,
MATCH($A38,'DATA INDUK'!$AL$28:$AL$151,0)),
IF(
_xlpm.Grp="",
INDEX('DATA INDUK'!$I$28:$I$151,
MATCH($A38,'DATA INDUK'!$AL$28:$AL$151,0)),
_xlfn.TEXTJOIN(CHAR(10),TRUE,
_xlfn._xlws.FILTER('DATA INDUK'!$I$28:$I$151,
'DATA INDUK'!$L$28:$L$151=_xlpm.Grp))
)
))</f>
        <v>10.95 - 11.17 m</v>
      </c>
      <c r="G38" s="247" t="s">
        <v>252</v>
      </c>
      <c r="H38" s="247" t="s">
        <v>252</v>
      </c>
      <c r="I38" s="247" t="s">
        <v>252</v>
      </c>
      <c r="J38" s="247" t="s">
        <v>252</v>
      </c>
      <c r="K38" s="247" t="s">
        <v>252</v>
      </c>
      <c r="L38" s="247" t="s">
        <v>252</v>
      </c>
      <c r="M38" s="247" t="s">
        <v>252</v>
      </c>
      <c r="N38" s="64" t="str">
        <f t="shared" si="0"/>
        <v>-</v>
      </c>
      <c r="O38" s="247" t="s">
        <v>252</v>
      </c>
      <c r="P38" s="247" t="s">
        <v>252</v>
      </c>
      <c r="Q38" s="247" t="s">
        <v>252</v>
      </c>
      <c r="R38" s="247" t="s">
        <v>252</v>
      </c>
      <c r="S38" s="64"/>
      <c r="T38" s="247" t="s">
        <v>252</v>
      </c>
    </row>
    <row r="39" spans="1:21" ht="18" customHeight="1" x14ac:dyDescent="0.25">
      <c r="A39" s="63">
        <f>IFERROR(SMALL('DATA INDUK'!$AL$28:$AL$1151,ROWS($A$20:A39)),"")</f>
        <v>20</v>
      </c>
      <c r="B39" s="64" t="str">
        <f>IF($A39="","",INDEX('DATA INDUK'!$H$28:$H$151,MATCH($A39,'DATA INDUK'!$AL$28:$AL$151,0)))</f>
        <v>26-001-DS-020</v>
      </c>
      <c r="C39" s="383" t="str" cm="1">
        <f t="array" ref="C39">IF($A39="","",
_xlfn.LET(
_xlpm.Grp,INDEX('DATA INDUK'!$L$28:$L$151,
MATCH($A39,'DATA INDUK'!$AL$28:$AL$151,0)),
_xlpm.SID,INDEX('DATA INDUK'!$C$28:$C$151,
MATCH($A39,'DATA INDUK'!$AL$28:$AL$151,0)),
IF(
_xlpm.Grp="",
_xlpm.SID,
_xlfn.TEXTJOIN(CHAR(10),TRUE,
_xlfn._xlws.FILTER('DATA INDUK'!$C$28:$C$151,
'DATA INDUK'!$L$28:$L$151=_xlpm.Grp))
)
))</f>
        <v>BH-06-R2-DS 01</v>
      </c>
      <c r="D39" s="383"/>
      <c r="E39" s="64" t="str">
        <f>IF($A39="","",INDEX('DATA INDUK'!$D$28:$D$151,MATCH($A39,'DATA INDUK'!$AL$28:$AL$151,0)))</f>
        <v>Disturbed Sample</v>
      </c>
      <c r="F39" s="108" t="str" cm="1">
        <f t="array" ref="F39">IF($A39="","",
_xlfn.LET(
_xlpm.Grp,INDEX('DATA INDUK'!$L$28:$L$151,
MATCH($A39,'DATA INDUK'!$AL$28:$AL$151,0)),
IF(
_xlpm.Grp="",
INDEX('DATA INDUK'!$I$28:$I$151,
MATCH($A39,'DATA INDUK'!$AL$28:$AL$151,0)),
_xlfn.TEXTJOIN(CHAR(10),TRUE,
_xlfn._xlws.FILTER('DATA INDUK'!$I$28:$I$151,
'DATA INDUK'!$L$28:$L$151=_xlpm.Grp))
)
))</f>
        <v>3.55 - 3.75 m</v>
      </c>
      <c r="G39" s="247" t="s">
        <v>252</v>
      </c>
      <c r="H39" s="247" t="s">
        <v>252</v>
      </c>
      <c r="I39" s="247" t="s">
        <v>252</v>
      </c>
      <c r="J39" s="247" t="s">
        <v>252</v>
      </c>
      <c r="K39" s="247" t="s">
        <v>252</v>
      </c>
      <c r="L39" s="247" t="s">
        <v>252</v>
      </c>
      <c r="M39" s="247" t="s">
        <v>252</v>
      </c>
      <c r="N39" s="64" t="str">
        <f t="shared" si="0"/>
        <v>-</v>
      </c>
      <c r="O39" s="247" t="s">
        <v>252</v>
      </c>
      <c r="P39" s="247" t="s">
        <v>252</v>
      </c>
      <c r="Q39" s="247" t="s">
        <v>252</v>
      </c>
      <c r="R39" s="247" t="s">
        <v>252</v>
      </c>
      <c r="S39" s="64"/>
      <c r="T39" s="247" t="s">
        <v>252</v>
      </c>
    </row>
    <row r="40" spans="1:21" ht="18" customHeight="1" x14ac:dyDescent="0.25">
      <c r="A40" s="63">
        <f>IFERROR(SMALL('DATA INDUK'!$AL$28:$AL$1151,ROWS($A$20:A40)),"")</f>
        <v>21</v>
      </c>
      <c r="B40" s="64" t="str">
        <f>IF($A40="","",INDEX('DATA INDUK'!$H$28:$H$151,MATCH($A40,'DATA INDUK'!$AL$28:$AL$151,0)))</f>
        <v>26-001-BS-021</v>
      </c>
      <c r="C40" s="383" t="str" cm="1">
        <f t="array" ref="C40">IF($A40="","",
_xlfn.LET(
_xlpm.Grp,INDEX('DATA INDUK'!$L$28:$L$151,
MATCH($A40,'DATA INDUK'!$AL$28:$AL$151,0)),
_xlpm.SID,INDEX('DATA INDUK'!$C$28:$C$151,
MATCH($A40,'DATA INDUK'!$AL$28:$AL$151,0)),
IF(
_xlpm.Grp="",
_xlpm.SID,
_xlfn.TEXTJOIN(CHAR(10),TRUE,
_xlfn._xlws.FILTER('DATA INDUK'!$C$28:$C$151,
'DATA INDUK'!$L$28:$L$151=_xlpm.Grp))
)
))</f>
        <v>SPOT 01-01</v>
      </c>
      <c r="D40" s="383"/>
      <c r="E40" s="64" t="str">
        <f>IF($A40="","",INDEX('DATA INDUK'!$D$28:$D$151,MATCH($A40,'DATA INDUK'!$AL$28:$AL$151,0)))</f>
        <v>Bulk Sample</v>
      </c>
      <c r="F40" s="108" t="str" cm="1">
        <f t="array" ref="F40">IF($A40="","",
_xlfn.LET(
_xlpm.Grp,INDEX('DATA INDUK'!$L$28:$L$151,
MATCH($A40,'DATA INDUK'!$AL$28:$AL$151,0)),
IF(
_xlpm.Grp="",
INDEX('DATA INDUK'!$I$28:$I$151,
MATCH($A40,'DATA INDUK'!$AL$28:$AL$151,0)),
_xlfn.TEXTJOIN(CHAR(10),TRUE,
_xlfn._xlws.FILTER('DATA INDUK'!$I$28:$I$151,
'DATA INDUK'!$L$28:$L$151=_xlpm.Grp))
)
))</f>
        <v>-</v>
      </c>
      <c r="G40" s="247" t="s">
        <v>252</v>
      </c>
      <c r="H40" s="247" t="s">
        <v>252</v>
      </c>
      <c r="I40" s="247" t="s">
        <v>252</v>
      </c>
      <c r="J40" s="247" t="s">
        <v>252</v>
      </c>
      <c r="K40" s="247" t="s">
        <v>252</v>
      </c>
      <c r="L40" s="247" t="s">
        <v>252</v>
      </c>
      <c r="M40" s="247" t="s">
        <v>252</v>
      </c>
      <c r="N40" s="64" t="str">
        <f t="shared" si="0"/>
        <v>-</v>
      </c>
      <c r="O40" s="247" t="s">
        <v>252</v>
      </c>
      <c r="P40" s="247" t="s">
        <v>252</v>
      </c>
      <c r="Q40" s="247" t="s">
        <v>252</v>
      </c>
      <c r="R40" s="247" t="s">
        <v>252</v>
      </c>
      <c r="S40" s="64"/>
      <c r="T40" s="64"/>
    </row>
    <row r="41" spans="1:21" ht="18" customHeight="1" x14ac:dyDescent="0.25">
      <c r="A41" s="63">
        <f>IFERROR(SMALL('DATA INDUK'!$AL$28:$AL$1151,ROWS($A$20:A41)),"")</f>
        <v>22</v>
      </c>
      <c r="B41" s="64" t="str">
        <f>IF($A41="","",INDEX('DATA INDUK'!$H$28:$H$151,MATCH($A41,'DATA INDUK'!$AL$28:$AL$151,0)))</f>
        <v>26-001-BS-022</v>
      </c>
      <c r="C41" s="383" t="str" cm="1">
        <f t="array" ref="C41">IF($A41="","",
_xlfn.LET(
_xlpm.Grp,INDEX('DATA INDUK'!$L$28:$L$151,
MATCH($A41,'DATA INDUK'!$AL$28:$AL$151,0)),
_xlpm.SID,INDEX('DATA INDUK'!$C$28:$C$151,
MATCH($A41,'DATA INDUK'!$AL$28:$AL$151,0)),
IF(
_xlpm.Grp="",
_xlpm.SID,
_xlfn.TEXTJOIN(CHAR(10),TRUE,
_xlfn._xlws.FILTER('DATA INDUK'!$C$28:$C$151,
'DATA INDUK'!$L$28:$L$151=_xlpm.Grp))
)
))</f>
        <v>SPOT 02-01</v>
      </c>
      <c r="D41" s="383"/>
      <c r="E41" s="64" t="str">
        <f>IF($A41="","",INDEX('DATA INDUK'!$D$28:$D$151,MATCH($A41,'DATA INDUK'!$AL$28:$AL$151,0)))</f>
        <v>Bulk Sample</v>
      </c>
      <c r="F41" s="108" t="str" cm="1">
        <f t="array" ref="F41">IF($A41="","",
_xlfn.LET(
_xlpm.Grp,INDEX('DATA INDUK'!$L$28:$L$151,
MATCH($A41,'DATA INDUK'!$AL$28:$AL$151,0)),
IF(
_xlpm.Grp="",
INDEX('DATA INDUK'!$I$28:$I$151,
MATCH($A41,'DATA INDUK'!$AL$28:$AL$151,0)),
_xlfn.TEXTJOIN(CHAR(10),TRUE,
_xlfn._xlws.FILTER('DATA INDUK'!$I$28:$I$151,
'DATA INDUK'!$L$28:$L$151=_xlpm.Grp))
)
))</f>
        <v>-</v>
      </c>
      <c r="G41" s="247" t="s">
        <v>252</v>
      </c>
      <c r="H41" s="247" t="s">
        <v>252</v>
      </c>
      <c r="I41" s="247" t="s">
        <v>252</v>
      </c>
      <c r="J41" s="247" t="s">
        <v>252</v>
      </c>
      <c r="K41" s="247" t="s">
        <v>252</v>
      </c>
      <c r="L41" s="247" t="s">
        <v>252</v>
      </c>
      <c r="M41" s="247" t="s">
        <v>252</v>
      </c>
      <c r="N41" s="64" t="str">
        <f t="shared" si="0"/>
        <v>-</v>
      </c>
      <c r="O41" s="247" t="s">
        <v>252</v>
      </c>
      <c r="P41" s="247" t="s">
        <v>252</v>
      </c>
      <c r="Q41" s="247" t="s">
        <v>252</v>
      </c>
      <c r="R41" s="247" t="s">
        <v>252</v>
      </c>
      <c r="S41" s="64"/>
      <c r="T41" s="64"/>
    </row>
    <row r="42" spans="1:21" ht="18" customHeight="1" x14ac:dyDescent="0.25">
      <c r="A42" s="63">
        <f>IFERROR(SMALL('DATA INDUK'!$AL$28:$AL$1151,ROWS($A$20:A42)),"")</f>
        <v>23</v>
      </c>
      <c r="B42" s="64" t="str">
        <f>IF($A42="","",INDEX('DATA INDUK'!$H$28:$H$151,MATCH($A42,'DATA INDUK'!$AL$28:$AL$151,0)))</f>
        <v>26-001-BS-023</v>
      </c>
      <c r="C42" s="383" t="str" cm="1">
        <f t="array" ref="C42">IF($A42="","",
_xlfn.LET(
_xlpm.Grp,INDEX('DATA INDUK'!$L$28:$L$151,
MATCH($A42,'DATA INDUK'!$AL$28:$AL$151,0)),
_xlpm.SID,INDEX('DATA INDUK'!$C$28:$C$151,
MATCH($A42,'DATA INDUK'!$AL$28:$AL$151,0)),
IF(
_xlpm.Grp="",
_xlpm.SID,
_xlfn.TEXTJOIN(CHAR(10),TRUE,
_xlfn._xlws.FILTER('DATA INDUK'!$C$28:$C$151,
'DATA INDUK'!$L$28:$L$151=_xlpm.Grp))
)
))</f>
        <v>SPOT 03-01</v>
      </c>
      <c r="D42" s="383"/>
      <c r="E42" s="64" t="str">
        <f>IF($A42="","",INDEX('DATA INDUK'!$D$28:$D$151,MATCH($A42,'DATA INDUK'!$AL$28:$AL$151,0)))</f>
        <v>Bulk Sample</v>
      </c>
      <c r="F42" s="108" t="str" cm="1">
        <f t="array" ref="F42">IF($A42="","",
_xlfn.LET(
_xlpm.Grp,INDEX('DATA INDUK'!$L$28:$L$151,
MATCH($A42,'DATA INDUK'!$AL$28:$AL$151,0)),
IF(
_xlpm.Grp="",
INDEX('DATA INDUK'!$I$28:$I$151,
MATCH($A42,'DATA INDUK'!$AL$28:$AL$151,0)),
_xlfn.TEXTJOIN(CHAR(10),TRUE,
_xlfn._xlws.FILTER('DATA INDUK'!$I$28:$I$151,
'DATA INDUK'!$L$28:$L$151=_xlpm.Grp))
)
))</f>
        <v>-</v>
      </c>
      <c r="G42" s="247" t="s">
        <v>252</v>
      </c>
      <c r="H42" s="247" t="s">
        <v>252</v>
      </c>
      <c r="I42" s="247" t="s">
        <v>252</v>
      </c>
      <c r="J42" s="247" t="s">
        <v>252</v>
      </c>
      <c r="K42" s="247" t="s">
        <v>252</v>
      </c>
      <c r="L42" s="247" t="s">
        <v>252</v>
      </c>
      <c r="M42" s="247" t="s">
        <v>252</v>
      </c>
      <c r="N42" s="64" t="str">
        <f t="shared" si="0"/>
        <v>-</v>
      </c>
      <c r="O42" s="247" t="s">
        <v>252</v>
      </c>
      <c r="P42" s="247" t="s">
        <v>252</v>
      </c>
      <c r="Q42" s="247" t="s">
        <v>252</v>
      </c>
      <c r="R42" s="247" t="s">
        <v>252</v>
      </c>
      <c r="S42" s="64"/>
      <c r="T42" s="64"/>
    </row>
    <row r="43" spans="1:21" ht="18" customHeight="1" x14ac:dyDescent="0.25">
      <c r="A43" s="63">
        <f>IFERROR(SMALL('DATA INDUK'!$AL$28:$AL$1151,ROWS($A$20:A43)),"")</f>
        <v>24</v>
      </c>
      <c r="B43" s="64" t="str">
        <f>IF($A43="","",INDEX('DATA INDUK'!$H$28:$H$151,MATCH($A43,'DATA INDUK'!$AL$28:$AL$151,0)))</f>
        <v>26-001-BS-024</v>
      </c>
      <c r="C43" s="383" t="str">
        <f>IF($A43="","",INDEX('DATA INDUK'!$C$28:$C$151,MATCH($A43,'DATA INDUK'!$AL$28:$AL$151,0)))</f>
        <v>SPOT 04-01</v>
      </c>
      <c r="D43" s="383"/>
      <c r="E43" s="64" t="str">
        <f>IF($A43="","",INDEX('DATA INDUK'!$D$28:$D$151,MATCH($A43,'DATA INDUK'!$AL$28:$AL$151,0)))</f>
        <v>Bulk Sample</v>
      </c>
      <c r="F43" s="108" t="str">
        <f>IF($A43="","",INDEX('DATA INDUK'!$I$28:$I$151,MATCH($A43,'DATA INDUK'!$AL$28:$AL$151,0)))</f>
        <v>-</v>
      </c>
      <c r="G43" s="247" t="s">
        <v>252</v>
      </c>
      <c r="H43" s="247" t="s">
        <v>252</v>
      </c>
      <c r="I43" s="247" t="s">
        <v>252</v>
      </c>
      <c r="J43" s="247" t="s">
        <v>252</v>
      </c>
      <c r="K43" s="247" t="s">
        <v>252</v>
      </c>
      <c r="L43" s="247" t="s">
        <v>252</v>
      </c>
      <c r="M43" s="247" t="s">
        <v>252</v>
      </c>
      <c r="N43" s="64" t="str">
        <f t="shared" si="0"/>
        <v>-</v>
      </c>
      <c r="O43" s="247" t="s">
        <v>252</v>
      </c>
      <c r="P43" s="247" t="s">
        <v>252</v>
      </c>
      <c r="Q43" s="247" t="s">
        <v>252</v>
      </c>
      <c r="R43" s="247" t="s">
        <v>252</v>
      </c>
      <c r="S43" s="64"/>
      <c r="T43" s="64"/>
    </row>
    <row r="44" spans="1:21" ht="18" customHeight="1" x14ac:dyDescent="0.25">
      <c r="A44" s="63">
        <f>IFERROR(SMALL('DATA INDUK'!$AL$28:$AL$1151,ROWS($A$20:A44)),"")</f>
        <v>25</v>
      </c>
      <c r="B44" s="64" t="str">
        <f>IF($A44="","",INDEX('DATA INDUK'!$H$28:$H$151,MATCH($A44,'DATA INDUK'!$AL$28:$AL$151,0)))</f>
        <v>26-001-BS-025</v>
      </c>
      <c r="C44" s="383" t="str">
        <f>IF($A44="","",INDEX('DATA INDUK'!$C$28:$C$151,MATCH($A44,'DATA INDUK'!$AL$28:$AL$151,0)))</f>
        <v>SPOT 05-01</v>
      </c>
      <c r="D44" s="383"/>
      <c r="E44" s="64" t="str">
        <f>IF($A44="","",INDEX('DATA INDUK'!$D$28:$D$151,MATCH($A44,'DATA INDUK'!$AL$28:$AL$151,0)))</f>
        <v>Bulk Sample</v>
      </c>
      <c r="F44" s="108" t="str">
        <f>IF($A44="","",INDEX('DATA INDUK'!$I$28:$I$151,MATCH($A44,'DATA INDUK'!$AL$28:$AL$151,0)))</f>
        <v>-</v>
      </c>
      <c r="G44" s="247" t="s">
        <v>252</v>
      </c>
      <c r="H44" s="247" t="s">
        <v>252</v>
      </c>
      <c r="I44" s="247" t="s">
        <v>252</v>
      </c>
      <c r="J44" s="247" t="s">
        <v>252</v>
      </c>
      <c r="K44" s="247" t="s">
        <v>252</v>
      </c>
      <c r="L44" s="247" t="s">
        <v>252</v>
      </c>
      <c r="M44" s="247" t="s">
        <v>252</v>
      </c>
      <c r="N44" s="64" t="str">
        <f t="shared" si="0"/>
        <v>-</v>
      </c>
      <c r="O44" s="247" t="s">
        <v>252</v>
      </c>
      <c r="P44" s="247" t="s">
        <v>252</v>
      </c>
      <c r="Q44" s="247" t="s">
        <v>252</v>
      </c>
      <c r="R44" s="247" t="s">
        <v>252</v>
      </c>
      <c r="S44" s="64"/>
      <c r="T44" s="64"/>
    </row>
    <row r="45" spans="1:21" ht="18" customHeight="1" x14ac:dyDescent="0.25">
      <c r="A45" s="63" t="str">
        <f>IFERROR(SMALL('DATA INDUK'!$AL$28:$AL$1151,ROWS($A$20:A45)),"")</f>
        <v/>
      </c>
      <c r="B45" s="64" t="str">
        <f>IF($A45="","",INDEX('DATA INDUK'!$H$28:$H$151,MATCH($A45,'DATA INDUK'!$AL$28:$AL$151,0)))</f>
        <v/>
      </c>
      <c r="C45" s="383" t="str">
        <f>IF($A45="","",INDEX('DATA INDUK'!$C$28:$C$151,MATCH($A45,'DATA INDUK'!$AL$28:$AL$151,0)))</f>
        <v/>
      </c>
      <c r="D45" s="383"/>
      <c r="E45" s="64" t="str">
        <f>IF($A45="","",INDEX('DATA INDUK'!$D$28:$D$151,MATCH($A45,'DATA INDUK'!$AL$28:$AL$151,0)))</f>
        <v/>
      </c>
      <c r="F45" s="108" t="str">
        <f>IF($A45="","",INDEX('DATA INDUK'!$I$28:$I$151,MATCH($A45,'DATA INDUK'!$AL$28:$AL$151,0)))</f>
        <v/>
      </c>
      <c r="G45" s="65"/>
      <c r="H45" s="64"/>
      <c r="I45" s="65"/>
      <c r="J45" s="65"/>
      <c r="K45" s="65"/>
      <c r="L45" s="64"/>
      <c r="M45" s="64"/>
      <c r="N45" s="64" t="str">
        <f t="shared" si="0"/>
        <v/>
      </c>
      <c r="O45" s="64"/>
      <c r="P45" s="64"/>
      <c r="Q45" s="64"/>
      <c r="R45" s="64"/>
      <c r="S45" s="64"/>
      <c r="T45" s="64"/>
    </row>
    <row r="46" spans="1:21" ht="18" customHeight="1" x14ac:dyDescent="0.25">
      <c r="A46" s="63" t="str">
        <f>IFERROR(SMALL('DATA INDUK'!$AL$28:$AL$1151,ROWS($A$20:A46)),"")</f>
        <v/>
      </c>
      <c r="B46" s="64" t="str">
        <f>IF($A46="","",INDEX('DATA INDUK'!$H$28:$H$151,MATCH($A46,'DATA INDUK'!$AL$28:$AL$151,0)))</f>
        <v/>
      </c>
      <c r="C46" s="383" t="str">
        <f>IF($A46="","",INDEX('DATA INDUK'!$C$28:$C$151,MATCH($A46,'DATA INDUK'!$AL$28:$AL$151,0)))</f>
        <v/>
      </c>
      <c r="D46" s="383"/>
      <c r="E46" s="64" t="str">
        <f>IF($A46="","",INDEX('DATA INDUK'!$D$28:$D$151,MATCH($A46,'DATA INDUK'!$AL$28:$AL$151,0)))</f>
        <v/>
      </c>
      <c r="F46" s="108" t="str">
        <f>IF($A46="","",INDEX('DATA INDUK'!$I$28:$I$151,MATCH($A46,'DATA INDUK'!$AL$28:$AL$151,0)))</f>
        <v/>
      </c>
      <c r="G46" s="65"/>
      <c r="H46" s="64"/>
      <c r="I46" s="65"/>
      <c r="J46" s="65"/>
      <c r="K46" s="65"/>
      <c r="L46" s="64"/>
      <c r="M46" s="64"/>
      <c r="N46" s="64" t="str">
        <f t="shared" si="0"/>
        <v/>
      </c>
      <c r="O46" s="64"/>
      <c r="P46" s="64"/>
      <c r="Q46" s="64"/>
      <c r="R46" s="64"/>
      <c r="S46" s="64"/>
      <c r="T46" s="64"/>
    </row>
    <row r="47" spans="1:21" ht="18" customHeight="1" x14ac:dyDescent="0.25">
      <c r="A47" s="63" t="str">
        <f>IFERROR(SMALL('DATA INDUK'!$AL$28:$AL$1151,ROWS($A$20:A47)),"")</f>
        <v/>
      </c>
      <c r="B47" s="64" t="str">
        <f>IF($A47="","",INDEX('DATA INDUK'!$H$28:$H$151,MATCH($A47,'DATA INDUK'!$AL$28:$AL$151,0)))</f>
        <v/>
      </c>
      <c r="C47" s="383" t="str">
        <f>IF($A47="","",INDEX('DATA INDUK'!$C$28:$C$151,MATCH($A47,'DATA INDUK'!$AL$28:$AL$151,0)))</f>
        <v/>
      </c>
      <c r="D47" s="383"/>
      <c r="E47" s="64" t="str">
        <f>IF($A47="","",INDEX('DATA INDUK'!$D$28:$D$151,MATCH($A47,'DATA INDUK'!$AL$28:$AL$151,0)))</f>
        <v/>
      </c>
      <c r="F47" s="108" t="str">
        <f>IF($A47="","",INDEX('DATA INDUK'!$I$28:$I$151,MATCH($A47,'DATA INDUK'!$AL$28:$AL$151,0)))</f>
        <v/>
      </c>
      <c r="G47" s="65"/>
      <c r="H47" s="64"/>
      <c r="I47" s="65"/>
      <c r="J47" s="65"/>
      <c r="K47" s="65"/>
      <c r="L47" s="64"/>
      <c r="M47" s="64"/>
      <c r="N47" s="64" t="str">
        <f t="shared" si="0"/>
        <v/>
      </c>
      <c r="O47" s="64"/>
      <c r="P47" s="64"/>
      <c r="Q47" s="64"/>
      <c r="R47" s="64"/>
      <c r="S47" s="64"/>
      <c r="T47" s="64"/>
    </row>
    <row r="48" spans="1:21" ht="18" customHeight="1" x14ac:dyDescent="0.25">
      <c r="A48" s="63" t="str">
        <f>IFERROR(SMALL('DATA INDUK'!$AL$28:$AL$1151,ROWS($A$20:A48)),"")</f>
        <v/>
      </c>
      <c r="B48" s="64" t="str">
        <f>IF($A48="","",INDEX('DATA INDUK'!$H$28:$H$151,MATCH($A48,'DATA INDUK'!$AL$28:$AL$151,0)))</f>
        <v/>
      </c>
      <c r="C48" s="383" t="str">
        <f>IF($A48="","",INDEX('DATA INDUK'!$C$28:$C$151,MATCH($A48,'DATA INDUK'!$AL$28:$AL$151,0)))</f>
        <v/>
      </c>
      <c r="D48" s="383"/>
      <c r="E48" s="64" t="str">
        <f>IF($A48="","",INDEX('DATA INDUK'!$D$28:$D$151,MATCH($A48,'DATA INDUK'!$AL$28:$AL$151,0)))</f>
        <v/>
      </c>
      <c r="F48" s="108" t="str">
        <f>IF($A48="","",INDEX('DATA INDUK'!$I$28:$I$151,MATCH($A48,'DATA INDUK'!$AL$28:$AL$151,0)))</f>
        <v/>
      </c>
      <c r="G48" s="65"/>
      <c r="H48" s="64"/>
      <c r="I48" s="65"/>
      <c r="J48" s="65"/>
      <c r="K48" s="65"/>
      <c r="L48" s="64"/>
      <c r="M48" s="64"/>
      <c r="N48" s="64" t="str">
        <f t="shared" si="0"/>
        <v/>
      </c>
      <c r="O48" s="64"/>
      <c r="P48" s="64"/>
      <c r="Q48" s="64"/>
      <c r="R48" s="64"/>
      <c r="S48" s="64"/>
      <c r="T48" s="64"/>
    </row>
    <row r="49" spans="1:20" ht="18" customHeight="1" x14ac:dyDescent="0.25">
      <c r="A49" s="63" t="str">
        <f>IFERROR(SMALL('DATA INDUK'!$AL$28:$AL$1151,ROWS($A$20:A49)),"")</f>
        <v/>
      </c>
      <c r="B49" s="64" t="str">
        <f>IF($A49="","",INDEX('DATA INDUK'!$H$28:$H$151,MATCH($A49,'DATA INDUK'!$AL$28:$AL$151,0)))</f>
        <v/>
      </c>
      <c r="C49" s="383" t="str">
        <f>IF($A49="","",INDEX('DATA INDUK'!$C$28:$C$151,MATCH($A49,'DATA INDUK'!$AL$28:$AL$151,0)))</f>
        <v/>
      </c>
      <c r="D49" s="383"/>
      <c r="E49" s="64" t="str">
        <f>IF($A49="","",INDEX('DATA INDUK'!$D$28:$D$151,MATCH($A49,'DATA INDUK'!$AL$28:$AL$151,0)))</f>
        <v/>
      </c>
      <c r="F49" s="108" t="str">
        <f>IF($A49="","",INDEX('DATA INDUK'!$I$28:$I$151,MATCH($A49,'DATA INDUK'!$AL$28:$AL$151,0)))</f>
        <v/>
      </c>
      <c r="G49" s="65"/>
      <c r="H49" s="64"/>
      <c r="I49" s="65"/>
      <c r="J49" s="65"/>
      <c r="K49" s="65"/>
      <c r="L49" s="64"/>
      <c r="M49" s="64"/>
      <c r="N49" s="64" t="str">
        <f t="shared" si="0"/>
        <v/>
      </c>
      <c r="O49" s="64"/>
      <c r="P49" s="64"/>
      <c r="Q49" s="64"/>
      <c r="R49" s="64"/>
      <c r="S49" s="64"/>
      <c r="T49" s="64"/>
    </row>
    <row r="50" spans="1:20" ht="18" customHeight="1" x14ac:dyDescent="0.25">
      <c r="A50" s="63" t="str">
        <f>IFERROR(SMALL('DATA INDUK'!$AL$28:$AL$1151,ROWS($A$20:A50)),"")</f>
        <v/>
      </c>
      <c r="B50" s="64" t="str">
        <f>IF($A50="","",INDEX('DATA INDUK'!$H$28:$H$151,MATCH($A50,'DATA INDUK'!$AL$28:$AL$151,0)))</f>
        <v/>
      </c>
      <c r="C50" s="383" t="str">
        <f>IF($A50="","",INDEX('DATA INDUK'!$C$28:$C$151,MATCH($A50,'DATA INDUK'!$AL$28:$AL$151,0)))</f>
        <v/>
      </c>
      <c r="D50" s="383"/>
      <c r="E50" s="64" t="str">
        <f>IF($A50="","",INDEX('DATA INDUK'!$D$28:$D$151,MATCH($A50,'DATA INDUK'!$AL$28:$AL$151,0)))</f>
        <v/>
      </c>
      <c r="F50" s="108" t="str">
        <f>IF($A50="","",INDEX('DATA INDUK'!$I$28:$I$151,MATCH($A50,'DATA INDUK'!$AL$28:$AL$151,0)))</f>
        <v/>
      </c>
      <c r="G50" s="65"/>
      <c r="H50" s="64"/>
      <c r="I50" s="65"/>
      <c r="J50" s="65"/>
      <c r="K50" s="65"/>
      <c r="L50" s="64"/>
      <c r="M50" s="64"/>
      <c r="N50" s="64" t="str">
        <f t="shared" si="0"/>
        <v/>
      </c>
      <c r="O50" s="64"/>
      <c r="P50" s="64"/>
      <c r="Q50" s="64"/>
      <c r="R50" s="64"/>
      <c r="S50" s="64"/>
      <c r="T50" s="64"/>
    </row>
    <row r="51" spans="1:20" ht="18" customHeight="1" x14ac:dyDescent="0.25">
      <c r="A51" s="63" t="str">
        <f>IFERROR(SMALL('DATA INDUK'!$AL$28:$AL$1151,ROWS($A$20:A51)),"")</f>
        <v/>
      </c>
      <c r="B51" s="64" t="str">
        <f>IF($A51="","",INDEX('DATA INDUK'!$H$28:$H$151,MATCH($A51,'DATA INDUK'!$AL$28:$AL$151,0)))</f>
        <v/>
      </c>
      <c r="C51" s="383" t="str">
        <f>IF($A51="","",INDEX('DATA INDUK'!$C$28:$C$151,MATCH($A51,'DATA INDUK'!$AL$28:$AL$151,0)))</f>
        <v/>
      </c>
      <c r="D51" s="383"/>
      <c r="E51" s="64" t="str">
        <f>IF($A51="","",INDEX('DATA INDUK'!$D$28:$D$151,MATCH($A51,'DATA INDUK'!$AL$28:$AL$151,0)))</f>
        <v/>
      </c>
      <c r="F51" s="108" t="str">
        <f>IF($A51="","",INDEX('DATA INDUK'!$I$28:$I$151,MATCH($A51,'DATA INDUK'!$AL$28:$AL$151,0)))</f>
        <v/>
      </c>
      <c r="G51" s="65"/>
      <c r="H51" s="64"/>
      <c r="I51" s="65"/>
      <c r="J51" s="65"/>
      <c r="K51" s="65"/>
      <c r="L51" s="64"/>
      <c r="M51" s="64"/>
      <c r="N51" s="64" t="str">
        <f t="shared" si="0"/>
        <v/>
      </c>
      <c r="O51" s="64"/>
      <c r="P51" s="64"/>
      <c r="Q51" s="64"/>
      <c r="R51" s="64"/>
      <c r="S51" s="64"/>
      <c r="T51" s="64"/>
    </row>
    <row r="52" spans="1:20" ht="18" customHeight="1" x14ac:dyDescent="0.25">
      <c r="A52" s="63" t="str">
        <f>IFERROR(SMALL('DATA INDUK'!$AL$28:$AL$1151,ROWS($A$20:A52)),"")</f>
        <v/>
      </c>
      <c r="B52" s="64" t="str">
        <f>IF($A52="","",INDEX('DATA INDUK'!$H$28:$H$151,MATCH($A52,'DATA INDUK'!$AL$28:$AL$151,0)))</f>
        <v/>
      </c>
      <c r="C52" s="383" t="str">
        <f>IF($A52="","",INDEX('DATA INDUK'!$C$28:$C$151,MATCH($A52,'DATA INDUK'!$AL$28:$AL$151,0)))</f>
        <v/>
      </c>
      <c r="D52" s="383"/>
      <c r="E52" s="64" t="str">
        <f>IF($A52="","",INDEX('DATA INDUK'!$D$28:$D$151,MATCH($A52,'DATA INDUK'!$AL$28:$AL$151,0)))</f>
        <v/>
      </c>
      <c r="F52" s="108" t="str">
        <f>IF($A52="","",INDEX('DATA INDUK'!$I$28:$I$151,MATCH($A52,'DATA INDUK'!$AL$28:$AL$151,0)))</f>
        <v/>
      </c>
      <c r="G52" s="65"/>
      <c r="H52" s="64"/>
      <c r="I52" s="65"/>
      <c r="J52" s="65"/>
      <c r="K52" s="65"/>
      <c r="L52" s="64"/>
      <c r="M52" s="64"/>
      <c r="N52" s="64" t="str">
        <f t="shared" ref="N52:N83" si="1">IF($A52="","",
IF(OR($K52="",$M52=""),"",
IF($K52="-","-",
IF($K52="NP","NP - Non Plastic",
IF(AND($K52&lt;50,$M52&gt;=0.73*($K52-20)),"CL - Lean Clay",
IF(AND($K52&gt;=50,$M52&gt;=0.73*($K52-20)),"CH - Fat Clay",
IF(AND($K52&lt;50,$M52&lt;0.73*($K52-20)),"ML - Silt",
IF(AND($K52&gt;=50,$M52&lt;0.73*($K52-20)),"MH - Elastic Silt",""))))))))</f>
        <v/>
      </c>
      <c r="O52" s="64"/>
      <c r="P52" s="64"/>
      <c r="Q52" s="64"/>
      <c r="R52" s="64"/>
      <c r="S52" s="64"/>
      <c r="T52" s="64"/>
    </row>
    <row r="53" spans="1:20" ht="18" customHeight="1" x14ac:dyDescent="0.25">
      <c r="A53" s="63" t="str">
        <f>IFERROR(SMALL('DATA INDUK'!$AL$28:$AL$1151,ROWS($A$20:A53)),"")</f>
        <v/>
      </c>
      <c r="B53" s="64" t="str">
        <f>IF($A53="","",INDEX('DATA INDUK'!$H$28:$H$151,MATCH($A53,'DATA INDUK'!$AL$28:$AL$151,0)))</f>
        <v/>
      </c>
      <c r="C53" s="383" t="str">
        <f>IF($A53="","",INDEX('DATA INDUK'!$C$28:$C$151,MATCH($A53,'DATA INDUK'!$AL$28:$AL$151,0)))</f>
        <v/>
      </c>
      <c r="D53" s="383"/>
      <c r="E53" s="64" t="str">
        <f>IF($A53="","",INDEX('DATA INDUK'!$D$28:$D$151,MATCH($A53,'DATA INDUK'!$AL$28:$AL$151,0)))</f>
        <v/>
      </c>
      <c r="F53" s="108" t="str">
        <f>IF($A53="","",INDEX('DATA INDUK'!$I$28:$I$151,MATCH($A53,'DATA INDUK'!$AL$28:$AL$151,0)))</f>
        <v/>
      </c>
      <c r="G53" s="65"/>
      <c r="H53" s="64"/>
      <c r="I53" s="65"/>
      <c r="J53" s="65"/>
      <c r="K53" s="65"/>
      <c r="L53" s="64"/>
      <c r="M53" s="64"/>
      <c r="N53" s="64" t="str">
        <f t="shared" si="1"/>
        <v/>
      </c>
      <c r="O53" s="64"/>
      <c r="P53" s="64"/>
      <c r="Q53" s="64"/>
      <c r="R53" s="64"/>
      <c r="S53" s="64"/>
      <c r="T53" s="64"/>
    </row>
    <row r="54" spans="1:20" ht="18" customHeight="1" x14ac:dyDescent="0.25">
      <c r="A54" s="63" t="str">
        <f>IFERROR(SMALL('DATA INDUK'!$AL$28:$AL$1151,ROWS($A$20:A54)),"")</f>
        <v/>
      </c>
      <c r="B54" s="64" t="str">
        <f>IF($A54="","",INDEX('DATA INDUK'!$H$28:$H$151,MATCH($A54,'DATA INDUK'!$AL$28:$AL$151,0)))</f>
        <v/>
      </c>
      <c r="C54" s="383" t="str">
        <f>IF($A54="","",INDEX('DATA INDUK'!$C$28:$C$151,MATCH($A54,'DATA INDUK'!$AL$28:$AL$151,0)))</f>
        <v/>
      </c>
      <c r="D54" s="383"/>
      <c r="E54" s="64" t="str">
        <f>IF($A54="","",INDEX('DATA INDUK'!$D$28:$D$151,MATCH($A54,'DATA INDUK'!$AL$28:$AL$151,0)))</f>
        <v/>
      </c>
      <c r="F54" s="108" t="str">
        <f>IF($A54="","",INDEX('DATA INDUK'!$I$28:$I$151,MATCH($A54,'DATA INDUK'!$AL$28:$AL$151,0)))</f>
        <v/>
      </c>
      <c r="G54" s="65"/>
      <c r="H54" s="64"/>
      <c r="I54" s="65"/>
      <c r="J54" s="65"/>
      <c r="K54" s="65"/>
      <c r="L54" s="64"/>
      <c r="M54" s="64"/>
      <c r="N54" s="64" t="str">
        <f t="shared" si="1"/>
        <v/>
      </c>
      <c r="O54" s="64"/>
      <c r="P54" s="64"/>
      <c r="Q54" s="64"/>
      <c r="R54" s="64"/>
      <c r="S54" s="64"/>
      <c r="T54" s="64"/>
    </row>
    <row r="55" spans="1:20" ht="18" customHeight="1" x14ac:dyDescent="0.25">
      <c r="A55" s="63" t="str">
        <f>IFERROR(SMALL('DATA INDUK'!$AL$28:$AL$1151,ROWS($A$20:A55)),"")</f>
        <v/>
      </c>
      <c r="B55" s="64" t="str">
        <f>IF($A55="","",INDEX('DATA INDUK'!$H$28:$H$151,MATCH($A55,'DATA INDUK'!$AL$28:$AL$151,0)))</f>
        <v/>
      </c>
      <c r="C55" s="383" t="str">
        <f>IF($A55="","",INDEX('DATA INDUK'!$C$28:$C$151,MATCH($A55,'DATA INDUK'!$AL$28:$AL$151,0)))</f>
        <v/>
      </c>
      <c r="D55" s="383"/>
      <c r="E55" s="64" t="str">
        <f>IF($A55="","",INDEX('DATA INDUK'!$D$28:$D$151,MATCH($A55,'DATA INDUK'!$AL$28:$AL$151,0)))</f>
        <v/>
      </c>
      <c r="F55" s="108" t="str">
        <f>IF($A55="","",INDEX('DATA INDUK'!$I$28:$I$151,MATCH($A55,'DATA INDUK'!$AL$28:$AL$151,0)))</f>
        <v/>
      </c>
      <c r="G55" s="65"/>
      <c r="H55" s="64"/>
      <c r="I55" s="65"/>
      <c r="J55" s="65"/>
      <c r="K55" s="65"/>
      <c r="L55" s="64"/>
      <c r="M55" s="64"/>
      <c r="N55" s="64" t="str">
        <f t="shared" si="1"/>
        <v/>
      </c>
      <c r="O55" s="64"/>
      <c r="P55" s="64"/>
      <c r="Q55" s="64"/>
      <c r="R55" s="64"/>
      <c r="S55" s="64"/>
      <c r="T55" s="64"/>
    </row>
    <row r="56" spans="1:20" ht="18" customHeight="1" x14ac:dyDescent="0.25">
      <c r="A56" s="63" t="str">
        <f>IFERROR(SMALL('DATA INDUK'!$AL$28:$AL$1151,ROWS($A$20:A56)),"")</f>
        <v/>
      </c>
      <c r="B56" s="64" t="str">
        <f>IF($A56="","",INDEX('DATA INDUK'!$H$28:$H$151,MATCH($A56,'DATA INDUK'!$AL$28:$AL$151,0)))</f>
        <v/>
      </c>
      <c r="C56" s="383" t="str">
        <f>IF($A56="","",INDEX('DATA INDUK'!$C$28:$C$151,MATCH($A56,'DATA INDUK'!$AL$28:$AL$151,0)))</f>
        <v/>
      </c>
      <c r="D56" s="383"/>
      <c r="E56" s="64" t="str">
        <f>IF($A56="","",INDEX('DATA INDUK'!$D$28:$D$151,MATCH($A56,'DATA INDUK'!$AL$28:$AL$151,0)))</f>
        <v/>
      </c>
      <c r="F56" s="108" t="str">
        <f>IF($A56="","",INDEX('DATA INDUK'!$I$28:$I$151,MATCH($A56,'DATA INDUK'!$AL$28:$AL$151,0)))</f>
        <v/>
      </c>
      <c r="G56" s="65"/>
      <c r="H56" s="64"/>
      <c r="I56" s="65"/>
      <c r="J56" s="65"/>
      <c r="K56" s="65"/>
      <c r="L56" s="64"/>
      <c r="M56" s="64"/>
      <c r="N56" s="64" t="str">
        <f t="shared" si="1"/>
        <v/>
      </c>
      <c r="O56" s="64"/>
      <c r="P56" s="64"/>
      <c r="Q56" s="64"/>
      <c r="R56" s="64"/>
      <c r="S56" s="64"/>
      <c r="T56" s="64"/>
    </row>
    <row r="57" spans="1:20" ht="18" customHeight="1" x14ac:dyDescent="0.25">
      <c r="A57" s="63" t="str">
        <f>IFERROR(SMALL('DATA INDUK'!$AL$28:$AL$1151,ROWS($A$20:A57)),"")</f>
        <v/>
      </c>
      <c r="B57" s="64" t="str">
        <f>IF($A57="","",INDEX('DATA INDUK'!$H$28:$H$151,MATCH($A57,'DATA INDUK'!$AL$28:$AL$151,0)))</f>
        <v/>
      </c>
      <c r="C57" s="383" t="str">
        <f>IF($A57="","",INDEX('DATA INDUK'!$C$28:$C$151,MATCH($A57,'DATA INDUK'!$AL$28:$AL$151,0)))</f>
        <v/>
      </c>
      <c r="D57" s="383"/>
      <c r="E57" s="64" t="str">
        <f>IF($A57="","",INDEX('DATA INDUK'!$D$28:$D$151,MATCH($A57,'DATA INDUK'!$AL$28:$AL$151,0)))</f>
        <v/>
      </c>
      <c r="F57" s="108" t="str">
        <f>IF($A57="","",INDEX('DATA INDUK'!$I$28:$I$151,MATCH($A57,'DATA INDUK'!$AL$28:$AL$151,0)))</f>
        <v/>
      </c>
      <c r="G57" s="65"/>
      <c r="H57" s="64"/>
      <c r="I57" s="65"/>
      <c r="J57" s="65"/>
      <c r="K57" s="65"/>
      <c r="L57" s="64"/>
      <c r="M57" s="64"/>
      <c r="N57" s="64" t="str">
        <f t="shared" si="1"/>
        <v/>
      </c>
      <c r="O57" s="64"/>
      <c r="P57" s="64"/>
      <c r="Q57" s="64"/>
      <c r="R57" s="64"/>
      <c r="S57" s="64"/>
      <c r="T57" s="64"/>
    </row>
    <row r="58" spans="1:20" ht="18" customHeight="1" x14ac:dyDescent="0.25">
      <c r="A58" s="63" t="str">
        <f>IFERROR(SMALL('DATA INDUK'!$AL$28:$AL$1151,ROWS($A$20:A58)),"")</f>
        <v/>
      </c>
      <c r="B58" s="64" t="str">
        <f>IF($A58="","",INDEX('DATA INDUK'!$H$28:$H$151,MATCH($A58,'DATA INDUK'!$AL$28:$AL$151,0)))</f>
        <v/>
      </c>
      <c r="C58" s="383" t="str">
        <f>IF($A58="","",INDEX('DATA INDUK'!$C$28:$C$151,MATCH($A58,'DATA INDUK'!$AL$28:$AL$151,0)))</f>
        <v/>
      </c>
      <c r="D58" s="383"/>
      <c r="E58" s="64" t="str">
        <f>IF($A58="","",INDEX('DATA INDUK'!$D$28:$D$151,MATCH($A58,'DATA INDUK'!$AL$28:$AL$151,0)))</f>
        <v/>
      </c>
      <c r="F58" s="108" t="str">
        <f>IF($A58="","",INDEX('DATA INDUK'!$I$28:$I$151,MATCH($A58,'DATA INDUK'!$AL$28:$AL$151,0)))</f>
        <v/>
      </c>
      <c r="G58" s="65"/>
      <c r="H58" s="64"/>
      <c r="I58" s="65"/>
      <c r="J58" s="65"/>
      <c r="K58" s="65"/>
      <c r="L58" s="64"/>
      <c r="M58" s="64"/>
      <c r="N58" s="64" t="str">
        <f t="shared" si="1"/>
        <v/>
      </c>
      <c r="O58" s="64"/>
      <c r="P58" s="64"/>
      <c r="Q58" s="64"/>
      <c r="R58" s="64"/>
      <c r="S58" s="64"/>
      <c r="T58" s="64"/>
    </row>
    <row r="59" spans="1:20" ht="18" customHeight="1" x14ac:dyDescent="0.25">
      <c r="A59" s="63" t="str">
        <f>IFERROR(SMALL('DATA INDUK'!$AL$28:$AL$1151,ROWS($A$20:A59)),"")</f>
        <v/>
      </c>
      <c r="B59" s="64" t="str">
        <f>IF($A59="","",INDEX('DATA INDUK'!$H$28:$H$151,MATCH($A59,'DATA INDUK'!$AL$28:$AL$151,0)))</f>
        <v/>
      </c>
      <c r="C59" s="383" t="str">
        <f>IF($A59="","",INDEX('DATA INDUK'!$C$28:$C$151,MATCH($A59,'DATA INDUK'!$AL$28:$AL$151,0)))</f>
        <v/>
      </c>
      <c r="D59" s="383"/>
      <c r="E59" s="64" t="str">
        <f>IF($A59="","",INDEX('DATA INDUK'!$D$28:$D$151,MATCH($A59,'DATA INDUK'!$AL$28:$AL$151,0)))</f>
        <v/>
      </c>
      <c r="F59" s="108" t="str">
        <f>IF($A59="","",INDEX('DATA INDUK'!$I$28:$I$151,MATCH($A59,'DATA INDUK'!$AL$28:$AL$151,0)))</f>
        <v/>
      </c>
      <c r="G59" s="65"/>
      <c r="H59" s="64"/>
      <c r="I59" s="65"/>
      <c r="J59" s="65"/>
      <c r="K59" s="65"/>
      <c r="L59" s="64"/>
      <c r="M59" s="64"/>
      <c r="N59" s="64" t="str">
        <f t="shared" si="1"/>
        <v/>
      </c>
      <c r="O59" s="64"/>
      <c r="P59" s="64"/>
      <c r="Q59" s="64"/>
      <c r="R59" s="64"/>
      <c r="S59" s="64"/>
      <c r="T59" s="64"/>
    </row>
    <row r="60" spans="1:20" ht="18" customHeight="1" x14ac:dyDescent="0.25">
      <c r="A60" s="63" t="str">
        <f>IFERROR(SMALL('DATA INDUK'!$AL$28:$AL$1151,ROWS($A$20:A60)),"")</f>
        <v/>
      </c>
      <c r="B60" s="64" t="str">
        <f>IF($A60="","",INDEX('DATA INDUK'!$H$28:$H$151,MATCH($A60,'DATA INDUK'!$AL$28:$AL$151,0)))</f>
        <v/>
      </c>
      <c r="C60" s="383" t="str">
        <f>IF($A60="","",INDEX('DATA INDUK'!$C$28:$C$151,MATCH($A60,'DATA INDUK'!$AL$28:$AL$151,0)))</f>
        <v/>
      </c>
      <c r="D60" s="383"/>
      <c r="E60" s="64" t="str">
        <f>IF($A60="","",INDEX('DATA INDUK'!$D$28:$D$151,MATCH($A60,'DATA INDUK'!$AL$28:$AL$151,0)))</f>
        <v/>
      </c>
      <c r="F60" s="108" t="str">
        <f>IF($A60="","",INDEX('DATA INDUK'!$I$28:$I$151,MATCH($A60,'DATA INDUK'!$AL$28:$AL$151,0)))</f>
        <v/>
      </c>
      <c r="G60" s="65"/>
      <c r="H60" s="64"/>
      <c r="I60" s="65"/>
      <c r="J60" s="65"/>
      <c r="K60" s="65"/>
      <c r="L60" s="64"/>
      <c r="M60" s="64"/>
      <c r="N60" s="64" t="str">
        <f t="shared" si="1"/>
        <v/>
      </c>
      <c r="O60" s="64"/>
      <c r="P60" s="64"/>
      <c r="Q60" s="64"/>
      <c r="R60" s="64"/>
      <c r="S60" s="64"/>
      <c r="T60" s="64"/>
    </row>
    <row r="61" spans="1:20" ht="18" customHeight="1" x14ac:dyDescent="0.25">
      <c r="A61" s="63" t="str">
        <f>IFERROR(SMALL('DATA INDUK'!$AL$28:$AL$1151,ROWS($A$20:A61)),"")</f>
        <v/>
      </c>
      <c r="B61" s="64" t="str">
        <f>IF($A61="","",INDEX('DATA INDUK'!$H$28:$H$151,MATCH($A61,'DATA INDUK'!$AL$28:$AL$151,0)))</f>
        <v/>
      </c>
      <c r="C61" s="383" t="str">
        <f>IF($A61="","",INDEX('DATA INDUK'!$C$28:$C$151,MATCH($A61,'DATA INDUK'!$AL$28:$AL$151,0)))</f>
        <v/>
      </c>
      <c r="D61" s="383"/>
      <c r="E61" s="64" t="str">
        <f>IF($A61="","",INDEX('DATA INDUK'!$D$28:$D$151,MATCH($A61,'DATA INDUK'!$AL$28:$AL$151,0)))</f>
        <v/>
      </c>
      <c r="F61" s="108" t="str">
        <f>IF($A61="","",INDEX('DATA INDUK'!$I$28:$I$151,MATCH($A61,'DATA INDUK'!$AL$28:$AL$151,0)))</f>
        <v/>
      </c>
      <c r="G61" s="65"/>
      <c r="H61" s="64"/>
      <c r="I61" s="65"/>
      <c r="J61" s="65"/>
      <c r="K61" s="65"/>
      <c r="L61" s="64"/>
      <c r="M61" s="64"/>
      <c r="N61" s="64" t="str">
        <f t="shared" si="1"/>
        <v/>
      </c>
      <c r="O61" s="64"/>
      <c r="P61" s="64"/>
      <c r="Q61" s="64"/>
      <c r="R61" s="64"/>
      <c r="S61" s="64"/>
      <c r="T61" s="64"/>
    </row>
    <row r="62" spans="1:20" ht="18" customHeight="1" x14ac:dyDescent="0.25">
      <c r="A62" s="63" t="str">
        <f>IFERROR(SMALL('DATA INDUK'!$AL$28:$AL$1151,ROWS($A$20:A62)),"")</f>
        <v/>
      </c>
      <c r="B62" s="64" t="str">
        <f>IF($A62="","",INDEX('DATA INDUK'!$H$28:$H$151,MATCH($A62,'DATA INDUK'!$AL$28:$AL$151,0)))</f>
        <v/>
      </c>
      <c r="C62" s="383" t="str">
        <f>IF($A62="","",INDEX('DATA INDUK'!$C$28:$C$151,MATCH($A62,'DATA INDUK'!$AL$28:$AL$151,0)))</f>
        <v/>
      </c>
      <c r="D62" s="383"/>
      <c r="E62" s="64" t="str">
        <f>IF($A62="","",INDEX('DATA INDUK'!$D$28:$D$151,MATCH($A62,'DATA INDUK'!$AL$28:$AL$151,0)))</f>
        <v/>
      </c>
      <c r="F62" s="108" t="str">
        <f>IF($A62="","",INDEX('DATA INDUK'!$I$28:$I$151,MATCH($A62,'DATA INDUK'!$AL$28:$AL$151,0)))</f>
        <v/>
      </c>
      <c r="G62" s="65"/>
      <c r="H62" s="64"/>
      <c r="I62" s="65"/>
      <c r="J62" s="65"/>
      <c r="K62" s="65"/>
      <c r="L62" s="64"/>
      <c r="M62" s="64"/>
      <c r="N62" s="64" t="str">
        <f t="shared" si="1"/>
        <v/>
      </c>
      <c r="O62" s="64"/>
      <c r="P62" s="64"/>
      <c r="Q62" s="64"/>
      <c r="R62" s="64"/>
      <c r="S62" s="64"/>
      <c r="T62" s="64"/>
    </row>
    <row r="63" spans="1:20" ht="18" customHeight="1" x14ac:dyDescent="0.25">
      <c r="A63" s="63" t="str">
        <f>IFERROR(SMALL('DATA INDUK'!$AL$28:$AL$1151,ROWS($A$20:A63)),"")</f>
        <v/>
      </c>
      <c r="B63" s="64" t="str">
        <f>IF($A63="","",INDEX('DATA INDUK'!$H$28:$H$151,MATCH($A63,'DATA INDUK'!$AL$28:$AL$151,0)))</f>
        <v/>
      </c>
      <c r="C63" s="383" t="str">
        <f>IF($A63="","",INDEX('DATA INDUK'!$C$28:$C$151,MATCH($A63,'DATA INDUK'!$AL$28:$AL$151,0)))</f>
        <v/>
      </c>
      <c r="D63" s="383"/>
      <c r="E63" s="64" t="str">
        <f>IF($A63="","",INDEX('DATA INDUK'!$D$28:$D$151,MATCH($A63,'DATA INDUK'!$AL$28:$AL$151,0)))</f>
        <v/>
      </c>
      <c r="F63" s="108" t="str">
        <f>IF($A63="","",INDEX('DATA INDUK'!$I$28:$I$151,MATCH($A63,'DATA INDUK'!$AL$28:$AL$151,0)))</f>
        <v/>
      </c>
      <c r="G63" s="65"/>
      <c r="H63" s="64"/>
      <c r="I63" s="65"/>
      <c r="J63" s="65"/>
      <c r="K63" s="65"/>
      <c r="L63" s="64"/>
      <c r="M63" s="64"/>
      <c r="N63" s="64" t="str">
        <f t="shared" si="1"/>
        <v/>
      </c>
      <c r="O63" s="64"/>
      <c r="P63" s="64"/>
      <c r="Q63" s="64"/>
      <c r="R63" s="64"/>
      <c r="S63" s="64"/>
      <c r="T63" s="64"/>
    </row>
    <row r="64" spans="1:20" ht="18" customHeight="1" x14ac:dyDescent="0.25">
      <c r="A64" s="63" t="str">
        <f>IFERROR(SMALL('DATA INDUK'!$AL$28:$AL$1151,ROWS($A$20:A64)),"")</f>
        <v/>
      </c>
      <c r="B64" s="64" t="str">
        <f>IF($A64="","",INDEX('DATA INDUK'!$H$28:$H$151,MATCH($A64,'DATA INDUK'!$AL$28:$AL$151,0)))</f>
        <v/>
      </c>
      <c r="C64" s="383" t="str">
        <f>IF($A64="","",INDEX('DATA INDUK'!$C$28:$C$151,MATCH($A64,'DATA INDUK'!$AL$28:$AL$151,0)))</f>
        <v/>
      </c>
      <c r="D64" s="383"/>
      <c r="E64" s="64" t="str">
        <f>IF($A64="","",INDEX('DATA INDUK'!$D$28:$D$151,MATCH($A64,'DATA INDUK'!$AL$28:$AL$151,0)))</f>
        <v/>
      </c>
      <c r="F64" s="108" t="str">
        <f>IF($A64="","",INDEX('DATA INDUK'!$I$28:$I$151,MATCH($A64,'DATA INDUK'!$AL$28:$AL$151,0)))</f>
        <v/>
      </c>
      <c r="G64" s="65"/>
      <c r="H64" s="64"/>
      <c r="I64" s="65"/>
      <c r="J64" s="65"/>
      <c r="K64" s="65"/>
      <c r="L64" s="64"/>
      <c r="M64" s="64"/>
      <c r="N64" s="64" t="str">
        <f t="shared" si="1"/>
        <v/>
      </c>
      <c r="O64" s="64"/>
      <c r="P64" s="64"/>
      <c r="Q64" s="64"/>
      <c r="R64" s="64"/>
      <c r="S64" s="64"/>
      <c r="T64" s="64"/>
    </row>
    <row r="65" spans="1:25" ht="18" customHeight="1" x14ac:dyDescent="0.25">
      <c r="A65" s="63" t="str">
        <f>IFERROR(SMALL('DATA INDUK'!$AL$28:$AL$1151,ROWS($A$20:A65)),"")</f>
        <v/>
      </c>
      <c r="B65" s="64" t="str">
        <f>IF($A65="","",INDEX('DATA INDUK'!$H$28:$H$151,MATCH($A65,'DATA INDUK'!$AL$28:$AL$151,0)))</f>
        <v/>
      </c>
      <c r="C65" s="383" t="str">
        <f>IF($A65="","",INDEX('DATA INDUK'!$C$28:$C$151,MATCH($A65,'DATA INDUK'!$AL$28:$AL$151,0)))</f>
        <v/>
      </c>
      <c r="D65" s="383"/>
      <c r="E65" s="64" t="str">
        <f>IF($A65="","",INDEX('DATA INDUK'!$D$28:$D$151,MATCH($A65,'DATA INDUK'!$AL$28:$AL$151,0)))</f>
        <v/>
      </c>
      <c r="F65" s="108" t="str">
        <f>IF($A65="","",INDEX('DATA INDUK'!$I$28:$I$151,MATCH($A65,'DATA INDUK'!$AL$28:$AL$151,0)))</f>
        <v/>
      </c>
      <c r="G65" s="65"/>
      <c r="H65" s="64"/>
      <c r="I65" s="65"/>
      <c r="J65" s="65"/>
      <c r="K65" s="65"/>
      <c r="L65" s="64"/>
      <c r="M65" s="64"/>
      <c r="N65" s="64" t="str">
        <f t="shared" si="1"/>
        <v/>
      </c>
      <c r="O65" s="64"/>
      <c r="P65" s="64"/>
      <c r="Q65" s="64"/>
      <c r="R65" s="64"/>
      <c r="S65" s="64"/>
      <c r="T65" s="64"/>
    </row>
    <row r="66" spans="1:25" ht="18" customHeight="1" x14ac:dyDescent="0.25">
      <c r="A66" s="63" t="str">
        <f>IFERROR(SMALL('DATA INDUK'!$AL$28:$AL$1151,ROWS($A$20:A66)),"")</f>
        <v/>
      </c>
      <c r="B66" s="64" t="str">
        <f>IF($A66="","",INDEX('DATA INDUK'!$H$28:$H$151,MATCH($A66,'DATA INDUK'!$AL$28:$AL$151,0)))</f>
        <v/>
      </c>
      <c r="C66" s="383" t="str">
        <f>IF($A66="","",INDEX('DATA INDUK'!$C$28:$C$151,MATCH($A66,'DATA INDUK'!$AL$28:$AL$151,0)))</f>
        <v/>
      </c>
      <c r="D66" s="383"/>
      <c r="E66" s="64" t="str">
        <f>IF($A66="","",INDEX('DATA INDUK'!$D$28:$D$151,MATCH($A66,'DATA INDUK'!$AL$28:$AL$151,0)))</f>
        <v/>
      </c>
      <c r="F66" s="108" t="str">
        <f>IF($A66="","",INDEX('DATA INDUK'!$I$28:$I$151,MATCH($A66,'DATA INDUK'!$AL$28:$AL$151,0)))</f>
        <v/>
      </c>
      <c r="G66" s="65"/>
      <c r="H66" s="64"/>
      <c r="I66" s="65"/>
      <c r="J66" s="65"/>
      <c r="K66" s="65"/>
      <c r="L66" s="64"/>
      <c r="M66" s="64"/>
      <c r="N66" s="64" t="str">
        <f t="shared" si="1"/>
        <v/>
      </c>
      <c r="O66" s="64"/>
      <c r="P66" s="64"/>
      <c r="Q66" s="64"/>
      <c r="R66" s="64"/>
      <c r="S66" s="64"/>
      <c r="T66" s="64"/>
    </row>
    <row r="67" spans="1:25" ht="18" customHeight="1" x14ac:dyDescent="0.25">
      <c r="A67" s="63" t="str">
        <f>IFERROR(SMALL('DATA INDUK'!$AL$28:$AL$1151,ROWS($A$20:A67)),"")</f>
        <v/>
      </c>
      <c r="B67" s="64" t="str">
        <f>IF($A67="","",INDEX('DATA INDUK'!$H$28:$H$151,MATCH($A67,'DATA INDUK'!$AL$28:$AL$151,0)))</f>
        <v/>
      </c>
      <c r="C67" s="383" t="str">
        <f>IF($A67="","",INDEX('DATA INDUK'!$C$28:$C$151,MATCH($A67,'DATA INDUK'!$AL$28:$AL$151,0)))</f>
        <v/>
      </c>
      <c r="D67" s="383"/>
      <c r="E67" s="64" t="str">
        <f>IF($A67="","",INDEX('DATA INDUK'!$D$28:$D$151,MATCH($A67,'DATA INDUK'!$AL$28:$AL$151,0)))</f>
        <v/>
      </c>
      <c r="F67" s="108" t="str">
        <f>IF($A67="","",INDEX('DATA INDUK'!$I$28:$I$151,MATCH($A67,'DATA INDUK'!$AL$28:$AL$151,0)))</f>
        <v/>
      </c>
      <c r="G67" s="65"/>
      <c r="H67" s="64"/>
      <c r="I67" s="65"/>
      <c r="J67" s="65"/>
      <c r="K67" s="65"/>
      <c r="L67" s="64"/>
      <c r="M67" s="64"/>
      <c r="N67" s="64" t="str">
        <f t="shared" si="1"/>
        <v/>
      </c>
      <c r="O67" s="64"/>
      <c r="P67" s="64"/>
      <c r="Q67" s="64"/>
      <c r="R67" s="64"/>
      <c r="S67" s="64"/>
      <c r="T67" s="64"/>
    </row>
    <row r="68" spans="1:25" ht="18" customHeight="1" x14ac:dyDescent="0.25">
      <c r="A68" s="63" t="str">
        <f>IFERROR(SMALL('DATA INDUK'!$AL$28:$AL$1151,ROWS($A$20:A68)),"")</f>
        <v/>
      </c>
      <c r="B68" s="64" t="str">
        <f>IF($A68="","",INDEX('DATA INDUK'!$H$28:$H$151,MATCH($A68,'DATA INDUK'!$AL$28:$AL$151,0)))</f>
        <v/>
      </c>
      <c r="C68" s="383" t="str">
        <f>IF($A68="","",INDEX('DATA INDUK'!$C$28:$C$151,MATCH($A68,'DATA INDUK'!$AL$28:$AL$151,0)))</f>
        <v/>
      </c>
      <c r="D68" s="383"/>
      <c r="E68" s="64" t="str">
        <f>IF($A68="","",INDEX('DATA INDUK'!$D$28:$D$151,MATCH($A68,'DATA INDUK'!$AL$28:$AL$151,0)))</f>
        <v/>
      </c>
      <c r="F68" s="108" t="str">
        <f>IF($A68="","",INDEX('DATA INDUK'!$I$28:$I$151,MATCH($A68,'DATA INDUK'!$AL$28:$AL$151,0)))</f>
        <v/>
      </c>
      <c r="G68" s="65"/>
      <c r="H68" s="64"/>
      <c r="I68" s="65"/>
      <c r="J68" s="65"/>
      <c r="K68" s="65"/>
      <c r="L68" s="64"/>
      <c r="M68" s="64"/>
      <c r="N68" s="64" t="str">
        <f t="shared" si="1"/>
        <v/>
      </c>
      <c r="O68" s="64"/>
      <c r="P68" s="64"/>
      <c r="Q68" s="64"/>
      <c r="R68" s="64"/>
      <c r="S68" s="64"/>
      <c r="T68" s="64"/>
    </row>
    <row r="69" spans="1:25" ht="18" customHeight="1" x14ac:dyDescent="0.25">
      <c r="A69" s="63" t="str">
        <f>IFERROR(SMALL('DATA INDUK'!$AL$28:$AL$1151,ROWS($A$20:A69)),"")</f>
        <v/>
      </c>
      <c r="B69" s="64" t="str">
        <f>IF($A69="","",INDEX('DATA INDUK'!$H$28:$H$151,MATCH($A69,'DATA INDUK'!$AL$28:$AL$151,0)))</f>
        <v/>
      </c>
      <c r="C69" s="383" t="str">
        <f>IF($A69="","",INDEX('DATA INDUK'!$C$28:$C$151,MATCH($A69,'DATA INDUK'!$AL$28:$AL$151,0)))</f>
        <v/>
      </c>
      <c r="D69" s="383"/>
      <c r="E69" s="64" t="str">
        <f>IF($A69="","",INDEX('DATA INDUK'!$D$28:$D$151,MATCH($A69,'DATA INDUK'!$AL$28:$AL$151,0)))</f>
        <v/>
      </c>
      <c r="F69" s="108" t="str">
        <f>IF($A69="","",INDEX('DATA INDUK'!$I$28:$I$151,MATCH($A69,'DATA INDUK'!$AL$28:$AL$151,0)))</f>
        <v/>
      </c>
      <c r="G69" s="65"/>
      <c r="H69" s="64"/>
      <c r="I69" s="65"/>
      <c r="J69" s="65"/>
      <c r="K69" s="65"/>
      <c r="L69" s="64"/>
      <c r="M69" s="64"/>
      <c r="N69" s="64" t="str">
        <f t="shared" si="1"/>
        <v/>
      </c>
      <c r="O69" s="64"/>
      <c r="P69" s="64"/>
      <c r="Q69" s="64"/>
      <c r="R69" s="64"/>
      <c r="S69" s="64"/>
      <c r="T69" s="64"/>
    </row>
    <row r="70" spans="1:25" ht="18" customHeight="1" x14ac:dyDescent="0.25">
      <c r="A70" s="63" t="str">
        <f>IFERROR(SMALL('DATA INDUK'!$AL$28:$AL$1151,ROWS($A$20:A70)),"")</f>
        <v/>
      </c>
      <c r="B70" s="64" t="str">
        <f>IF($A70="","",INDEX('DATA INDUK'!$H$28:$H$151,MATCH($A70,'DATA INDUK'!$AL$28:$AL$151,0)))</f>
        <v/>
      </c>
      <c r="C70" s="383" t="str">
        <f>IF($A70="","",INDEX('DATA INDUK'!$C$28:$C$151,MATCH($A70,'DATA INDUK'!$AL$28:$AL$151,0)))</f>
        <v/>
      </c>
      <c r="D70" s="383"/>
      <c r="E70" s="64" t="str">
        <f>IF($A70="","",INDEX('DATA INDUK'!$D$28:$D$151,MATCH($A70,'DATA INDUK'!$AL$28:$AL$151,0)))</f>
        <v/>
      </c>
      <c r="F70" s="108" t="str">
        <f>IF($A70="","",INDEX('DATA INDUK'!$I$28:$I$151,MATCH($A70,'DATA INDUK'!$AL$28:$AL$151,0)))</f>
        <v/>
      </c>
      <c r="G70" s="65"/>
      <c r="H70" s="64"/>
      <c r="I70" s="65"/>
      <c r="J70" s="65"/>
      <c r="K70" s="65"/>
      <c r="L70" s="64"/>
      <c r="M70" s="64"/>
      <c r="N70" s="64" t="str">
        <f t="shared" si="1"/>
        <v/>
      </c>
      <c r="O70" s="64"/>
      <c r="P70" s="64"/>
      <c r="Q70" s="64"/>
      <c r="R70" s="64"/>
      <c r="S70" s="64"/>
      <c r="T70" s="64"/>
    </row>
    <row r="71" spans="1:25" ht="18" customHeight="1" x14ac:dyDescent="0.25">
      <c r="A71" s="63" t="str">
        <f>IFERROR(SMALL('DATA INDUK'!$AL$28:$AL$1151,ROWS($A$20:A71)),"")</f>
        <v/>
      </c>
      <c r="B71" s="64" t="str">
        <f>IF($A71="","",INDEX('DATA INDUK'!$H$28:$H$151,MATCH($A71,'DATA INDUK'!$AL$28:$AL$151,0)))</f>
        <v/>
      </c>
      <c r="C71" s="383" t="str">
        <f>IF($A71="","",INDEX('DATA INDUK'!$C$28:$C$151,MATCH($A71,'DATA INDUK'!$AL$28:$AL$151,0)))</f>
        <v/>
      </c>
      <c r="D71" s="383"/>
      <c r="E71" s="64" t="str">
        <f>IF($A71="","",INDEX('DATA INDUK'!$D$28:$D$151,MATCH($A71,'DATA INDUK'!$AL$28:$AL$151,0)))</f>
        <v/>
      </c>
      <c r="F71" s="108" t="str">
        <f>IF($A71="","",INDEX('DATA INDUK'!$I$28:$I$151,MATCH($A71,'DATA INDUK'!$AL$28:$AL$151,0)))</f>
        <v/>
      </c>
      <c r="G71" s="65"/>
      <c r="H71" s="64"/>
      <c r="I71" s="65"/>
      <c r="J71" s="65"/>
      <c r="K71" s="65"/>
      <c r="L71" s="64"/>
      <c r="M71" s="64"/>
      <c r="N71" s="64" t="str">
        <f t="shared" si="1"/>
        <v/>
      </c>
      <c r="O71" s="64"/>
      <c r="P71" s="64"/>
      <c r="Q71" s="64"/>
      <c r="R71" s="64"/>
      <c r="S71" s="64"/>
      <c r="T71" s="64"/>
      <c r="U71" s="61"/>
      <c r="V71" s="133" t="str">
        <f>'DATA INDUK'!$H$9</f>
        <v>PO-GQT-001</v>
      </c>
      <c r="W71" s="132"/>
    </row>
    <row r="72" spans="1:25" ht="18" customHeight="1" x14ac:dyDescent="0.25">
      <c r="A72" s="63" t="str">
        <f>IFERROR(SMALL('DATA INDUK'!$AL$28:$AL$1151,ROWS($A$20:A72)),"")</f>
        <v/>
      </c>
      <c r="B72" s="64" t="str">
        <f>IF($A72="","",INDEX('DATA INDUK'!$H$28:$H$151,MATCH($A72,'DATA INDUK'!$AL$28:$AL$151,0)))</f>
        <v/>
      </c>
      <c r="C72" s="383" t="str">
        <f>IF($A72="","",INDEX('DATA INDUK'!$C$28:$C$151,MATCH($A72,'DATA INDUK'!$AL$28:$AL$151,0)))</f>
        <v/>
      </c>
      <c r="D72" s="383"/>
      <c r="E72" s="64" t="str">
        <f>IF($A72="","",INDEX('DATA INDUK'!$D$28:$D$151,MATCH($A72,'DATA INDUK'!$AL$28:$AL$151,0)))</f>
        <v/>
      </c>
      <c r="F72" s="108" t="str">
        <f>IF($A72="","",INDEX('DATA INDUK'!$I$28:$I$151,MATCH($A72,'DATA INDUK'!$AL$28:$AL$151,0)))</f>
        <v/>
      </c>
      <c r="G72" s="65"/>
      <c r="H72" s="64"/>
      <c r="I72" s="65"/>
      <c r="J72" s="65"/>
      <c r="K72" s="65"/>
      <c r="L72" s="64"/>
      <c r="M72" s="64"/>
      <c r="N72" s="64" t="str">
        <f t="shared" si="1"/>
        <v/>
      </c>
      <c r="O72" s="64"/>
      <c r="P72" s="64"/>
      <c r="Q72" s="64"/>
      <c r="R72" s="64"/>
      <c r="S72" s="64"/>
      <c r="T72" s="64"/>
      <c r="U72" s="61"/>
      <c r="V72" s="133" t="str">
        <f>'DATA INDUK'!$P$17</f>
        <v>QMS/SUM-001/VI/2026</v>
      </c>
      <c r="W72" s="132"/>
    </row>
    <row r="73" spans="1:25" ht="18" customHeight="1" x14ac:dyDescent="0.25">
      <c r="A73" s="63" t="str">
        <f>IFERROR(SMALL('DATA INDUK'!$AL$28:$AL$1151,ROWS($A$20:A73)),"")</f>
        <v/>
      </c>
      <c r="B73" s="64" t="str">
        <f>IF($A73="","",INDEX('DATA INDUK'!$H$28:$H$151,MATCH($A73,'DATA INDUK'!$AL$28:$AL$151,0)))</f>
        <v/>
      </c>
      <c r="C73" s="383" t="str">
        <f>IF($A73="","",INDEX('DATA INDUK'!$C$28:$C$151,MATCH($A73,'DATA INDUK'!$AL$28:$AL$151,0)))</f>
        <v/>
      </c>
      <c r="D73" s="383"/>
      <c r="E73" s="64" t="str">
        <f>IF($A73="","",INDEX('DATA INDUK'!$D$28:$D$151,MATCH($A73,'DATA INDUK'!$AL$28:$AL$151,0)))</f>
        <v/>
      </c>
      <c r="F73" s="108" t="str">
        <f>IF($A73="","",INDEX('DATA INDUK'!$I$28:$I$151,MATCH($A73,'DATA INDUK'!$AL$28:$AL$151,0)))</f>
        <v/>
      </c>
      <c r="G73" s="65"/>
      <c r="H73" s="64"/>
      <c r="I73" s="65"/>
      <c r="J73" s="65"/>
      <c r="K73" s="65"/>
      <c r="L73" s="64"/>
      <c r="M73" s="64"/>
      <c r="N73" s="64" t="str">
        <f t="shared" si="1"/>
        <v/>
      </c>
      <c r="O73" s="64"/>
      <c r="P73" s="64"/>
      <c r="Q73" s="64"/>
      <c r="R73" s="64"/>
      <c r="S73" s="64"/>
      <c r="T73" s="64"/>
      <c r="V73" s="133" t="s">
        <v>325</v>
      </c>
      <c r="W73" s="45"/>
    </row>
    <row r="74" spans="1:25" ht="18" customHeight="1" x14ac:dyDescent="0.25">
      <c r="A74" s="63" t="str">
        <f>IFERROR(SMALL('DATA INDUK'!$AL$28:$AL$1151,ROWS($A$20:A74)),"")</f>
        <v/>
      </c>
      <c r="B74" s="64" t="str">
        <f>IF($A74="","",INDEX('DATA INDUK'!$H$28:$H$151,MATCH($A74,'DATA INDUK'!$AL$28:$AL$151,0)))</f>
        <v/>
      </c>
      <c r="C74" s="383" t="str">
        <f>IF($A74="","",INDEX('DATA INDUK'!$C$28:$C$151,MATCH($A74,'DATA INDUK'!$AL$28:$AL$151,0)))</f>
        <v/>
      </c>
      <c r="D74" s="383"/>
      <c r="E74" s="64" t="str">
        <f>IF($A74="","",INDEX('DATA INDUK'!$D$28:$D$151,MATCH($A74,'DATA INDUK'!$AL$28:$AL$151,0)))</f>
        <v/>
      </c>
      <c r="F74" s="108" t="str">
        <f>IF($A74="","",INDEX('DATA INDUK'!$I$28:$I$151,MATCH($A74,'DATA INDUK'!$AL$28:$AL$151,0)))</f>
        <v/>
      </c>
      <c r="G74" s="65"/>
      <c r="H74" s="64"/>
      <c r="I74" s="65"/>
      <c r="J74" s="65"/>
      <c r="K74" s="65"/>
      <c r="L74" s="64"/>
      <c r="M74" s="64"/>
      <c r="N74" s="64" t="str">
        <f t="shared" si="1"/>
        <v/>
      </c>
      <c r="O74" s="64"/>
      <c r="P74" s="64"/>
      <c r="Q74" s="64"/>
      <c r="R74" s="64"/>
      <c r="S74" s="64"/>
      <c r="T74" s="64"/>
    </row>
    <row r="75" spans="1:25" ht="18" customHeight="1" x14ac:dyDescent="0.25">
      <c r="A75" s="63" t="str">
        <f>IFERROR(SMALL('DATA INDUK'!$AL$28:$AL$1151,ROWS($A$20:A75)),"")</f>
        <v/>
      </c>
      <c r="B75" s="64" t="str">
        <f>IF($A75="","",INDEX('DATA INDUK'!$H$28:$H$151,MATCH($A75,'DATA INDUK'!$AL$28:$AL$151,0)))</f>
        <v/>
      </c>
      <c r="C75" s="383" t="str">
        <f>IF($A75="","",INDEX('DATA INDUK'!$C$28:$C$151,MATCH($A75,'DATA INDUK'!$AL$28:$AL$151,0)))</f>
        <v/>
      </c>
      <c r="D75" s="383"/>
      <c r="E75" s="64" t="str">
        <f>IF($A75="","",INDEX('DATA INDUK'!$D$28:$D$151,MATCH($A75,'DATA INDUK'!$AL$28:$AL$151,0)))</f>
        <v/>
      </c>
      <c r="F75" s="108" t="str">
        <f>IF($A75="","",INDEX('DATA INDUK'!$I$28:$I$151,MATCH($A75,'DATA INDUK'!$AL$28:$AL$151,0)))</f>
        <v/>
      </c>
      <c r="G75" s="65"/>
      <c r="H75" s="64"/>
      <c r="I75" s="65"/>
      <c r="J75" s="65"/>
      <c r="K75" s="65"/>
      <c r="L75" s="64"/>
      <c r="M75" s="64"/>
      <c r="N75" s="64" t="str">
        <f t="shared" si="1"/>
        <v/>
      </c>
      <c r="O75" s="64"/>
      <c r="P75" s="64"/>
      <c r="Q75" s="64"/>
      <c r="R75" s="64"/>
      <c r="S75" s="64"/>
      <c r="T75" s="64"/>
      <c r="U75" s="62"/>
      <c r="W75" s="62"/>
    </row>
    <row r="76" spans="1:25" ht="18" customHeight="1" x14ac:dyDescent="0.25">
      <c r="A76" s="63" t="str">
        <f>IFERROR(SMALL('DATA INDUK'!$AL$28:$AL$1151,ROWS($A$20:A76)),"")</f>
        <v/>
      </c>
      <c r="B76" s="64" t="str">
        <f>IF($A76="","",INDEX('DATA INDUK'!$H$28:$H$151,MATCH($A76,'DATA INDUK'!$AL$28:$AL$151,0)))</f>
        <v/>
      </c>
      <c r="C76" s="383" t="str">
        <f>IF($A76="","",INDEX('DATA INDUK'!$C$28:$C$151,MATCH($A76,'DATA INDUK'!$AL$28:$AL$151,0)))</f>
        <v/>
      </c>
      <c r="D76" s="383"/>
      <c r="E76" s="64" t="str">
        <f>IF($A76="","",INDEX('DATA INDUK'!$D$28:$D$151,MATCH($A76,'DATA INDUK'!$AL$28:$AL$151,0)))</f>
        <v/>
      </c>
      <c r="F76" s="108" t="str">
        <f>IF($A76="","",INDEX('DATA INDUK'!$I$28:$I$151,MATCH($A76,'DATA INDUK'!$AL$28:$AL$151,0)))</f>
        <v/>
      </c>
      <c r="G76" s="65"/>
      <c r="H76" s="64"/>
      <c r="I76" s="65"/>
      <c r="J76" s="65"/>
      <c r="K76" s="65"/>
      <c r="L76" s="64"/>
      <c r="M76" s="64"/>
      <c r="N76" s="64" t="str">
        <f t="shared" si="1"/>
        <v/>
      </c>
      <c r="O76" s="64"/>
      <c r="P76" s="64"/>
      <c r="Q76" s="64"/>
      <c r="R76" s="64"/>
      <c r="S76" s="64"/>
      <c r="T76" s="64"/>
    </row>
    <row r="77" spans="1:25" ht="18" customHeight="1" x14ac:dyDescent="0.25">
      <c r="A77" s="63" t="str">
        <f>IFERROR(SMALL('DATA INDUK'!$AL$28:$AL$1151,ROWS($A$20:A77)),"")</f>
        <v/>
      </c>
      <c r="B77" s="64" t="str">
        <f>IF($A77="","",INDEX('DATA INDUK'!$H$28:$H$151,MATCH($A77,'DATA INDUK'!$AL$28:$AL$151,0)))</f>
        <v/>
      </c>
      <c r="C77" s="383" t="str">
        <f>IF($A77="","",INDEX('DATA INDUK'!$C$28:$C$151,MATCH($A77,'DATA INDUK'!$AL$28:$AL$151,0)))</f>
        <v/>
      </c>
      <c r="D77" s="383"/>
      <c r="E77" s="64" t="str">
        <f>IF($A77="","",INDEX('DATA INDUK'!$D$28:$D$151,MATCH($A77,'DATA INDUK'!$AL$28:$AL$151,0)))</f>
        <v/>
      </c>
      <c r="F77" s="108" t="str">
        <f>IF($A77="","",INDEX('DATA INDUK'!$I$28:$I$151,MATCH($A77,'DATA INDUK'!$AL$28:$AL$151,0)))</f>
        <v/>
      </c>
      <c r="G77" s="65"/>
      <c r="H77" s="64"/>
      <c r="I77" s="65"/>
      <c r="J77" s="65"/>
      <c r="K77" s="65"/>
      <c r="L77" s="64"/>
      <c r="M77" s="64"/>
      <c r="N77" s="64" t="str">
        <f t="shared" si="1"/>
        <v/>
      </c>
      <c r="O77" s="64"/>
      <c r="P77" s="64"/>
      <c r="Q77" s="64"/>
      <c r="R77" s="64"/>
      <c r="S77" s="64"/>
      <c r="T77" s="64"/>
    </row>
    <row r="78" spans="1:25" ht="18" customHeight="1" x14ac:dyDescent="0.25">
      <c r="A78" s="63" t="str">
        <f>IFERROR(SMALL('DATA INDUK'!$AL$28:$AL$1151,ROWS($A$20:A78)),"")</f>
        <v/>
      </c>
      <c r="B78" s="64" t="str">
        <f>IF($A78="","",INDEX('DATA INDUK'!$H$28:$H$151,MATCH($A78,'DATA INDUK'!$AL$28:$AL$151,0)))</f>
        <v/>
      </c>
      <c r="C78" s="383" t="str">
        <f>IF($A78="","",INDEX('DATA INDUK'!$C$28:$C$151,MATCH($A78,'DATA INDUK'!$AL$28:$AL$151,0)))</f>
        <v/>
      </c>
      <c r="D78" s="383"/>
      <c r="E78" s="64" t="str">
        <f>IF($A78="","",INDEX('DATA INDUK'!$D$28:$D$151,MATCH($A78,'DATA INDUK'!$AL$28:$AL$151,0)))</f>
        <v/>
      </c>
      <c r="F78" s="108" t="str">
        <f>IF($A78="","",INDEX('DATA INDUK'!$I$28:$I$151,MATCH($A78,'DATA INDUK'!$AL$28:$AL$151,0)))</f>
        <v/>
      </c>
      <c r="G78" s="65"/>
      <c r="H78" s="64"/>
      <c r="I78" s="65"/>
      <c r="J78" s="65"/>
      <c r="K78" s="65"/>
      <c r="L78" s="64"/>
      <c r="M78" s="64"/>
      <c r="N78" s="64" t="str">
        <f t="shared" si="1"/>
        <v/>
      </c>
      <c r="O78" s="64"/>
      <c r="P78" s="64"/>
      <c r="Q78" s="64"/>
      <c r="R78" s="64"/>
      <c r="S78" s="64"/>
      <c r="T78" s="64"/>
      <c r="U78" s="66"/>
      <c r="W78" s="66"/>
      <c r="X78" s="66"/>
      <c r="Y78" s="66"/>
    </row>
    <row r="79" spans="1:25" ht="18" customHeight="1" x14ac:dyDescent="0.25">
      <c r="A79" s="63" t="str">
        <f>IFERROR(SMALL('DATA INDUK'!$AL$28:$AL$1151,ROWS($A$20:A79)),"")</f>
        <v/>
      </c>
      <c r="B79" s="64" t="str">
        <f>IF($A79="","",INDEX('DATA INDUK'!$H$28:$H$151,MATCH($A79,'DATA INDUK'!$AL$28:$AL$151,0)))</f>
        <v/>
      </c>
      <c r="C79" s="383" t="str">
        <f>IF($A79="","",INDEX('DATA INDUK'!$C$28:$C$151,MATCH($A79,'DATA INDUK'!$AL$28:$AL$151,0)))</f>
        <v/>
      </c>
      <c r="D79" s="383"/>
      <c r="E79" s="64" t="str">
        <f>IF($A79="","",INDEX('DATA INDUK'!$D$28:$D$151,MATCH($A79,'DATA INDUK'!$AL$28:$AL$151,0)))</f>
        <v/>
      </c>
      <c r="F79" s="108" t="str">
        <f>IF($A79="","",INDEX('DATA INDUK'!$I$28:$I$151,MATCH($A79,'DATA INDUK'!$AL$28:$AL$151,0)))</f>
        <v/>
      </c>
      <c r="G79" s="65"/>
      <c r="H79" s="64"/>
      <c r="I79" s="65"/>
      <c r="J79" s="65"/>
      <c r="K79" s="65"/>
      <c r="L79" s="64"/>
      <c r="M79" s="64"/>
      <c r="N79" s="64" t="str">
        <f t="shared" si="1"/>
        <v/>
      </c>
      <c r="O79" s="64"/>
      <c r="P79" s="64"/>
      <c r="Q79" s="64"/>
      <c r="R79" s="64"/>
      <c r="S79" s="64"/>
      <c r="T79" s="64"/>
      <c r="U79" s="66"/>
      <c r="W79" s="66"/>
      <c r="X79" s="66"/>
      <c r="Y79" s="66"/>
    </row>
    <row r="80" spans="1:25" ht="18" customHeight="1" x14ac:dyDescent="0.25">
      <c r="A80" s="63" t="str">
        <f>IFERROR(SMALL('DATA INDUK'!$AL$28:$AL$1151,ROWS($A$20:A80)),"")</f>
        <v/>
      </c>
      <c r="B80" s="64" t="str">
        <f>IF($A80="","",INDEX('DATA INDUK'!$H$28:$H$151,MATCH($A80,'DATA INDUK'!$AL$28:$AL$151,0)))</f>
        <v/>
      </c>
      <c r="C80" s="383" t="str">
        <f>IF($A80="","",INDEX('DATA INDUK'!$C$28:$C$151,MATCH($A80,'DATA INDUK'!$AL$28:$AL$151,0)))</f>
        <v/>
      </c>
      <c r="D80" s="383"/>
      <c r="E80" s="64" t="str">
        <f>IF($A80="","",INDEX('DATA INDUK'!$D$28:$D$151,MATCH($A80,'DATA INDUK'!$AL$28:$AL$151,0)))</f>
        <v/>
      </c>
      <c r="F80" s="108" t="str">
        <f>IF($A80="","",INDEX('DATA INDUK'!$I$28:$I$151,MATCH($A80,'DATA INDUK'!$AL$28:$AL$151,0)))</f>
        <v/>
      </c>
      <c r="G80" s="65"/>
      <c r="H80" s="64"/>
      <c r="I80" s="65"/>
      <c r="J80" s="65"/>
      <c r="K80" s="65"/>
      <c r="L80" s="64"/>
      <c r="M80" s="64"/>
      <c r="N80" s="64" t="str">
        <f t="shared" si="1"/>
        <v/>
      </c>
      <c r="O80" s="64"/>
      <c r="P80" s="64"/>
      <c r="Q80" s="64"/>
      <c r="R80" s="64"/>
      <c r="S80" s="64"/>
      <c r="T80" s="64"/>
      <c r="U80" s="66"/>
      <c r="W80" s="66"/>
      <c r="X80" s="66"/>
      <c r="Y80" s="66"/>
    </row>
    <row r="81" spans="1:25" ht="18" customHeight="1" x14ac:dyDescent="0.25">
      <c r="A81" s="63" t="str">
        <f>IFERROR(SMALL('DATA INDUK'!$AL$28:$AL$1151,ROWS($A$20:A81)),"")</f>
        <v/>
      </c>
      <c r="B81" s="64" t="str">
        <f>IF($A81="","",INDEX('DATA INDUK'!$H$28:$H$151,MATCH($A81,'DATA INDUK'!$AL$28:$AL$151,0)))</f>
        <v/>
      </c>
      <c r="C81" s="383" t="str">
        <f>IF($A81="","",INDEX('DATA INDUK'!$C$28:$C$151,MATCH($A81,'DATA INDUK'!$AL$28:$AL$151,0)))</f>
        <v/>
      </c>
      <c r="D81" s="383"/>
      <c r="E81" s="64" t="str">
        <f>IF($A81="","",INDEX('DATA INDUK'!$D$28:$D$151,MATCH($A81,'DATA INDUK'!$AL$28:$AL$151,0)))</f>
        <v/>
      </c>
      <c r="F81" s="108" t="str">
        <f>IF($A81="","",INDEX('DATA INDUK'!$I$28:$I$151,MATCH($A81,'DATA INDUK'!$AL$28:$AL$151,0)))</f>
        <v/>
      </c>
      <c r="G81" s="65"/>
      <c r="H81" s="64"/>
      <c r="I81" s="65"/>
      <c r="J81" s="65"/>
      <c r="K81" s="65"/>
      <c r="L81" s="64"/>
      <c r="M81" s="64"/>
      <c r="N81" s="64" t="str">
        <f t="shared" si="1"/>
        <v/>
      </c>
      <c r="O81" s="64"/>
      <c r="P81" s="64"/>
      <c r="Q81" s="64"/>
      <c r="R81" s="64"/>
      <c r="S81" s="64"/>
      <c r="T81" s="64"/>
      <c r="U81" s="66"/>
      <c r="W81" s="66"/>
      <c r="X81" s="66"/>
      <c r="Y81" s="66"/>
    </row>
    <row r="82" spans="1:25" ht="18" customHeight="1" x14ac:dyDescent="0.25">
      <c r="A82" s="63" t="str">
        <f>IFERROR(SMALL('DATA INDUK'!$AL$28:$AL$1151,ROWS($A$20:A82)),"")</f>
        <v/>
      </c>
      <c r="B82" s="64" t="str">
        <f>IF($A82="","",INDEX('DATA INDUK'!$H$28:$H$151,MATCH($A82,'DATA INDUK'!$AL$28:$AL$151,0)))</f>
        <v/>
      </c>
      <c r="C82" s="383" t="str">
        <f>IF($A82="","",INDEX('DATA INDUK'!$C$28:$C$151,MATCH($A82,'DATA INDUK'!$AL$28:$AL$151,0)))</f>
        <v/>
      </c>
      <c r="D82" s="383"/>
      <c r="E82" s="64" t="str">
        <f>IF($A82="","",INDEX('DATA INDUK'!$D$28:$D$151,MATCH($A82,'DATA INDUK'!$AL$28:$AL$151,0)))</f>
        <v/>
      </c>
      <c r="F82" s="108" t="str">
        <f>IF($A82="","",INDEX('DATA INDUK'!$I$28:$I$151,MATCH($A82,'DATA INDUK'!$AL$28:$AL$151,0)))</f>
        <v/>
      </c>
      <c r="G82" s="65"/>
      <c r="H82" s="64"/>
      <c r="I82" s="65"/>
      <c r="J82" s="65"/>
      <c r="K82" s="65"/>
      <c r="L82" s="64"/>
      <c r="M82" s="64"/>
      <c r="N82" s="64" t="str">
        <f t="shared" si="1"/>
        <v/>
      </c>
      <c r="O82" s="64"/>
      <c r="P82" s="64"/>
      <c r="Q82" s="64"/>
      <c r="R82" s="64"/>
      <c r="S82" s="64"/>
      <c r="T82" s="64"/>
      <c r="U82" s="66"/>
      <c r="W82" s="66"/>
      <c r="X82" s="66"/>
      <c r="Y82" s="66"/>
    </row>
    <row r="83" spans="1:25" ht="18" customHeight="1" x14ac:dyDescent="0.25">
      <c r="A83" s="63" t="str">
        <f>IFERROR(SMALL('DATA INDUK'!$AL$28:$AL$1151,ROWS($A$20:A83)),"")</f>
        <v/>
      </c>
      <c r="B83" s="64" t="str">
        <f>IF($A83="","",INDEX('DATA INDUK'!$H$28:$H$151,MATCH($A83,'DATA INDUK'!$AL$28:$AL$151,0)))</f>
        <v/>
      </c>
      <c r="C83" s="383" t="str">
        <f>IF($A83="","",INDEX('DATA INDUK'!$C$28:$C$151,MATCH($A83,'DATA INDUK'!$AL$28:$AL$151,0)))</f>
        <v/>
      </c>
      <c r="D83" s="383"/>
      <c r="E83" s="64" t="str">
        <f>IF($A83="","",INDEX('DATA INDUK'!$D$28:$D$151,MATCH($A83,'DATA INDUK'!$AL$28:$AL$151,0)))</f>
        <v/>
      </c>
      <c r="F83" s="108" t="str">
        <f>IF($A83="","",INDEX('DATA INDUK'!$I$28:$I$151,MATCH($A83,'DATA INDUK'!$AL$28:$AL$151,0)))</f>
        <v/>
      </c>
      <c r="G83" s="65"/>
      <c r="H83" s="64"/>
      <c r="I83" s="65"/>
      <c r="J83" s="65"/>
      <c r="K83" s="65"/>
      <c r="L83" s="64"/>
      <c r="M83" s="64"/>
      <c r="N83" s="64" t="str">
        <f t="shared" si="1"/>
        <v/>
      </c>
      <c r="O83" s="64"/>
      <c r="P83" s="64"/>
      <c r="Q83" s="64"/>
      <c r="R83" s="64"/>
      <c r="S83" s="64"/>
      <c r="T83" s="64"/>
      <c r="U83" s="66"/>
      <c r="W83" s="66"/>
      <c r="X83" s="66"/>
      <c r="Y83" s="66"/>
    </row>
    <row r="84" spans="1:25" ht="18" customHeight="1" x14ac:dyDescent="0.25">
      <c r="A84" s="63" t="str">
        <f>IFERROR(SMALL('DATA INDUK'!$AL$28:$AL$1151,ROWS($A$20:A84)),"")</f>
        <v/>
      </c>
      <c r="B84" s="64" t="str">
        <f>IF($A84="","",INDEX('DATA INDUK'!$H$28:$H$151,MATCH($A84,'DATA INDUK'!$AL$28:$AL$151,0)))</f>
        <v/>
      </c>
      <c r="C84" s="383" t="str">
        <f>IF($A84="","",INDEX('DATA INDUK'!$C$28:$C$151,MATCH($A84,'DATA INDUK'!$AL$28:$AL$151,0)))</f>
        <v/>
      </c>
      <c r="D84" s="383"/>
      <c r="E84" s="64" t="str">
        <f>IF($A84="","",INDEX('DATA INDUK'!$D$28:$D$151,MATCH($A84,'DATA INDUK'!$AL$28:$AL$151,0)))</f>
        <v/>
      </c>
      <c r="F84" s="108" t="str">
        <f>IF($A84="","",INDEX('DATA INDUK'!$I$28:$I$151,MATCH($A84,'DATA INDUK'!$AL$28:$AL$151,0)))</f>
        <v/>
      </c>
      <c r="G84" s="65"/>
      <c r="H84" s="64"/>
      <c r="I84" s="65"/>
      <c r="J84" s="65"/>
      <c r="K84" s="65"/>
      <c r="L84" s="64"/>
      <c r="M84" s="64"/>
      <c r="N84" s="64" t="str">
        <f t="shared" ref="N84:N99" si="2">IF($A84="","",
IF(OR($K84="",$M84=""),"",
IF($K84="-","-",
IF($K84="NP","NP - Non Plastic",
IF(AND($K84&lt;50,$M84&gt;=0.73*($K84-20)),"CL - Lean Clay",
IF(AND($K84&gt;=50,$M84&gt;=0.73*($K84-20)),"CH - Fat Clay",
IF(AND($K84&lt;50,$M84&lt;0.73*($K84-20)),"ML - Silt",
IF(AND($K84&gt;=50,$M84&lt;0.73*($K84-20)),"MH - Elastic Silt",""))))))))</f>
        <v/>
      </c>
      <c r="O84" s="64"/>
      <c r="P84" s="64"/>
      <c r="Q84" s="64"/>
      <c r="R84" s="64"/>
      <c r="S84" s="64"/>
      <c r="T84" s="64"/>
      <c r="U84" s="66"/>
      <c r="W84" s="66"/>
      <c r="X84" s="66"/>
      <c r="Y84" s="66"/>
    </row>
    <row r="85" spans="1:25" ht="18" customHeight="1" x14ac:dyDescent="0.25">
      <c r="A85" s="63" t="str">
        <f>IFERROR(SMALL('DATA INDUK'!$AL$28:$AL$1151,ROWS($A$20:A85)),"")</f>
        <v/>
      </c>
      <c r="B85" s="64" t="str">
        <f>IF($A85="","",INDEX('DATA INDUK'!$H$28:$H$151,MATCH($A85,'DATA INDUK'!$AL$28:$AL$151,0)))</f>
        <v/>
      </c>
      <c r="C85" s="383" t="str">
        <f>IF($A85="","",INDEX('DATA INDUK'!$C$28:$C$151,MATCH($A85,'DATA INDUK'!$AL$28:$AL$151,0)))</f>
        <v/>
      </c>
      <c r="D85" s="383"/>
      <c r="E85" s="64" t="str">
        <f>IF($A85="","",INDEX('DATA INDUK'!$D$28:$D$151,MATCH($A85,'DATA INDUK'!$AL$28:$AL$151,0)))</f>
        <v/>
      </c>
      <c r="F85" s="108" t="str">
        <f>IF($A85="","",INDEX('DATA INDUK'!$I$28:$I$151,MATCH($A85,'DATA INDUK'!$AL$28:$AL$151,0)))</f>
        <v/>
      </c>
      <c r="G85" s="65"/>
      <c r="H85" s="64"/>
      <c r="I85" s="65"/>
      <c r="J85" s="65"/>
      <c r="K85" s="65"/>
      <c r="L85" s="64"/>
      <c r="M85" s="64"/>
      <c r="N85" s="64" t="str">
        <f t="shared" si="2"/>
        <v/>
      </c>
      <c r="O85" s="64"/>
      <c r="P85" s="64"/>
      <c r="Q85" s="64"/>
      <c r="R85" s="64"/>
      <c r="S85" s="64"/>
      <c r="T85" s="64"/>
      <c r="U85" s="66"/>
      <c r="W85" s="66"/>
      <c r="X85" s="66"/>
      <c r="Y85" s="66"/>
    </row>
    <row r="86" spans="1:25" ht="18" customHeight="1" x14ac:dyDescent="0.25">
      <c r="A86" s="63" t="str">
        <f>IFERROR(SMALL('DATA INDUK'!$AL$28:$AL$1151,ROWS($A$20:A86)),"")</f>
        <v/>
      </c>
      <c r="B86" s="64" t="str">
        <f>IF($A86="","",INDEX('DATA INDUK'!$H$28:$H$151,MATCH($A86,'DATA INDUK'!$AL$28:$AL$151,0)))</f>
        <v/>
      </c>
      <c r="C86" s="383" t="str">
        <f>IF($A86="","",INDEX('DATA INDUK'!$C$28:$C$151,MATCH($A86,'DATA INDUK'!$AL$28:$AL$151,0)))</f>
        <v/>
      </c>
      <c r="D86" s="383"/>
      <c r="E86" s="64" t="str">
        <f>IF($A86="","",INDEX('DATA INDUK'!$D$28:$D$151,MATCH($A86,'DATA INDUK'!$AL$28:$AL$151,0)))</f>
        <v/>
      </c>
      <c r="F86" s="108" t="str">
        <f>IF($A86="","",INDEX('DATA INDUK'!$I$28:$I$151,MATCH($A86,'DATA INDUK'!$AL$28:$AL$151,0)))</f>
        <v/>
      </c>
      <c r="G86" s="65"/>
      <c r="H86" s="64"/>
      <c r="I86" s="65"/>
      <c r="J86" s="65"/>
      <c r="K86" s="65"/>
      <c r="L86" s="64"/>
      <c r="M86" s="64"/>
      <c r="N86" s="64" t="str">
        <f t="shared" si="2"/>
        <v/>
      </c>
      <c r="O86" s="64"/>
      <c r="P86" s="64"/>
      <c r="Q86" s="64"/>
      <c r="R86" s="64"/>
      <c r="S86" s="64"/>
      <c r="T86" s="64"/>
      <c r="U86" s="66"/>
      <c r="W86" s="66"/>
      <c r="X86" s="66"/>
      <c r="Y86" s="66"/>
    </row>
    <row r="87" spans="1:25" ht="18" customHeight="1" x14ac:dyDescent="0.25">
      <c r="A87" s="63" t="str">
        <f>IFERROR(SMALL('DATA INDUK'!$AL$28:$AL$1151,ROWS($A$20:A87)),"")</f>
        <v/>
      </c>
      <c r="B87" s="64" t="str">
        <f>IF($A87="","",INDEX('DATA INDUK'!$H$28:$H$151,MATCH($A87,'DATA INDUK'!$AL$28:$AL$151,0)))</f>
        <v/>
      </c>
      <c r="C87" s="383" t="str">
        <f>IF($A87="","",INDEX('DATA INDUK'!$C$28:$C$151,MATCH($A87,'DATA INDUK'!$AL$28:$AL$151,0)))</f>
        <v/>
      </c>
      <c r="D87" s="383"/>
      <c r="E87" s="64" t="str">
        <f>IF($A87="","",INDEX('DATA INDUK'!$D$28:$D$151,MATCH($A87,'DATA INDUK'!$AL$28:$AL$151,0)))</f>
        <v/>
      </c>
      <c r="F87" s="108" t="str">
        <f>IF($A87="","",INDEX('DATA INDUK'!$I$28:$I$151,MATCH($A87,'DATA INDUK'!$AL$28:$AL$151,0)))</f>
        <v/>
      </c>
      <c r="G87" s="65"/>
      <c r="H87" s="64"/>
      <c r="I87" s="65"/>
      <c r="J87" s="65"/>
      <c r="K87" s="65"/>
      <c r="L87" s="64"/>
      <c r="M87" s="64"/>
      <c r="N87" s="64" t="str">
        <f t="shared" si="2"/>
        <v/>
      </c>
      <c r="O87" s="64"/>
      <c r="P87" s="64"/>
      <c r="Q87" s="64"/>
      <c r="R87" s="64"/>
      <c r="S87" s="64"/>
      <c r="T87" s="64"/>
      <c r="U87" s="66"/>
      <c r="W87" s="66"/>
      <c r="X87" s="66"/>
      <c r="Y87" s="66"/>
    </row>
    <row r="88" spans="1:25" ht="18" customHeight="1" x14ac:dyDescent="0.25">
      <c r="A88" s="63" t="str">
        <f>IFERROR(SMALL('DATA INDUK'!$AL$28:$AL$1151,ROWS($A$20:A88)),"")</f>
        <v/>
      </c>
      <c r="B88" s="64" t="str">
        <f>IF($A88="","",INDEX('DATA INDUK'!$H$28:$H$151,MATCH($A88,'DATA INDUK'!$AL$28:$AL$151,0)))</f>
        <v/>
      </c>
      <c r="C88" s="383" t="str">
        <f>IF($A88="","",INDEX('DATA INDUK'!$C$28:$C$151,MATCH($A88,'DATA INDUK'!$AL$28:$AL$151,0)))</f>
        <v/>
      </c>
      <c r="D88" s="383"/>
      <c r="E88" s="64" t="str">
        <f>IF($A88="","",INDEX('DATA INDUK'!$D$28:$D$151,MATCH($A88,'DATA INDUK'!$AL$28:$AL$151,0)))</f>
        <v/>
      </c>
      <c r="F88" s="108" t="str">
        <f>IF($A88="","",INDEX('DATA INDUK'!$I$28:$I$151,MATCH($A88,'DATA INDUK'!$AL$28:$AL$151,0)))</f>
        <v/>
      </c>
      <c r="G88" s="65"/>
      <c r="H88" s="64"/>
      <c r="I88" s="65"/>
      <c r="J88" s="65"/>
      <c r="K88" s="65"/>
      <c r="L88" s="64"/>
      <c r="M88" s="64"/>
      <c r="N88" s="64" t="str">
        <f t="shared" si="2"/>
        <v/>
      </c>
      <c r="O88" s="64"/>
      <c r="P88" s="64"/>
      <c r="Q88" s="64"/>
      <c r="R88" s="64"/>
      <c r="S88" s="64"/>
      <c r="T88" s="64"/>
      <c r="U88" s="66"/>
      <c r="W88" s="66"/>
      <c r="X88" s="66"/>
      <c r="Y88" s="66"/>
    </row>
    <row r="89" spans="1:25" ht="18" customHeight="1" x14ac:dyDescent="0.25">
      <c r="A89" s="63" t="str">
        <f>IFERROR(SMALL('DATA INDUK'!$AL$28:$AL$1151,ROWS($A$20:A89)),"")</f>
        <v/>
      </c>
      <c r="B89" s="64" t="str">
        <f>IF($A89="","",INDEX('DATA INDUK'!$H$28:$H$151,MATCH($A89,'DATA INDUK'!$AL$28:$AL$151,0)))</f>
        <v/>
      </c>
      <c r="C89" s="383" t="str">
        <f>IF($A89="","",INDEX('DATA INDUK'!$C$28:$C$151,MATCH($A89,'DATA INDUK'!$AL$28:$AL$151,0)))</f>
        <v/>
      </c>
      <c r="D89" s="383"/>
      <c r="E89" s="64" t="str">
        <f>IF($A89="","",INDEX('DATA INDUK'!$D$28:$D$151,MATCH($A89,'DATA INDUK'!$AL$28:$AL$151,0)))</f>
        <v/>
      </c>
      <c r="F89" s="108" t="str">
        <f>IF($A89="","",INDEX('DATA INDUK'!$I$28:$I$151,MATCH($A89,'DATA INDUK'!$AL$28:$AL$151,0)))</f>
        <v/>
      </c>
      <c r="G89" s="65"/>
      <c r="H89" s="64"/>
      <c r="I89" s="65"/>
      <c r="J89" s="65"/>
      <c r="K89" s="65"/>
      <c r="L89" s="64"/>
      <c r="M89" s="64"/>
      <c r="N89" s="64" t="str">
        <f t="shared" si="2"/>
        <v/>
      </c>
      <c r="O89" s="64"/>
      <c r="P89" s="64"/>
      <c r="Q89" s="64"/>
      <c r="R89" s="64"/>
      <c r="S89" s="64"/>
      <c r="T89" s="64"/>
      <c r="U89" s="66"/>
      <c r="W89" s="66"/>
      <c r="X89" s="66"/>
      <c r="Y89" s="66"/>
    </row>
    <row r="90" spans="1:25" ht="18" customHeight="1" x14ac:dyDescent="0.25">
      <c r="A90" s="63" t="str">
        <f>IFERROR(SMALL('DATA INDUK'!$AL$28:$AL$1151,ROWS($A$20:A90)),"")</f>
        <v/>
      </c>
      <c r="B90" s="64" t="str">
        <f>IF($A90="","",INDEX('DATA INDUK'!$H$28:$H$151,MATCH($A90,'DATA INDUK'!$AL$28:$AL$151,0)))</f>
        <v/>
      </c>
      <c r="C90" s="383" t="str">
        <f>IF($A90="","",INDEX('DATA INDUK'!$C$28:$C$151,MATCH($A90,'DATA INDUK'!$AL$28:$AL$151,0)))</f>
        <v/>
      </c>
      <c r="D90" s="383"/>
      <c r="E90" s="64" t="str">
        <f>IF($A90="","",INDEX('DATA INDUK'!$D$28:$D$151,MATCH($A90,'DATA INDUK'!$AL$28:$AL$151,0)))</f>
        <v/>
      </c>
      <c r="F90" s="108" t="str">
        <f>IF($A90="","",INDEX('DATA INDUK'!$I$28:$I$151,MATCH($A90,'DATA INDUK'!$AL$28:$AL$151,0)))</f>
        <v/>
      </c>
      <c r="G90" s="65"/>
      <c r="H90" s="64"/>
      <c r="I90" s="65"/>
      <c r="J90" s="65"/>
      <c r="K90" s="65"/>
      <c r="L90" s="64"/>
      <c r="M90" s="64"/>
      <c r="N90" s="64" t="str">
        <f t="shared" si="2"/>
        <v/>
      </c>
      <c r="O90" s="64"/>
      <c r="P90" s="64"/>
      <c r="Q90" s="64"/>
      <c r="R90" s="64"/>
      <c r="S90" s="64"/>
      <c r="T90" s="64"/>
      <c r="U90" s="66"/>
      <c r="W90" s="66"/>
      <c r="X90" s="66"/>
      <c r="Y90" s="66"/>
    </row>
    <row r="91" spans="1:25" ht="18" customHeight="1" x14ac:dyDescent="0.25">
      <c r="A91" s="63" t="str">
        <f>IFERROR(SMALL('DATA INDUK'!$AL$28:$AL$1151,ROWS($A$20:A91)),"")</f>
        <v/>
      </c>
      <c r="B91" s="64" t="str">
        <f>IF($A91="","",INDEX('DATA INDUK'!$H$28:$H$151,MATCH($A91,'DATA INDUK'!$AL$28:$AL$151,0)))</f>
        <v/>
      </c>
      <c r="C91" s="383" t="str">
        <f>IF($A91="","",INDEX('DATA INDUK'!$C$28:$C$151,MATCH($A91,'DATA INDUK'!$AL$28:$AL$151,0)))</f>
        <v/>
      </c>
      <c r="D91" s="383"/>
      <c r="E91" s="64" t="str">
        <f>IF($A91="","",INDEX('DATA INDUK'!$D$28:$D$151,MATCH($A91,'DATA INDUK'!$AL$28:$AL$151,0)))</f>
        <v/>
      </c>
      <c r="F91" s="108" t="str">
        <f>IF($A91="","",INDEX('DATA INDUK'!$I$28:$I$151,MATCH($A91,'DATA INDUK'!$AL$28:$AL$151,0)))</f>
        <v/>
      </c>
      <c r="G91" s="65"/>
      <c r="H91" s="64"/>
      <c r="I91" s="65"/>
      <c r="J91" s="65"/>
      <c r="K91" s="65"/>
      <c r="L91" s="64"/>
      <c r="M91" s="64"/>
      <c r="N91" s="64" t="str">
        <f t="shared" si="2"/>
        <v/>
      </c>
      <c r="O91" s="64"/>
      <c r="P91" s="64"/>
      <c r="Q91" s="64"/>
      <c r="R91" s="64"/>
      <c r="S91" s="64"/>
      <c r="T91" s="64"/>
      <c r="U91" s="66"/>
      <c r="W91" s="66"/>
      <c r="X91" s="66"/>
      <c r="Y91" s="66"/>
    </row>
    <row r="92" spans="1:25" ht="18" customHeight="1" x14ac:dyDescent="0.25">
      <c r="A92" s="63" t="str">
        <f>IFERROR(SMALL('DATA INDUK'!$AL$28:$AL$1151,ROWS($A$20:A92)),"")</f>
        <v/>
      </c>
      <c r="B92" s="64" t="str">
        <f>IF($A92="","",INDEX('DATA INDUK'!$H$28:$H$151,MATCH($A92,'DATA INDUK'!$AL$28:$AL$151,0)))</f>
        <v/>
      </c>
      <c r="C92" s="383" t="str">
        <f>IF($A92="","",INDEX('DATA INDUK'!$C$28:$C$151,MATCH($A92,'DATA INDUK'!$AL$28:$AL$151,0)))</f>
        <v/>
      </c>
      <c r="D92" s="383"/>
      <c r="E92" s="64" t="str">
        <f>IF($A92="","",INDEX('DATA INDUK'!$D$28:$D$151,MATCH($A92,'DATA INDUK'!$AL$28:$AL$151,0)))</f>
        <v/>
      </c>
      <c r="F92" s="108" t="str">
        <f>IF($A92="","",INDEX('DATA INDUK'!$I$28:$I$151,MATCH($A92,'DATA INDUK'!$AL$28:$AL$151,0)))</f>
        <v/>
      </c>
      <c r="G92" s="65"/>
      <c r="H92" s="64"/>
      <c r="I92" s="65"/>
      <c r="J92" s="65"/>
      <c r="K92" s="65"/>
      <c r="L92" s="64"/>
      <c r="M92" s="64"/>
      <c r="N92" s="64" t="str">
        <f t="shared" si="2"/>
        <v/>
      </c>
      <c r="O92" s="64"/>
      <c r="P92" s="64"/>
      <c r="Q92" s="64"/>
      <c r="R92" s="64"/>
      <c r="S92" s="64"/>
      <c r="T92" s="64"/>
      <c r="U92" s="66"/>
      <c r="W92" s="66"/>
      <c r="X92" s="66"/>
      <c r="Y92" s="66"/>
    </row>
    <row r="93" spans="1:25" ht="18" customHeight="1" x14ac:dyDescent="0.25">
      <c r="A93" s="63" t="str">
        <f>IFERROR(SMALL('DATA INDUK'!$AL$28:$AL$1151,ROWS($A$20:A93)),"")</f>
        <v/>
      </c>
      <c r="B93" s="64" t="str">
        <f>IF($A93="","",INDEX('DATA INDUK'!$H$28:$H$151,MATCH($A93,'DATA INDUK'!$AL$28:$AL$151,0)))</f>
        <v/>
      </c>
      <c r="C93" s="383" t="str">
        <f>IF($A93="","",INDEX('DATA INDUK'!$C$28:$C$151,MATCH($A93,'DATA INDUK'!$AL$28:$AL$151,0)))</f>
        <v/>
      </c>
      <c r="D93" s="383"/>
      <c r="E93" s="64" t="str">
        <f>IF($A93="","",INDEX('DATA INDUK'!$D$28:$D$151,MATCH($A93,'DATA INDUK'!$AL$28:$AL$151,0)))</f>
        <v/>
      </c>
      <c r="F93" s="108" t="str">
        <f>IF($A93="","",INDEX('DATA INDUK'!$I$28:$I$151,MATCH($A93,'DATA INDUK'!$AL$28:$AL$151,0)))</f>
        <v/>
      </c>
      <c r="G93" s="65"/>
      <c r="H93" s="64"/>
      <c r="I93" s="65"/>
      <c r="J93" s="65"/>
      <c r="K93" s="65"/>
      <c r="L93" s="64"/>
      <c r="M93" s="64"/>
      <c r="N93" s="64" t="str">
        <f t="shared" si="2"/>
        <v/>
      </c>
      <c r="O93" s="64"/>
      <c r="P93" s="64"/>
      <c r="Q93" s="64"/>
      <c r="R93" s="64"/>
      <c r="S93" s="64"/>
      <c r="T93" s="64"/>
      <c r="U93" s="66"/>
      <c r="W93" s="66"/>
      <c r="X93" s="66"/>
      <c r="Y93" s="66"/>
    </row>
    <row r="94" spans="1:25" ht="18" customHeight="1" x14ac:dyDescent="0.25">
      <c r="A94" s="63" t="str">
        <f>IFERROR(SMALL('DATA INDUK'!$AL$28:$AL$1151,ROWS($A$20:A94)),"")</f>
        <v/>
      </c>
      <c r="B94" s="64" t="str">
        <f>IF($A94="","",INDEX('DATA INDUK'!$H$28:$H$151,MATCH($A94,'DATA INDUK'!$AL$28:$AL$151,0)))</f>
        <v/>
      </c>
      <c r="C94" s="383" t="str">
        <f>IF($A94="","",INDEX('DATA INDUK'!$C$28:$C$151,MATCH($A94,'DATA INDUK'!$AL$28:$AL$151,0)))</f>
        <v/>
      </c>
      <c r="D94" s="383"/>
      <c r="E94" s="64" t="str">
        <f>IF($A94="","",INDEX('DATA INDUK'!$D$28:$D$151,MATCH($A94,'DATA INDUK'!$AL$28:$AL$151,0)))</f>
        <v/>
      </c>
      <c r="F94" s="108" t="str">
        <f>IF($A94="","",INDEX('DATA INDUK'!$I$28:$I$151,MATCH($A94,'DATA INDUK'!$AL$28:$AL$151,0)))</f>
        <v/>
      </c>
      <c r="G94" s="65"/>
      <c r="H94" s="64"/>
      <c r="I94" s="65"/>
      <c r="J94" s="65"/>
      <c r="K94" s="65"/>
      <c r="L94" s="64"/>
      <c r="M94" s="64"/>
      <c r="N94" s="64" t="str">
        <f t="shared" si="2"/>
        <v/>
      </c>
      <c r="O94" s="64"/>
      <c r="P94" s="64"/>
      <c r="Q94" s="64"/>
      <c r="R94" s="64"/>
      <c r="S94" s="64"/>
      <c r="T94" s="64"/>
      <c r="U94" s="66"/>
      <c r="W94" s="66"/>
      <c r="X94" s="66"/>
      <c r="Y94" s="66"/>
    </row>
    <row r="95" spans="1:25" ht="18" customHeight="1" x14ac:dyDescent="0.25">
      <c r="A95" s="63" t="str">
        <f>IFERROR(SMALL('DATA INDUK'!$AL$28:$AL$1151,ROWS($A$20:A95)),"")</f>
        <v/>
      </c>
      <c r="B95" s="64" t="str">
        <f>IF($A95="","",INDEX('DATA INDUK'!$H$28:$H$151,MATCH($A95,'DATA INDUK'!$AL$28:$AL$151,0)))</f>
        <v/>
      </c>
      <c r="C95" s="383" t="str">
        <f>IF($A95="","",INDEX('DATA INDUK'!$C$28:$C$151,MATCH($A95,'DATA INDUK'!$AL$28:$AL$151,0)))</f>
        <v/>
      </c>
      <c r="D95" s="383"/>
      <c r="E95" s="64" t="str">
        <f>IF($A95="","",INDEX('DATA INDUK'!$D$28:$D$151,MATCH($A95,'DATA INDUK'!$AL$28:$AL$151,0)))</f>
        <v/>
      </c>
      <c r="F95" s="108" t="str">
        <f>IF($A95="","",INDEX('DATA INDUK'!$I$28:$I$151,MATCH($A95,'DATA INDUK'!$AL$28:$AL$151,0)))</f>
        <v/>
      </c>
      <c r="G95" s="65"/>
      <c r="H95" s="64"/>
      <c r="I95" s="65"/>
      <c r="J95" s="65"/>
      <c r="K95" s="65"/>
      <c r="L95" s="64"/>
      <c r="M95" s="64"/>
      <c r="N95" s="64" t="str">
        <f t="shared" si="2"/>
        <v/>
      </c>
      <c r="O95" s="64"/>
      <c r="P95" s="64"/>
      <c r="Q95" s="64"/>
      <c r="R95" s="64"/>
      <c r="S95" s="64"/>
      <c r="T95" s="64"/>
      <c r="U95" s="66"/>
      <c r="W95" s="66"/>
      <c r="X95" s="66"/>
      <c r="Y95" s="66"/>
    </row>
    <row r="96" spans="1:25" ht="18" customHeight="1" x14ac:dyDescent="0.25">
      <c r="A96" s="63" t="str">
        <f>IFERROR(SMALL('DATA INDUK'!$AL$28:$AL$1151,ROWS($A$20:A96)),"")</f>
        <v/>
      </c>
      <c r="B96" s="64" t="str">
        <f>IF($A96="","",INDEX('DATA INDUK'!$H$28:$H$151,MATCH($A96,'DATA INDUK'!$AL$28:$AL$151,0)))</f>
        <v/>
      </c>
      <c r="C96" s="383" t="str">
        <f>IF($A96="","",INDEX('DATA INDUK'!$C$28:$C$151,MATCH($A96,'DATA INDUK'!$AL$28:$AL$151,0)))</f>
        <v/>
      </c>
      <c r="D96" s="383"/>
      <c r="E96" s="64" t="str">
        <f>IF($A96="","",INDEX('DATA INDUK'!$D$28:$D$151,MATCH($A96,'DATA INDUK'!$AL$28:$AL$151,0)))</f>
        <v/>
      </c>
      <c r="F96" s="108" t="str">
        <f>IF($A96="","",INDEX('DATA INDUK'!$I$28:$I$151,MATCH($A96,'DATA INDUK'!$AL$28:$AL$151,0)))</f>
        <v/>
      </c>
      <c r="G96" s="65"/>
      <c r="H96" s="64"/>
      <c r="I96" s="65"/>
      <c r="J96" s="65"/>
      <c r="K96" s="65"/>
      <c r="L96" s="64"/>
      <c r="M96" s="64"/>
      <c r="N96" s="64" t="str">
        <f t="shared" si="2"/>
        <v/>
      </c>
      <c r="O96" s="64"/>
      <c r="P96" s="64"/>
      <c r="Q96" s="64"/>
      <c r="R96" s="64"/>
      <c r="S96" s="64"/>
      <c r="T96" s="64"/>
      <c r="U96" s="66"/>
      <c r="W96" s="66"/>
      <c r="X96" s="66"/>
      <c r="Y96" s="66"/>
    </row>
    <row r="97" spans="1:25" ht="18" customHeight="1" x14ac:dyDescent="0.25">
      <c r="A97" s="63" t="str">
        <f>IFERROR(SMALL('DATA INDUK'!$AL$28:$AL$1151,ROWS($A$20:A97)),"")</f>
        <v/>
      </c>
      <c r="B97" s="64" t="str">
        <f>IF($A97="","",INDEX('DATA INDUK'!$H$28:$H$151,MATCH($A97,'DATA INDUK'!$AL$28:$AL$151,0)))</f>
        <v/>
      </c>
      <c r="C97" s="383" t="str">
        <f>IF($A97="","",INDEX('DATA INDUK'!$C$28:$C$151,MATCH($A97,'DATA INDUK'!$AL$28:$AL$151,0)))</f>
        <v/>
      </c>
      <c r="D97" s="383"/>
      <c r="E97" s="64" t="str">
        <f>IF($A97="","",INDEX('DATA INDUK'!$D$28:$D$151,MATCH($A97,'DATA INDUK'!$AL$28:$AL$151,0)))</f>
        <v/>
      </c>
      <c r="F97" s="108" t="str">
        <f>IF($A97="","",INDEX('DATA INDUK'!$I$28:$I$151,MATCH($A97,'DATA INDUK'!$AL$28:$AL$151,0)))</f>
        <v/>
      </c>
      <c r="G97" s="65"/>
      <c r="H97" s="64"/>
      <c r="I97" s="65"/>
      <c r="J97" s="65"/>
      <c r="K97" s="65"/>
      <c r="L97" s="64"/>
      <c r="M97" s="64"/>
      <c r="N97" s="64" t="str">
        <f t="shared" si="2"/>
        <v/>
      </c>
      <c r="O97" s="64"/>
      <c r="P97" s="64"/>
      <c r="Q97" s="64"/>
      <c r="R97" s="64"/>
      <c r="S97" s="64"/>
      <c r="T97" s="64"/>
      <c r="U97" s="66"/>
      <c r="W97" s="66"/>
      <c r="X97" s="66"/>
      <c r="Y97" s="66"/>
    </row>
    <row r="98" spans="1:25" ht="18" customHeight="1" x14ac:dyDescent="0.25">
      <c r="A98" s="63" t="str">
        <f>IFERROR(SMALL('DATA INDUK'!$AL$28:$AL$1151,ROWS($A$20:A98)),"")</f>
        <v/>
      </c>
      <c r="B98" s="64" t="str">
        <f>IF($A98="","",INDEX('DATA INDUK'!$H$28:$H$151,MATCH($A98,'DATA INDUK'!$AL$28:$AL$151,0)))</f>
        <v/>
      </c>
      <c r="C98" s="383" t="str">
        <f>IF($A98="","",INDEX('DATA INDUK'!$C$28:$C$151,MATCH($A98,'DATA INDUK'!$AL$28:$AL$151,0)))</f>
        <v/>
      </c>
      <c r="D98" s="383"/>
      <c r="E98" s="64" t="str">
        <f>IF($A98="","",INDEX('DATA INDUK'!$D$28:$D$151,MATCH($A98,'DATA INDUK'!$AL$28:$AL$151,0)))</f>
        <v/>
      </c>
      <c r="F98" s="108" t="str">
        <f>IF($A98="","",INDEX('DATA INDUK'!$I$28:$I$151,MATCH($A98,'DATA INDUK'!$AL$28:$AL$151,0)))</f>
        <v/>
      </c>
      <c r="G98" s="65"/>
      <c r="H98" s="64"/>
      <c r="I98" s="65"/>
      <c r="J98" s="65"/>
      <c r="K98" s="65"/>
      <c r="L98" s="64"/>
      <c r="M98" s="64"/>
      <c r="N98" s="64" t="str">
        <f t="shared" si="2"/>
        <v/>
      </c>
      <c r="O98" s="64"/>
      <c r="P98" s="64"/>
      <c r="Q98" s="64"/>
      <c r="R98" s="64"/>
      <c r="S98" s="64"/>
      <c r="T98" s="64"/>
      <c r="U98" s="66"/>
      <c r="W98" s="66"/>
      <c r="X98" s="66"/>
      <c r="Y98" s="66"/>
    </row>
    <row r="99" spans="1:25" ht="18" customHeight="1" x14ac:dyDescent="0.25">
      <c r="A99" s="63" t="str">
        <f>IFERROR(SMALL('DATA INDUK'!$AL$28:$AL$1151,ROWS($A$20:A99)),"")</f>
        <v/>
      </c>
      <c r="B99" s="64" t="str">
        <f>IF($A99="","",INDEX('DATA INDUK'!$H$28:$H$151,MATCH($A99,'DATA INDUK'!$AL$28:$AL$151,0)))</f>
        <v/>
      </c>
      <c r="C99" s="383" t="str">
        <f>IF($A99="","",INDEX('DATA INDUK'!$C$28:$C$151,MATCH($A99,'DATA INDUK'!$AL$28:$AL$151,0)))</f>
        <v/>
      </c>
      <c r="D99" s="383"/>
      <c r="E99" s="64" t="str">
        <f>IF($A99="","",INDEX('DATA INDUK'!$D$28:$D$151,MATCH($A99,'DATA INDUK'!$AL$28:$AL$151,0)))</f>
        <v/>
      </c>
      <c r="F99" s="108" t="str">
        <f>IF($A99="","",INDEX('DATA INDUK'!$I$28:$I$151,MATCH($A99,'DATA INDUK'!$AL$28:$AL$151,0)))</f>
        <v/>
      </c>
      <c r="G99" s="65"/>
      <c r="H99" s="64"/>
      <c r="I99" s="65"/>
      <c r="J99" s="65"/>
      <c r="K99" s="65"/>
      <c r="L99" s="64"/>
      <c r="M99" s="64"/>
      <c r="N99" s="64" t="str">
        <f t="shared" si="2"/>
        <v/>
      </c>
      <c r="O99" s="64"/>
      <c r="P99" s="64"/>
      <c r="Q99" s="64"/>
      <c r="R99" s="64"/>
      <c r="S99" s="64"/>
      <c r="T99" s="64"/>
      <c r="U99" s="66"/>
      <c r="W99" s="66"/>
      <c r="X99" s="66"/>
      <c r="Y99" s="66"/>
    </row>
    <row r="100" spans="1:25" ht="9" customHeight="1" x14ac:dyDescent="0.25">
      <c r="A100" s="63"/>
      <c r="B100" s="64"/>
      <c r="C100" s="64"/>
      <c r="D100" s="64"/>
      <c r="E100" s="64"/>
      <c r="F100" s="63"/>
      <c r="G100" s="65"/>
      <c r="H100" s="64"/>
      <c r="I100" s="65"/>
      <c r="J100" s="65"/>
      <c r="K100" s="65"/>
      <c r="L100" s="64"/>
      <c r="M100" s="64"/>
      <c r="N100" s="64"/>
      <c r="O100" s="64"/>
      <c r="P100" s="64"/>
      <c r="Q100" s="64"/>
      <c r="R100" s="64"/>
      <c r="S100" s="64"/>
      <c r="T100" s="64"/>
      <c r="U100" s="66"/>
      <c r="W100" s="66"/>
      <c r="X100" s="66"/>
      <c r="Y100" s="66"/>
    </row>
    <row r="101" spans="1:25" ht="18" customHeight="1" x14ac:dyDescent="0.25">
      <c r="B101" s="125"/>
      <c r="C101" s="107"/>
      <c r="D101" s="107"/>
      <c r="E101" s="107"/>
      <c r="F101" s="107"/>
      <c r="G101" s="107"/>
      <c r="H101" s="107"/>
      <c r="I101" s="107"/>
      <c r="J101" s="107"/>
      <c r="K101" s="107"/>
      <c r="L101" s="107"/>
      <c r="M101" s="107"/>
      <c r="N101" s="107"/>
      <c r="O101" s="107"/>
      <c r="P101" s="107"/>
      <c r="Q101" s="107"/>
      <c r="R101" s="107"/>
      <c r="S101" s="107"/>
      <c r="T101" s="66"/>
      <c r="U101" s="66"/>
      <c r="W101" s="66"/>
      <c r="X101" s="66"/>
      <c r="Y101" s="66"/>
    </row>
    <row r="102" spans="1:25" ht="30.75" customHeight="1" x14ac:dyDescent="0.25">
      <c r="B102" s="364" t="str">
        <f>IF(
OR(
COUNTIF($A$20:$T$79,"-")&gt;0,
COUNTIF($A$20:$T$79,"NP")&gt;0,
COUNTIF($A$20:$T$79,"ND")&gt;0,
COUNTIFS($S$20:$S$79,"&lt;&gt;",$S$20:$S$79,"&lt;&gt;-")&gt;0
),
"Catatan / Notes:"&amp;CHAR(10),
""
)
&amp;IF(
COUNTIF($A$20:$T$79,"-")&gt;0,
"- : Pengujian tidak dilakukan / Test not performed",
""
)
&amp;IF(
COUNTIF($A$20:$T$79,"NP")&gt;0,
IF(COUNTIF($A$20:$T$79,"-")&gt;0,CHAR(10),"")
&amp;"NP : Tidak plastis / Non Plastic",
""
)
&amp;IF(
COUNTIF($A$20:$T$79,"ND")&gt;0,
IF(
OR(
COUNTIF($A$20:$T$79,"-")&gt;0,
COUNTIF($A$20:$T$79,"NP")&gt;0
),
CHAR(10),
""
)
&amp;"ND : Tidak dapat ditentukan / Non Determined",
""
)
&amp;IF(
COUNTIFS($S$20:$S$79,"&lt;&gt;",$S$20:$S$79,"&lt;&gt;-")&gt;0,
IF(
OR(
COUNTIF($A$20:$T$79,"-")&gt;0,
COUNTIF($A$20:$T$79,"NP")&gt;0,
COUNTIF($A$20:$T$79,"ND")&gt;0
),
CHAR(10),
""
)
&amp;"Deskripsi material yang disajikan bukan merupakan klasifikasi USCS maupun AASHTO / Material description presented herein is not equivalent to USCS or AASHTO classification.",
""
)</f>
        <v>Catatan / Notes:
- : Pengujian tidak dilakukan / Test not performed</v>
      </c>
      <c r="C102" s="364"/>
      <c r="D102" s="364"/>
      <c r="E102" s="364"/>
      <c r="F102" s="364"/>
      <c r="G102" s="364"/>
      <c r="H102" s="364"/>
      <c r="I102" s="364"/>
      <c r="J102" s="364"/>
      <c r="K102" s="364"/>
      <c r="L102" s="364"/>
      <c r="M102" s="364"/>
      <c r="N102" s="364"/>
      <c r="O102" s="364"/>
      <c r="P102" s="364"/>
      <c r="Q102" s="364"/>
      <c r="R102" s="364"/>
      <c r="S102" s="364"/>
      <c r="T102" s="364"/>
      <c r="U102" s="66"/>
      <c r="V102" s="66"/>
      <c r="W102" s="66"/>
      <c r="X102" s="66"/>
      <c r="Y102" s="66"/>
    </row>
    <row r="103" spans="1:25" ht="45" customHeight="1" x14ac:dyDescent="0.25">
      <c r="B103" s="364"/>
      <c r="C103" s="364"/>
      <c r="D103" s="364"/>
      <c r="E103" s="364"/>
      <c r="F103" s="364"/>
      <c r="G103" s="364"/>
      <c r="H103" s="364"/>
      <c r="I103" s="364"/>
      <c r="J103" s="364"/>
      <c r="K103" s="364"/>
      <c r="L103" s="364"/>
      <c r="M103" s="364"/>
      <c r="N103" s="364"/>
      <c r="O103" s="364"/>
      <c r="P103" s="364"/>
      <c r="Q103" s="364"/>
      <c r="R103" s="364"/>
      <c r="S103" s="364"/>
      <c r="T103" s="364"/>
      <c r="U103" s="66"/>
      <c r="V103" s="66"/>
      <c r="W103" s="66"/>
      <c r="X103" s="66"/>
      <c r="Y103" s="66"/>
    </row>
    <row r="104" spans="1:25" ht="17.25" customHeight="1" x14ac:dyDescent="0.25">
      <c r="B104" s="390" t="str">
        <f>IF($X$16=1,
"Parameter atau hasil tambahan yang diminta secara khusus oleh pelanggan dapat dilihat pada Laporan Hasil Uji (LHU) terkait. / Additional client-specific parameters or results shall refer to the corresponding Test Report.",
"")</f>
        <v>Parameter atau hasil tambahan yang diminta secara khusus oleh pelanggan dapat dilihat pada Laporan Hasil Uji (LHU) terkait. / Additional client-specific parameters or results shall refer to the corresponding Test Report.</v>
      </c>
      <c r="C104" s="390"/>
      <c r="D104" s="390"/>
      <c r="E104" s="390"/>
      <c r="F104" s="390"/>
      <c r="G104" s="390"/>
      <c r="H104" s="390"/>
      <c r="I104" s="390"/>
      <c r="J104" s="390"/>
      <c r="K104" s="390"/>
      <c r="L104" s="390"/>
      <c r="M104" s="390"/>
      <c r="N104" s="390"/>
      <c r="O104" s="390"/>
      <c r="P104" s="390"/>
      <c r="Q104" s="390"/>
      <c r="R104" s="390"/>
      <c r="S104" s="390"/>
      <c r="T104" s="137"/>
      <c r="U104" s="66"/>
      <c r="V104" s="66"/>
      <c r="W104" s="66"/>
      <c r="X104" s="66"/>
      <c r="Y104" s="66"/>
    </row>
    <row r="105" spans="1:25" ht="12.75" customHeight="1" x14ac:dyDescent="0.25">
      <c r="G105" s="66"/>
      <c r="H105" s="66"/>
      <c r="I105" s="66"/>
      <c r="J105" s="66"/>
      <c r="K105" s="66"/>
      <c r="L105" s="66"/>
      <c r="M105" s="66"/>
      <c r="N105" s="66"/>
      <c r="O105" s="66"/>
      <c r="P105" s="66"/>
      <c r="Q105" s="66"/>
      <c r="R105" s="66"/>
      <c r="S105" s="145" t="s">
        <v>293</v>
      </c>
      <c r="T105" s="66"/>
      <c r="U105" s="66"/>
      <c r="V105" s="66"/>
      <c r="W105" s="66"/>
      <c r="X105" s="66"/>
      <c r="Y105" s="66"/>
    </row>
    <row r="106" spans="1:25" ht="26.1" customHeight="1" x14ac:dyDescent="0.25">
      <c r="B106" s="142"/>
      <c r="D106" s="66"/>
      <c r="E106" s="66"/>
      <c r="F106" s="66"/>
      <c r="G106" s="66"/>
      <c r="H106" s="66"/>
      <c r="J106" s="135"/>
      <c r="K106" s="135"/>
      <c r="L106" s="135"/>
      <c r="M106" s="135"/>
      <c r="N106" s="135"/>
      <c r="O106" s="135"/>
      <c r="P106" s="135"/>
      <c r="Q106" s="135"/>
    </row>
    <row r="107" spans="1:25" ht="26.1" customHeight="1" x14ac:dyDescent="0.25">
      <c r="A107" s="388" t="s">
        <v>238</v>
      </c>
      <c r="B107" s="388"/>
      <c r="C107" s="354" t="s">
        <v>236</v>
      </c>
      <c r="D107" s="354"/>
      <c r="E107" s="354"/>
      <c r="F107" s="354"/>
      <c r="G107" s="354"/>
      <c r="H107" s="354"/>
      <c r="I107" s="354"/>
      <c r="J107" s="389" t="s">
        <v>237</v>
      </c>
      <c r="K107" s="389"/>
      <c r="L107" s="389"/>
      <c r="M107" s="389"/>
      <c r="N107" s="389"/>
      <c r="O107" s="389"/>
      <c r="P107" s="389"/>
      <c r="Q107" s="389"/>
      <c r="R107" s="389"/>
      <c r="S107" s="66"/>
    </row>
    <row r="108" spans="1:25" ht="26.25" customHeight="1" x14ac:dyDescent="0.25">
      <c r="A108" s="388"/>
      <c r="B108" s="388"/>
      <c r="C108" s="354"/>
      <c r="D108" s="354"/>
      <c r="E108" s="354"/>
      <c r="F108" s="354"/>
      <c r="G108" s="354"/>
      <c r="H108" s="354"/>
      <c r="I108" s="354"/>
      <c r="J108" s="389"/>
      <c r="K108" s="389"/>
      <c r="L108" s="389"/>
      <c r="M108" s="389"/>
      <c r="N108" s="389"/>
      <c r="O108" s="389"/>
      <c r="P108" s="389"/>
      <c r="Q108" s="389"/>
      <c r="R108" s="389"/>
      <c r="S108" s="66"/>
    </row>
    <row r="109" spans="1:25" ht="18" customHeight="1" x14ac:dyDescent="0.25">
      <c r="A109" s="388"/>
      <c r="B109" s="388"/>
      <c r="C109" s="354"/>
      <c r="D109" s="354"/>
      <c r="E109" s="354"/>
      <c r="F109" s="354"/>
      <c r="G109" s="354"/>
      <c r="H109" s="354"/>
      <c r="I109" s="354"/>
      <c r="J109" s="389"/>
      <c r="K109" s="389"/>
      <c r="L109" s="389"/>
      <c r="M109" s="389"/>
      <c r="N109" s="389"/>
      <c r="O109" s="389"/>
      <c r="P109" s="389"/>
      <c r="Q109" s="389"/>
      <c r="R109" s="389"/>
      <c r="S109" s="66"/>
      <c r="T109" s="126"/>
    </row>
    <row r="110" spans="1:25" ht="27" customHeight="1" x14ac:dyDescent="0.25">
      <c r="A110" s="142"/>
      <c r="B110" s="142"/>
      <c r="C110" s="66"/>
      <c r="D110" s="66"/>
      <c r="E110" s="66"/>
      <c r="F110" s="66"/>
      <c r="G110" s="66"/>
      <c r="H110" s="66"/>
      <c r="I110" s="135"/>
      <c r="J110" s="135"/>
      <c r="K110" s="135"/>
      <c r="L110" s="135"/>
      <c r="M110" s="135"/>
      <c r="N110" s="135"/>
      <c r="O110" s="135"/>
      <c r="P110" s="135"/>
      <c r="Q110" s="135"/>
      <c r="R110" s="126"/>
      <c r="T110" s="126"/>
    </row>
    <row r="111" spans="1:25" ht="18" customHeight="1" x14ac:dyDescent="0.25">
      <c r="A111" s="134"/>
      <c r="B111" s="134"/>
      <c r="C111" s="66"/>
      <c r="D111" s="66"/>
      <c r="E111" s="66"/>
      <c r="F111" s="66"/>
      <c r="G111" s="66"/>
      <c r="H111" s="66"/>
      <c r="I111" s="135"/>
      <c r="J111" s="135"/>
      <c r="K111" s="135"/>
      <c r="L111" s="135"/>
      <c r="M111" s="135"/>
      <c r="N111" s="135"/>
      <c r="O111" s="135"/>
      <c r="P111" s="135"/>
      <c r="Q111" s="135"/>
      <c r="R111" s="126"/>
      <c r="T111" s="126"/>
    </row>
    <row r="112" spans="1:25" ht="26.25" customHeight="1" x14ac:dyDescent="0.25">
      <c r="A112" s="124"/>
      <c r="B112" s="124"/>
      <c r="C112" s="66"/>
      <c r="D112" s="66"/>
      <c r="E112" s="66"/>
      <c r="F112" s="66"/>
      <c r="G112" s="66"/>
      <c r="H112" s="66"/>
      <c r="I112" s="66"/>
      <c r="J112" s="66"/>
      <c r="K112" s="66"/>
      <c r="L112" s="126"/>
      <c r="M112" s="126"/>
      <c r="N112" s="126"/>
      <c r="O112" s="126"/>
      <c r="P112" s="126"/>
      <c r="Q112" s="126"/>
      <c r="R112" s="126"/>
      <c r="S112" s="126"/>
      <c r="T112" s="126"/>
    </row>
    <row r="113" spans="2:13" ht="18" customHeight="1" x14ac:dyDescent="0.25">
      <c r="B113" s="2"/>
      <c r="E113" s="2"/>
      <c r="F113" s="2"/>
      <c r="G113" s="2"/>
      <c r="H113" s="2"/>
      <c r="I113" s="2"/>
      <c r="J113" s="2"/>
      <c r="K113" s="2"/>
      <c r="L113" s="2"/>
      <c r="M113" s="2"/>
    </row>
    <row r="114" spans="2:13" ht="18" customHeight="1" x14ac:dyDescent="0.25">
      <c r="B114" s="2"/>
      <c r="E114" s="2"/>
      <c r="F114" s="2"/>
      <c r="G114" s="2"/>
      <c r="H114" s="2"/>
      <c r="I114" s="2"/>
      <c r="J114" s="2"/>
      <c r="K114" s="2"/>
      <c r="L114" s="2"/>
      <c r="M114" s="2"/>
    </row>
    <row r="115" spans="2:13" ht="18" customHeight="1" x14ac:dyDescent="0.25">
      <c r="B115" s="2"/>
      <c r="E115" s="2"/>
      <c r="F115" s="2"/>
      <c r="G115" s="2"/>
      <c r="H115" s="2"/>
      <c r="I115" s="2"/>
      <c r="J115" s="2"/>
      <c r="K115" s="2"/>
      <c r="L115" s="2"/>
      <c r="M115" s="2"/>
    </row>
    <row r="116" spans="2:13" ht="18" customHeight="1" x14ac:dyDescent="0.25">
      <c r="B116" s="2"/>
      <c r="E116" s="2"/>
      <c r="F116" s="2"/>
      <c r="G116" s="2"/>
      <c r="H116" s="2"/>
      <c r="I116" s="2"/>
      <c r="J116" s="2"/>
      <c r="K116" s="2"/>
      <c r="L116" s="2"/>
      <c r="M116" s="2"/>
    </row>
    <row r="117" spans="2:13" ht="18" customHeight="1" x14ac:dyDescent="0.25">
      <c r="B117" s="2"/>
      <c r="E117" s="2"/>
      <c r="F117" s="2"/>
      <c r="G117" s="2"/>
      <c r="H117" s="2"/>
      <c r="I117" s="2"/>
      <c r="J117" s="2"/>
      <c r="K117" s="2"/>
      <c r="L117" s="2"/>
      <c r="M117" s="2"/>
    </row>
    <row r="118" spans="2:13" ht="18" customHeight="1" x14ac:dyDescent="0.25">
      <c r="B118" s="2"/>
      <c r="E118" s="2"/>
      <c r="F118" s="2"/>
      <c r="G118" s="2"/>
      <c r="H118" s="2"/>
      <c r="I118" s="2"/>
      <c r="J118" s="2"/>
      <c r="K118" s="2"/>
      <c r="L118" s="2"/>
      <c r="M118" s="2"/>
    </row>
    <row r="119" spans="2:13" ht="18" customHeight="1" x14ac:dyDescent="0.25">
      <c r="B119" s="2"/>
      <c r="E119" s="2"/>
      <c r="F119" s="2"/>
      <c r="G119" s="2"/>
      <c r="H119" s="2"/>
      <c r="I119" s="2"/>
      <c r="J119" s="2"/>
      <c r="K119" s="2"/>
      <c r="L119" s="2"/>
      <c r="M119" s="2"/>
    </row>
    <row r="120" spans="2:13" ht="18" customHeight="1" x14ac:dyDescent="0.25">
      <c r="B120" s="2"/>
      <c r="E120" s="2"/>
      <c r="F120" s="2"/>
      <c r="G120" s="2"/>
      <c r="H120" s="2"/>
      <c r="I120" s="2"/>
      <c r="J120" s="2"/>
      <c r="K120" s="2"/>
      <c r="L120" s="2"/>
      <c r="M120" s="2"/>
    </row>
    <row r="121" spans="2:13" ht="18" customHeight="1" x14ac:dyDescent="0.25">
      <c r="B121" s="2"/>
      <c r="E121" s="2"/>
      <c r="F121" s="2"/>
      <c r="G121" s="2"/>
      <c r="H121" s="2"/>
      <c r="I121" s="2"/>
      <c r="J121" s="2"/>
      <c r="K121" s="2"/>
      <c r="L121" s="2"/>
      <c r="M121" s="2"/>
    </row>
    <row r="122" spans="2:13" ht="18" customHeight="1" x14ac:dyDescent="0.25">
      <c r="B122" s="2"/>
      <c r="E122" s="2"/>
      <c r="F122" s="2"/>
      <c r="G122" s="2"/>
      <c r="H122" s="2"/>
      <c r="I122" s="2"/>
      <c r="J122" s="2"/>
      <c r="K122" s="2"/>
      <c r="L122" s="2"/>
      <c r="M122" s="2"/>
    </row>
    <row r="123" spans="2:13" ht="18" customHeight="1" x14ac:dyDescent="0.25">
      <c r="B123" s="2"/>
      <c r="E123" s="2"/>
      <c r="F123" s="2"/>
      <c r="G123" s="2"/>
      <c r="H123" s="2"/>
      <c r="I123" s="2"/>
      <c r="J123" s="2"/>
      <c r="K123" s="2"/>
      <c r="L123" s="2"/>
      <c r="M123" s="2"/>
    </row>
    <row r="124" spans="2:13" ht="18" customHeight="1" x14ac:dyDescent="0.25">
      <c r="B124" s="2"/>
      <c r="E124" s="2"/>
      <c r="F124" s="2"/>
      <c r="G124" s="2"/>
      <c r="H124" s="2"/>
      <c r="I124" s="2"/>
      <c r="J124" s="2"/>
      <c r="K124" s="2"/>
      <c r="L124" s="2"/>
      <c r="M124" s="2"/>
    </row>
    <row r="125" spans="2:13" ht="18" customHeight="1" x14ac:dyDescent="0.25">
      <c r="B125" s="2"/>
      <c r="E125" s="2"/>
      <c r="F125" s="2"/>
      <c r="G125" s="2"/>
      <c r="H125" s="2"/>
      <c r="I125" s="2"/>
      <c r="J125" s="2"/>
      <c r="K125" s="2"/>
      <c r="L125" s="2"/>
      <c r="M125" s="2"/>
    </row>
    <row r="126" spans="2:13" ht="18" customHeight="1" x14ac:dyDescent="0.25">
      <c r="B126" s="2"/>
      <c r="E126" s="2"/>
      <c r="F126" s="2"/>
      <c r="G126" s="2"/>
      <c r="H126" s="2"/>
      <c r="I126" s="2"/>
      <c r="J126" s="2"/>
      <c r="K126" s="2"/>
      <c r="L126" s="2"/>
      <c r="M126" s="2"/>
    </row>
    <row r="127" spans="2:13" ht="18" customHeight="1" x14ac:dyDescent="0.25">
      <c r="B127" s="2"/>
      <c r="E127" s="2"/>
      <c r="F127" s="2"/>
      <c r="G127" s="2"/>
      <c r="H127" s="2"/>
      <c r="I127" s="2"/>
      <c r="J127" s="2"/>
      <c r="K127" s="2"/>
      <c r="L127" s="2"/>
      <c r="M127" s="2"/>
    </row>
    <row r="128" spans="2:13" ht="18" customHeight="1" x14ac:dyDescent="0.25">
      <c r="B128" s="2"/>
      <c r="E128" s="2"/>
      <c r="F128" s="2"/>
      <c r="G128" s="2"/>
      <c r="H128" s="2"/>
      <c r="I128" s="2"/>
      <c r="J128" s="2"/>
      <c r="K128" s="2"/>
      <c r="L128" s="2"/>
      <c r="M128" s="2"/>
    </row>
    <row r="129" spans="2:13" ht="18" customHeight="1" x14ac:dyDescent="0.25">
      <c r="B129" s="2"/>
      <c r="E129" s="2"/>
      <c r="F129" s="2"/>
      <c r="G129" s="2"/>
      <c r="H129" s="2"/>
      <c r="I129" s="2"/>
      <c r="J129" s="2"/>
      <c r="K129" s="2"/>
      <c r="L129" s="2"/>
      <c r="M129" s="2"/>
    </row>
    <row r="130" spans="2:13" ht="18" customHeight="1" x14ac:dyDescent="0.25">
      <c r="B130" s="2"/>
      <c r="E130" s="2"/>
      <c r="F130" s="2"/>
      <c r="G130" s="2"/>
      <c r="H130" s="2"/>
      <c r="I130" s="2"/>
      <c r="J130" s="2"/>
      <c r="K130" s="2"/>
      <c r="L130" s="2"/>
      <c r="M130" s="2"/>
    </row>
    <row r="131" spans="2:13" ht="18" customHeight="1" x14ac:dyDescent="0.25">
      <c r="B131" s="2"/>
      <c r="E131" s="2"/>
      <c r="F131" s="2"/>
      <c r="G131" s="2"/>
      <c r="H131" s="2"/>
      <c r="I131" s="2"/>
      <c r="J131" s="2"/>
      <c r="K131" s="2"/>
      <c r="L131" s="2"/>
      <c r="M131" s="2"/>
    </row>
    <row r="132" spans="2:13" ht="18" customHeight="1" x14ac:dyDescent="0.25">
      <c r="B132" s="2"/>
      <c r="E132" s="2"/>
      <c r="F132" s="2"/>
      <c r="G132" s="2"/>
      <c r="H132" s="2"/>
      <c r="I132" s="2"/>
      <c r="J132" s="2"/>
      <c r="K132" s="2"/>
      <c r="L132" s="2"/>
      <c r="M132" s="2"/>
    </row>
    <row r="133" spans="2:13" ht="18" customHeight="1" x14ac:dyDescent="0.25">
      <c r="B133" s="2"/>
      <c r="E133" s="2"/>
      <c r="F133" s="2"/>
      <c r="G133" s="2"/>
      <c r="H133" s="2"/>
      <c r="I133" s="2"/>
      <c r="J133" s="2"/>
      <c r="K133" s="2"/>
      <c r="L133" s="2"/>
      <c r="M133" s="2"/>
    </row>
    <row r="134" spans="2:13" ht="18" customHeight="1" x14ac:dyDescent="0.25">
      <c r="B134" s="2"/>
      <c r="E134" s="2"/>
      <c r="F134" s="2"/>
      <c r="G134" s="2"/>
      <c r="H134" s="2"/>
      <c r="I134" s="2"/>
      <c r="J134" s="2"/>
      <c r="K134" s="2"/>
      <c r="L134" s="2"/>
      <c r="M134" s="2"/>
    </row>
    <row r="135" spans="2:13" ht="18" customHeight="1" x14ac:dyDescent="0.25">
      <c r="B135" s="2"/>
      <c r="E135" s="2"/>
      <c r="F135" s="2"/>
      <c r="G135" s="2"/>
      <c r="H135" s="2"/>
      <c r="I135" s="2"/>
      <c r="J135" s="2"/>
      <c r="K135" s="2"/>
      <c r="L135" s="2"/>
      <c r="M135" s="2"/>
    </row>
    <row r="136" spans="2:13" ht="18" customHeight="1" x14ac:dyDescent="0.25">
      <c r="B136" s="2"/>
      <c r="E136" s="2"/>
      <c r="F136" s="2"/>
      <c r="G136" s="2"/>
      <c r="H136" s="2"/>
      <c r="I136" s="2"/>
      <c r="J136" s="2"/>
      <c r="K136" s="2"/>
      <c r="L136" s="2"/>
      <c r="M136" s="2"/>
    </row>
    <row r="137" spans="2:13" ht="18" customHeight="1" x14ac:dyDescent="0.25">
      <c r="B137" s="2"/>
      <c r="E137" s="2"/>
      <c r="F137" s="2"/>
      <c r="G137" s="2"/>
      <c r="H137" s="2"/>
      <c r="I137" s="2"/>
      <c r="J137" s="2"/>
      <c r="K137" s="2"/>
      <c r="L137" s="2"/>
      <c r="M137" s="2"/>
    </row>
    <row r="138" spans="2:13" ht="18" customHeight="1" x14ac:dyDescent="0.25">
      <c r="B138" s="2"/>
      <c r="E138" s="2"/>
      <c r="F138" s="2"/>
      <c r="G138" s="2"/>
      <c r="H138" s="2"/>
      <c r="I138" s="2"/>
      <c r="J138" s="2"/>
      <c r="K138" s="2"/>
      <c r="L138" s="2"/>
      <c r="M138" s="2"/>
    </row>
    <row r="139" spans="2:13" ht="18" customHeight="1" x14ac:dyDescent="0.25">
      <c r="B139" s="2"/>
      <c r="E139" s="2"/>
      <c r="F139" s="2"/>
      <c r="G139" s="2"/>
      <c r="H139" s="2"/>
      <c r="I139" s="2"/>
      <c r="J139" s="2"/>
      <c r="K139" s="2"/>
      <c r="L139" s="2"/>
      <c r="M139" s="2"/>
    </row>
    <row r="140" spans="2:13" ht="18" customHeight="1" x14ac:dyDescent="0.25">
      <c r="B140" s="2"/>
      <c r="E140" s="2"/>
      <c r="F140" s="2"/>
      <c r="G140" s="2"/>
      <c r="H140" s="2"/>
      <c r="I140" s="2"/>
      <c r="J140" s="2"/>
      <c r="K140" s="2"/>
      <c r="L140" s="2"/>
      <c r="M140" s="2"/>
    </row>
    <row r="141" spans="2:13" ht="18" customHeight="1" x14ac:dyDescent="0.25">
      <c r="B141" s="2"/>
      <c r="E141" s="2"/>
      <c r="F141" s="2"/>
      <c r="G141" s="2"/>
      <c r="H141" s="2"/>
      <c r="I141" s="2"/>
      <c r="J141" s="2"/>
      <c r="K141" s="2"/>
      <c r="L141" s="2"/>
      <c r="M141" s="2"/>
    </row>
    <row r="142" spans="2:13" ht="18" customHeight="1" x14ac:dyDescent="0.25">
      <c r="B142" s="2"/>
      <c r="E142" s="2"/>
      <c r="F142" s="2"/>
      <c r="G142" s="2"/>
      <c r="H142" s="2"/>
      <c r="I142" s="2"/>
      <c r="J142" s="2"/>
      <c r="K142" s="2"/>
      <c r="L142" s="2"/>
      <c r="M142" s="2"/>
    </row>
    <row r="143" spans="2:13" ht="18" customHeight="1" x14ac:dyDescent="0.25">
      <c r="B143" s="2"/>
      <c r="E143" s="2"/>
      <c r="F143" s="2"/>
      <c r="G143" s="2"/>
      <c r="H143" s="2"/>
      <c r="I143" s="2"/>
      <c r="J143" s="2"/>
      <c r="K143" s="2"/>
      <c r="L143" s="2"/>
      <c r="M143" s="2"/>
    </row>
    <row r="144" spans="2:13" ht="18" customHeight="1" x14ac:dyDescent="0.25">
      <c r="B144" s="2"/>
      <c r="E144" s="2"/>
      <c r="F144" s="2"/>
      <c r="G144" s="2"/>
      <c r="H144" s="2"/>
      <c r="I144" s="2"/>
      <c r="J144" s="2"/>
      <c r="K144" s="2"/>
      <c r="L144" s="2"/>
      <c r="M144" s="2"/>
    </row>
    <row r="145" spans="2:13" ht="18" customHeight="1" x14ac:dyDescent="0.25">
      <c r="B145" s="2"/>
      <c r="E145" s="2"/>
      <c r="F145" s="2"/>
      <c r="G145" s="2"/>
      <c r="H145" s="2"/>
      <c r="I145" s="2"/>
      <c r="J145" s="2"/>
      <c r="K145" s="2"/>
      <c r="L145" s="2"/>
      <c r="M145" s="2"/>
    </row>
    <row r="146" spans="2:13" ht="18" customHeight="1" x14ac:dyDescent="0.25">
      <c r="B146" s="2"/>
      <c r="E146" s="2"/>
      <c r="F146" s="2"/>
      <c r="G146" s="2"/>
      <c r="H146" s="2"/>
      <c r="I146" s="2"/>
      <c r="J146" s="2"/>
      <c r="K146" s="2"/>
      <c r="L146" s="2"/>
      <c r="M146" s="2"/>
    </row>
    <row r="147" spans="2:13" ht="18" customHeight="1" x14ac:dyDescent="0.25">
      <c r="B147" s="2"/>
      <c r="E147" s="2"/>
      <c r="F147" s="2"/>
      <c r="G147" s="2"/>
      <c r="H147" s="2"/>
      <c r="I147" s="2"/>
      <c r="J147" s="2"/>
      <c r="K147" s="2"/>
      <c r="L147" s="2"/>
      <c r="M147" s="2"/>
    </row>
    <row r="148" spans="2:13" ht="18" customHeight="1" x14ac:dyDescent="0.25">
      <c r="B148" s="2"/>
      <c r="E148" s="2"/>
      <c r="F148" s="2"/>
      <c r="G148" s="2"/>
      <c r="H148" s="2"/>
      <c r="I148" s="2"/>
      <c r="J148" s="2"/>
      <c r="K148" s="2"/>
      <c r="L148" s="2"/>
      <c r="M148" s="2"/>
    </row>
    <row r="149" spans="2:13" ht="18" customHeight="1" x14ac:dyDescent="0.25">
      <c r="B149" s="2"/>
      <c r="E149" s="2"/>
      <c r="F149" s="2"/>
      <c r="G149" s="2"/>
      <c r="H149" s="2"/>
      <c r="I149" s="2"/>
      <c r="J149" s="2"/>
      <c r="K149" s="2"/>
      <c r="L149" s="2"/>
      <c r="M149" s="2"/>
    </row>
    <row r="150" spans="2:13" ht="18" customHeight="1" x14ac:dyDescent="0.25">
      <c r="B150" s="2"/>
      <c r="E150" s="2"/>
      <c r="F150" s="2"/>
      <c r="G150" s="2"/>
      <c r="H150" s="2"/>
      <c r="I150" s="2"/>
      <c r="J150" s="2"/>
      <c r="K150" s="2"/>
      <c r="L150" s="2"/>
      <c r="M150" s="2"/>
    </row>
    <row r="151" spans="2:13" ht="18" customHeight="1" x14ac:dyDescent="0.25">
      <c r="B151" s="2"/>
      <c r="E151" s="2"/>
      <c r="F151" s="2"/>
      <c r="G151" s="2"/>
      <c r="H151" s="2"/>
      <c r="I151" s="2"/>
      <c r="J151" s="2"/>
      <c r="K151" s="2"/>
      <c r="L151" s="2"/>
      <c r="M151" s="2"/>
    </row>
    <row r="152" spans="2:13" ht="18" customHeight="1" x14ac:dyDescent="0.25">
      <c r="B152" s="2"/>
      <c r="E152" s="2"/>
      <c r="F152" s="2"/>
      <c r="G152" s="2"/>
      <c r="H152" s="2"/>
      <c r="I152" s="2"/>
      <c r="J152" s="2"/>
      <c r="K152" s="2"/>
      <c r="L152" s="2"/>
      <c r="M152" s="2"/>
    </row>
    <row r="153" spans="2:13" ht="18" customHeight="1" x14ac:dyDescent="0.25">
      <c r="B153" s="2"/>
      <c r="E153" s="2"/>
      <c r="F153" s="2"/>
      <c r="G153" s="2"/>
      <c r="H153" s="2"/>
      <c r="I153" s="2"/>
      <c r="J153" s="2"/>
      <c r="K153" s="2"/>
      <c r="L153" s="2"/>
      <c r="M153" s="2"/>
    </row>
    <row r="154" spans="2:13" ht="18" customHeight="1" x14ac:dyDescent="0.25">
      <c r="B154" s="2"/>
      <c r="E154" s="2"/>
      <c r="F154" s="2"/>
      <c r="G154" s="2"/>
      <c r="H154" s="2"/>
      <c r="I154" s="2"/>
      <c r="J154" s="2"/>
      <c r="K154" s="2"/>
      <c r="L154" s="2"/>
      <c r="M154" s="2"/>
    </row>
    <row r="155" spans="2:13" ht="18" customHeight="1" x14ac:dyDescent="0.25">
      <c r="B155" s="2"/>
      <c r="E155" s="2"/>
      <c r="F155" s="2"/>
      <c r="G155" s="2"/>
      <c r="H155" s="2"/>
      <c r="I155" s="2"/>
      <c r="J155" s="2"/>
      <c r="K155" s="2"/>
      <c r="L155" s="2"/>
      <c r="M155" s="2"/>
    </row>
    <row r="156" spans="2:13" ht="18" customHeight="1" x14ac:dyDescent="0.25">
      <c r="B156" s="2"/>
      <c r="E156" s="2"/>
      <c r="F156" s="2"/>
      <c r="G156" s="2"/>
      <c r="H156" s="2"/>
      <c r="I156" s="2"/>
      <c r="J156" s="2"/>
      <c r="K156" s="2"/>
      <c r="L156" s="2"/>
      <c r="M156" s="2"/>
    </row>
    <row r="157" spans="2:13" ht="18" customHeight="1" x14ac:dyDescent="0.25">
      <c r="B157" s="2"/>
      <c r="E157" s="2"/>
      <c r="F157" s="2"/>
      <c r="G157" s="2"/>
      <c r="H157" s="2"/>
      <c r="I157" s="2"/>
      <c r="J157" s="2"/>
      <c r="K157" s="2"/>
      <c r="L157" s="2"/>
      <c r="M157" s="2"/>
    </row>
    <row r="158" spans="2:13" ht="18" customHeight="1" x14ac:dyDescent="0.25">
      <c r="B158" s="2"/>
      <c r="E158" s="2"/>
      <c r="F158" s="2"/>
      <c r="G158" s="2"/>
      <c r="H158" s="2"/>
      <c r="I158" s="2"/>
      <c r="J158" s="2"/>
      <c r="K158" s="2"/>
      <c r="L158" s="2"/>
      <c r="M158" s="2"/>
    </row>
    <row r="159" spans="2:13" ht="18" customHeight="1" x14ac:dyDescent="0.25">
      <c r="B159" s="2"/>
      <c r="E159" s="2"/>
      <c r="F159" s="2"/>
      <c r="G159" s="2"/>
      <c r="H159" s="2"/>
      <c r="I159" s="2"/>
      <c r="J159" s="2"/>
      <c r="K159" s="2"/>
      <c r="L159" s="2"/>
      <c r="M159" s="2"/>
    </row>
    <row r="160" spans="2:13" ht="18" customHeight="1" x14ac:dyDescent="0.25">
      <c r="B160" s="2"/>
      <c r="E160" s="2"/>
      <c r="F160" s="2"/>
      <c r="G160" s="2"/>
      <c r="H160" s="2"/>
      <c r="I160" s="2"/>
      <c r="J160" s="2"/>
      <c r="K160" s="2"/>
      <c r="L160" s="2"/>
      <c r="M160" s="2"/>
    </row>
    <row r="161" spans="2:13" ht="18" customHeight="1" x14ac:dyDescent="0.25">
      <c r="B161" s="2"/>
      <c r="E161" s="2"/>
      <c r="F161" s="2"/>
      <c r="G161" s="2"/>
      <c r="H161" s="2"/>
      <c r="I161" s="2"/>
      <c r="J161" s="2"/>
      <c r="K161" s="2"/>
      <c r="L161" s="2"/>
      <c r="M161" s="2"/>
    </row>
    <row r="162" spans="2:13" ht="18" customHeight="1" x14ac:dyDescent="0.25">
      <c r="B162" s="2"/>
      <c r="E162" s="2"/>
      <c r="F162" s="2"/>
      <c r="G162" s="2"/>
      <c r="H162" s="2"/>
      <c r="I162" s="2"/>
      <c r="J162" s="2"/>
      <c r="K162" s="2"/>
      <c r="L162" s="2"/>
      <c r="M162" s="2"/>
    </row>
    <row r="163" spans="2:13" ht="18" customHeight="1" x14ac:dyDescent="0.25">
      <c r="B163" s="2"/>
      <c r="E163" s="2"/>
      <c r="F163" s="2"/>
      <c r="G163" s="2"/>
      <c r="H163" s="2"/>
      <c r="I163" s="2"/>
      <c r="J163" s="2"/>
      <c r="K163" s="2"/>
      <c r="L163" s="2"/>
      <c r="M163" s="2"/>
    </row>
    <row r="164" spans="2:13" ht="18" customHeight="1" x14ac:dyDescent="0.25">
      <c r="B164" s="2"/>
      <c r="E164" s="2"/>
      <c r="F164" s="2"/>
      <c r="G164" s="2"/>
      <c r="H164" s="2"/>
      <c r="I164" s="2"/>
      <c r="J164" s="2"/>
      <c r="K164" s="2"/>
      <c r="L164" s="2"/>
      <c r="M164" s="2"/>
    </row>
    <row r="165" spans="2:13" ht="18" customHeight="1" x14ac:dyDescent="0.25">
      <c r="B165" s="2"/>
      <c r="E165" s="2"/>
      <c r="F165" s="2"/>
      <c r="G165" s="2"/>
      <c r="H165" s="2"/>
      <c r="I165" s="2"/>
      <c r="J165" s="2"/>
      <c r="K165" s="2"/>
      <c r="L165" s="2"/>
      <c r="M165" s="2"/>
    </row>
    <row r="166" spans="2:13" ht="18" customHeight="1" x14ac:dyDescent="0.25">
      <c r="B166" s="2"/>
      <c r="E166" s="2"/>
      <c r="F166" s="2"/>
      <c r="G166" s="2"/>
      <c r="H166" s="2"/>
      <c r="I166" s="2"/>
      <c r="J166" s="2"/>
      <c r="K166" s="2"/>
      <c r="L166" s="2"/>
      <c r="M166" s="2"/>
    </row>
    <row r="167" spans="2:13" ht="18" customHeight="1" x14ac:dyDescent="0.25">
      <c r="B167" s="2"/>
      <c r="E167" s="2"/>
      <c r="F167" s="2"/>
      <c r="G167" s="2"/>
      <c r="H167" s="2"/>
      <c r="I167" s="2"/>
      <c r="J167" s="2"/>
      <c r="K167" s="2"/>
      <c r="L167" s="2"/>
      <c r="M167" s="2"/>
    </row>
    <row r="168" spans="2:13" ht="18" customHeight="1" x14ac:dyDescent="0.25">
      <c r="B168" s="2"/>
      <c r="E168" s="2"/>
      <c r="F168" s="2"/>
      <c r="G168" s="2"/>
      <c r="H168" s="2"/>
      <c r="I168" s="2"/>
      <c r="J168" s="2"/>
      <c r="K168" s="2"/>
      <c r="L168" s="2"/>
      <c r="M168" s="2"/>
    </row>
    <row r="169" spans="2:13" ht="18" customHeight="1" x14ac:dyDescent="0.25">
      <c r="B169" s="2"/>
      <c r="E169" s="2"/>
      <c r="F169" s="2"/>
      <c r="G169" s="2"/>
      <c r="H169" s="2"/>
      <c r="I169" s="2"/>
      <c r="J169" s="2"/>
      <c r="K169" s="2"/>
      <c r="L169" s="2"/>
      <c r="M169" s="2"/>
    </row>
    <row r="170" spans="2:13" ht="18" customHeight="1" x14ac:dyDescent="0.25">
      <c r="B170" s="2"/>
      <c r="E170" s="2"/>
      <c r="F170" s="2"/>
      <c r="G170" s="2"/>
      <c r="H170" s="2"/>
      <c r="I170" s="2"/>
      <c r="J170" s="2"/>
      <c r="K170" s="2"/>
      <c r="L170" s="2"/>
      <c r="M170" s="2"/>
    </row>
    <row r="171" spans="2:13" ht="18" customHeight="1" x14ac:dyDescent="0.25">
      <c r="B171" s="2"/>
      <c r="E171" s="2"/>
      <c r="F171" s="2"/>
      <c r="G171" s="2"/>
      <c r="H171" s="2"/>
      <c r="I171" s="2"/>
      <c r="J171" s="2"/>
      <c r="K171" s="2"/>
      <c r="L171" s="2"/>
      <c r="M171" s="2"/>
    </row>
    <row r="172" spans="2:13" ht="18" customHeight="1" x14ac:dyDescent="0.25">
      <c r="B172" s="2"/>
      <c r="E172" s="2"/>
      <c r="F172" s="2"/>
      <c r="G172" s="2"/>
      <c r="H172" s="2"/>
      <c r="I172" s="2"/>
      <c r="J172" s="2"/>
      <c r="K172" s="2"/>
      <c r="L172" s="2"/>
      <c r="M172" s="2"/>
    </row>
    <row r="173" spans="2:13" ht="18" customHeight="1" x14ac:dyDescent="0.25">
      <c r="B173" s="2"/>
      <c r="E173" s="2"/>
      <c r="F173" s="2"/>
      <c r="G173" s="2"/>
      <c r="H173" s="2"/>
      <c r="I173" s="2"/>
      <c r="J173" s="2"/>
      <c r="K173" s="2"/>
      <c r="L173" s="2"/>
      <c r="M173" s="2"/>
    </row>
    <row r="174" spans="2:13" ht="18" customHeight="1" x14ac:dyDescent="0.25">
      <c r="B174" s="2"/>
      <c r="E174" s="2"/>
      <c r="F174" s="2"/>
      <c r="G174" s="2"/>
      <c r="H174" s="2"/>
      <c r="I174" s="2"/>
      <c r="J174" s="2"/>
      <c r="K174" s="2"/>
      <c r="L174" s="2"/>
      <c r="M174" s="2"/>
    </row>
    <row r="175" spans="2:13" ht="18" customHeight="1" x14ac:dyDescent="0.25">
      <c r="B175" s="2"/>
      <c r="E175" s="2"/>
      <c r="F175" s="2"/>
      <c r="G175" s="2"/>
      <c r="H175" s="2"/>
      <c r="I175" s="2"/>
      <c r="J175" s="2"/>
      <c r="K175" s="2"/>
      <c r="L175" s="2"/>
      <c r="M175" s="2"/>
    </row>
    <row r="176" spans="2:13" ht="18" customHeight="1" x14ac:dyDescent="0.25">
      <c r="B176" s="2"/>
      <c r="E176" s="2"/>
      <c r="F176" s="2"/>
      <c r="G176" s="2"/>
      <c r="H176" s="2"/>
      <c r="I176" s="2"/>
      <c r="J176" s="2"/>
      <c r="K176" s="2"/>
      <c r="L176" s="2"/>
      <c r="M176" s="2"/>
    </row>
    <row r="177" spans="2:13" ht="18" customHeight="1" x14ac:dyDescent="0.25">
      <c r="B177" s="2"/>
      <c r="E177" s="2"/>
      <c r="F177" s="2"/>
      <c r="G177" s="2"/>
      <c r="H177" s="2"/>
      <c r="I177" s="2"/>
      <c r="J177" s="2"/>
      <c r="K177" s="2"/>
      <c r="L177" s="2"/>
      <c r="M177" s="2"/>
    </row>
    <row r="178" spans="2:13" ht="18" customHeight="1" x14ac:dyDescent="0.25">
      <c r="B178" s="2"/>
      <c r="E178" s="2"/>
      <c r="F178" s="2"/>
      <c r="G178" s="2"/>
      <c r="H178" s="2"/>
      <c r="I178" s="2"/>
      <c r="J178" s="2"/>
      <c r="K178" s="2"/>
      <c r="L178" s="2"/>
      <c r="M178" s="2"/>
    </row>
    <row r="179" spans="2:13" ht="18" customHeight="1" x14ac:dyDescent="0.25">
      <c r="B179" s="2"/>
      <c r="E179" s="2"/>
      <c r="F179" s="2"/>
      <c r="G179" s="2"/>
      <c r="H179" s="2"/>
      <c r="I179" s="2"/>
      <c r="J179" s="2"/>
      <c r="K179" s="2"/>
      <c r="L179" s="2"/>
      <c r="M179" s="2"/>
    </row>
    <row r="180" spans="2:13" ht="18" customHeight="1" x14ac:dyDescent="0.25">
      <c r="B180" s="2"/>
      <c r="E180" s="2"/>
      <c r="F180" s="2"/>
      <c r="G180" s="2"/>
      <c r="H180" s="2"/>
      <c r="I180" s="2"/>
      <c r="J180" s="2"/>
      <c r="K180" s="2"/>
      <c r="L180" s="2"/>
      <c r="M180" s="2"/>
    </row>
    <row r="181" spans="2:13" ht="18" customHeight="1" x14ac:dyDescent="0.25">
      <c r="B181" s="2"/>
      <c r="E181" s="2"/>
      <c r="F181" s="2"/>
      <c r="G181" s="2"/>
      <c r="H181" s="2"/>
      <c r="I181" s="2"/>
      <c r="J181" s="2"/>
      <c r="K181" s="2"/>
      <c r="L181" s="2"/>
      <c r="M181" s="2"/>
    </row>
    <row r="182" spans="2:13" ht="18" customHeight="1" x14ac:dyDescent="0.25">
      <c r="B182" s="2"/>
      <c r="E182" s="2"/>
      <c r="F182" s="2"/>
      <c r="G182" s="2"/>
      <c r="H182" s="2"/>
      <c r="I182" s="2"/>
      <c r="J182" s="2"/>
      <c r="K182" s="2"/>
      <c r="L182" s="2"/>
      <c r="M182" s="2"/>
    </row>
    <row r="183" spans="2:13" ht="18" customHeight="1" x14ac:dyDescent="0.25">
      <c r="B183" s="2"/>
      <c r="E183" s="2"/>
      <c r="F183" s="2"/>
      <c r="G183" s="2"/>
      <c r="H183" s="2"/>
      <c r="I183" s="2"/>
      <c r="J183" s="2"/>
      <c r="K183" s="2"/>
      <c r="L183" s="2"/>
      <c r="M183" s="2"/>
    </row>
    <row r="184" spans="2:13" ht="18" customHeight="1" x14ac:dyDescent="0.25">
      <c r="B184" s="2"/>
      <c r="E184" s="2"/>
      <c r="F184" s="2"/>
      <c r="G184" s="2"/>
      <c r="H184" s="2"/>
      <c r="I184" s="2"/>
      <c r="J184" s="2"/>
      <c r="K184" s="2"/>
      <c r="L184" s="2"/>
      <c r="M184" s="2"/>
    </row>
    <row r="185" spans="2:13" ht="18" customHeight="1" x14ac:dyDescent="0.25">
      <c r="B185" s="2"/>
      <c r="E185" s="2"/>
      <c r="F185" s="2"/>
      <c r="G185" s="2"/>
      <c r="H185" s="2"/>
      <c r="I185" s="2"/>
      <c r="J185" s="2"/>
      <c r="K185" s="2"/>
      <c r="L185" s="2"/>
      <c r="M185" s="2"/>
    </row>
    <row r="186" spans="2:13" ht="18" customHeight="1" x14ac:dyDescent="0.25">
      <c r="B186" s="2"/>
      <c r="E186" s="2"/>
      <c r="F186" s="2"/>
      <c r="G186" s="2"/>
      <c r="H186" s="2"/>
      <c r="I186" s="2"/>
      <c r="J186" s="2"/>
      <c r="K186" s="2"/>
      <c r="L186" s="2"/>
      <c r="M186" s="2"/>
    </row>
    <row r="187" spans="2:13" ht="18" customHeight="1" x14ac:dyDescent="0.25">
      <c r="B187" s="2"/>
      <c r="E187" s="2"/>
      <c r="F187" s="2"/>
      <c r="G187" s="2"/>
      <c r="H187" s="2"/>
      <c r="I187" s="2"/>
      <c r="J187" s="2"/>
      <c r="K187" s="2"/>
      <c r="L187" s="2"/>
      <c r="M187" s="2"/>
    </row>
    <row r="188" spans="2:13" ht="18" customHeight="1" x14ac:dyDescent="0.25">
      <c r="B188" s="2"/>
      <c r="E188" s="2"/>
      <c r="F188" s="2"/>
      <c r="G188" s="2"/>
      <c r="H188" s="2"/>
      <c r="I188" s="2"/>
      <c r="J188" s="2"/>
      <c r="K188" s="2"/>
      <c r="L188" s="2"/>
      <c r="M188" s="2"/>
    </row>
    <row r="189" spans="2:13" ht="18" customHeight="1" x14ac:dyDescent="0.25">
      <c r="B189" s="2"/>
      <c r="E189" s="2"/>
      <c r="F189" s="2"/>
      <c r="G189" s="2"/>
      <c r="H189" s="2"/>
      <c r="I189" s="2"/>
      <c r="J189" s="2"/>
      <c r="K189" s="2"/>
      <c r="L189" s="2"/>
      <c r="M189" s="2"/>
    </row>
    <row r="190" spans="2:13" ht="18" customHeight="1" x14ac:dyDescent="0.25">
      <c r="B190" s="2"/>
      <c r="E190" s="2"/>
      <c r="F190" s="2"/>
      <c r="G190" s="2"/>
      <c r="H190" s="2"/>
      <c r="I190" s="2"/>
      <c r="J190" s="2"/>
      <c r="K190" s="2"/>
      <c r="L190" s="2"/>
      <c r="M190" s="2"/>
    </row>
    <row r="191" spans="2:13" ht="18" customHeight="1" x14ac:dyDescent="0.25">
      <c r="B191" s="2"/>
      <c r="E191" s="2"/>
      <c r="F191" s="2"/>
      <c r="G191" s="2"/>
      <c r="H191" s="2"/>
      <c r="I191" s="2"/>
      <c r="J191" s="2"/>
      <c r="K191" s="2"/>
      <c r="L191" s="2"/>
      <c r="M191" s="2"/>
    </row>
    <row r="192" spans="2:13" ht="18" customHeight="1" x14ac:dyDescent="0.25">
      <c r="B192" s="2"/>
      <c r="E192" s="2"/>
      <c r="F192" s="2"/>
      <c r="G192" s="2"/>
      <c r="H192" s="2"/>
      <c r="I192" s="2"/>
      <c r="J192" s="2"/>
      <c r="K192" s="2"/>
      <c r="L192" s="2"/>
      <c r="M192" s="2"/>
    </row>
    <row r="193" spans="2:13" ht="18" customHeight="1" x14ac:dyDescent="0.25">
      <c r="B193" s="2"/>
      <c r="E193" s="2"/>
      <c r="F193" s="2"/>
      <c r="G193" s="2"/>
      <c r="H193" s="2"/>
      <c r="I193" s="2"/>
      <c r="J193" s="2"/>
      <c r="K193" s="2"/>
      <c r="L193" s="2"/>
      <c r="M193" s="2"/>
    </row>
    <row r="194" spans="2:13" ht="18" customHeight="1" x14ac:dyDescent="0.25">
      <c r="B194" s="2"/>
      <c r="E194" s="2"/>
      <c r="F194" s="2"/>
      <c r="G194" s="2"/>
      <c r="H194" s="2"/>
      <c r="I194" s="2"/>
      <c r="J194" s="2"/>
      <c r="K194" s="2"/>
      <c r="L194" s="2"/>
      <c r="M194" s="2"/>
    </row>
    <row r="195" spans="2:13" ht="18" customHeight="1" x14ac:dyDescent="0.25">
      <c r="B195" s="2"/>
      <c r="E195" s="2"/>
      <c r="F195" s="2"/>
      <c r="G195" s="2"/>
      <c r="H195" s="2"/>
      <c r="I195" s="2"/>
      <c r="J195" s="2"/>
      <c r="K195" s="2"/>
      <c r="L195" s="2"/>
      <c r="M195" s="2"/>
    </row>
    <row r="196" spans="2:13" ht="18" customHeight="1" x14ac:dyDescent="0.25">
      <c r="B196" s="2"/>
      <c r="E196" s="2"/>
      <c r="F196" s="2"/>
      <c r="G196" s="2"/>
      <c r="H196" s="2"/>
      <c r="I196" s="2"/>
      <c r="J196" s="2"/>
      <c r="K196" s="2"/>
      <c r="L196" s="2"/>
      <c r="M196" s="2"/>
    </row>
    <row r="197" spans="2:13" ht="18" customHeight="1" x14ac:dyDescent="0.25">
      <c r="B197" s="2"/>
      <c r="E197" s="2"/>
      <c r="F197" s="2"/>
      <c r="G197" s="2"/>
      <c r="H197" s="2"/>
      <c r="I197" s="2"/>
      <c r="J197" s="2"/>
      <c r="K197" s="2"/>
      <c r="L197" s="2"/>
      <c r="M197" s="2"/>
    </row>
    <row r="198" spans="2:13" ht="18" customHeight="1" x14ac:dyDescent="0.25">
      <c r="B198" s="2"/>
      <c r="E198" s="2"/>
      <c r="F198" s="2"/>
      <c r="G198" s="2"/>
      <c r="H198" s="2"/>
      <c r="I198" s="2"/>
      <c r="J198" s="2"/>
      <c r="K198" s="2"/>
      <c r="L198" s="2"/>
      <c r="M198" s="2"/>
    </row>
    <row r="199" spans="2:13" ht="18" customHeight="1" x14ac:dyDescent="0.25">
      <c r="B199" s="2"/>
      <c r="E199" s="2"/>
      <c r="F199" s="2"/>
      <c r="G199" s="2"/>
      <c r="H199" s="2"/>
      <c r="I199" s="2"/>
      <c r="J199" s="2"/>
      <c r="K199" s="2"/>
      <c r="L199" s="2"/>
      <c r="M199" s="2"/>
    </row>
    <row r="200" spans="2:13" ht="18" customHeight="1" x14ac:dyDescent="0.25">
      <c r="B200" s="2"/>
      <c r="E200" s="2"/>
      <c r="F200" s="2"/>
      <c r="G200" s="2"/>
      <c r="H200" s="2"/>
      <c r="I200" s="2"/>
      <c r="J200" s="2"/>
      <c r="K200" s="2"/>
      <c r="L200" s="2"/>
      <c r="M200" s="2"/>
    </row>
    <row r="201" spans="2:13" ht="18" customHeight="1" x14ac:dyDescent="0.25">
      <c r="B201" s="2"/>
      <c r="E201" s="2"/>
      <c r="F201" s="2"/>
      <c r="G201" s="2"/>
      <c r="H201" s="2"/>
      <c r="I201" s="2"/>
      <c r="J201" s="2"/>
      <c r="K201" s="2"/>
      <c r="L201" s="2"/>
      <c r="M201" s="2"/>
    </row>
    <row r="202" spans="2:13" ht="18" customHeight="1" x14ac:dyDescent="0.25">
      <c r="B202" s="2"/>
      <c r="E202" s="2"/>
      <c r="F202" s="2"/>
      <c r="G202" s="2"/>
      <c r="H202" s="2"/>
      <c r="I202" s="2"/>
      <c r="J202" s="2"/>
      <c r="K202" s="2"/>
      <c r="L202" s="2"/>
      <c r="M202" s="2"/>
    </row>
    <row r="203" spans="2:13" ht="18" customHeight="1" x14ac:dyDescent="0.25">
      <c r="B203" s="2"/>
      <c r="E203" s="2"/>
      <c r="F203" s="2"/>
      <c r="G203" s="2"/>
      <c r="H203" s="2"/>
      <c r="I203" s="2"/>
      <c r="J203" s="2"/>
      <c r="K203" s="2"/>
      <c r="L203" s="2"/>
      <c r="M203" s="2"/>
    </row>
    <row r="204" spans="2:13" ht="18" customHeight="1" x14ac:dyDescent="0.25">
      <c r="B204" s="2"/>
      <c r="E204" s="2"/>
      <c r="F204" s="2"/>
      <c r="G204" s="2"/>
      <c r="H204" s="2"/>
      <c r="I204" s="2"/>
      <c r="J204" s="2"/>
      <c r="K204" s="2"/>
      <c r="L204" s="2"/>
      <c r="M204" s="2"/>
    </row>
    <row r="205" spans="2:13" ht="18" customHeight="1" x14ac:dyDescent="0.25">
      <c r="B205" s="2"/>
      <c r="E205" s="2"/>
      <c r="F205" s="2"/>
      <c r="G205" s="2"/>
      <c r="H205" s="2"/>
      <c r="I205" s="2"/>
      <c r="J205" s="2"/>
      <c r="K205" s="2"/>
      <c r="L205" s="2"/>
      <c r="M205" s="2"/>
    </row>
    <row r="206" spans="2:13" ht="18" customHeight="1" x14ac:dyDescent="0.25">
      <c r="B206" s="2"/>
      <c r="E206" s="2"/>
      <c r="F206" s="2"/>
      <c r="G206" s="2"/>
      <c r="H206" s="2"/>
      <c r="I206" s="2"/>
      <c r="J206" s="2"/>
      <c r="K206" s="2"/>
      <c r="L206" s="2"/>
      <c r="M206" s="2"/>
    </row>
    <row r="207" spans="2:13" ht="18" customHeight="1" x14ac:dyDescent="0.25">
      <c r="B207" s="2"/>
      <c r="E207" s="2"/>
      <c r="F207" s="2"/>
      <c r="G207" s="2"/>
      <c r="H207" s="2"/>
      <c r="I207" s="2"/>
      <c r="J207" s="2"/>
      <c r="K207" s="2"/>
      <c r="L207" s="2"/>
      <c r="M207" s="2"/>
    </row>
    <row r="208" spans="2:13" ht="18" customHeight="1" x14ac:dyDescent="0.25">
      <c r="B208" s="2"/>
      <c r="E208" s="2"/>
      <c r="F208" s="2"/>
      <c r="G208" s="2"/>
      <c r="H208" s="2"/>
      <c r="I208" s="2"/>
      <c r="J208" s="2"/>
      <c r="K208" s="2"/>
      <c r="L208" s="2"/>
      <c r="M208" s="2"/>
    </row>
    <row r="209" spans="2:13" ht="18" customHeight="1" x14ac:dyDescent="0.25">
      <c r="B209" s="2"/>
      <c r="E209" s="2"/>
      <c r="F209" s="2"/>
      <c r="G209" s="2"/>
      <c r="H209" s="2"/>
      <c r="I209" s="2"/>
      <c r="J209" s="2"/>
      <c r="K209" s="2"/>
      <c r="L209" s="2"/>
      <c r="M209" s="2"/>
    </row>
    <row r="210" spans="2:13" ht="18" customHeight="1" x14ac:dyDescent="0.25">
      <c r="B210" s="2"/>
      <c r="E210" s="2"/>
      <c r="F210" s="2"/>
      <c r="G210" s="2"/>
      <c r="H210" s="2"/>
      <c r="I210" s="2"/>
      <c r="J210" s="2"/>
      <c r="K210" s="2"/>
      <c r="L210" s="2"/>
      <c r="M210" s="2"/>
    </row>
    <row r="211" spans="2:13" ht="18" customHeight="1" x14ac:dyDescent="0.25">
      <c r="B211" s="2"/>
      <c r="E211" s="2"/>
      <c r="F211" s="2"/>
      <c r="G211" s="2"/>
      <c r="H211" s="2"/>
      <c r="I211" s="2"/>
      <c r="J211" s="2"/>
      <c r="K211" s="2"/>
      <c r="L211" s="2"/>
      <c r="M211" s="2"/>
    </row>
    <row r="212" spans="2:13" ht="18" customHeight="1" x14ac:dyDescent="0.25">
      <c r="B212" s="2"/>
      <c r="E212" s="2"/>
      <c r="F212" s="2"/>
      <c r="G212" s="2"/>
      <c r="H212" s="2"/>
      <c r="I212" s="2"/>
      <c r="J212" s="2"/>
      <c r="K212" s="2"/>
      <c r="L212" s="2"/>
      <c r="M212" s="2"/>
    </row>
    <row r="213" spans="2:13" ht="18" customHeight="1" x14ac:dyDescent="0.25">
      <c r="B213" s="2"/>
      <c r="E213" s="2"/>
      <c r="F213" s="2"/>
      <c r="G213" s="2"/>
      <c r="H213" s="2"/>
      <c r="I213" s="2"/>
      <c r="J213" s="2"/>
      <c r="K213" s="2"/>
      <c r="L213" s="2"/>
      <c r="M213" s="2"/>
    </row>
    <row r="214" spans="2:13" ht="18" customHeight="1" x14ac:dyDescent="0.25">
      <c r="B214" s="2"/>
      <c r="E214" s="2"/>
      <c r="F214" s="2"/>
      <c r="G214" s="2"/>
      <c r="H214" s="2"/>
      <c r="I214" s="2"/>
      <c r="J214" s="2"/>
      <c r="K214" s="2"/>
      <c r="L214" s="2"/>
      <c r="M214" s="2"/>
    </row>
    <row r="215" spans="2:13" ht="18" customHeight="1" x14ac:dyDescent="0.25">
      <c r="B215" s="2"/>
      <c r="E215" s="2"/>
      <c r="F215" s="2"/>
      <c r="G215" s="2"/>
      <c r="H215" s="2"/>
      <c r="I215" s="2"/>
      <c r="J215" s="2"/>
      <c r="K215" s="2"/>
      <c r="L215" s="2"/>
      <c r="M215" s="2"/>
    </row>
    <row r="216" spans="2:13" ht="18" customHeight="1" x14ac:dyDescent="0.25">
      <c r="B216" s="2"/>
      <c r="E216" s="2"/>
      <c r="F216" s="2"/>
      <c r="G216" s="2"/>
      <c r="H216" s="2"/>
      <c r="I216" s="2"/>
      <c r="J216" s="2"/>
      <c r="K216" s="2"/>
      <c r="L216" s="2"/>
      <c r="M216" s="2"/>
    </row>
    <row r="217" spans="2:13" ht="18" customHeight="1" x14ac:dyDescent="0.25">
      <c r="B217" s="2"/>
      <c r="E217" s="2"/>
      <c r="F217" s="2"/>
      <c r="G217" s="2"/>
      <c r="H217" s="2"/>
      <c r="I217" s="2"/>
      <c r="J217" s="2"/>
      <c r="K217" s="2"/>
      <c r="L217" s="2"/>
      <c r="M217" s="2"/>
    </row>
    <row r="218" spans="2:13" ht="18" customHeight="1" x14ac:dyDescent="0.25">
      <c r="B218" s="2"/>
      <c r="E218" s="2"/>
      <c r="F218" s="2"/>
      <c r="G218" s="2"/>
      <c r="H218" s="2"/>
      <c r="I218" s="2"/>
      <c r="J218" s="2"/>
      <c r="K218" s="2"/>
      <c r="L218" s="2"/>
      <c r="M218" s="2"/>
    </row>
    <row r="219" spans="2:13" ht="18" customHeight="1" x14ac:dyDescent="0.25">
      <c r="B219" s="2"/>
      <c r="E219" s="2"/>
      <c r="F219" s="2"/>
      <c r="G219" s="2"/>
      <c r="H219" s="2"/>
      <c r="I219" s="2"/>
      <c r="J219" s="2"/>
      <c r="K219" s="2"/>
      <c r="L219" s="2"/>
      <c r="M219" s="2"/>
    </row>
    <row r="220" spans="2:13" ht="18" customHeight="1" x14ac:dyDescent="0.25">
      <c r="B220" s="2"/>
      <c r="E220" s="2"/>
      <c r="F220" s="2"/>
      <c r="G220" s="2"/>
      <c r="H220" s="2"/>
      <c r="I220" s="2"/>
      <c r="J220" s="2"/>
      <c r="K220" s="2"/>
      <c r="L220" s="2"/>
      <c r="M220" s="2"/>
    </row>
    <row r="221" spans="2:13" ht="18" customHeight="1" x14ac:dyDescent="0.25">
      <c r="B221" s="2"/>
      <c r="E221" s="2"/>
      <c r="F221" s="2"/>
      <c r="G221" s="2"/>
      <c r="H221" s="2"/>
      <c r="I221" s="2"/>
      <c r="J221" s="2"/>
      <c r="K221" s="2"/>
      <c r="L221" s="2"/>
      <c r="M221" s="2"/>
    </row>
    <row r="222" spans="2:13" ht="18" customHeight="1" x14ac:dyDescent="0.25">
      <c r="B222" s="2"/>
      <c r="E222" s="2"/>
      <c r="F222" s="2"/>
      <c r="G222" s="2"/>
      <c r="H222" s="2"/>
      <c r="I222" s="2"/>
      <c r="J222" s="2"/>
      <c r="K222" s="2"/>
      <c r="L222" s="2"/>
      <c r="M222" s="2"/>
    </row>
    <row r="223" spans="2:13" ht="18" customHeight="1" x14ac:dyDescent="0.25">
      <c r="B223" s="2"/>
      <c r="E223" s="2"/>
      <c r="F223" s="2"/>
      <c r="G223" s="2"/>
      <c r="H223" s="2"/>
      <c r="I223" s="2"/>
      <c r="J223" s="2"/>
      <c r="K223" s="2"/>
      <c r="L223" s="2"/>
      <c r="M223" s="2"/>
    </row>
    <row r="224" spans="2:13" ht="18" customHeight="1" x14ac:dyDescent="0.25">
      <c r="B224" s="2"/>
      <c r="E224" s="2"/>
      <c r="F224" s="2"/>
      <c r="G224" s="2"/>
      <c r="H224" s="2"/>
      <c r="I224" s="2"/>
      <c r="J224" s="2"/>
      <c r="K224" s="2"/>
      <c r="L224" s="2"/>
      <c r="M224" s="2"/>
    </row>
    <row r="225" spans="2:13" ht="18" customHeight="1" x14ac:dyDescent="0.25">
      <c r="B225" s="2"/>
      <c r="E225" s="2"/>
      <c r="F225" s="2"/>
      <c r="G225" s="2"/>
      <c r="H225" s="2"/>
      <c r="I225" s="2"/>
      <c r="J225" s="2"/>
      <c r="K225" s="2"/>
      <c r="L225" s="2"/>
      <c r="M225" s="2"/>
    </row>
    <row r="226" spans="2:13" ht="18" customHeight="1" x14ac:dyDescent="0.25">
      <c r="B226" s="2"/>
      <c r="E226" s="2"/>
      <c r="F226" s="2"/>
      <c r="G226" s="2"/>
      <c r="H226" s="2"/>
      <c r="I226" s="2"/>
      <c r="J226" s="2"/>
      <c r="K226" s="2"/>
      <c r="L226" s="2"/>
      <c r="M226" s="2"/>
    </row>
    <row r="227" spans="2:13" ht="18" customHeight="1" x14ac:dyDescent="0.25">
      <c r="B227" s="2"/>
      <c r="E227" s="2"/>
      <c r="F227" s="2"/>
      <c r="G227" s="2"/>
      <c r="H227" s="2"/>
      <c r="I227" s="2"/>
      <c r="J227" s="2"/>
      <c r="K227" s="2"/>
      <c r="L227" s="2"/>
      <c r="M227" s="2"/>
    </row>
    <row r="228" spans="2:13" ht="18" customHeight="1" x14ac:dyDescent="0.25">
      <c r="B228" s="2"/>
      <c r="E228" s="2"/>
      <c r="F228" s="2"/>
      <c r="G228" s="2"/>
      <c r="H228" s="2"/>
      <c r="I228" s="2"/>
      <c r="J228" s="2"/>
      <c r="K228" s="2"/>
      <c r="L228" s="2"/>
      <c r="M228" s="2"/>
    </row>
    <row r="229" spans="2:13" ht="18" customHeight="1" x14ac:dyDescent="0.25">
      <c r="B229" s="2"/>
      <c r="E229" s="2"/>
      <c r="F229" s="2"/>
      <c r="G229" s="2"/>
      <c r="H229" s="2"/>
      <c r="I229" s="2"/>
      <c r="J229" s="2"/>
      <c r="K229" s="2"/>
      <c r="L229" s="2"/>
      <c r="M229" s="2"/>
    </row>
    <row r="230" spans="2:13" ht="18" customHeight="1" x14ac:dyDescent="0.25">
      <c r="B230" s="2"/>
      <c r="E230" s="2"/>
      <c r="F230" s="2"/>
      <c r="G230" s="2"/>
      <c r="H230" s="2"/>
      <c r="I230" s="2"/>
      <c r="J230" s="2"/>
      <c r="K230" s="2"/>
      <c r="L230" s="2"/>
      <c r="M230" s="2"/>
    </row>
    <row r="231" spans="2:13" ht="18" customHeight="1" x14ac:dyDescent="0.25">
      <c r="B231" s="2"/>
      <c r="E231" s="2"/>
      <c r="F231" s="2"/>
      <c r="G231" s="2"/>
      <c r="H231" s="2"/>
      <c r="I231" s="2"/>
      <c r="J231" s="2"/>
      <c r="K231" s="2"/>
      <c r="L231" s="2"/>
      <c r="M231" s="2"/>
    </row>
    <row r="232" spans="2:13" ht="18" customHeight="1" x14ac:dyDescent="0.25">
      <c r="B232" s="2"/>
      <c r="E232" s="2"/>
      <c r="F232" s="2"/>
      <c r="G232" s="2"/>
      <c r="H232" s="2"/>
      <c r="I232" s="2"/>
      <c r="J232" s="2"/>
      <c r="K232" s="2"/>
      <c r="L232" s="2"/>
      <c r="M232" s="2"/>
    </row>
    <row r="233" spans="2:13" ht="18" customHeight="1" x14ac:dyDescent="0.25">
      <c r="B233" s="2"/>
      <c r="E233" s="2"/>
      <c r="F233" s="2"/>
      <c r="G233" s="2"/>
      <c r="H233" s="2"/>
      <c r="I233" s="2"/>
      <c r="J233" s="2"/>
      <c r="K233" s="2"/>
      <c r="L233" s="2"/>
      <c r="M233" s="2"/>
    </row>
    <row r="234" spans="2:13" ht="18" customHeight="1" x14ac:dyDescent="0.25">
      <c r="B234" s="2"/>
      <c r="E234" s="2"/>
      <c r="F234" s="2"/>
      <c r="G234" s="2"/>
      <c r="H234" s="2"/>
      <c r="I234" s="2"/>
      <c r="J234" s="2"/>
      <c r="K234" s="2"/>
      <c r="L234" s="2"/>
      <c r="M234" s="2"/>
    </row>
    <row r="235" spans="2:13" ht="18" customHeight="1" x14ac:dyDescent="0.25">
      <c r="B235" s="2"/>
      <c r="E235" s="2"/>
      <c r="F235" s="2"/>
      <c r="G235" s="2"/>
      <c r="H235" s="2"/>
      <c r="I235" s="2"/>
      <c r="J235" s="2"/>
      <c r="K235" s="2"/>
      <c r="L235" s="2"/>
      <c r="M235" s="2"/>
    </row>
    <row r="236" spans="2:13" ht="18" customHeight="1" x14ac:dyDescent="0.25">
      <c r="B236" s="2"/>
      <c r="E236" s="2"/>
      <c r="F236" s="2"/>
      <c r="G236" s="2"/>
      <c r="H236" s="2"/>
      <c r="I236" s="2"/>
      <c r="J236" s="2"/>
      <c r="K236" s="2"/>
      <c r="L236" s="2"/>
      <c r="M236" s="2"/>
    </row>
    <row r="237" spans="2:13" ht="18" customHeight="1" x14ac:dyDescent="0.25">
      <c r="B237" s="2"/>
      <c r="E237" s="2"/>
      <c r="F237" s="2"/>
      <c r="G237" s="2"/>
      <c r="H237" s="2"/>
      <c r="I237" s="2"/>
      <c r="J237" s="2"/>
      <c r="K237" s="2"/>
      <c r="L237" s="2"/>
      <c r="M237" s="2"/>
    </row>
    <row r="238" spans="2:13" ht="18" customHeight="1" x14ac:dyDescent="0.25">
      <c r="B238" s="2"/>
      <c r="E238" s="2"/>
      <c r="F238" s="2"/>
      <c r="G238" s="2"/>
      <c r="H238" s="2"/>
      <c r="I238" s="2"/>
      <c r="J238" s="2"/>
      <c r="K238" s="2"/>
      <c r="L238" s="2"/>
      <c r="M238" s="2"/>
    </row>
    <row r="239" spans="2:13" ht="18" customHeight="1" x14ac:dyDescent="0.25">
      <c r="B239" s="2"/>
      <c r="E239" s="2"/>
      <c r="F239" s="2"/>
      <c r="G239" s="2"/>
      <c r="H239" s="2"/>
      <c r="I239" s="2"/>
      <c r="J239" s="2"/>
      <c r="K239" s="2"/>
      <c r="L239" s="2"/>
      <c r="M239" s="2"/>
    </row>
    <row r="240" spans="2:13" ht="18" customHeight="1" x14ac:dyDescent="0.25">
      <c r="B240" s="2"/>
      <c r="E240" s="2"/>
      <c r="F240" s="2"/>
      <c r="G240" s="2"/>
      <c r="H240" s="2"/>
      <c r="I240" s="2"/>
      <c r="J240" s="2"/>
      <c r="K240" s="2"/>
      <c r="L240" s="2"/>
      <c r="M240" s="2"/>
    </row>
    <row r="241" spans="2:13" ht="18" customHeight="1" x14ac:dyDescent="0.25">
      <c r="B241" s="2"/>
      <c r="E241" s="2"/>
      <c r="F241" s="2"/>
      <c r="G241" s="2"/>
      <c r="H241" s="2"/>
      <c r="I241" s="2"/>
      <c r="J241" s="2"/>
      <c r="K241" s="2"/>
      <c r="L241" s="2"/>
      <c r="M241" s="2"/>
    </row>
    <row r="242" spans="2:13" ht="18" customHeight="1" x14ac:dyDescent="0.25">
      <c r="B242" s="2"/>
      <c r="E242" s="2"/>
      <c r="F242" s="2"/>
      <c r="G242" s="2"/>
      <c r="H242" s="2"/>
      <c r="I242" s="2"/>
      <c r="J242" s="2"/>
      <c r="K242" s="2"/>
      <c r="L242" s="2"/>
      <c r="M242" s="2"/>
    </row>
    <row r="243" spans="2:13" ht="18" customHeight="1" x14ac:dyDescent="0.25">
      <c r="B243" s="2"/>
      <c r="E243" s="2"/>
      <c r="F243" s="2"/>
      <c r="G243" s="2"/>
      <c r="H243" s="2"/>
      <c r="I243" s="2"/>
      <c r="J243" s="2"/>
      <c r="K243" s="2"/>
      <c r="L243" s="2"/>
      <c r="M243" s="2"/>
    </row>
    <row r="244" spans="2:13" ht="18" customHeight="1" x14ac:dyDescent="0.25">
      <c r="B244" s="2"/>
      <c r="E244" s="2"/>
      <c r="F244" s="2"/>
      <c r="G244" s="2"/>
      <c r="H244" s="2"/>
      <c r="I244" s="2"/>
      <c r="J244" s="2"/>
      <c r="K244" s="2"/>
      <c r="L244" s="2"/>
      <c r="M244" s="2"/>
    </row>
    <row r="245" spans="2:13" ht="18" customHeight="1" x14ac:dyDescent="0.25">
      <c r="B245" s="2"/>
      <c r="E245" s="2"/>
      <c r="F245" s="2"/>
      <c r="G245" s="2"/>
      <c r="H245" s="2"/>
      <c r="I245" s="2"/>
      <c r="J245" s="2"/>
      <c r="K245" s="2"/>
      <c r="L245" s="2"/>
      <c r="M245" s="2"/>
    </row>
    <row r="246" spans="2:13" ht="18" customHeight="1" x14ac:dyDescent="0.25">
      <c r="B246" s="2"/>
      <c r="E246" s="2"/>
      <c r="F246" s="2"/>
      <c r="G246" s="2"/>
      <c r="H246" s="2"/>
      <c r="I246" s="2"/>
      <c r="J246" s="2"/>
      <c r="K246" s="2"/>
      <c r="L246" s="2"/>
      <c r="M246" s="2"/>
    </row>
    <row r="247" spans="2:13" ht="18" customHeight="1" x14ac:dyDescent="0.25">
      <c r="B247" s="2"/>
      <c r="E247" s="2"/>
      <c r="F247" s="2"/>
      <c r="G247" s="2"/>
      <c r="H247" s="2"/>
      <c r="I247" s="2"/>
      <c r="J247" s="2"/>
      <c r="K247" s="2"/>
      <c r="L247" s="2"/>
      <c r="M247" s="2"/>
    </row>
    <row r="248" spans="2:13" ht="18" customHeight="1" x14ac:dyDescent="0.25">
      <c r="B248" s="2"/>
      <c r="E248" s="2"/>
      <c r="F248" s="2"/>
      <c r="G248" s="2"/>
      <c r="H248" s="2"/>
      <c r="I248" s="2"/>
      <c r="J248" s="2"/>
      <c r="K248" s="2"/>
      <c r="L248" s="2"/>
      <c r="M248" s="2"/>
    </row>
    <row r="249" spans="2:13" ht="18" customHeight="1" x14ac:dyDescent="0.25">
      <c r="B249" s="2"/>
      <c r="E249" s="2"/>
      <c r="F249" s="2"/>
      <c r="G249" s="2"/>
      <c r="H249" s="2"/>
      <c r="I249" s="2"/>
      <c r="J249" s="2"/>
      <c r="K249" s="2"/>
      <c r="L249" s="2"/>
      <c r="M249" s="2"/>
    </row>
    <row r="250" spans="2:13" ht="18" customHeight="1" x14ac:dyDescent="0.25">
      <c r="B250" s="2"/>
      <c r="E250" s="2"/>
      <c r="F250" s="2"/>
      <c r="G250" s="2"/>
      <c r="H250" s="2"/>
      <c r="I250" s="2"/>
      <c r="J250" s="2"/>
      <c r="K250" s="2"/>
      <c r="L250" s="2"/>
      <c r="M250" s="2"/>
    </row>
    <row r="251" spans="2:13" ht="18" customHeight="1" x14ac:dyDescent="0.25">
      <c r="B251" s="2"/>
      <c r="E251" s="2"/>
      <c r="F251" s="2"/>
      <c r="G251" s="2"/>
      <c r="H251" s="2"/>
      <c r="I251" s="2"/>
      <c r="J251" s="2"/>
      <c r="K251" s="2"/>
      <c r="L251" s="2"/>
      <c r="M251" s="2"/>
    </row>
    <row r="252" spans="2:13" ht="18" customHeight="1" x14ac:dyDescent="0.25">
      <c r="B252" s="2"/>
      <c r="E252" s="2"/>
      <c r="F252" s="2"/>
      <c r="G252" s="2"/>
      <c r="H252" s="2"/>
      <c r="I252" s="2"/>
      <c r="J252" s="2"/>
      <c r="K252" s="2"/>
      <c r="L252" s="2"/>
      <c r="M252" s="2"/>
    </row>
    <row r="253" spans="2:13" ht="18" customHeight="1" x14ac:dyDescent="0.25">
      <c r="B253" s="2"/>
      <c r="E253" s="2"/>
      <c r="F253" s="2"/>
      <c r="G253" s="2"/>
      <c r="H253" s="2"/>
      <c r="I253" s="2"/>
      <c r="J253" s="2"/>
      <c r="K253" s="2"/>
      <c r="L253" s="2"/>
      <c r="M253" s="2"/>
    </row>
    <row r="254" spans="2:13" ht="18" customHeight="1" x14ac:dyDescent="0.25">
      <c r="B254" s="2"/>
      <c r="E254" s="2"/>
      <c r="F254" s="2"/>
      <c r="G254" s="2"/>
      <c r="H254" s="2"/>
      <c r="I254" s="2"/>
      <c r="J254" s="2"/>
      <c r="K254" s="2"/>
      <c r="L254" s="2"/>
      <c r="M254" s="2"/>
    </row>
    <row r="255" spans="2:13" ht="18" customHeight="1" x14ac:dyDescent="0.25">
      <c r="B255" s="2"/>
      <c r="E255" s="2"/>
      <c r="F255" s="2"/>
      <c r="G255" s="2"/>
      <c r="H255" s="2"/>
      <c r="I255" s="2"/>
      <c r="J255" s="2"/>
      <c r="K255" s="2"/>
      <c r="L255" s="2"/>
      <c r="M255" s="2"/>
    </row>
    <row r="256" spans="2:13" ht="18" customHeight="1" x14ac:dyDescent="0.25">
      <c r="B256" s="2"/>
      <c r="E256" s="2"/>
      <c r="F256" s="2"/>
      <c r="G256" s="2"/>
      <c r="H256" s="2"/>
      <c r="I256" s="2"/>
      <c r="J256" s="2"/>
      <c r="K256" s="2"/>
      <c r="L256" s="2"/>
      <c r="M256" s="2"/>
    </row>
    <row r="257" spans="2:13" ht="18" customHeight="1" x14ac:dyDescent="0.25">
      <c r="B257" s="2"/>
      <c r="E257" s="2"/>
      <c r="F257" s="2"/>
      <c r="G257" s="2"/>
      <c r="H257" s="2"/>
      <c r="I257" s="2"/>
      <c r="J257" s="2"/>
      <c r="K257" s="2"/>
      <c r="L257" s="2"/>
      <c r="M257" s="2"/>
    </row>
    <row r="258" spans="2:13" ht="18" customHeight="1" x14ac:dyDescent="0.25">
      <c r="B258" s="2"/>
      <c r="E258" s="2"/>
      <c r="F258" s="2"/>
      <c r="G258" s="2"/>
      <c r="H258" s="2"/>
      <c r="I258" s="2"/>
      <c r="J258" s="2"/>
      <c r="K258" s="2"/>
      <c r="L258" s="2"/>
      <c r="M258" s="2"/>
    </row>
    <row r="259" spans="2:13" ht="18" customHeight="1" x14ac:dyDescent="0.25">
      <c r="B259" s="2"/>
      <c r="E259" s="2"/>
      <c r="F259" s="2"/>
      <c r="G259" s="2"/>
      <c r="H259" s="2"/>
      <c r="I259" s="2"/>
      <c r="J259" s="2"/>
      <c r="K259" s="2"/>
      <c r="L259" s="2"/>
      <c r="M259" s="2"/>
    </row>
    <row r="260" spans="2:13" ht="18" customHeight="1" x14ac:dyDescent="0.25">
      <c r="B260" s="2"/>
      <c r="E260" s="2"/>
      <c r="F260" s="2"/>
      <c r="G260" s="2"/>
      <c r="H260" s="2"/>
      <c r="I260" s="2"/>
      <c r="J260" s="2"/>
      <c r="K260" s="2"/>
      <c r="L260" s="2"/>
      <c r="M260" s="2"/>
    </row>
    <row r="261" spans="2:13" ht="18" customHeight="1" x14ac:dyDescent="0.25">
      <c r="B261" s="2"/>
      <c r="E261" s="2"/>
      <c r="F261" s="2"/>
      <c r="G261" s="2"/>
      <c r="H261" s="2"/>
      <c r="I261" s="2"/>
      <c r="J261" s="2"/>
      <c r="K261" s="2"/>
      <c r="L261" s="2"/>
      <c r="M261" s="2"/>
    </row>
    <row r="262" spans="2:13" ht="18" customHeight="1" x14ac:dyDescent="0.25">
      <c r="B262" s="2"/>
      <c r="E262" s="2"/>
      <c r="F262" s="2"/>
      <c r="G262" s="2"/>
      <c r="H262" s="2"/>
      <c r="I262" s="2"/>
      <c r="J262" s="2"/>
      <c r="K262" s="2"/>
      <c r="L262" s="2"/>
      <c r="M262" s="2"/>
    </row>
    <row r="263" spans="2:13" ht="18" customHeight="1" x14ac:dyDescent="0.25">
      <c r="B263" s="2"/>
      <c r="E263" s="2"/>
      <c r="F263" s="2"/>
      <c r="G263" s="2"/>
      <c r="H263" s="2"/>
      <c r="I263" s="2"/>
      <c r="J263" s="2"/>
      <c r="K263" s="2"/>
      <c r="L263" s="2"/>
      <c r="M263" s="2"/>
    </row>
    <row r="264" spans="2:13" ht="18" customHeight="1" x14ac:dyDescent="0.25">
      <c r="B264" s="2"/>
      <c r="E264" s="2"/>
      <c r="F264" s="2"/>
      <c r="G264" s="2"/>
      <c r="H264" s="2"/>
      <c r="I264" s="2"/>
      <c r="J264" s="2"/>
      <c r="K264" s="2"/>
      <c r="L264" s="2"/>
      <c r="M264" s="2"/>
    </row>
    <row r="265" spans="2:13" ht="18" customHeight="1" x14ac:dyDescent="0.25">
      <c r="B265" s="2"/>
      <c r="E265" s="2"/>
      <c r="F265" s="2"/>
      <c r="G265" s="2"/>
      <c r="H265" s="2"/>
      <c r="I265" s="2"/>
      <c r="J265" s="2"/>
      <c r="K265" s="2"/>
      <c r="L265" s="2"/>
      <c r="M265" s="2"/>
    </row>
    <row r="266" spans="2:13" ht="18" customHeight="1" x14ac:dyDescent="0.25">
      <c r="B266" s="2"/>
      <c r="E266" s="2"/>
      <c r="F266" s="2"/>
      <c r="G266" s="2"/>
      <c r="H266" s="2"/>
      <c r="I266" s="2"/>
      <c r="J266" s="2"/>
      <c r="K266" s="2"/>
      <c r="L266" s="2"/>
      <c r="M266" s="2"/>
    </row>
    <row r="267" spans="2:13" ht="18" customHeight="1" x14ac:dyDescent="0.25">
      <c r="B267" s="2"/>
      <c r="E267" s="2"/>
      <c r="F267" s="2"/>
      <c r="G267" s="2"/>
      <c r="H267" s="2"/>
      <c r="I267" s="2"/>
      <c r="J267" s="2"/>
      <c r="K267" s="2"/>
      <c r="L267" s="2"/>
      <c r="M267" s="2"/>
    </row>
    <row r="268" spans="2:13" ht="18" customHeight="1" x14ac:dyDescent="0.25">
      <c r="B268" s="2"/>
      <c r="E268" s="2"/>
      <c r="F268" s="2"/>
      <c r="G268" s="2"/>
      <c r="H268" s="2"/>
      <c r="I268" s="2"/>
      <c r="J268" s="2"/>
      <c r="K268" s="2"/>
      <c r="L268" s="2"/>
      <c r="M268" s="2"/>
    </row>
    <row r="269" spans="2:13" ht="18" customHeight="1" x14ac:dyDescent="0.25">
      <c r="B269" s="2"/>
      <c r="E269" s="2"/>
      <c r="F269" s="2"/>
      <c r="G269" s="2"/>
      <c r="H269" s="2"/>
      <c r="I269" s="2"/>
      <c r="J269" s="2"/>
      <c r="K269" s="2"/>
      <c r="L269" s="2"/>
      <c r="M269" s="2"/>
    </row>
    <row r="270" spans="2:13" ht="18" customHeight="1" x14ac:dyDescent="0.25">
      <c r="B270" s="2"/>
      <c r="E270" s="2"/>
      <c r="F270" s="2"/>
      <c r="G270" s="2"/>
      <c r="H270" s="2"/>
      <c r="I270" s="2"/>
      <c r="J270" s="2"/>
      <c r="K270" s="2"/>
      <c r="L270" s="2"/>
      <c r="M270" s="2"/>
    </row>
    <row r="271" spans="2:13" ht="18" customHeight="1" x14ac:dyDescent="0.25">
      <c r="B271" s="2"/>
      <c r="E271" s="2"/>
      <c r="F271" s="2"/>
      <c r="G271" s="2"/>
      <c r="H271" s="2"/>
      <c r="I271" s="2"/>
      <c r="J271" s="2"/>
      <c r="K271" s="2"/>
      <c r="L271" s="2"/>
      <c r="M271" s="2"/>
    </row>
    <row r="272" spans="2:13" ht="18" customHeight="1" x14ac:dyDescent="0.25">
      <c r="B272" s="2"/>
      <c r="E272" s="2"/>
      <c r="F272" s="2"/>
      <c r="G272" s="2"/>
      <c r="H272" s="2"/>
      <c r="I272" s="2"/>
      <c r="J272" s="2"/>
      <c r="K272" s="2"/>
      <c r="L272" s="2"/>
      <c r="M272" s="2"/>
    </row>
    <row r="273" spans="2:13" ht="18" customHeight="1" x14ac:dyDescent="0.25">
      <c r="B273" s="2"/>
      <c r="E273" s="2"/>
      <c r="F273" s="2"/>
      <c r="G273" s="2"/>
      <c r="H273" s="2"/>
      <c r="I273" s="2"/>
      <c r="J273" s="2"/>
      <c r="K273" s="2"/>
      <c r="L273" s="2"/>
      <c r="M273" s="2"/>
    </row>
    <row r="274" spans="2:13" ht="18" customHeight="1" x14ac:dyDescent="0.25">
      <c r="B274" s="2"/>
      <c r="E274" s="2"/>
      <c r="F274" s="2"/>
      <c r="G274" s="2"/>
      <c r="H274" s="2"/>
      <c r="I274" s="2"/>
      <c r="J274" s="2"/>
      <c r="K274" s="2"/>
      <c r="L274" s="2"/>
      <c r="M274" s="2"/>
    </row>
    <row r="275" spans="2:13" ht="18" customHeight="1" x14ac:dyDescent="0.25">
      <c r="B275" s="2"/>
      <c r="E275" s="2"/>
      <c r="F275" s="2"/>
      <c r="G275" s="2"/>
      <c r="H275" s="2"/>
      <c r="I275" s="2"/>
      <c r="J275" s="2"/>
      <c r="K275" s="2"/>
      <c r="L275" s="2"/>
      <c r="M275" s="2"/>
    </row>
    <row r="276" spans="2:13" ht="18" customHeight="1" x14ac:dyDescent="0.25">
      <c r="B276" s="2"/>
      <c r="E276" s="2"/>
      <c r="F276" s="2"/>
      <c r="G276" s="2"/>
      <c r="H276" s="2"/>
      <c r="I276" s="2"/>
      <c r="J276" s="2"/>
      <c r="K276" s="2"/>
      <c r="L276" s="2"/>
      <c r="M276" s="2"/>
    </row>
    <row r="277" spans="2:13" ht="18" customHeight="1" x14ac:dyDescent="0.25">
      <c r="B277" s="2"/>
      <c r="E277" s="2"/>
      <c r="F277" s="2"/>
      <c r="G277" s="2"/>
      <c r="H277" s="2"/>
      <c r="I277" s="2"/>
      <c r="J277" s="2"/>
      <c r="K277" s="2"/>
      <c r="L277" s="2"/>
      <c r="M277" s="2"/>
    </row>
    <row r="278" spans="2:13" ht="18" customHeight="1" x14ac:dyDescent="0.25">
      <c r="B278" s="2"/>
      <c r="E278" s="2"/>
      <c r="F278" s="2"/>
      <c r="G278" s="2"/>
      <c r="H278" s="2"/>
      <c r="I278" s="2"/>
      <c r="J278" s="2"/>
      <c r="K278" s="2"/>
      <c r="L278" s="2"/>
      <c r="M278" s="2"/>
    </row>
    <row r="279" spans="2:13" ht="18" customHeight="1" x14ac:dyDescent="0.25">
      <c r="B279" s="2"/>
      <c r="E279" s="2"/>
      <c r="F279" s="2"/>
      <c r="G279" s="2"/>
      <c r="H279" s="2"/>
      <c r="I279" s="2"/>
      <c r="J279" s="2"/>
      <c r="K279" s="2"/>
      <c r="L279" s="2"/>
      <c r="M279" s="2"/>
    </row>
    <row r="280" spans="2:13" ht="18" customHeight="1" x14ac:dyDescent="0.25">
      <c r="B280" s="2"/>
      <c r="E280" s="2"/>
      <c r="F280" s="2"/>
      <c r="G280" s="2"/>
      <c r="H280" s="2"/>
      <c r="I280" s="2"/>
      <c r="J280" s="2"/>
      <c r="K280" s="2"/>
      <c r="L280" s="2"/>
      <c r="M280" s="2"/>
    </row>
    <row r="281" spans="2:13" ht="18" customHeight="1" x14ac:dyDescent="0.25">
      <c r="B281" s="2"/>
      <c r="E281" s="2"/>
      <c r="F281" s="2"/>
      <c r="G281" s="2"/>
      <c r="H281" s="2"/>
      <c r="I281" s="2"/>
      <c r="J281" s="2"/>
      <c r="K281" s="2"/>
      <c r="L281" s="2"/>
      <c r="M281" s="2"/>
    </row>
    <row r="282" spans="2:13" ht="18" customHeight="1" x14ac:dyDescent="0.25">
      <c r="B282" s="2"/>
      <c r="E282" s="2"/>
      <c r="F282" s="2"/>
      <c r="G282" s="2"/>
      <c r="H282" s="2"/>
      <c r="I282" s="2"/>
      <c r="J282" s="2"/>
      <c r="K282" s="2"/>
      <c r="L282" s="2"/>
      <c r="M282" s="2"/>
    </row>
    <row r="283" spans="2:13" ht="18" customHeight="1" x14ac:dyDescent="0.25">
      <c r="B283" s="2"/>
      <c r="E283" s="2"/>
      <c r="F283" s="2"/>
      <c r="G283" s="2"/>
      <c r="H283" s="2"/>
      <c r="I283" s="2"/>
      <c r="J283" s="2"/>
      <c r="K283" s="2"/>
      <c r="L283" s="2"/>
      <c r="M283" s="2"/>
    </row>
    <row r="284" spans="2:13" ht="18" customHeight="1" x14ac:dyDescent="0.25">
      <c r="B284" s="2"/>
      <c r="E284" s="2"/>
      <c r="F284" s="2"/>
      <c r="G284" s="2"/>
      <c r="H284" s="2"/>
      <c r="I284" s="2"/>
      <c r="J284" s="2"/>
      <c r="K284" s="2"/>
      <c r="L284" s="2"/>
      <c r="M284" s="2"/>
    </row>
    <row r="285" spans="2:13" ht="18" customHeight="1" x14ac:dyDescent="0.25">
      <c r="B285" s="2"/>
      <c r="E285" s="2"/>
      <c r="F285" s="2"/>
      <c r="G285" s="2"/>
      <c r="H285" s="2"/>
      <c r="I285" s="2"/>
      <c r="J285" s="2"/>
      <c r="K285" s="2"/>
      <c r="L285" s="2"/>
      <c r="M285" s="2"/>
    </row>
    <row r="286" spans="2:13" ht="18" customHeight="1" x14ac:dyDescent="0.25">
      <c r="B286" s="2"/>
      <c r="E286" s="2"/>
      <c r="F286" s="2"/>
      <c r="G286" s="2"/>
      <c r="H286" s="2"/>
      <c r="I286" s="2"/>
      <c r="J286" s="2"/>
      <c r="K286" s="2"/>
      <c r="L286" s="2"/>
      <c r="M286" s="2"/>
    </row>
    <row r="287" spans="2:13" ht="18" customHeight="1" x14ac:dyDescent="0.25">
      <c r="B287" s="2"/>
      <c r="E287" s="2"/>
      <c r="F287" s="2"/>
      <c r="G287" s="2"/>
      <c r="H287" s="2"/>
      <c r="I287" s="2"/>
      <c r="J287" s="2"/>
      <c r="K287" s="2"/>
      <c r="L287" s="2"/>
      <c r="M287" s="2"/>
    </row>
    <row r="288" spans="2:13" ht="18" customHeight="1" x14ac:dyDescent="0.25">
      <c r="B288" s="2"/>
      <c r="E288" s="2"/>
      <c r="F288" s="2"/>
      <c r="G288" s="2"/>
      <c r="H288" s="2"/>
      <c r="I288" s="2"/>
      <c r="J288" s="2"/>
      <c r="K288" s="2"/>
      <c r="L288" s="2"/>
      <c r="M288" s="2"/>
    </row>
    <row r="289" spans="2:13" ht="18" customHeight="1" x14ac:dyDescent="0.25">
      <c r="B289" s="2"/>
      <c r="E289" s="2"/>
      <c r="F289" s="2"/>
      <c r="G289" s="2"/>
      <c r="H289" s="2"/>
      <c r="I289" s="2"/>
      <c r="J289" s="2"/>
      <c r="K289" s="2"/>
      <c r="L289" s="2"/>
      <c r="M289" s="2"/>
    </row>
    <row r="290" spans="2:13" ht="18" customHeight="1" x14ac:dyDescent="0.25">
      <c r="B290" s="2"/>
      <c r="E290" s="2"/>
      <c r="F290" s="2"/>
      <c r="G290" s="2"/>
      <c r="H290" s="2"/>
      <c r="I290" s="2"/>
      <c r="J290" s="2"/>
      <c r="K290" s="2"/>
      <c r="L290" s="2"/>
      <c r="M290" s="2"/>
    </row>
    <row r="291" spans="2:13" ht="18" customHeight="1" x14ac:dyDescent="0.25">
      <c r="B291" s="2"/>
      <c r="E291" s="2"/>
      <c r="F291" s="2"/>
      <c r="G291" s="2"/>
      <c r="H291" s="2"/>
      <c r="I291" s="2"/>
      <c r="J291" s="2"/>
      <c r="K291" s="2"/>
      <c r="L291" s="2"/>
      <c r="M291" s="2"/>
    </row>
    <row r="292" spans="2:13" ht="18" customHeight="1" x14ac:dyDescent="0.25">
      <c r="B292" s="2"/>
      <c r="E292" s="2"/>
      <c r="F292" s="2"/>
      <c r="G292" s="2"/>
      <c r="H292" s="2"/>
      <c r="I292" s="2"/>
      <c r="J292" s="2"/>
      <c r="K292" s="2"/>
      <c r="L292" s="2"/>
      <c r="M292" s="2"/>
    </row>
    <row r="293" spans="2:13" ht="18" customHeight="1" x14ac:dyDescent="0.25">
      <c r="B293" s="2"/>
      <c r="E293" s="2"/>
      <c r="F293" s="2"/>
      <c r="G293" s="2"/>
      <c r="H293" s="2"/>
      <c r="I293" s="2"/>
      <c r="J293" s="2"/>
      <c r="K293" s="2"/>
      <c r="L293" s="2"/>
      <c r="M293" s="2"/>
    </row>
    <row r="294" spans="2:13" ht="18" customHeight="1" x14ac:dyDescent="0.25">
      <c r="B294" s="2"/>
      <c r="E294" s="2"/>
      <c r="F294" s="2"/>
      <c r="G294" s="2"/>
      <c r="H294" s="2"/>
      <c r="I294" s="2"/>
      <c r="J294" s="2"/>
      <c r="K294" s="2"/>
      <c r="L294" s="2"/>
      <c r="M294" s="2"/>
    </row>
    <row r="295" spans="2:13" ht="18" customHeight="1" x14ac:dyDescent="0.25">
      <c r="B295" s="2"/>
      <c r="E295" s="2"/>
      <c r="F295" s="2"/>
      <c r="G295" s="2"/>
      <c r="H295" s="2"/>
      <c r="I295" s="2"/>
      <c r="J295" s="2"/>
      <c r="K295" s="2"/>
      <c r="L295" s="2"/>
      <c r="M295" s="2"/>
    </row>
    <row r="296" spans="2:13" ht="18" customHeight="1" x14ac:dyDescent="0.25">
      <c r="B296" s="2"/>
      <c r="E296" s="2"/>
      <c r="F296" s="2"/>
      <c r="G296" s="2"/>
      <c r="H296" s="2"/>
      <c r="I296" s="2"/>
      <c r="J296" s="2"/>
      <c r="K296" s="2"/>
      <c r="L296" s="2"/>
      <c r="M296" s="2"/>
    </row>
    <row r="297" spans="2:13" ht="18" customHeight="1" x14ac:dyDescent="0.25">
      <c r="B297" s="2"/>
      <c r="E297" s="2"/>
      <c r="F297" s="2"/>
      <c r="G297" s="2"/>
      <c r="H297" s="2"/>
      <c r="I297" s="2"/>
      <c r="J297" s="2"/>
      <c r="K297" s="2"/>
      <c r="L297" s="2"/>
      <c r="M297" s="2"/>
    </row>
    <row r="298" spans="2:13" ht="18" customHeight="1" x14ac:dyDescent="0.25">
      <c r="B298" s="2"/>
      <c r="E298" s="2"/>
      <c r="F298" s="2"/>
      <c r="G298" s="2"/>
      <c r="H298" s="2"/>
      <c r="I298" s="2"/>
      <c r="J298" s="2"/>
      <c r="K298" s="2"/>
      <c r="L298" s="2"/>
      <c r="M298" s="2"/>
    </row>
    <row r="299" spans="2:13" ht="18" customHeight="1" x14ac:dyDescent="0.25">
      <c r="B299" s="2"/>
      <c r="E299" s="2"/>
      <c r="F299" s="2"/>
      <c r="G299" s="2"/>
      <c r="H299" s="2"/>
      <c r="I299" s="2"/>
      <c r="J299" s="2"/>
      <c r="K299" s="2"/>
      <c r="L299" s="2"/>
      <c r="M299" s="2"/>
    </row>
    <row r="300" spans="2:13" ht="18" customHeight="1" x14ac:dyDescent="0.25">
      <c r="B300" s="2"/>
      <c r="E300" s="2"/>
      <c r="F300" s="2"/>
      <c r="G300" s="2"/>
      <c r="H300" s="2"/>
      <c r="I300" s="2"/>
      <c r="J300" s="2"/>
      <c r="K300" s="2"/>
      <c r="L300" s="2"/>
      <c r="M300" s="2"/>
    </row>
    <row r="301" spans="2:13" ht="18" customHeight="1" x14ac:dyDescent="0.25">
      <c r="B301" s="2"/>
      <c r="E301" s="2"/>
      <c r="F301" s="2"/>
      <c r="G301" s="2"/>
      <c r="H301" s="2"/>
      <c r="I301" s="2"/>
      <c r="J301" s="2"/>
      <c r="K301" s="2"/>
      <c r="L301" s="2"/>
      <c r="M301" s="2"/>
    </row>
    <row r="302" spans="2:13" ht="18" customHeight="1" x14ac:dyDescent="0.25">
      <c r="B302" s="2"/>
      <c r="E302" s="2"/>
      <c r="F302" s="2"/>
      <c r="G302" s="2"/>
      <c r="H302" s="2"/>
      <c r="I302" s="2"/>
      <c r="J302" s="2"/>
      <c r="K302" s="2"/>
      <c r="L302" s="2"/>
      <c r="M302" s="2"/>
    </row>
    <row r="303" spans="2:13" ht="18" customHeight="1" x14ac:dyDescent="0.25">
      <c r="B303" s="2"/>
      <c r="E303" s="2"/>
      <c r="F303" s="2"/>
      <c r="G303" s="2"/>
      <c r="H303" s="2"/>
      <c r="I303" s="2"/>
      <c r="J303" s="2"/>
      <c r="K303" s="2"/>
      <c r="L303" s="2"/>
      <c r="M303" s="2"/>
    </row>
    <row r="304" spans="2:13" ht="18" customHeight="1" x14ac:dyDescent="0.25">
      <c r="B304" s="2"/>
      <c r="E304" s="2"/>
      <c r="F304" s="2"/>
      <c r="G304" s="2"/>
      <c r="H304" s="2"/>
      <c r="I304" s="2"/>
      <c r="J304" s="2"/>
      <c r="K304" s="2"/>
      <c r="L304" s="2"/>
      <c r="M304" s="2"/>
    </row>
    <row r="305" spans="2:13" ht="18" customHeight="1" x14ac:dyDescent="0.25">
      <c r="B305" s="2"/>
      <c r="E305" s="2"/>
      <c r="F305" s="2"/>
      <c r="G305" s="2"/>
      <c r="H305" s="2"/>
      <c r="I305" s="2"/>
      <c r="J305" s="2"/>
      <c r="K305" s="2"/>
      <c r="L305" s="2"/>
      <c r="M305" s="2"/>
    </row>
    <row r="306" spans="2:13" ht="18" customHeight="1" x14ac:dyDescent="0.25">
      <c r="B306" s="2"/>
      <c r="E306" s="2"/>
      <c r="F306" s="2"/>
      <c r="G306" s="2"/>
      <c r="H306" s="2"/>
      <c r="I306" s="2"/>
      <c r="J306" s="2"/>
      <c r="K306" s="2"/>
      <c r="L306" s="2"/>
      <c r="M306" s="2"/>
    </row>
    <row r="307" spans="2:13" ht="18" customHeight="1" x14ac:dyDescent="0.25">
      <c r="B307" s="2"/>
      <c r="E307" s="2"/>
      <c r="F307" s="2"/>
      <c r="G307" s="2"/>
      <c r="H307" s="2"/>
      <c r="I307" s="2"/>
      <c r="J307" s="2"/>
      <c r="K307" s="2"/>
      <c r="L307" s="2"/>
      <c r="M307" s="2"/>
    </row>
    <row r="308" spans="2:13" ht="18" customHeight="1" x14ac:dyDescent="0.25">
      <c r="B308" s="2"/>
      <c r="E308" s="2"/>
      <c r="F308" s="2"/>
      <c r="G308" s="2"/>
      <c r="H308" s="2"/>
      <c r="I308" s="2"/>
      <c r="J308" s="2"/>
      <c r="K308" s="2"/>
      <c r="L308" s="2"/>
      <c r="M308" s="2"/>
    </row>
    <row r="309" spans="2:13" ht="18" customHeight="1" x14ac:dyDescent="0.25">
      <c r="B309" s="2"/>
      <c r="E309" s="2"/>
      <c r="F309" s="2"/>
      <c r="G309" s="2"/>
      <c r="H309" s="2"/>
      <c r="I309" s="2"/>
      <c r="J309" s="2"/>
      <c r="K309" s="2"/>
      <c r="L309" s="2"/>
      <c r="M309" s="2"/>
    </row>
    <row r="310" spans="2:13" ht="18" customHeight="1" x14ac:dyDescent="0.25">
      <c r="B310" s="2"/>
      <c r="E310" s="2"/>
      <c r="F310" s="2"/>
      <c r="G310" s="2"/>
      <c r="H310" s="2"/>
      <c r="I310" s="2"/>
      <c r="J310" s="2"/>
      <c r="K310" s="2"/>
      <c r="L310" s="2"/>
      <c r="M310" s="2"/>
    </row>
    <row r="311" spans="2:13" ht="18" customHeight="1" x14ac:dyDescent="0.25">
      <c r="B311" s="2"/>
      <c r="E311" s="2"/>
      <c r="F311" s="2"/>
      <c r="G311" s="2"/>
      <c r="H311" s="2"/>
      <c r="I311" s="2"/>
      <c r="J311" s="2"/>
      <c r="K311" s="2"/>
      <c r="L311" s="2"/>
      <c r="M311" s="2"/>
    </row>
    <row r="312" spans="2:13" ht="18" customHeight="1" x14ac:dyDescent="0.25">
      <c r="B312" s="2"/>
      <c r="E312" s="2"/>
      <c r="F312" s="2"/>
      <c r="G312" s="2"/>
      <c r="H312" s="2"/>
      <c r="I312" s="2"/>
      <c r="J312" s="2"/>
      <c r="K312" s="2"/>
      <c r="L312" s="2"/>
      <c r="M312" s="2"/>
    </row>
    <row r="313" spans="2:13" ht="18" customHeight="1" x14ac:dyDescent="0.25">
      <c r="B313" s="2"/>
      <c r="E313" s="2"/>
      <c r="F313" s="2"/>
      <c r="G313" s="2"/>
      <c r="H313" s="2"/>
      <c r="I313" s="2"/>
      <c r="J313" s="2"/>
      <c r="K313" s="2"/>
      <c r="L313" s="2"/>
      <c r="M313" s="2"/>
    </row>
    <row r="314" spans="2:13" ht="18" customHeight="1" x14ac:dyDescent="0.25">
      <c r="B314" s="2"/>
      <c r="E314" s="2"/>
      <c r="F314" s="2"/>
      <c r="G314" s="2"/>
      <c r="H314" s="2"/>
      <c r="I314" s="2"/>
      <c r="J314" s="2"/>
      <c r="K314" s="2"/>
      <c r="L314" s="2"/>
      <c r="M314" s="2"/>
    </row>
    <row r="315" spans="2:13" ht="18" customHeight="1" x14ac:dyDescent="0.25">
      <c r="B315" s="2"/>
      <c r="E315" s="2"/>
      <c r="F315" s="2"/>
      <c r="G315" s="2"/>
      <c r="H315" s="2"/>
      <c r="I315" s="2"/>
      <c r="J315" s="2"/>
      <c r="K315" s="2"/>
      <c r="L315" s="2"/>
      <c r="M315" s="2"/>
    </row>
    <row r="316" spans="2:13" ht="18" customHeight="1" x14ac:dyDescent="0.25">
      <c r="B316" s="2"/>
      <c r="E316" s="2"/>
      <c r="F316" s="2"/>
      <c r="G316" s="2"/>
      <c r="H316" s="2"/>
      <c r="I316" s="2"/>
      <c r="J316" s="2"/>
      <c r="K316" s="2"/>
      <c r="L316" s="2"/>
      <c r="M316" s="2"/>
    </row>
    <row r="317" spans="2:13" ht="18" customHeight="1" x14ac:dyDescent="0.25">
      <c r="B317" s="2"/>
      <c r="E317" s="2"/>
      <c r="F317" s="2"/>
      <c r="G317" s="2"/>
      <c r="H317" s="2"/>
      <c r="I317" s="2"/>
      <c r="J317" s="2"/>
      <c r="K317" s="2"/>
      <c r="L317" s="2"/>
      <c r="M317" s="2"/>
    </row>
    <row r="318" spans="2:13" ht="18" customHeight="1" x14ac:dyDescent="0.25">
      <c r="B318" s="2"/>
      <c r="E318" s="2"/>
      <c r="F318" s="2"/>
      <c r="G318" s="2"/>
      <c r="H318" s="2"/>
      <c r="I318" s="2"/>
      <c r="J318" s="2"/>
      <c r="K318" s="2"/>
      <c r="L318" s="2"/>
      <c r="M318" s="2"/>
    </row>
    <row r="319" spans="2:13" ht="18" customHeight="1" x14ac:dyDescent="0.25">
      <c r="B319" s="2"/>
      <c r="E319" s="2"/>
      <c r="F319" s="2"/>
      <c r="G319" s="2"/>
      <c r="H319" s="2"/>
      <c r="I319" s="2"/>
      <c r="J319" s="2"/>
      <c r="K319" s="2"/>
      <c r="L319" s="2"/>
      <c r="M319" s="2"/>
    </row>
    <row r="320" spans="2:13" ht="18" customHeight="1" x14ac:dyDescent="0.25">
      <c r="B320" s="2"/>
      <c r="E320" s="2"/>
      <c r="F320" s="2"/>
      <c r="G320" s="2"/>
      <c r="H320" s="2"/>
      <c r="I320" s="2"/>
      <c r="J320" s="2"/>
      <c r="K320" s="2"/>
      <c r="L320" s="2"/>
      <c r="M320" s="2"/>
    </row>
    <row r="321" spans="2:13" ht="18" customHeight="1" x14ac:dyDescent="0.25">
      <c r="B321" s="2"/>
      <c r="E321" s="2"/>
      <c r="F321" s="2"/>
      <c r="G321" s="2"/>
      <c r="H321" s="2"/>
      <c r="I321" s="2"/>
      <c r="J321" s="2"/>
      <c r="K321" s="2"/>
      <c r="L321" s="2"/>
      <c r="M321" s="2"/>
    </row>
    <row r="322" spans="2:13" ht="18" customHeight="1" x14ac:dyDescent="0.25">
      <c r="B322" s="2"/>
      <c r="E322" s="2"/>
      <c r="F322" s="2"/>
      <c r="G322" s="2"/>
      <c r="H322" s="2"/>
      <c r="I322" s="2"/>
      <c r="J322" s="2"/>
      <c r="K322" s="2"/>
      <c r="L322" s="2"/>
      <c r="M322" s="2"/>
    </row>
    <row r="323" spans="2:13" ht="18" customHeight="1" x14ac:dyDescent="0.25">
      <c r="B323" s="2"/>
      <c r="E323" s="2"/>
      <c r="F323" s="2"/>
      <c r="G323" s="2"/>
      <c r="H323" s="2"/>
      <c r="I323" s="2"/>
      <c r="J323" s="2"/>
      <c r="K323" s="2"/>
      <c r="L323" s="2"/>
      <c r="M323" s="2"/>
    </row>
    <row r="324" spans="2:13" ht="18" customHeight="1" x14ac:dyDescent="0.25">
      <c r="B324" s="2"/>
      <c r="E324" s="2"/>
      <c r="F324" s="2"/>
      <c r="G324" s="2"/>
      <c r="H324" s="2"/>
      <c r="I324" s="2"/>
      <c r="J324" s="2"/>
      <c r="K324" s="2"/>
      <c r="L324" s="2"/>
      <c r="M324" s="2"/>
    </row>
    <row r="325" spans="2:13" ht="18" customHeight="1" x14ac:dyDescent="0.25">
      <c r="B325" s="2"/>
      <c r="E325" s="2"/>
      <c r="F325" s="2"/>
      <c r="G325" s="2"/>
      <c r="H325" s="2"/>
      <c r="I325" s="2"/>
      <c r="J325" s="2"/>
      <c r="K325" s="2"/>
      <c r="L325" s="2"/>
      <c r="M325" s="2"/>
    </row>
    <row r="326" spans="2:13" ht="18" customHeight="1" x14ac:dyDescent="0.25">
      <c r="B326" s="2"/>
      <c r="E326" s="2"/>
      <c r="F326" s="2"/>
      <c r="G326" s="2"/>
      <c r="H326" s="2"/>
      <c r="I326" s="2"/>
      <c r="J326" s="2"/>
      <c r="K326" s="2"/>
      <c r="L326" s="2"/>
      <c r="M326" s="2"/>
    </row>
    <row r="327" spans="2:13" ht="18" customHeight="1" x14ac:dyDescent="0.25">
      <c r="B327" s="2"/>
      <c r="E327" s="2"/>
      <c r="F327" s="2"/>
      <c r="G327" s="2"/>
      <c r="H327" s="2"/>
      <c r="I327" s="2"/>
      <c r="J327" s="2"/>
      <c r="K327" s="2"/>
      <c r="L327" s="2"/>
      <c r="M327" s="2"/>
    </row>
    <row r="328" spans="2:13" ht="18" customHeight="1" x14ac:dyDescent="0.25">
      <c r="B328" s="2"/>
      <c r="E328" s="2"/>
      <c r="F328" s="2"/>
      <c r="G328" s="2"/>
      <c r="H328" s="2"/>
      <c r="I328" s="2"/>
      <c r="J328" s="2"/>
      <c r="K328" s="2"/>
      <c r="L328" s="2"/>
      <c r="M328" s="2"/>
    </row>
    <row r="329" spans="2:13" ht="18" customHeight="1" x14ac:dyDescent="0.25">
      <c r="B329" s="2"/>
      <c r="E329" s="2"/>
      <c r="F329" s="2"/>
      <c r="G329" s="2"/>
      <c r="H329" s="2"/>
      <c r="I329" s="2"/>
      <c r="J329" s="2"/>
      <c r="K329" s="2"/>
      <c r="L329" s="2"/>
      <c r="M329" s="2"/>
    </row>
    <row r="330" spans="2:13" ht="18" customHeight="1" x14ac:dyDescent="0.25">
      <c r="B330" s="2"/>
      <c r="E330" s="2"/>
      <c r="F330" s="2"/>
      <c r="G330" s="2"/>
      <c r="H330" s="2"/>
      <c r="I330" s="2"/>
      <c r="J330" s="2"/>
      <c r="K330" s="2"/>
      <c r="L330" s="2"/>
      <c r="M330" s="2"/>
    </row>
    <row r="331" spans="2:13" ht="18" customHeight="1" x14ac:dyDescent="0.25">
      <c r="B331" s="2"/>
      <c r="E331" s="2"/>
      <c r="F331" s="2"/>
      <c r="G331" s="2"/>
      <c r="H331" s="2"/>
      <c r="I331" s="2"/>
      <c r="J331" s="2"/>
      <c r="K331" s="2"/>
      <c r="L331" s="2"/>
      <c r="M331" s="2"/>
    </row>
    <row r="332" spans="2:13" ht="18" customHeight="1" x14ac:dyDescent="0.25">
      <c r="B332" s="2"/>
      <c r="E332" s="2"/>
      <c r="F332" s="2"/>
      <c r="G332" s="2"/>
      <c r="H332" s="2"/>
      <c r="I332" s="2"/>
      <c r="J332" s="2"/>
      <c r="K332" s="2"/>
      <c r="L332" s="2"/>
      <c r="M332" s="2"/>
    </row>
    <row r="333" spans="2:13" ht="18" customHeight="1" x14ac:dyDescent="0.25">
      <c r="B333" s="2"/>
      <c r="E333" s="2"/>
      <c r="F333" s="2"/>
      <c r="G333" s="2"/>
      <c r="H333" s="2"/>
      <c r="I333" s="2"/>
      <c r="J333" s="2"/>
      <c r="K333" s="2"/>
      <c r="L333" s="2"/>
      <c r="M333" s="2"/>
    </row>
    <row r="334" spans="2:13" ht="18" customHeight="1" x14ac:dyDescent="0.25">
      <c r="B334" s="2"/>
      <c r="E334" s="2"/>
      <c r="F334" s="2"/>
      <c r="G334" s="2"/>
      <c r="H334" s="2"/>
      <c r="I334" s="2"/>
      <c r="J334" s="2"/>
      <c r="K334" s="2"/>
      <c r="L334" s="2"/>
      <c r="M334" s="2"/>
    </row>
    <row r="335" spans="2:13" ht="18" customHeight="1" x14ac:dyDescent="0.25">
      <c r="B335" s="2"/>
      <c r="E335" s="2"/>
      <c r="F335" s="2"/>
      <c r="G335" s="2"/>
      <c r="H335" s="2"/>
      <c r="I335" s="2"/>
      <c r="J335" s="2"/>
      <c r="K335" s="2"/>
      <c r="L335" s="2"/>
      <c r="M335" s="2"/>
    </row>
    <row r="336" spans="2:13" ht="18" customHeight="1" x14ac:dyDescent="0.25">
      <c r="B336" s="2"/>
      <c r="E336" s="2"/>
      <c r="F336" s="2"/>
      <c r="G336" s="2"/>
      <c r="H336" s="2"/>
      <c r="I336" s="2"/>
      <c r="J336" s="2"/>
      <c r="K336" s="2"/>
      <c r="L336" s="2"/>
      <c r="M336" s="2"/>
    </row>
    <row r="337" spans="2:13" ht="18" customHeight="1" x14ac:dyDescent="0.25">
      <c r="B337" s="2"/>
      <c r="E337" s="2"/>
      <c r="F337" s="2"/>
      <c r="G337" s="2"/>
      <c r="H337" s="2"/>
      <c r="I337" s="2"/>
      <c r="J337" s="2"/>
      <c r="K337" s="2"/>
      <c r="L337" s="2"/>
      <c r="M337" s="2"/>
    </row>
    <row r="338" spans="2:13" ht="18" customHeight="1" x14ac:dyDescent="0.25">
      <c r="B338" s="2"/>
      <c r="E338" s="2"/>
      <c r="F338" s="2"/>
      <c r="G338" s="2"/>
      <c r="H338" s="2"/>
      <c r="I338" s="2"/>
      <c r="J338" s="2"/>
      <c r="K338" s="2"/>
      <c r="L338" s="2"/>
      <c r="M338" s="2"/>
    </row>
    <row r="339" spans="2:13" ht="18" customHeight="1" x14ac:dyDescent="0.25">
      <c r="B339" s="2"/>
      <c r="E339" s="2"/>
      <c r="F339" s="2"/>
      <c r="G339" s="2"/>
      <c r="H339" s="2"/>
      <c r="I339" s="2"/>
      <c r="J339" s="2"/>
      <c r="K339" s="2"/>
      <c r="L339" s="2"/>
      <c r="M339" s="2"/>
    </row>
    <row r="340" spans="2:13" ht="18" customHeight="1" x14ac:dyDescent="0.25">
      <c r="B340" s="2"/>
      <c r="E340" s="2"/>
      <c r="F340" s="2"/>
      <c r="G340" s="2"/>
      <c r="H340" s="2"/>
      <c r="I340" s="2"/>
      <c r="J340" s="2"/>
      <c r="K340" s="2"/>
      <c r="L340" s="2"/>
      <c r="M340" s="2"/>
    </row>
    <row r="341" spans="2:13" ht="18" customHeight="1" x14ac:dyDescent="0.25">
      <c r="B341" s="2"/>
      <c r="E341" s="2"/>
      <c r="F341" s="2"/>
      <c r="G341" s="2"/>
      <c r="H341" s="2"/>
      <c r="I341" s="2"/>
      <c r="J341" s="2"/>
      <c r="K341" s="2"/>
      <c r="L341" s="2"/>
      <c r="M341" s="2"/>
    </row>
    <row r="342" spans="2:13" ht="18" customHeight="1" x14ac:dyDescent="0.25">
      <c r="B342" s="2"/>
      <c r="E342" s="2"/>
      <c r="F342" s="2"/>
      <c r="G342" s="2"/>
      <c r="H342" s="2"/>
      <c r="I342" s="2"/>
      <c r="J342" s="2"/>
      <c r="K342" s="2"/>
      <c r="L342" s="2"/>
      <c r="M342" s="2"/>
    </row>
    <row r="343" spans="2:13" ht="18" customHeight="1" x14ac:dyDescent="0.25">
      <c r="B343" s="2"/>
      <c r="E343" s="2"/>
      <c r="F343" s="2"/>
      <c r="G343" s="2"/>
      <c r="H343" s="2"/>
      <c r="I343" s="2"/>
      <c r="J343" s="2"/>
      <c r="K343" s="2"/>
      <c r="L343" s="2"/>
      <c r="M343" s="2"/>
    </row>
    <row r="344" spans="2:13" ht="18" customHeight="1" x14ac:dyDescent="0.25">
      <c r="B344" s="2"/>
      <c r="E344" s="2"/>
      <c r="F344" s="2"/>
      <c r="G344" s="2"/>
      <c r="H344" s="2"/>
      <c r="I344" s="2"/>
      <c r="J344" s="2"/>
      <c r="K344" s="2"/>
      <c r="L344" s="2"/>
      <c r="M344" s="2"/>
    </row>
    <row r="345" spans="2:13" ht="18" customHeight="1" x14ac:dyDescent="0.25">
      <c r="B345" s="2"/>
      <c r="E345" s="2"/>
      <c r="F345" s="2"/>
      <c r="G345" s="2"/>
      <c r="H345" s="2"/>
      <c r="I345" s="2"/>
      <c r="J345" s="2"/>
      <c r="K345" s="2"/>
      <c r="L345" s="2"/>
      <c r="M345" s="2"/>
    </row>
    <row r="346" spans="2:13" ht="18" customHeight="1" x14ac:dyDescent="0.25">
      <c r="B346" s="2"/>
      <c r="E346" s="2"/>
      <c r="F346" s="2"/>
      <c r="G346" s="2"/>
      <c r="H346" s="2"/>
      <c r="I346" s="2"/>
      <c r="J346" s="2"/>
      <c r="K346" s="2"/>
      <c r="L346" s="2"/>
      <c r="M346" s="2"/>
    </row>
    <row r="347" spans="2:13" ht="18" customHeight="1" x14ac:dyDescent="0.25">
      <c r="B347" s="2"/>
      <c r="E347" s="2"/>
      <c r="F347" s="2"/>
      <c r="G347" s="2"/>
      <c r="H347" s="2"/>
      <c r="I347" s="2"/>
      <c r="J347" s="2"/>
      <c r="K347" s="2"/>
      <c r="L347" s="2"/>
      <c r="M347" s="2"/>
    </row>
    <row r="348" spans="2:13" ht="18" customHeight="1" x14ac:dyDescent="0.25">
      <c r="B348" s="2"/>
      <c r="E348" s="2"/>
      <c r="F348" s="2"/>
      <c r="G348" s="2"/>
      <c r="H348" s="2"/>
      <c r="I348" s="2"/>
      <c r="J348" s="2"/>
      <c r="K348" s="2"/>
      <c r="L348" s="2"/>
      <c r="M348" s="2"/>
    </row>
    <row r="349" spans="2:13" ht="18" customHeight="1" x14ac:dyDescent="0.25">
      <c r="B349" s="2"/>
      <c r="E349" s="2"/>
      <c r="F349" s="2"/>
      <c r="G349" s="2"/>
      <c r="H349" s="2"/>
      <c r="I349" s="2"/>
      <c r="J349" s="2"/>
      <c r="K349" s="2"/>
      <c r="L349" s="2"/>
      <c r="M349" s="2"/>
    </row>
    <row r="350" spans="2:13" ht="18" customHeight="1" x14ac:dyDescent="0.25">
      <c r="B350" s="2"/>
      <c r="E350" s="2"/>
      <c r="F350" s="2"/>
      <c r="G350" s="2"/>
      <c r="H350" s="2"/>
      <c r="I350" s="2"/>
      <c r="J350" s="2"/>
      <c r="K350" s="2"/>
      <c r="L350" s="2"/>
      <c r="M350" s="2"/>
    </row>
    <row r="351" spans="2:13" ht="18" customHeight="1" x14ac:dyDescent="0.25">
      <c r="B351" s="2"/>
      <c r="E351" s="2"/>
      <c r="F351" s="2"/>
      <c r="G351" s="2"/>
      <c r="H351" s="2"/>
      <c r="I351" s="2"/>
      <c r="J351" s="2"/>
      <c r="K351" s="2"/>
      <c r="L351" s="2"/>
      <c r="M351" s="2"/>
    </row>
    <row r="352" spans="2:13" ht="18" customHeight="1" x14ac:dyDescent="0.25">
      <c r="B352" s="2"/>
      <c r="E352" s="2"/>
      <c r="F352" s="2"/>
      <c r="G352" s="2"/>
      <c r="H352" s="2"/>
      <c r="I352" s="2"/>
      <c r="J352" s="2"/>
      <c r="K352" s="2"/>
      <c r="L352" s="2"/>
      <c r="M352" s="2"/>
    </row>
    <row r="353" spans="2:13" ht="18" customHeight="1" x14ac:dyDescent="0.25">
      <c r="B353" s="2"/>
      <c r="E353" s="2"/>
      <c r="F353" s="2"/>
      <c r="G353" s="2"/>
      <c r="H353" s="2"/>
      <c r="I353" s="2"/>
      <c r="J353" s="2"/>
      <c r="K353" s="2"/>
      <c r="L353" s="2"/>
      <c r="M353" s="2"/>
    </row>
    <row r="354" spans="2:13" ht="18" customHeight="1" x14ac:dyDescent="0.25">
      <c r="B354" s="2"/>
      <c r="E354" s="2"/>
      <c r="F354" s="2"/>
      <c r="G354" s="2"/>
      <c r="H354" s="2"/>
      <c r="I354" s="2"/>
      <c r="J354" s="2"/>
      <c r="K354" s="2"/>
      <c r="L354" s="2"/>
      <c r="M354" s="2"/>
    </row>
    <row r="355" spans="2:13" ht="18" customHeight="1" x14ac:dyDescent="0.25">
      <c r="B355" s="2"/>
      <c r="E355" s="2"/>
      <c r="F355" s="2"/>
      <c r="G355" s="2"/>
      <c r="H355" s="2"/>
      <c r="I355" s="2"/>
      <c r="J355" s="2"/>
      <c r="K355" s="2"/>
      <c r="L355" s="2"/>
      <c r="M355" s="2"/>
    </row>
    <row r="356" spans="2:13" ht="18" customHeight="1" x14ac:dyDescent="0.25">
      <c r="B356" s="2"/>
      <c r="E356" s="2"/>
      <c r="F356" s="2"/>
      <c r="G356" s="2"/>
      <c r="H356" s="2"/>
      <c r="I356" s="2"/>
      <c r="J356" s="2"/>
      <c r="K356" s="2"/>
      <c r="L356" s="2"/>
      <c r="M356" s="2"/>
    </row>
    <row r="357" spans="2:13" ht="18" customHeight="1" x14ac:dyDescent="0.25">
      <c r="B357" s="2"/>
      <c r="E357" s="2"/>
      <c r="F357" s="2"/>
      <c r="G357" s="2"/>
      <c r="H357" s="2"/>
      <c r="I357" s="2"/>
      <c r="J357" s="2"/>
      <c r="K357" s="2"/>
      <c r="L357" s="2"/>
      <c r="M357" s="2"/>
    </row>
    <row r="358" spans="2:13" ht="18" customHeight="1" x14ac:dyDescent="0.25">
      <c r="B358" s="2"/>
      <c r="E358" s="2"/>
      <c r="F358" s="2"/>
      <c r="G358" s="2"/>
      <c r="H358" s="2"/>
      <c r="I358" s="2"/>
      <c r="J358" s="2"/>
      <c r="K358" s="2"/>
      <c r="L358" s="2"/>
      <c r="M358" s="2"/>
    </row>
    <row r="359" spans="2:13" ht="18" customHeight="1" x14ac:dyDescent="0.25">
      <c r="B359" s="2"/>
      <c r="E359" s="2"/>
      <c r="F359" s="2"/>
      <c r="G359" s="2"/>
      <c r="H359" s="2"/>
      <c r="I359" s="2"/>
      <c r="J359" s="2"/>
      <c r="K359" s="2"/>
      <c r="L359" s="2"/>
      <c r="M359" s="2"/>
    </row>
    <row r="360" spans="2:13" ht="18" customHeight="1" x14ac:dyDescent="0.25">
      <c r="B360" s="2"/>
      <c r="E360" s="2"/>
      <c r="F360" s="2"/>
      <c r="G360" s="2"/>
      <c r="H360" s="2"/>
      <c r="I360" s="2"/>
      <c r="J360" s="2"/>
      <c r="K360" s="2"/>
      <c r="L360" s="2"/>
      <c r="M360" s="2"/>
    </row>
    <row r="361" spans="2:13" ht="18" customHeight="1" x14ac:dyDescent="0.25">
      <c r="B361" s="2"/>
      <c r="E361" s="2"/>
      <c r="F361" s="2"/>
      <c r="G361" s="2"/>
      <c r="H361" s="2"/>
      <c r="I361" s="2"/>
      <c r="J361" s="2"/>
      <c r="K361" s="2"/>
      <c r="L361" s="2"/>
      <c r="M361" s="2"/>
    </row>
    <row r="362" spans="2:13" ht="18" customHeight="1" x14ac:dyDescent="0.25">
      <c r="B362" s="2"/>
      <c r="E362" s="2"/>
      <c r="F362" s="2"/>
      <c r="G362" s="2"/>
      <c r="H362" s="2"/>
      <c r="I362" s="2"/>
      <c r="J362" s="2"/>
      <c r="K362" s="2"/>
      <c r="L362" s="2"/>
      <c r="M362" s="2"/>
    </row>
    <row r="363" spans="2:13" ht="18" customHeight="1" x14ac:dyDescent="0.25">
      <c r="B363" s="2"/>
      <c r="E363" s="2"/>
      <c r="F363" s="2"/>
      <c r="G363" s="2"/>
      <c r="H363" s="2"/>
      <c r="I363" s="2"/>
      <c r="J363" s="2"/>
      <c r="K363" s="2"/>
      <c r="L363" s="2"/>
      <c r="M363" s="2"/>
    </row>
    <row r="364" spans="2:13" ht="18" customHeight="1" x14ac:dyDescent="0.25">
      <c r="B364" s="2"/>
      <c r="E364" s="2"/>
      <c r="F364" s="2"/>
      <c r="G364" s="2"/>
      <c r="H364" s="2"/>
      <c r="I364" s="2"/>
      <c r="J364" s="2"/>
      <c r="K364" s="2"/>
      <c r="L364" s="2"/>
      <c r="M364" s="2"/>
    </row>
    <row r="365" spans="2:13" ht="18" customHeight="1" x14ac:dyDescent="0.25">
      <c r="B365" s="2"/>
      <c r="E365" s="2"/>
      <c r="F365" s="2"/>
      <c r="G365" s="2"/>
      <c r="H365" s="2"/>
      <c r="I365" s="2"/>
      <c r="J365" s="2"/>
      <c r="K365" s="2"/>
      <c r="L365" s="2"/>
      <c r="M365" s="2"/>
    </row>
    <row r="366" spans="2:13" ht="18" customHeight="1" x14ac:dyDescent="0.25">
      <c r="B366" s="2"/>
      <c r="E366" s="2"/>
      <c r="F366" s="2"/>
      <c r="G366" s="2"/>
      <c r="H366" s="2"/>
      <c r="I366" s="2"/>
      <c r="J366" s="2"/>
      <c r="K366" s="2"/>
      <c r="L366" s="2"/>
      <c r="M366" s="2"/>
    </row>
    <row r="367" spans="2:13" ht="18" customHeight="1" x14ac:dyDescent="0.25">
      <c r="B367" s="2"/>
      <c r="E367" s="2"/>
      <c r="F367" s="2"/>
      <c r="G367" s="2"/>
      <c r="H367" s="2"/>
      <c r="I367" s="2"/>
      <c r="J367" s="2"/>
      <c r="K367" s="2"/>
      <c r="L367" s="2"/>
      <c r="M367" s="2"/>
    </row>
    <row r="368" spans="2:13" ht="18" customHeight="1" x14ac:dyDescent="0.25">
      <c r="B368" s="2"/>
      <c r="E368" s="2"/>
      <c r="F368" s="2"/>
      <c r="G368" s="2"/>
      <c r="H368" s="2"/>
      <c r="I368" s="2"/>
      <c r="J368" s="2"/>
      <c r="K368" s="2"/>
      <c r="L368" s="2"/>
      <c r="M368" s="2"/>
    </row>
    <row r="369" spans="2:13" ht="18" customHeight="1" x14ac:dyDescent="0.25">
      <c r="B369" s="2"/>
      <c r="E369" s="2"/>
      <c r="F369" s="2"/>
      <c r="G369" s="2"/>
      <c r="H369" s="2"/>
      <c r="I369" s="2"/>
      <c r="J369" s="2"/>
      <c r="K369" s="2"/>
      <c r="L369" s="2"/>
      <c r="M369" s="2"/>
    </row>
    <row r="370" spans="2:13" ht="18" customHeight="1" x14ac:dyDescent="0.25">
      <c r="B370" s="2"/>
      <c r="E370" s="2"/>
      <c r="F370" s="2"/>
      <c r="G370" s="2"/>
      <c r="H370" s="2"/>
      <c r="I370" s="2"/>
      <c r="J370" s="2"/>
      <c r="K370" s="2"/>
      <c r="L370" s="2"/>
      <c r="M370" s="2"/>
    </row>
    <row r="371" spans="2:13" ht="18" customHeight="1" x14ac:dyDescent="0.25">
      <c r="B371" s="2"/>
      <c r="E371" s="2"/>
      <c r="F371" s="2"/>
      <c r="G371" s="2"/>
      <c r="H371" s="2"/>
      <c r="I371" s="2"/>
      <c r="J371" s="2"/>
      <c r="K371" s="2"/>
      <c r="L371" s="2"/>
      <c r="M371" s="2"/>
    </row>
    <row r="372" spans="2:13" ht="18" customHeight="1" x14ac:dyDescent="0.25">
      <c r="B372" s="2"/>
      <c r="E372" s="2"/>
      <c r="F372" s="2"/>
      <c r="G372" s="2"/>
      <c r="H372" s="2"/>
      <c r="I372" s="2"/>
      <c r="J372" s="2"/>
      <c r="K372" s="2"/>
      <c r="L372" s="2"/>
      <c r="M372" s="2"/>
    </row>
    <row r="373" spans="2:13" ht="18" customHeight="1" x14ac:dyDescent="0.25">
      <c r="B373" s="2"/>
      <c r="E373" s="2"/>
      <c r="F373" s="2"/>
      <c r="G373" s="2"/>
      <c r="H373" s="2"/>
      <c r="I373" s="2"/>
      <c r="J373" s="2"/>
      <c r="K373" s="2"/>
      <c r="L373" s="2"/>
      <c r="M373" s="2"/>
    </row>
    <row r="374" spans="2:13" ht="18" customHeight="1" x14ac:dyDescent="0.25">
      <c r="B374" s="2"/>
      <c r="E374" s="2"/>
      <c r="F374" s="2"/>
      <c r="G374" s="2"/>
      <c r="H374" s="2"/>
      <c r="I374" s="2"/>
      <c r="J374" s="2"/>
      <c r="K374" s="2"/>
      <c r="L374" s="2"/>
      <c r="M374" s="2"/>
    </row>
    <row r="375" spans="2:13" ht="18" customHeight="1" x14ac:dyDescent="0.25">
      <c r="B375" s="2"/>
      <c r="E375" s="2"/>
      <c r="F375" s="2"/>
      <c r="G375" s="2"/>
      <c r="H375" s="2"/>
      <c r="I375" s="2"/>
      <c r="J375" s="2"/>
      <c r="K375" s="2"/>
      <c r="L375" s="2"/>
      <c r="M375" s="2"/>
    </row>
    <row r="376" spans="2:13" ht="18" customHeight="1" x14ac:dyDescent="0.25">
      <c r="B376" s="2"/>
      <c r="E376" s="2"/>
      <c r="F376" s="2"/>
      <c r="G376" s="2"/>
      <c r="H376" s="2"/>
      <c r="I376" s="2"/>
      <c r="J376" s="2"/>
      <c r="K376" s="2"/>
      <c r="L376" s="2"/>
      <c r="M376" s="2"/>
    </row>
    <row r="377" spans="2:13" ht="18" customHeight="1" x14ac:dyDescent="0.25">
      <c r="B377" s="2"/>
      <c r="E377" s="2"/>
      <c r="F377" s="2"/>
      <c r="G377" s="2"/>
      <c r="H377" s="2"/>
      <c r="I377" s="2"/>
      <c r="J377" s="2"/>
      <c r="K377" s="2"/>
      <c r="L377" s="2"/>
      <c r="M377" s="2"/>
    </row>
    <row r="378" spans="2:13" ht="18" customHeight="1" x14ac:dyDescent="0.25">
      <c r="B378" s="2"/>
      <c r="E378" s="2"/>
      <c r="F378" s="2"/>
      <c r="G378" s="2"/>
      <c r="H378" s="2"/>
      <c r="I378" s="2"/>
      <c r="J378" s="2"/>
      <c r="K378" s="2"/>
      <c r="L378" s="2"/>
      <c r="M378" s="2"/>
    </row>
    <row r="379" spans="2:13" ht="18" customHeight="1" x14ac:dyDescent="0.25">
      <c r="B379" s="2"/>
      <c r="E379" s="2"/>
      <c r="F379" s="2"/>
      <c r="G379" s="2"/>
      <c r="H379" s="2"/>
      <c r="I379" s="2"/>
      <c r="J379" s="2"/>
      <c r="K379" s="2"/>
      <c r="L379" s="2"/>
      <c r="M379" s="2"/>
    </row>
    <row r="380" spans="2:13" ht="18" customHeight="1" x14ac:dyDescent="0.25">
      <c r="B380" s="2"/>
      <c r="E380" s="2"/>
      <c r="F380" s="2"/>
      <c r="G380" s="2"/>
      <c r="H380" s="2"/>
      <c r="I380" s="2"/>
      <c r="J380" s="2"/>
      <c r="K380" s="2"/>
      <c r="L380" s="2"/>
      <c r="M380" s="2"/>
    </row>
    <row r="381" spans="2:13" ht="18" customHeight="1" x14ac:dyDescent="0.25">
      <c r="B381" s="2"/>
      <c r="E381" s="2"/>
      <c r="F381" s="2"/>
      <c r="G381" s="2"/>
      <c r="H381" s="2"/>
      <c r="I381" s="2"/>
      <c r="J381" s="2"/>
      <c r="K381" s="2"/>
      <c r="L381" s="2"/>
      <c r="M381" s="2"/>
    </row>
    <row r="382" spans="2:13" ht="18" customHeight="1" x14ac:dyDescent="0.25">
      <c r="B382" s="2"/>
      <c r="E382" s="2"/>
      <c r="F382" s="2"/>
      <c r="G382" s="2"/>
      <c r="H382" s="2"/>
      <c r="I382" s="2"/>
      <c r="J382" s="2"/>
      <c r="K382" s="2"/>
      <c r="L382" s="2"/>
      <c r="M382" s="2"/>
    </row>
    <row r="383" spans="2:13" ht="18" customHeight="1" x14ac:dyDescent="0.25">
      <c r="B383" s="2"/>
      <c r="E383" s="2"/>
      <c r="F383" s="2"/>
      <c r="G383" s="2"/>
      <c r="H383" s="2"/>
      <c r="I383" s="2"/>
      <c r="J383" s="2"/>
      <c r="K383" s="2"/>
      <c r="L383" s="2"/>
      <c r="M383" s="2"/>
    </row>
    <row r="384" spans="2:13" ht="18" customHeight="1" x14ac:dyDescent="0.25">
      <c r="B384" s="2"/>
      <c r="E384" s="2"/>
      <c r="F384" s="2"/>
      <c r="G384" s="2"/>
      <c r="H384" s="2"/>
      <c r="I384" s="2"/>
      <c r="J384" s="2"/>
      <c r="K384" s="2"/>
      <c r="L384" s="2"/>
      <c r="M384" s="2"/>
    </row>
    <row r="385" spans="2:13" ht="18" customHeight="1" x14ac:dyDescent="0.25">
      <c r="B385" s="2"/>
      <c r="E385" s="2"/>
      <c r="F385" s="2"/>
      <c r="G385" s="2"/>
      <c r="H385" s="2"/>
      <c r="I385" s="2"/>
      <c r="J385" s="2"/>
      <c r="K385" s="2"/>
      <c r="L385" s="2"/>
      <c r="M385" s="2"/>
    </row>
    <row r="386" spans="2:13" ht="18" customHeight="1" x14ac:dyDescent="0.25">
      <c r="B386" s="2"/>
      <c r="E386" s="2"/>
      <c r="F386" s="2"/>
      <c r="G386" s="2"/>
      <c r="H386" s="2"/>
      <c r="I386" s="2"/>
      <c r="J386" s="2"/>
      <c r="K386" s="2"/>
      <c r="L386" s="2"/>
      <c r="M386" s="2"/>
    </row>
    <row r="387" spans="2:13" ht="18" customHeight="1" x14ac:dyDescent="0.25">
      <c r="B387" s="2"/>
      <c r="E387" s="2"/>
      <c r="F387" s="2"/>
      <c r="G387" s="2"/>
      <c r="H387" s="2"/>
      <c r="I387" s="2"/>
      <c r="J387" s="2"/>
      <c r="K387" s="2"/>
      <c r="L387" s="2"/>
      <c r="M387" s="2"/>
    </row>
    <row r="388" spans="2:13" ht="18" customHeight="1" x14ac:dyDescent="0.25">
      <c r="B388" s="2"/>
      <c r="E388" s="2"/>
      <c r="F388" s="2"/>
      <c r="G388" s="2"/>
      <c r="H388" s="2"/>
      <c r="I388" s="2"/>
      <c r="J388" s="2"/>
      <c r="K388" s="2"/>
      <c r="L388" s="2"/>
      <c r="M388" s="2"/>
    </row>
    <row r="389" spans="2:13" ht="18" customHeight="1" x14ac:dyDescent="0.25">
      <c r="B389" s="2"/>
      <c r="E389" s="2"/>
      <c r="F389" s="2"/>
      <c r="G389" s="2"/>
      <c r="H389" s="2"/>
      <c r="I389" s="2"/>
      <c r="J389" s="2"/>
      <c r="K389" s="2"/>
      <c r="L389" s="2"/>
      <c r="M389" s="2"/>
    </row>
    <row r="390" spans="2:13" ht="18" customHeight="1" x14ac:dyDescent="0.25">
      <c r="B390" s="2"/>
      <c r="E390" s="2"/>
      <c r="F390" s="2"/>
      <c r="G390" s="2"/>
      <c r="H390" s="2"/>
      <c r="I390" s="2"/>
      <c r="J390" s="2"/>
      <c r="K390" s="2"/>
      <c r="L390" s="2"/>
      <c r="M390" s="2"/>
    </row>
    <row r="391" spans="2:13" ht="18" customHeight="1" x14ac:dyDescent="0.25">
      <c r="B391" s="2"/>
      <c r="E391" s="2"/>
      <c r="F391" s="2"/>
      <c r="G391" s="2"/>
      <c r="H391" s="2"/>
      <c r="I391" s="2"/>
      <c r="J391" s="2"/>
      <c r="K391" s="2"/>
      <c r="L391" s="2"/>
      <c r="M391" s="2"/>
    </row>
    <row r="392" spans="2:13" ht="18" customHeight="1" x14ac:dyDescent="0.25">
      <c r="B392" s="2"/>
      <c r="E392" s="2"/>
      <c r="F392" s="2"/>
      <c r="G392" s="2"/>
      <c r="H392" s="2"/>
      <c r="I392" s="2"/>
      <c r="J392" s="2"/>
      <c r="K392" s="2"/>
      <c r="L392" s="2"/>
      <c r="M392" s="2"/>
    </row>
    <row r="393" spans="2:13" ht="18" customHeight="1" x14ac:dyDescent="0.25">
      <c r="B393" s="2"/>
      <c r="E393" s="2"/>
      <c r="F393" s="2"/>
      <c r="G393" s="2"/>
      <c r="H393" s="2"/>
      <c r="I393" s="2"/>
      <c r="J393" s="2"/>
      <c r="K393" s="2"/>
      <c r="L393" s="2"/>
      <c r="M393" s="2"/>
    </row>
    <row r="394" spans="2:13" ht="18" customHeight="1" x14ac:dyDescent="0.25">
      <c r="B394" s="2"/>
      <c r="E394" s="2"/>
      <c r="F394" s="2"/>
      <c r="G394" s="2"/>
      <c r="H394" s="2"/>
      <c r="I394" s="2"/>
      <c r="J394" s="2"/>
      <c r="K394" s="2"/>
      <c r="L394" s="2"/>
      <c r="M394" s="2"/>
    </row>
    <row r="395" spans="2:13" ht="18" customHeight="1" x14ac:dyDescent="0.25">
      <c r="B395" s="2"/>
      <c r="E395" s="2"/>
      <c r="F395" s="2"/>
      <c r="G395" s="2"/>
      <c r="H395" s="2"/>
      <c r="I395" s="2"/>
      <c r="J395" s="2"/>
      <c r="K395" s="2"/>
      <c r="L395" s="2"/>
      <c r="M395" s="2"/>
    </row>
    <row r="396" spans="2:13" ht="18" customHeight="1" x14ac:dyDescent="0.25">
      <c r="B396" s="2"/>
      <c r="E396" s="2"/>
      <c r="F396" s="2"/>
      <c r="G396" s="2"/>
      <c r="H396" s="2"/>
      <c r="I396" s="2"/>
      <c r="J396" s="2"/>
      <c r="K396" s="2"/>
      <c r="L396" s="2"/>
      <c r="M396" s="2"/>
    </row>
    <row r="397" spans="2:13" ht="18" customHeight="1" x14ac:dyDescent="0.25">
      <c r="B397" s="2"/>
      <c r="E397" s="2"/>
      <c r="F397" s="2"/>
      <c r="G397" s="2"/>
      <c r="H397" s="2"/>
      <c r="I397" s="2"/>
      <c r="J397" s="2"/>
      <c r="K397" s="2"/>
      <c r="L397" s="2"/>
      <c r="M397" s="2"/>
    </row>
    <row r="398" spans="2:13" ht="18" customHeight="1" x14ac:dyDescent="0.25">
      <c r="B398" s="2"/>
      <c r="E398" s="2"/>
      <c r="F398" s="2"/>
      <c r="G398" s="2"/>
      <c r="H398" s="2"/>
      <c r="I398" s="2"/>
      <c r="J398" s="2"/>
      <c r="K398" s="2"/>
      <c r="L398" s="2"/>
      <c r="M398" s="2"/>
    </row>
    <row r="399" spans="2:13" ht="18" customHeight="1" x14ac:dyDescent="0.25">
      <c r="B399" s="2"/>
      <c r="E399" s="2"/>
      <c r="F399" s="2"/>
      <c r="G399" s="2"/>
      <c r="H399" s="2"/>
      <c r="I399" s="2"/>
      <c r="J399" s="2"/>
      <c r="K399" s="2"/>
      <c r="L399" s="2"/>
      <c r="M399" s="2"/>
    </row>
    <row r="400" spans="2:13" ht="18" customHeight="1" x14ac:dyDescent="0.25">
      <c r="B400" s="2"/>
      <c r="E400" s="2"/>
      <c r="F400" s="2"/>
      <c r="G400" s="2"/>
      <c r="H400" s="2"/>
      <c r="I400" s="2"/>
      <c r="J400" s="2"/>
      <c r="K400" s="2"/>
      <c r="L400" s="2"/>
      <c r="M400" s="2"/>
    </row>
    <row r="401" spans="2:13" ht="18" customHeight="1" x14ac:dyDescent="0.25">
      <c r="B401" s="2"/>
      <c r="E401" s="2"/>
      <c r="F401" s="2"/>
      <c r="G401" s="2"/>
      <c r="H401" s="2"/>
      <c r="I401" s="2"/>
      <c r="J401" s="2"/>
      <c r="K401" s="2"/>
      <c r="L401" s="2"/>
      <c r="M401" s="2"/>
    </row>
    <row r="402" spans="2:13" ht="18" customHeight="1" x14ac:dyDescent="0.25">
      <c r="B402" s="2"/>
      <c r="E402" s="2"/>
      <c r="F402" s="2"/>
      <c r="G402" s="2"/>
      <c r="H402" s="2"/>
      <c r="I402" s="2"/>
      <c r="J402" s="2"/>
      <c r="K402" s="2"/>
      <c r="L402" s="2"/>
      <c r="M402" s="2"/>
    </row>
    <row r="403" spans="2:13" ht="18" customHeight="1" x14ac:dyDescent="0.25">
      <c r="B403" s="2"/>
      <c r="E403" s="2"/>
      <c r="F403" s="2"/>
      <c r="G403" s="2"/>
      <c r="H403" s="2"/>
      <c r="I403" s="2"/>
      <c r="J403" s="2"/>
      <c r="K403" s="2"/>
      <c r="L403" s="2"/>
      <c r="M403" s="2"/>
    </row>
    <row r="404" spans="2:13" ht="18" customHeight="1" x14ac:dyDescent="0.25">
      <c r="B404" s="2"/>
      <c r="E404" s="2"/>
      <c r="F404" s="2"/>
      <c r="G404" s="2"/>
      <c r="H404" s="2"/>
      <c r="I404" s="2"/>
      <c r="J404" s="2"/>
      <c r="K404" s="2"/>
      <c r="L404" s="2"/>
      <c r="M404" s="2"/>
    </row>
    <row r="405" spans="2:13" ht="18" customHeight="1" x14ac:dyDescent="0.25">
      <c r="B405" s="2"/>
      <c r="E405" s="2"/>
      <c r="F405" s="2"/>
      <c r="G405" s="2"/>
      <c r="H405" s="2"/>
      <c r="I405" s="2"/>
      <c r="J405" s="2"/>
      <c r="K405" s="2"/>
      <c r="L405" s="2"/>
      <c r="M405" s="2"/>
    </row>
    <row r="406" spans="2:13" ht="18" customHeight="1" x14ac:dyDescent="0.25">
      <c r="B406" s="2"/>
      <c r="E406" s="2"/>
      <c r="F406" s="2"/>
      <c r="G406" s="2"/>
      <c r="H406" s="2"/>
      <c r="I406" s="2"/>
      <c r="J406" s="2"/>
      <c r="K406" s="2"/>
      <c r="L406" s="2"/>
      <c r="M406" s="2"/>
    </row>
    <row r="407" spans="2:13" ht="18" customHeight="1" x14ac:dyDescent="0.25">
      <c r="B407" s="2"/>
      <c r="E407" s="2"/>
      <c r="F407" s="2"/>
      <c r="G407" s="2"/>
      <c r="H407" s="2"/>
      <c r="I407" s="2"/>
      <c r="J407" s="2"/>
      <c r="K407" s="2"/>
      <c r="L407" s="2"/>
      <c r="M407" s="2"/>
    </row>
    <row r="408" spans="2:13" ht="18" customHeight="1" x14ac:dyDescent="0.25">
      <c r="B408" s="2"/>
      <c r="E408" s="2"/>
      <c r="F408" s="2"/>
      <c r="G408" s="2"/>
      <c r="H408" s="2"/>
      <c r="I408" s="2"/>
      <c r="J408" s="2"/>
      <c r="K408" s="2"/>
      <c r="L408" s="2"/>
      <c r="M408" s="2"/>
    </row>
    <row r="409" spans="2:13" ht="18" customHeight="1" x14ac:dyDescent="0.25">
      <c r="B409" s="2"/>
      <c r="E409" s="2"/>
      <c r="F409" s="2"/>
      <c r="G409" s="2"/>
      <c r="H409" s="2"/>
      <c r="I409" s="2"/>
      <c r="J409" s="2"/>
      <c r="K409" s="2"/>
      <c r="L409" s="2"/>
      <c r="M409" s="2"/>
    </row>
    <row r="410" spans="2:13" ht="18" customHeight="1" x14ac:dyDescent="0.25">
      <c r="B410" s="2"/>
      <c r="E410" s="2"/>
      <c r="F410" s="2"/>
      <c r="G410" s="2"/>
      <c r="H410" s="2"/>
      <c r="I410" s="2"/>
      <c r="J410" s="2"/>
      <c r="K410" s="2"/>
      <c r="L410" s="2"/>
      <c r="M410" s="2"/>
    </row>
    <row r="411" spans="2:13" ht="18" customHeight="1" x14ac:dyDescent="0.25">
      <c r="B411" s="2"/>
      <c r="E411" s="2"/>
      <c r="F411" s="2"/>
      <c r="G411" s="2"/>
      <c r="H411" s="2"/>
      <c r="I411" s="2"/>
      <c r="J411" s="2"/>
      <c r="K411" s="2"/>
      <c r="L411" s="2"/>
      <c r="M411" s="2"/>
    </row>
    <row r="412" spans="2:13" ht="18" customHeight="1" x14ac:dyDescent="0.25">
      <c r="B412" s="2"/>
      <c r="E412" s="2"/>
      <c r="F412" s="2"/>
      <c r="G412" s="2"/>
      <c r="H412" s="2"/>
      <c r="I412" s="2"/>
      <c r="J412" s="2"/>
      <c r="K412" s="2"/>
      <c r="L412" s="2"/>
      <c r="M412" s="2"/>
    </row>
    <row r="413" spans="2:13" ht="18" customHeight="1" x14ac:dyDescent="0.25">
      <c r="B413" s="2"/>
      <c r="E413" s="2"/>
      <c r="F413" s="2"/>
      <c r="G413" s="2"/>
      <c r="H413" s="2"/>
      <c r="I413" s="2"/>
      <c r="J413" s="2"/>
      <c r="K413" s="2"/>
      <c r="L413" s="2"/>
      <c r="M413" s="2"/>
    </row>
    <row r="414" spans="2:13" ht="18" customHeight="1" x14ac:dyDescent="0.25">
      <c r="B414" s="2"/>
      <c r="E414" s="2"/>
      <c r="F414" s="2"/>
      <c r="G414" s="2"/>
      <c r="H414" s="2"/>
      <c r="I414" s="2"/>
      <c r="J414" s="2"/>
      <c r="K414" s="2"/>
      <c r="L414" s="2"/>
      <c r="M414" s="2"/>
    </row>
    <row r="415" spans="2:13" ht="18" customHeight="1" x14ac:dyDescent="0.25">
      <c r="B415" s="2"/>
      <c r="E415" s="2"/>
      <c r="F415" s="2"/>
      <c r="G415" s="2"/>
      <c r="H415" s="2"/>
      <c r="I415" s="2"/>
      <c r="J415" s="2"/>
      <c r="K415" s="2"/>
      <c r="L415" s="2"/>
      <c r="M415" s="2"/>
    </row>
    <row r="416" spans="2:13" ht="18" customHeight="1" x14ac:dyDescent="0.25">
      <c r="B416" s="2"/>
      <c r="E416" s="2"/>
      <c r="F416" s="2"/>
      <c r="G416" s="2"/>
      <c r="H416" s="2"/>
      <c r="I416" s="2"/>
      <c r="J416" s="2"/>
      <c r="K416" s="2"/>
      <c r="L416" s="2"/>
      <c r="M416" s="2"/>
    </row>
    <row r="417" spans="2:13" ht="18" customHeight="1" x14ac:dyDescent="0.25">
      <c r="B417" s="2"/>
      <c r="E417" s="2"/>
      <c r="F417" s="2"/>
      <c r="G417" s="2"/>
      <c r="H417" s="2"/>
      <c r="I417" s="2"/>
      <c r="J417" s="2"/>
      <c r="K417" s="2"/>
      <c r="L417" s="2"/>
      <c r="M417" s="2"/>
    </row>
    <row r="418" spans="2:13" ht="18" customHeight="1" x14ac:dyDescent="0.25">
      <c r="B418" s="2"/>
      <c r="E418" s="2"/>
      <c r="F418" s="2"/>
      <c r="G418" s="2"/>
      <c r="H418" s="2"/>
      <c r="I418" s="2"/>
      <c r="J418" s="2"/>
      <c r="K418" s="2"/>
      <c r="L418" s="2"/>
      <c r="M418" s="2"/>
    </row>
    <row r="419" spans="2:13" ht="18" customHeight="1" x14ac:dyDescent="0.25">
      <c r="B419" s="2"/>
      <c r="E419" s="2"/>
      <c r="F419" s="2"/>
      <c r="G419" s="2"/>
      <c r="H419" s="2"/>
      <c r="I419" s="2"/>
      <c r="J419" s="2"/>
      <c r="K419" s="2"/>
      <c r="L419" s="2"/>
      <c r="M419" s="2"/>
    </row>
    <row r="420" spans="2:13" ht="18" customHeight="1" x14ac:dyDescent="0.25">
      <c r="B420" s="2"/>
      <c r="E420" s="2"/>
      <c r="F420" s="2"/>
      <c r="G420" s="2"/>
      <c r="H420" s="2"/>
      <c r="I420" s="2"/>
      <c r="J420" s="2"/>
      <c r="K420" s="2"/>
      <c r="L420" s="2"/>
      <c r="M420" s="2"/>
    </row>
    <row r="421" spans="2:13" ht="18" customHeight="1" x14ac:dyDescent="0.25">
      <c r="B421" s="2"/>
      <c r="E421" s="2"/>
      <c r="F421" s="2"/>
      <c r="G421" s="2"/>
      <c r="H421" s="2"/>
      <c r="I421" s="2"/>
      <c r="J421" s="2"/>
      <c r="K421" s="2"/>
      <c r="L421" s="2"/>
      <c r="M421" s="2"/>
    </row>
    <row r="422" spans="2:13" ht="18" customHeight="1" x14ac:dyDescent="0.25">
      <c r="B422" s="2"/>
      <c r="E422" s="2"/>
      <c r="F422" s="2"/>
      <c r="G422" s="2"/>
      <c r="H422" s="2"/>
      <c r="I422" s="2"/>
      <c r="J422" s="2"/>
      <c r="K422" s="2"/>
      <c r="L422" s="2"/>
      <c r="M422" s="2"/>
    </row>
    <row r="423" spans="2:13" ht="18" customHeight="1" x14ac:dyDescent="0.25">
      <c r="B423" s="2"/>
      <c r="E423" s="2"/>
      <c r="F423" s="2"/>
      <c r="G423" s="2"/>
      <c r="H423" s="2"/>
      <c r="I423" s="2"/>
      <c r="J423" s="2"/>
      <c r="K423" s="2"/>
      <c r="L423" s="2"/>
      <c r="M423" s="2"/>
    </row>
    <row r="424" spans="2:13" ht="18" customHeight="1" x14ac:dyDescent="0.25">
      <c r="B424" s="2"/>
      <c r="E424" s="2"/>
      <c r="F424" s="2"/>
      <c r="G424" s="2"/>
      <c r="H424" s="2"/>
      <c r="I424" s="2"/>
      <c r="J424" s="2"/>
      <c r="K424" s="2"/>
      <c r="L424" s="2"/>
      <c r="M424" s="2"/>
    </row>
    <row r="425" spans="2:13" ht="18" customHeight="1" x14ac:dyDescent="0.25">
      <c r="B425" s="2"/>
      <c r="E425" s="2"/>
      <c r="F425" s="2"/>
      <c r="G425" s="2"/>
      <c r="H425" s="2"/>
      <c r="I425" s="2"/>
      <c r="J425" s="2"/>
      <c r="K425" s="2"/>
      <c r="L425" s="2"/>
      <c r="M425" s="2"/>
    </row>
    <row r="426" spans="2:13" ht="18" customHeight="1" x14ac:dyDescent="0.25">
      <c r="B426" s="2"/>
      <c r="E426" s="2"/>
      <c r="F426" s="2"/>
      <c r="G426" s="2"/>
      <c r="H426" s="2"/>
      <c r="I426" s="2"/>
      <c r="J426" s="2"/>
      <c r="K426" s="2"/>
      <c r="L426" s="2"/>
      <c r="M426" s="2"/>
    </row>
    <row r="427" spans="2:13" ht="18" customHeight="1" x14ac:dyDescent="0.25">
      <c r="B427" s="2"/>
      <c r="E427" s="2"/>
      <c r="F427" s="2"/>
      <c r="G427" s="2"/>
      <c r="H427" s="2"/>
      <c r="I427" s="2"/>
      <c r="J427" s="2"/>
      <c r="K427" s="2"/>
      <c r="L427" s="2"/>
      <c r="M427" s="2"/>
    </row>
    <row r="428" spans="2:13" ht="18" customHeight="1" x14ac:dyDescent="0.25">
      <c r="B428" s="2"/>
      <c r="E428" s="2"/>
      <c r="F428" s="2"/>
      <c r="G428" s="2"/>
      <c r="H428" s="2"/>
      <c r="I428" s="2"/>
      <c r="J428" s="2"/>
      <c r="K428" s="2"/>
      <c r="L428" s="2"/>
      <c r="M428" s="2"/>
    </row>
    <row r="429" spans="2:13" ht="18" customHeight="1" x14ac:dyDescent="0.25">
      <c r="B429" s="2"/>
      <c r="E429" s="2"/>
      <c r="F429" s="2"/>
      <c r="G429" s="2"/>
      <c r="H429" s="2"/>
      <c r="I429" s="2"/>
      <c r="J429" s="2"/>
      <c r="K429" s="2"/>
      <c r="L429" s="2"/>
      <c r="M429" s="2"/>
    </row>
    <row r="430" spans="2:13" ht="18" customHeight="1" x14ac:dyDescent="0.25">
      <c r="B430" s="2"/>
      <c r="E430" s="2"/>
      <c r="F430" s="2"/>
      <c r="G430" s="2"/>
      <c r="H430" s="2"/>
      <c r="I430" s="2"/>
      <c r="J430" s="2"/>
      <c r="K430" s="2"/>
      <c r="L430" s="2"/>
      <c r="M430" s="2"/>
    </row>
    <row r="431" spans="2:13" ht="18" customHeight="1" x14ac:dyDescent="0.25">
      <c r="B431" s="2"/>
      <c r="E431" s="2"/>
      <c r="F431" s="2"/>
      <c r="G431" s="2"/>
      <c r="H431" s="2"/>
      <c r="I431" s="2"/>
      <c r="J431" s="2"/>
      <c r="K431" s="2"/>
      <c r="L431" s="2"/>
      <c r="M431" s="2"/>
    </row>
    <row r="432" spans="2:13" ht="18" customHeight="1" x14ac:dyDescent="0.25">
      <c r="B432" s="2"/>
      <c r="E432" s="2"/>
      <c r="F432" s="2"/>
      <c r="G432" s="2"/>
      <c r="H432" s="2"/>
      <c r="I432" s="2"/>
      <c r="J432" s="2"/>
      <c r="K432" s="2"/>
      <c r="L432" s="2"/>
      <c r="M432" s="2"/>
    </row>
    <row r="433" spans="2:13" ht="18" customHeight="1" x14ac:dyDescent="0.25">
      <c r="B433" s="2"/>
      <c r="E433" s="2"/>
      <c r="F433" s="2"/>
      <c r="G433" s="2"/>
      <c r="H433" s="2"/>
      <c r="I433" s="2"/>
      <c r="J433" s="2"/>
      <c r="K433" s="2"/>
      <c r="L433" s="2"/>
      <c r="M433" s="2"/>
    </row>
    <row r="434" spans="2:13" ht="18" customHeight="1" x14ac:dyDescent="0.25">
      <c r="B434" s="2"/>
      <c r="E434" s="2"/>
      <c r="F434" s="2"/>
      <c r="G434" s="2"/>
      <c r="H434" s="2"/>
      <c r="I434" s="2"/>
      <c r="J434" s="2"/>
      <c r="K434" s="2"/>
      <c r="L434" s="2"/>
      <c r="M434" s="2"/>
    </row>
    <row r="435" spans="2:13" ht="18" customHeight="1" x14ac:dyDescent="0.25">
      <c r="B435" s="2"/>
      <c r="E435" s="2"/>
      <c r="F435" s="2"/>
      <c r="G435" s="2"/>
      <c r="H435" s="2"/>
      <c r="I435" s="2"/>
      <c r="J435" s="2"/>
      <c r="K435" s="2"/>
      <c r="L435" s="2"/>
      <c r="M435" s="2"/>
    </row>
    <row r="436" spans="2:13" ht="18" customHeight="1" x14ac:dyDescent="0.25">
      <c r="B436" s="2"/>
      <c r="E436" s="2"/>
      <c r="F436" s="2"/>
      <c r="G436" s="2"/>
      <c r="H436" s="2"/>
      <c r="I436" s="2"/>
      <c r="J436" s="2"/>
      <c r="K436" s="2"/>
      <c r="L436" s="2"/>
      <c r="M436" s="2"/>
    </row>
    <row r="437" spans="2:13" ht="18" customHeight="1" x14ac:dyDescent="0.25">
      <c r="B437" s="2"/>
      <c r="E437" s="2"/>
      <c r="F437" s="2"/>
      <c r="G437" s="2"/>
      <c r="H437" s="2"/>
      <c r="I437" s="2"/>
      <c r="J437" s="2"/>
      <c r="K437" s="2"/>
      <c r="L437" s="2"/>
      <c r="M437" s="2"/>
    </row>
    <row r="438" spans="2:13" ht="18" customHeight="1" x14ac:dyDescent="0.25">
      <c r="B438" s="2"/>
      <c r="E438" s="2"/>
      <c r="F438" s="2"/>
      <c r="G438" s="2"/>
      <c r="H438" s="2"/>
      <c r="I438" s="2"/>
      <c r="J438" s="2"/>
      <c r="K438" s="2"/>
      <c r="L438" s="2"/>
      <c r="M438" s="2"/>
    </row>
    <row r="439" spans="2:13" ht="18" customHeight="1" x14ac:dyDescent="0.25">
      <c r="B439" s="2"/>
      <c r="E439" s="2"/>
      <c r="F439" s="2"/>
      <c r="G439" s="2"/>
      <c r="H439" s="2"/>
      <c r="I439" s="2"/>
      <c r="J439" s="2"/>
      <c r="K439" s="2"/>
      <c r="L439" s="2"/>
      <c r="M439" s="2"/>
    </row>
    <row r="440" spans="2:13" ht="18" customHeight="1" x14ac:dyDescent="0.25">
      <c r="B440" s="2"/>
      <c r="E440" s="2"/>
      <c r="F440" s="2"/>
      <c r="G440" s="2"/>
      <c r="H440" s="2"/>
      <c r="I440" s="2"/>
      <c r="J440" s="2"/>
      <c r="K440" s="2"/>
      <c r="L440" s="2"/>
      <c r="M440" s="2"/>
    </row>
    <row r="441" spans="2:13" ht="18" customHeight="1" x14ac:dyDescent="0.25">
      <c r="B441" s="2"/>
      <c r="E441" s="2"/>
      <c r="F441" s="2"/>
      <c r="G441" s="2"/>
      <c r="H441" s="2"/>
      <c r="I441" s="2"/>
      <c r="J441" s="2"/>
      <c r="K441" s="2"/>
      <c r="L441" s="2"/>
      <c r="M441" s="2"/>
    </row>
    <row r="442" spans="2:13" ht="18" customHeight="1" x14ac:dyDescent="0.25">
      <c r="B442" s="2"/>
      <c r="E442" s="2"/>
      <c r="F442" s="2"/>
      <c r="G442" s="2"/>
      <c r="H442" s="2"/>
      <c r="I442" s="2"/>
      <c r="J442" s="2"/>
      <c r="K442" s="2"/>
      <c r="L442" s="2"/>
      <c r="M442" s="2"/>
    </row>
    <row r="443" spans="2:13" ht="18" customHeight="1" x14ac:dyDescent="0.25">
      <c r="B443" s="2"/>
      <c r="E443" s="2"/>
      <c r="F443" s="2"/>
      <c r="G443" s="2"/>
      <c r="H443" s="2"/>
      <c r="I443" s="2"/>
      <c r="J443" s="2"/>
      <c r="K443" s="2"/>
      <c r="L443" s="2"/>
      <c r="M443" s="2"/>
    </row>
    <row r="444" spans="2:13" ht="18" customHeight="1" x14ac:dyDescent="0.25">
      <c r="B444" s="2"/>
      <c r="E444" s="2"/>
      <c r="F444" s="2"/>
      <c r="G444" s="2"/>
      <c r="H444" s="2"/>
      <c r="I444" s="2"/>
      <c r="J444" s="2"/>
      <c r="K444" s="2"/>
      <c r="L444" s="2"/>
      <c r="M444" s="2"/>
    </row>
    <row r="445" spans="2:13" ht="18" customHeight="1" x14ac:dyDescent="0.25">
      <c r="B445" s="2"/>
      <c r="E445" s="2"/>
      <c r="F445" s="2"/>
      <c r="G445" s="2"/>
      <c r="H445" s="2"/>
      <c r="I445" s="2"/>
      <c r="J445" s="2"/>
      <c r="K445" s="2"/>
      <c r="L445" s="2"/>
      <c r="M445" s="2"/>
    </row>
    <row r="446" spans="2:13" ht="18" customHeight="1" x14ac:dyDescent="0.25">
      <c r="B446" s="2"/>
      <c r="E446" s="2"/>
      <c r="F446" s="2"/>
      <c r="G446" s="2"/>
      <c r="H446" s="2"/>
      <c r="I446" s="2"/>
      <c r="J446" s="2"/>
      <c r="K446" s="2"/>
      <c r="L446" s="2"/>
      <c r="M446" s="2"/>
    </row>
    <row r="447" spans="2:13" ht="18" customHeight="1" x14ac:dyDescent="0.25">
      <c r="B447" s="2"/>
      <c r="E447" s="2"/>
      <c r="F447" s="2"/>
      <c r="G447" s="2"/>
      <c r="H447" s="2"/>
      <c r="I447" s="2"/>
      <c r="J447" s="2"/>
      <c r="K447" s="2"/>
      <c r="L447" s="2"/>
      <c r="M447" s="2"/>
    </row>
    <row r="448" spans="2:13" ht="18" customHeight="1" x14ac:dyDescent="0.25">
      <c r="B448" s="2"/>
      <c r="E448" s="2"/>
      <c r="F448" s="2"/>
      <c r="G448" s="2"/>
      <c r="H448" s="2"/>
      <c r="I448" s="2"/>
      <c r="J448" s="2"/>
      <c r="K448" s="2"/>
      <c r="L448" s="2"/>
      <c r="M448" s="2"/>
    </row>
    <row r="449" spans="2:13" ht="18" customHeight="1" x14ac:dyDescent="0.25">
      <c r="B449" s="2"/>
      <c r="E449" s="2"/>
      <c r="F449" s="2"/>
      <c r="G449" s="2"/>
      <c r="H449" s="2"/>
      <c r="I449" s="2"/>
      <c r="J449" s="2"/>
      <c r="K449" s="2"/>
      <c r="L449" s="2"/>
      <c r="M449" s="2"/>
    </row>
    <row r="450" spans="2:13" ht="18" customHeight="1" x14ac:dyDescent="0.25">
      <c r="B450" s="2"/>
      <c r="E450" s="2"/>
      <c r="F450" s="2"/>
      <c r="G450" s="2"/>
      <c r="H450" s="2"/>
      <c r="I450" s="2"/>
      <c r="J450" s="2"/>
      <c r="K450" s="2"/>
      <c r="L450" s="2"/>
      <c r="M450" s="2"/>
    </row>
    <row r="451" spans="2:13" ht="18" customHeight="1" x14ac:dyDescent="0.25">
      <c r="B451" s="2"/>
      <c r="E451" s="2"/>
      <c r="F451" s="2"/>
      <c r="G451" s="2"/>
      <c r="H451" s="2"/>
      <c r="I451" s="2"/>
      <c r="J451" s="2"/>
      <c r="K451" s="2"/>
      <c r="L451" s="2"/>
      <c r="M451" s="2"/>
    </row>
    <row r="452" spans="2:13" ht="18" customHeight="1" x14ac:dyDescent="0.25">
      <c r="B452" s="2"/>
      <c r="E452" s="2"/>
      <c r="F452" s="2"/>
      <c r="G452" s="2"/>
      <c r="H452" s="2"/>
      <c r="I452" s="2"/>
      <c r="J452" s="2"/>
      <c r="K452" s="2"/>
      <c r="L452" s="2"/>
      <c r="M452" s="2"/>
    </row>
    <row r="453" spans="2:13" ht="18" customHeight="1" x14ac:dyDescent="0.25">
      <c r="B453" s="2"/>
      <c r="E453" s="2"/>
      <c r="F453" s="2"/>
      <c r="G453" s="2"/>
      <c r="H453" s="2"/>
      <c r="I453" s="2"/>
      <c r="J453" s="2"/>
      <c r="K453" s="2"/>
      <c r="L453" s="2"/>
      <c r="M453" s="2"/>
    </row>
    <row r="454" spans="2:13" ht="18" customHeight="1" x14ac:dyDescent="0.25">
      <c r="B454" s="2"/>
      <c r="E454" s="2"/>
      <c r="F454" s="2"/>
      <c r="G454" s="2"/>
      <c r="H454" s="2"/>
      <c r="I454" s="2"/>
      <c r="J454" s="2"/>
      <c r="K454" s="2"/>
      <c r="L454" s="2"/>
      <c r="M454" s="2"/>
    </row>
    <row r="455" spans="2:13" ht="18" customHeight="1" x14ac:dyDescent="0.25">
      <c r="B455" s="2"/>
      <c r="E455" s="2"/>
      <c r="F455" s="2"/>
      <c r="G455" s="2"/>
      <c r="H455" s="2"/>
      <c r="I455" s="2"/>
      <c r="J455" s="2"/>
      <c r="K455" s="2"/>
      <c r="L455" s="2"/>
      <c r="M455" s="2"/>
    </row>
    <row r="456" spans="2:13" ht="18" customHeight="1" x14ac:dyDescent="0.25">
      <c r="B456" s="2"/>
      <c r="E456" s="2"/>
      <c r="F456" s="2"/>
      <c r="G456" s="2"/>
      <c r="H456" s="2"/>
      <c r="I456" s="2"/>
      <c r="J456" s="2"/>
      <c r="K456" s="2"/>
      <c r="L456" s="2"/>
      <c r="M456" s="2"/>
    </row>
    <row r="457" spans="2:13" ht="18" customHeight="1" x14ac:dyDescent="0.25">
      <c r="B457" s="2"/>
      <c r="E457" s="2"/>
      <c r="F457" s="2"/>
      <c r="G457" s="2"/>
      <c r="H457" s="2"/>
      <c r="I457" s="2"/>
      <c r="J457" s="2"/>
      <c r="K457" s="2"/>
      <c r="L457" s="2"/>
      <c r="M457" s="2"/>
    </row>
    <row r="458" spans="2:13" ht="18" customHeight="1" x14ac:dyDescent="0.25">
      <c r="B458" s="2"/>
      <c r="E458" s="2"/>
      <c r="F458" s="2"/>
      <c r="G458" s="2"/>
      <c r="H458" s="2"/>
      <c r="I458" s="2"/>
      <c r="J458" s="2"/>
      <c r="K458" s="2"/>
      <c r="L458" s="2"/>
      <c r="M458" s="2"/>
    </row>
    <row r="459" spans="2:13" ht="18" customHeight="1" x14ac:dyDescent="0.25">
      <c r="B459" s="2"/>
      <c r="E459" s="2"/>
      <c r="F459" s="2"/>
      <c r="G459" s="2"/>
      <c r="H459" s="2"/>
      <c r="I459" s="2"/>
      <c r="J459" s="2"/>
      <c r="K459" s="2"/>
      <c r="L459" s="2"/>
      <c r="M459" s="2"/>
    </row>
    <row r="460" spans="2:13" ht="18" customHeight="1" x14ac:dyDescent="0.25">
      <c r="B460" s="2"/>
      <c r="E460" s="2"/>
      <c r="F460" s="2"/>
      <c r="G460" s="2"/>
      <c r="H460" s="2"/>
      <c r="I460" s="2"/>
      <c r="J460" s="2"/>
      <c r="K460" s="2"/>
      <c r="L460" s="2"/>
      <c r="M460" s="2"/>
    </row>
    <row r="461" spans="2:13" ht="18" customHeight="1" x14ac:dyDescent="0.25">
      <c r="B461" s="2"/>
      <c r="E461" s="2"/>
      <c r="F461" s="2"/>
      <c r="G461" s="2"/>
      <c r="H461" s="2"/>
      <c r="I461" s="2"/>
      <c r="J461" s="2"/>
      <c r="K461" s="2"/>
      <c r="L461" s="2"/>
      <c r="M461" s="2"/>
    </row>
    <row r="462" spans="2:13" ht="18" customHeight="1" x14ac:dyDescent="0.25">
      <c r="B462" s="2"/>
      <c r="E462" s="2"/>
      <c r="F462" s="2"/>
      <c r="G462" s="2"/>
      <c r="H462" s="2"/>
      <c r="I462" s="2"/>
      <c r="J462" s="2"/>
      <c r="K462" s="2"/>
      <c r="L462" s="2"/>
      <c r="M462" s="2"/>
    </row>
    <row r="463" spans="2:13" ht="18" customHeight="1" x14ac:dyDescent="0.25">
      <c r="B463" s="2"/>
      <c r="E463" s="2"/>
      <c r="F463" s="2"/>
      <c r="G463" s="2"/>
      <c r="H463" s="2"/>
      <c r="I463" s="2"/>
      <c r="J463" s="2"/>
      <c r="K463" s="2"/>
      <c r="L463" s="2"/>
      <c r="M463" s="2"/>
    </row>
    <row r="464" spans="2:13" ht="18" customHeight="1" x14ac:dyDescent="0.25">
      <c r="B464" s="2"/>
      <c r="E464" s="2"/>
      <c r="F464" s="2"/>
      <c r="G464" s="2"/>
      <c r="H464" s="2"/>
      <c r="I464" s="2"/>
      <c r="J464" s="2"/>
      <c r="K464" s="2"/>
      <c r="L464" s="2"/>
      <c r="M464" s="2"/>
    </row>
    <row r="465" spans="2:13" ht="18" customHeight="1" x14ac:dyDescent="0.25">
      <c r="B465" s="2"/>
      <c r="E465" s="2"/>
      <c r="F465" s="2"/>
      <c r="G465" s="2"/>
      <c r="H465" s="2"/>
      <c r="I465" s="2"/>
      <c r="J465" s="2"/>
      <c r="K465" s="2"/>
      <c r="L465" s="2"/>
      <c r="M465" s="2"/>
    </row>
    <row r="466" spans="2:13" ht="18" customHeight="1" x14ac:dyDescent="0.25">
      <c r="B466" s="2"/>
      <c r="E466" s="2"/>
      <c r="F466" s="2"/>
      <c r="G466" s="2"/>
      <c r="H466" s="2"/>
      <c r="I466" s="2"/>
      <c r="J466" s="2"/>
      <c r="K466" s="2"/>
      <c r="L466" s="2"/>
      <c r="M466" s="2"/>
    </row>
    <row r="467" spans="2:13" ht="18" customHeight="1" x14ac:dyDescent="0.25">
      <c r="B467" s="2"/>
      <c r="E467" s="2"/>
      <c r="F467" s="2"/>
      <c r="G467" s="2"/>
      <c r="H467" s="2"/>
      <c r="I467" s="2"/>
      <c r="J467" s="2"/>
      <c r="K467" s="2"/>
      <c r="L467" s="2"/>
      <c r="M467" s="2"/>
    </row>
    <row r="468" spans="2:13" ht="18" customHeight="1" x14ac:dyDescent="0.25">
      <c r="B468" s="2"/>
      <c r="E468" s="2"/>
      <c r="F468" s="2"/>
      <c r="G468" s="2"/>
      <c r="H468" s="2"/>
      <c r="I468" s="2"/>
      <c r="J468" s="2"/>
      <c r="K468" s="2"/>
      <c r="L468" s="2"/>
      <c r="M468" s="2"/>
    </row>
    <row r="469" spans="2:13" ht="18" customHeight="1" x14ac:dyDescent="0.25">
      <c r="B469" s="2"/>
      <c r="E469" s="2"/>
      <c r="F469" s="2"/>
      <c r="G469" s="2"/>
      <c r="H469" s="2"/>
      <c r="I469" s="2"/>
      <c r="J469" s="2"/>
      <c r="K469" s="2"/>
      <c r="L469" s="2"/>
      <c r="M469" s="2"/>
    </row>
    <row r="470" spans="2:13" ht="18" customHeight="1" x14ac:dyDescent="0.25">
      <c r="B470" s="2"/>
      <c r="E470" s="2"/>
      <c r="F470" s="2"/>
      <c r="G470" s="2"/>
      <c r="H470" s="2"/>
      <c r="I470" s="2"/>
      <c r="J470" s="2"/>
      <c r="K470" s="2"/>
      <c r="L470" s="2"/>
      <c r="M470" s="2"/>
    </row>
    <row r="471" spans="2:13" ht="18" customHeight="1" x14ac:dyDescent="0.25">
      <c r="B471" s="2"/>
      <c r="E471" s="2"/>
      <c r="F471" s="2"/>
      <c r="G471" s="2"/>
      <c r="H471" s="2"/>
      <c r="I471" s="2"/>
      <c r="J471" s="2"/>
      <c r="K471" s="2"/>
      <c r="L471" s="2"/>
      <c r="M471" s="2"/>
    </row>
    <row r="472" spans="2:13" ht="18" customHeight="1" x14ac:dyDescent="0.25">
      <c r="B472" s="2"/>
      <c r="E472" s="2"/>
      <c r="F472" s="2"/>
      <c r="G472" s="2"/>
      <c r="H472" s="2"/>
      <c r="I472" s="2"/>
      <c r="J472" s="2"/>
      <c r="K472" s="2"/>
      <c r="L472" s="2"/>
      <c r="M472" s="2"/>
    </row>
    <row r="473" spans="2:13" ht="18" customHeight="1" x14ac:dyDescent="0.25">
      <c r="B473" s="2"/>
      <c r="E473" s="2"/>
      <c r="F473" s="2"/>
      <c r="G473" s="2"/>
      <c r="H473" s="2"/>
      <c r="I473" s="2"/>
      <c r="J473" s="2"/>
      <c r="K473" s="2"/>
      <c r="L473" s="2"/>
      <c r="M473" s="2"/>
    </row>
    <row r="474" spans="2:13" ht="18" customHeight="1" x14ac:dyDescent="0.25">
      <c r="B474" s="2"/>
      <c r="E474" s="2"/>
      <c r="F474" s="2"/>
      <c r="G474" s="2"/>
      <c r="H474" s="2"/>
      <c r="I474" s="2"/>
      <c r="J474" s="2"/>
      <c r="K474" s="2"/>
      <c r="L474" s="2"/>
      <c r="M474" s="2"/>
    </row>
    <row r="475" spans="2:13" ht="18" customHeight="1" x14ac:dyDescent="0.25">
      <c r="B475" s="2"/>
      <c r="E475" s="2"/>
      <c r="F475" s="2"/>
      <c r="G475" s="2"/>
      <c r="H475" s="2"/>
      <c r="I475" s="2"/>
      <c r="J475" s="2"/>
      <c r="K475" s="2"/>
      <c r="L475" s="2"/>
      <c r="M475" s="2"/>
    </row>
    <row r="476" spans="2:13" ht="18" customHeight="1" x14ac:dyDescent="0.25">
      <c r="B476" s="2"/>
      <c r="E476" s="2"/>
      <c r="F476" s="2"/>
      <c r="G476" s="2"/>
      <c r="H476" s="2"/>
      <c r="I476" s="2"/>
      <c r="J476" s="2"/>
      <c r="K476" s="2"/>
      <c r="L476" s="2"/>
      <c r="M476" s="2"/>
    </row>
    <row r="477" spans="2:13" ht="18" customHeight="1" x14ac:dyDescent="0.25">
      <c r="B477" s="2"/>
      <c r="E477" s="2"/>
      <c r="F477" s="2"/>
      <c r="G477" s="2"/>
      <c r="H477" s="2"/>
      <c r="I477" s="2"/>
      <c r="J477" s="2"/>
      <c r="K477" s="2"/>
      <c r="L477" s="2"/>
      <c r="M477" s="2"/>
    </row>
    <row r="478" spans="2:13" ht="18" customHeight="1" x14ac:dyDescent="0.25">
      <c r="B478" s="2"/>
      <c r="E478" s="2"/>
      <c r="F478" s="2"/>
      <c r="G478" s="2"/>
      <c r="H478" s="2"/>
      <c r="I478" s="2"/>
      <c r="J478" s="2"/>
      <c r="K478" s="2"/>
      <c r="L478" s="2"/>
      <c r="M478" s="2"/>
    </row>
    <row r="479" spans="2:13" ht="18" customHeight="1" x14ac:dyDescent="0.25">
      <c r="B479" s="2"/>
      <c r="E479" s="2"/>
      <c r="F479" s="2"/>
      <c r="G479" s="2"/>
      <c r="H479" s="2"/>
      <c r="I479" s="2"/>
      <c r="J479" s="2"/>
      <c r="K479" s="2"/>
      <c r="L479" s="2"/>
      <c r="M479" s="2"/>
    </row>
    <row r="480" spans="2:13" ht="18" customHeight="1" x14ac:dyDescent="0.25">
      <c r="B480" s="2"/>
      <c r="E480" s="2"/>
      <c r="F480" s="2"/>
      <c r="G480" s="2"/>
      <c r="H480" s="2"/>
      <c r="I480" s="2"/>
      <c r="J480" s="2"/>
      <c r="K480" s="2"/>
      <c r="L480" s="2"/>
      <c r="M480" s="2"/>
    </row>
    <row r="481" spans="2:13" ht="18" customHeight="1" x14ac:dyDescent="0.25">
      <c r="B481" s="2"/>
      <c r="E481" s="2"/>
      <c r="F481" s="2"/>
      <c r="G481" s="2"/>
      <c r="H481" s="2"/>
      <c r="I481" s="2"/>
      <c r="J481" s="2"/>
      <c r="K481" s="2"/>
      <c r="L481" s="2"/>
      <c r="M481" s="2"/>
    </row>
    <row r="482" spans="2:13" ht="18" customHeight="1" x14ac:dyDescent="0.25">
      <c r="B482" s="2"/>
      <c r="E482" s="2"/>
      <c r="F482" s="2"/>
      <c r="G482" s="2"/>
      <c r="H482" s="2"/>
      <c r="I482" s="2"/>
      <c r="J482" s="2"/>
      <c r="K482" s="2"/>
      <c r="L482" s="2"/>
      <c r="M482" s="2"/>
    </row>
    <row r="483" spans="2:13" ht="18" customHeight="1" x14ac:dyDescent="0.25">
      <c r="B483" s="2"/>
      <c r="E483" s="2"/>
      <c r="F483" s="2"/>
      <c r="G483" s="2"/>
      <c r="H483" s="2"/>
      <c r="I483" s="2"/>
      <c r="J483" s="2"/>
      <c r="K483" s="2"/>
      <c r="L483" s="2"/>
      <c r="M483" s="2"/>
    </row>
    <row r="484" spans="2:13" ht="18" customHeight="1" x14ac:dyDescent="0.25">
      <c r="B484" s="2"/>
      <c r="E484" s="2"/>
      <c r="F484" s="2"/>
      <c r="G484" s="2"/>
      <c r="H484" s="2"/>
      <c r="I484" s="2"/>
      <c r="J484" s="2"/>
      <c r="K484" s="2"/>
      <c r="L484" s="2"/>
      <c r="M484" s="2"/>
    </row>
    <row r="485" spans="2:13" ht="18" customHeight="1" x14ac:dyDescent="0.25">
      <c r="B485" s="2"/>
      <c r="E485" s="2"/>
      <c r="F485" s="2"/>
      <c r="G485" s="2"/>
      <c r="H485" s="2"/>
      <c r="I485" s="2"/>
      <c r="J485" s="2"/>
      <c r="K485" s="2"/>
      <c r="L485" s="2"/>
      <c r="M485" s="2"/>
    </row>
    <row r="486" spans="2:13" ht="18" customHeight="1" x14ac:dyDescent="0.25">
      <c r="B486" s="2"/>
      <c r="E486" s="2"/>
      <c r="F486" s="2"/>
      <c r="G486" s="2"/>
      <c r="H486" s="2"/>
      <c r="I486" s="2"/>
      <c r="J486" s="2"/>
      <c r="K486" s="2"/>
      <c r="L486" s="2"/>
      <c r="M486" s="2"/>
    </row>
    <row r="487" spans="2:13" ht="18" customHeight="1" x14ac:dyDescent="0.25">
      <c r="B487" s="2"/>
      <c r="E487" s="2"/>
      <c r="F487" s="2"/>
      <c r="G487" s="2"/>
      <c r="H487" s="2"/>
      <c r="I487" s="2"/>
      <c r="J487" s="2"/>
      <c r="K487" s="2"/>
      <c r="L487" s="2"/>
      <c r="M487" s="2"/>
    </row>
    <row r="488" spans="2:13" ht="18" customHeight="1" x14ac:dyDescent="0.25">
      <c r="B488" s="2"/>
      <c r="E488" s="2"/>
      <c r="F488" s="2"/>
      <c r="G488" s="2"/>
      <c r="H488" s="2"/>
      <c r="I488" s="2"/>
      <c r="J488" s="2"/>
      <c r="K488" s="2"/>
      <c r="L488" s="2"/>
      <c r="M488" s="2"/>
    </row>
    <row r="489" spans="2:13" ht="18" customHeight="1" x14ac:dyDescent="0.25">
      <c r="B489" s="2"/>
      <c r="E489" s="2"/>
      <c r="F489" s="2"/>
      <c r="G489" s="2"/>
      <c r="H489" s="2"/>
      <c r="I489" s="2"/>
      <c r="J489" s="2"/>
      <c r="K489" s="2"/>
      <c r="L489" s="2"/>
      <c r="M489" s="2"/>
    </row>
    <row r="490" spans="2:13" ht="18" customHeight="1" x14ac:dyDescent="0.25">
      <c r="B490" s="2"/>
      <c r="E490" s="2"/>
      <c r="F490" s="2"/>
      <c r="G490" s="2"/>
      <c r="H490" s="2"/>
      <c r="I490" s="2"/>
      <c r="J490" s="2"/>
      <c r="K490" s="2"/>
      <c r="L490" s="2"/>
      <c r="M490" s="2"/>
    </row>
    <row r="491" spans="2:13" ht="18" customHeight="1" x14ac:dyDescent="0.25">
      <c r="B491" s="2"/>
      <c r="E491" s="2"/>
      <c r="F491" s="2"/>
      <c r="G491" s="2"/>
      <c r="H491" s="2"/>
      <c r="I491" s="2"/>
      <c r="J491" s="2"/>
      <c r="K491" s="2"/>
      <c r="L491" s="2"/>
      <c r="M491" s="2"/>
    </row>
    <row r="492" spans="2:13" ht="18" customHeight="1" x14ac:dyDescent="0.25">
      <c r="B492" s="2"/>
      <c r="E492" s="2"/>
      <c r="F492" s="2"/>
      <c r="G492" s="2"/>
      <c r="H492" s="2"/>
      <c r="I492" s="2"/>
      <c r="J492" s="2"/>
      <c r="K492" s="2"/>
      <c r="L492" s="2"/>
      <c r="M492" s="2"/>
    </row>
    <row r="493" spans="2:13" ht="18" customHeight="1" x14ac:dyDescent="0.25">
      <c r="B493" s="2"/>
      <c r="E493" s="2"/>
      <c r="F493" s="2"/>
      <c r="G493" s="2"/>
      <c r="H493" s="2"/>
      <c r="I493" s="2"/>
      <c r="J493" s="2"/>
      <c r="K493" s="2"/>
      <c r="L493" s="2"/>
      <c r="M493" s="2"/>
    </row>
    <row r="494" spans="2:13" ht="18" customHeight="1" x14ac:dyDescent="0.25">
      <c r="B494" s="2"/>
      <c r="E494" s="2"/>
      <c r="F494" s="2"/>
      <c r="G494" s="2"/>
      <c r="H494" s="2"/>
      <c r="I494" s="2"/>
      <c r="J494" s="2"/>
      <c r="K494" s="2"/>
      <c r="L494" s="2"/>
      <c r="M494" s="2"/>
    </row>
    <row r="495" spans="2:13" ht="18" customHeight="1" x14ac:dyDescent="0.25">
      <c r="B495" s="2"/>
      <c r="E495" s="2"/>
      <c r="F495" s="2"/>
      <c r="G495" s="2"/>
      <c r="H495" s="2"/>
      <c r="I495" s="2"/>
      <c r="J495" s="2"/>
      <c r="K495" s="2"/>
      <c r="L495" s="2"/>
      <c r="M495" s="2"/>
    </row>
    <row r="496" spans="2:13" ht="18" customHeight="1" x14ac:dyDescent="0.25">
      <c r="B496" s="2"/>
      <c r="E496" s="2"/>
      <c r="F496" s="2"/>
      <c r="G496" s="2"/>
      <c r="H496" s="2"/>
      <c r="I496" s="2"/>
      <c r="J496" s="2"/>
      <c r="K496" s="2"/>
      <c r="L496" s="2"/>
      <c r="M496" s="2"/>
    </row>
    <row r="497" spans="2:13" ht="18" customHeight="1" x14ac:dyDescent="0.25">
      <c r="B497" s="2"/>
      <c r="E497" s="2"/>
      <c r="F497" s="2"/>
      <c r="G497" s="2"/>
      <c r="H497" s="2"/>
      <c r="I497" s="2"/>
      <c r="J497" s="2"/>
      <c r="K497" s="2"/>
      <c r="L497" s="2"/>
      <c r="M497" s="2"/>
    </row>
    <row r="498" spans="2:13" ht="18" customHeight="1" x14ac:dyDescent="0.25">
      <c r="B498" s="2"/>
      <c r="E498" s="2"/>
      <c r="F498" s="2"/>
      <c r="G498" s="2"/>
      <c r="H498" s="2"/>
      <c r="I498" s="2"/>
      <c r="J498" s="2"/>
      <c r="K498" s="2"/>
      <c r="L498" s="2"/>
      <c r="M498" s="2"/>
    </row>
    <row r="499" spans="2:13" ht="18" customHeight="1" x14ac:dyDescent="0.25">
      <c r="B499" s="2"/>
      <c r="E499" s="2"/>
      <c r="F499" s="2"/>
      <c r="G499" s="2"/>
      <c r="H499" s="2"/>
      <c r="I499" s="2"/>
      <c r="J499" s="2"/>
      <c r="K499" s="2"/>
      <c r="L499" s="2"/>
      <c r="M499" s="2"/>
    </row>
    <row r="500" spans="2:13" ht="18" customHeight="1" x14ac:dyDescent="0.25">
      <c r="B500" s="2"/>
      <c r="E500" s="2"/>
      <c r="F500" s="2"/>
      <c r="G500" s="2"/>
      <c r="H500" s="2"/>
      <c r="I500" s="2"/>
      <c r="J500" s="2"/>
      <c r="K500" s="2"/>
      <c r="L500" s="2"/>
      <c r="M500" s="2"/>
    </row>
    <row r="501" spans="2:13" ht="18" customHeight="1" x14ac:dyDescent="0.25">
      <c r="B501" s="2"/>
      <c r="E501" s="2"/>
      <c r="F501" s="2"/>
      <c r="G501" s="2"/>
      <c r="H501" s="2"/>
      <c r="I501" s="2"/>
      <c r="J501" s="2"/>
      <c r="K501" s="2"/>
      <c r="L501" s="2"/>
      <c r="M501" s="2"/>
    </row>
    <row r="502" spans="2:13" ht="18" customHeight="1" x14ac:dyDescent="0.25">
      <c r="B502" s="2"/>
      <c r="E502" s="2"/>
      <c r="F502" s="2"/>
      <c r="G502" s="2"/>
      <c r="H502" s="2"/>
      <c r="I502" s="2"/>
      <c r="J502" s="2"/>
      <c r="K502" s="2"/>
      <c r="L502" s="2"/>
      <c r="M502" s="2"/>
    </row>
    <row r="503" spans="2:13" ht="18" customHeight="1" x14ac:dyDescent="0.25">
      <c r="B503" s="2"/>
      <c r="E503" s="2"/>
      <c r="F503" s="2"/>
      <c r="G503" s="2"/>
      <c r="H503" s="2"/>
      <c r="I503" s="2"/>
      <c r="J503" s="2"/>
      <c r="K503" s="2"/>
      <c r="L503" s="2"/>
      <c r="M503" s="2"/>
    </row>
    <row r="504" spans="2:13" ht="18" customHeight="1" x14ac:dyDescent="0.25">
      <c r="B504" s="2"/>
      <c r="E504" s="2"/>
      <c r="F504" s="2"/>
      <c r="G504" s="2"/>
      <c r="H504" s="2"/>
      <c r="I504" s="2"/>
      <c r="J504" s="2"/>
      <c r="K504" s="2"/>
      <c r="L504" s="2"/>
      <c r="M504" s="2"/>
    </row>
    <row r="505" spans="2:13" ht="18" customHeight="1" x14ac:dyDescent="0.25">
      <c r="B505" s="2"/>
      <c r="E505" s="2"/>
      <c r="F505" s="2"/>
      <c r="G505" s="2"/>
      <c r="H505" s="2"/>
      <c r="I505" s="2"/>
      <c r="J505" s="2"/>
      <c r="K505" s="2"/>
      <c r="L505" s="2"/>
      <c r="M505" s="2"/>
    </row>
    <row r="506" spans="2:13" ht="18" customHeight="1" x14ac:dyDescent="0.25">
      <c r="B506" s="2"/>
      <c r="E506" s="2"/>
      <c r="F506" s="2"/>
      <c r="G506" s="2"/>
      <c r="H506" s="2"/>
      <c r="I506" s="2"/>
      <c r="J506" s="2"/>
      <c r="K506" s="2"/>
      <c r="L506" s="2"/>
      <c r="M506" s="2"/>
    </row>
    <row r="507" spans="2:13" ht="18" customHeight="1" x14ac:dyDescent="0.25">
      <c r="B507" s="2"/>
      <c r="E507" s="2"/>
      <c r="F507" s="2"/>
      <c r="G507" s="2"/>
      <c r="H507" s="2"/>
      <c r="I507" s="2"/>
      <c r="J507" s="2"/>
      <c r="K507" s="2"/>
      <c r="L507" s="2"/>
      <c r="M507" s="2"/>
    </row>
    <row r="508" spans="2:13" ht="18" customHeight="1" x14ac:dyDescent="0.25">
      <c r="B508" s="2"/>
      <c r="E508" s="2"/>
      <c r="F508" s="2"/>
      <c r="G508" s="2"/>
      <c r="H508" s="2"/>
      <c r="I508" s="2"/>
      <c r="J508" s="2"/>
      <c r="K508" s="2"/>
      <c r="L508" s="2"/>
      <c r="M508" s="2"/>
    </row>
    <row r="509" spans="2:13" ht="18" customHeight="1" x14ac:dyDescent="0.25">
      <c r="B509" s="2"/>
      <c r="E509" s="2"/>
      <c r="F509" s="2"/>
      <c r="G509" s="2"/>
      <c r="H509" s="2"/>
      <c r="I509" s="2"/>
      <c r="J509" s="2"/>
      <c r="K509" s="2"/>
      <c r="L509" s="2"/>
      <c r="M509" s="2"/>
    </row>
    <row r="510" spans="2:13" ht="18" customHeight="1" x14ac:dyDescent="0.25">
      <c r="B510" s="2"/>
      <c r="E510" s="2"/>
      <c r="F510" s="2"/>
      <c r="G510" s="2"/>
      <c r="H510" s="2"/>
      <c r="I510" s="2"/>
      <c r="J510" s="2"/>
      <c r="K510" s="2"/>
      <c r="L510" s="2"/>
      <c r="M510" s="2"/>
    </row>
    <row r="511" spans="2:13" ht="18" customHeight="1" x14ac:dyDescent="0.25">
      <c r="B511" s="2"/>
      <c r="E511" s="2"/>
      <c r="F511" s="2"/>
      <c r="G511" s="2"/>
      <c r="H511" s="2"/>
      <c r="I511" s="2"/>
      <c r="J511" s="2"/>
      <c r="K511" s="2"/>
      <c r="L511" s="2"/>
      <c r="M511" s="2"/>
    </row>
    <row r="512" spans="2:13" ht="18" customHeight="1" x14ac:dyDescent="0.25">
      <c r="B512" s="2"/>
      <c r="E512" s="2"/>
      <c r="F512" s="2"/>
      <c r="G512" s="2"/>
      <c r="H512" s="2"/>
      <c r="I512" s="2"/>
      <c r="J512" s="2"/>
      <c r="K512" s="2"/>
      <c r="L512" s="2"/>
      <c r="M512" s="2"/>
    </row>
    <row r="513" spans="2:13" ht="18" customHeight="1" x14ac:dyDescent="0.25">
      <c r="B513" s="2"/>
      <c r="E513" s="2"/>
      <c r="F513" s="2"/>
      <c r="G513" s="2"/>
      <c r="H513" s="2"/>
      <c r="I513" s="2"/>
      <c r="J513" s="2"/>
      <c r="K513" s="2"/>
      <c r="L513" s="2"/>
      <c r="M513" s="2"/>
    </row>
    <row r="514" spans="2:13" ht="18" customHeight="1" x14ac:dyDescent="0.25">
      <c r="B514" s="2"/>
      <c r="E514" s="2"/>
      <c r="F514" s="2"/>
      <c r="G514" s="2"/>
      <c r="H514" s="2"/>
      <c r="I514" s="2"/>
      <c r="J514" s="2"/>
      <c r="K514" s="2"/>
      <c r="L514" s="2"/>
      <c r="M514" s="2"/>
    </row>
    <row r="515" spans="2:13" ht="18" customHeight="1" x14ac:dyDescent="0.25">
      <c r="B515" s="2"/>
      <c r="E515" s="2"/>
      <c r="F515" s="2"/>
      <c r="G515" s="2"/>
      <c r="H515" s="2"/>
      <c r="I515" s="2"/>
      <c r="J515" s="2"/>
      <c r="K515" s="2"/>
      <c r="L515" s="2"/>
      <c r="M515" s="2"/>
    </row>
    <row r="516" spans="2:13" ht="18" customHeight="1" x14ac:dyDescent="0.25">
      <c r="B516" s="2"/>
      <c r="E516" s="2"/>
      <c r="F516" s="2"/>
      <c r="G516" s="2"/>
      <c r="H516" s="2"/>
      <c r="I516" s="2"/>
      <c r="J516" s="2"/>
      <c r="K516" s="2"/>
      <c r="L516" s="2"/>
      <c r="M516" s="2"/>
    </row>
    <row r="517" spans="2:13" ht="18" customHeight="1" x14ac:dyDescent="0.25">
      <c r="B517" s="2"/>
      <c r="E517" s="2"/>
      <c r="F517" s="2"/>
      <c r="G517" s="2"/>
      <c r="H517" s="2"/>
      <c r="I517" s="2"/>
      <c r="J517" s="2"/>
      <c r="K517" s="2"/>
      <c r="L517" s="2"/>
      <c r="M517" s="2"/>
    </row>
    <row r="518" spans="2:13" ht="18" customHeight="1" x14ac:dyDescent="0.25">
      <c r="B518" s="2"/>
      <c r="E518" s="2"/>
      <c r="F518" s="2"/>
      <c r="G518" s="2"/>
      <c r="H518" s="2"/>
      <c r="I518" s="2"/>
      <c r="J518" s="2"/>
      <c r="K518" s="2"/>
      <c r="L518" s="2"/>
      <c r="M518" s="2"/>
    </row>
    <row r="519" spans="2:13" ht="18" customHeight="1" x14ac:dyDescent="0.25">
      <c r="B519" s="2"/>
      <c r="E519" s="2"/>
      <c r="F519" s="2"/>
      <c r="G519" s="2"/>
      <c r="H519" s="2"/>
      <c r="I519" s="2"/>
      <c r="J519" s="2"/>
      <c r="K519" s="2"/>
      <c r="L519" s="2"/>
      <c r="M519" s="2"/>
    </row>
    <row r="520" spans="2:13" ht="18" customHeight="1" x14ac:dyDescent="0.25">
      <c r="B520" s="2"/>
      <c r="E520" s="2"/>
      <c r="F520" s="2"/>
      <c r="G520" s="2"/>
      <c r="H520" s="2"/>
      <c r="I520" s="2"/>
      <c r="J520" s="2"/>
      <c r="K520" s="2"/>
      <c r="L520" s="2"/>
      <c r="M520" s="2"/>
    </row>
    <row r="521" spans="2:13" ht="18" customHeight="1" x14ac:dyDescent="0.25">
      <c r="B521" s="2"/>
      <c r="E521" s="2"/>
      <c r="F521" s="2"/>
      <c r="G521" s="2"/>
      <c r="H521" s="2"/>
      <c r="I521" s="2"/>
      <c r="J521" s="2"/>
      <c r="K521" s="2"/>
      <c r="L521" s="2"/>
      <c r="M521" s="2"/>
    </row>
    <row r="522" spans="2:13" ht="18" customHeight="1" x14ac:dyDescent="0.25">
      <c r="B522" s="2"/>
      <c r="E522" s="2"/>
      <c r="F522" s="2"/>
      <c r="G522" s="2"/>
      <c r="H522" s="2"/>
      <c r="I522" s="2"/>
      <c r="J522" s="2"/>
      <c r="K522" s="2"/>
      <c r="L522" s="2"/>
      <c r="M522" s="2"/>
    </row>
    <row r="523" spans="2:13" ht="18" customHeight="1" x14ac:dyDescent="0.25">
      <c r="B523" s="2"/>
      <c r="E523" s="2"/>
      <c r="F523" s="2"/>
      <c r="G523" s="2"/>
      <c r="H523" s="2"/>
      <c r="I523" s="2"/>
      <c r="J523" s="2"/>
      <c r="K523" s="2"/>
      <c r="L523" s="2"/>
      <c r="M523" s="2"/>
    </row>
    <row r="524" spans="2:13" ht="18" customHeight="1" x14ac:dyDescent="0.25">
      <c r="B524" s="2"/>
      <c r="E524" s="2"/>
      <c r="F524" s="2"/>
      <c r="G524" s="2"/>
      <c r="H524" s="2"/>
      <c r="I524" s="2"/>
      <c r="J524" s="2"/>
      <c r="K524" s="2"/>
      <c r="L524" s="2"/>
      <c r="M524" s="2"/>
    </row>
    <row r="525" spans="2:13" ht="18" customHeight="1" x14ac:dyDescent="0.25">
      <c r="B525" s="2"/>
      <c r="E525" s="2"/>
      <c r="F525" s="2"/>
      <c r="G525" s="2"/>
      <c r="H525" s="2"/>
      <c r="I525" s="2"/>
      <c r="J525" s="2"/>
      <c r="K525" s="2"/>
      <c r="L525" s="2"/>
      <c r="M525" s="2"/>
    </row>
    <row r="526" spans="2:13" ht="18" customHeight="1" x14ac:dyDescent="0.25">
      <c r="B526" s="2"/>
      <c r="E526" s="2"/>
      <c r="F526" s="2"/>
      <c r="G526" s="2"/>
      <c r="H526" s="2"/>
      <c r="I526" s="2"/>
      <c r="J526" s="2"/>
      <c r="K526" s="2"/>
      <c r="L526" s="2"/>
      <c r="M526" s="2"/>
    </row>
    <row r="527" spans="2:13" ht="18" customHeight="1" x14ac:dyDescent="0.25">
      <c r="B527" s="2"/>
      <c r="E527" s="2"/>
      <c r="F527" s="2"/>
      <c r="G527" s="2"/>
      <c r="H527" s="2"/>
      <c r="I527" s="2"/>
      <c r="J527" s="2"/>
      <c r="K527" s="2"/>
      <c r="L527" s="2"/>
      <c r="M527" s="2"/>
    </row>
    <row r="528" spans="2:13" ht="18" customHeight="1" x14ac:dyDescent="0.25">
      <c r="B528" s="2"/>
      <c r="E528" s="2"/>
      <c r="F528" s="2"/>
      <c r="G528" s="2"/>
      <c r="H528" s="2"/>
      <c r="I528" s="2"/>
      <c r="J528" s="2"/>
      <c r="K528" s="2"/>
      <c r="L528" s="2"/>
      <c r="M528" s="2"/>
    </row>
    <row r="529" spans="2:13" ht="18" customHeight="1" x14ac:dyDescent="0.25">
      <c r="B529" s="2"/>
      <c r="E529" s="2"/>
      <c r="F529" s="2"/>
      <c r="G529" s="2"/>
      <c r="H529" s="2"/>
      <c r="I529" s="2"/>
      <c r="J529" s="2"/>
      <c r="K529" s="2"/>
      <c r="L529" s="2"/>
      <c r="M529" s="2"/>
    </row>
    <row r="530" spans="2:13" ht="18" customHeight="1" x14ac:dyDescent="0.25">
      <c r="B530" s="2"/>
      <c r="E530" s="2"/>
      <c r="F530" s="2"/>
      <c r="G530" s="2"/>
      <c r="H530" s="2"/>
      <c r="I530" s="2"/>
      <c r="J530" s="2"/>
      <c r="K530" s="2"/>
      <c r="L530" s="2"/>
      <c r="M530" s="2"/>
    </row>
    <row r="531" spans="2:13" ht="18" customHeight="1" x14ac:dyDescent="0.25">
      <c r="B531" s="2"/>
      <c r="E531" s="2"/>
      <c r="F531" s="2"/>
      <c r="G531" s="2"/>
      <c r="H531" s="2"/>
      <c r="I531" s="2"/>
      <c r="J531" s="2"/>
      <c r="K531" s="2"/>
      <c r="L531" s="2"/>
      <c r="M531" s="2"/>
    </row>
    <row r="532" spans="2:13" ht="18" customHeight="1" x14ac:dyDescent="0.25">
      <c r="B532" s="2"/>
      <c r="E532" s="2"/>
      <c r="F532" s="2"/>
      <c r="G532" s="2"/>
      <c r="H532" s="2"/>
      <c r="I532" s="2"/>
      <c r="J532" s="2"/>
      <c r="K532" s="2"/>
      <c r="L532" s="2"/>
      <c r="M532" s="2"/>
    </row>
    <row r="533" spans="2:13" ht="18" customHeight="1" x14ac:dyDescent="0.25">
      <c r="B533" s="2"/>
      <c r="E533" s="2"/>
      <c r="F533" s="2"/>
      <c r="G533" s="2"/>
      <c r="H533" s="2"/>
      <c r="I533" s="2"/>
      <c r="J533" s="2"/>
      <c r="K533" s="2"/>
      <c r="L533" s="2"/>
      <c r="M533" s="2"/>
    </row>
    <row r="534" spans="2:13" ht="18" customHeight="1" x14ac:dyDescent="0.25">
      <c r="B534" s="2"/>
      <c r="E534" s="2"/>
      <c r="F534" s="2"/>
      <c r="G534" s="2"/>
      <c r="H534" s="2"/>
      <c r="I534" s="2"/>
      <c r="J534" s="2"/>
      <c r="K534" s="2"/>
      <c r="L534" s="2"/>
      <c r="M534" s="2"/>
    </row>
    <row r="535" spans="2:13" ht="18" customHeight="1" x14ac:dyDescent="0.25">
      <c r="B535" s="2"/>
      <c r="E535" s="2"/>
      <c r="F535" s="2"/>
      <c r="G535" s="2"/>
      <c r="H535" s="2"/>
      <c r="I535" s="2"/>
      <c r="J535" s="2"/>
      <c r="K535" s="2"/>
      <c r="L535" s="2"/>
      <c r="M535" s="2"/>
    </row>
    <row r="536" spans="2:13" ht="18" customHeight="1" x14ac:dyDescent="0.25">
      <c r="B536" s="2"/>
      <c r="E536" s="2"/>
      <c r="F536" s="2"/>
      <c r="G536" s="2"/>
      <c r="H536" s="2"/>
      <c r="I536" s="2"/>
      <c r="J536" s="2"/>
      <c r="K536" s="2"/>
      <c r="L536" s="2"/>
      <c r="M536" s="2"/>
    </row>
    <row r="537" spans="2:13" ht="18" customHeight="1" x14ac:dyDescent="0.25">
      <c r="B537" s="2"/>
      <c r="E537" s="2"/>
      <c r="F537" s="2"/>
      <c r="G537" s="2"/>
      <c r="H537" s="2"/>
      <c r="I537" s="2"/>
      <c r="J537" s="2"/>
      <c r="K537" s="2"/>
      <c r="L537" s="2"/>
      <c r="M537" s="2"/>
    </row>
    <row r="538" spans="2:13" ht="18" customHeight="1" x14ac:dyDescent="0.25">
      <c r="B538" s="2"/>
      <c r="E538" s="2"/>
      <c r="F538" s="2"/>
      <c r="G538" s="2"/>
      <c r="H538" s="2"/>
      <c r="I538" s="2"/>
      <c r="J538" s="2"/>
      <c r="K538" s="2"/>
      <c r="L538" s="2"/>
      <c r="M538" s="2"/>
    </row>
    <row r="539" spans="2:13" ht="18" customHeight="1" x14ac:dyDescent="0.25">
      <c r="B539" s="2"/>
      <c r="E539" s="2"/>
      <c r="F539" s="2"/>
      <c r="G539" s="2"/>
      <c r="H539" s="2"/>
      <c r="I539" s="2"/>
      <c r="J539" s="2"/>
      <c r="K539" s="2"/>
      <c r="L539" s="2"/>
      <c r="M539" s="2"/>
    </row>
    <row r="540" spans="2:13" ht="18" customHeight="1" x14ac:dyDescent="0.25">
      <c r="B540" s="2"/>
      <c r="E540" s="2"/>
      <c r="F540" s="2"/>
      <c r="G540" s="2"/>
      <c r="H540" s="2"/>
      <c r="I540" s="2"/>
      <c r="J540" s="2"/>
      <c r="K540" s="2"/>
      <c r="L540" s="2"/>
      <c r="M540" s="2"/>
    </row>
    <row r="541" spans="2:13" ht="18" customHeight="1" x14ac:dyDescent="0.25">
      <c r="B541" s="2"/>
      <c r="E541" s="2"/>
      <c r="F541" s="2"/>
      <c r="G541" s="2"/>
      <c r="H541" s="2"/>
      <c r="I541" s="2"/>
      <c r="J541" s="2"/>
      <c r="K541" s="2"/>
      <c r="L541" s="2"/>
      <c r="M541" s="2"/>
    </row>
    <row r="542" spans="2:13" ht="18" customHeight="1" x14ac:dyDescent="0.25">
      <c r="B542" s="2"/>
      <c r="E542" s="2"/>
      <c r="F542" s="2"/>
      <c r="G542" s="2"/>
      <c r="H542" s="2"/>
      <c r="I542" s="2"/>
      <c r="J542" s="2"/>
      <c r="K542" s="2"/>
      <c r="L542" s="2"/>
      <c r="M542" s="2"/>
    </row>
    <row r="543" spans="2:13" ht="18" customHeight="1" x14ac:dyDescent="0.25">
      <c r="B543" s="2"/>
      <c r="E543" s="2"/>
      <c r="F543" s="2"/>
      <c r="G543" s="2"/>
      <c r="H543" s="2"/>
      <c r="I543" s="2"/>
      <c r="J543" s="2"/>
      <c r="K543" s="2"/>
      <c r="L543" s="2"/>
      <c r="M543" s="2"/>
    </row>
    <row r="544" spans="2:13" ht="18" customHeight="1" x14ac:dyDescent="0.25">
      <c r="B544" s="2"/>
      <c r="E544" s="2"/>
      <c r="F544" s="2"/>
      <c r="G544" s="2"/>
      <c r="H544" s="2"/>
      <c r="I544" s="2"/>
      <c r="J544" s="2"/>
      <c r="K544" s="2"/>
      <c r="L544" s="2"/>
      <c r="M544" s="2"/>
    </row>
    <row r="545" spans="2:13" ht="18" customHeight="1" x14ac:dyDescent="0.25">
      <c r="B545" s="2"/>
      <c r="E545" s="2"/>
      <c r="F545" s="2"/>
      <c r="G545" s="2"/>
      <c r="H545" s="2"/>
      <c r="I545" s="2"/>
      <c r="J545" s="2"/>
      <c r="K545" s="2"/>
      <c r="L545" s="2"/>
      <c r="M545" s="2"/>
    </row>
    <row r="546" spans="2:13" ht="18" customHeight="1" x14ac:dyDescent="0.25">
      <c r="B546" s="2"/>
      <c r="E546" s="2"/>
      <c r="F546" s="2"/>
      <c r="G546" s="2"/>
      <c r="H546" s="2"/>
      <c r="I546" s="2"/>
      <c r="J546" s="2"/>
      <c r="K546" s="2"/>
      <c r="L546" s="2"/>
      <c r="M546" s="2"/>
    </row>
    <row r="547" spans="2:13" ht="18" customHeight="1" x14ac:dyDescent="0.25">
      <c r="B547" s="2"/>
      <c r="E547" s="2"/>
      <c r="F547" s="2"/>
      <c r="G547" s="2"/>
      <c r="H547" s="2"/>
      <c r="I547" s="2"/>
      <c r="J547" s="2"/>
      <c r="K547" s="2"/>
      <c r="L547" s="2"/>
      <c r="M547" s="2"/>
    </row>
    <row r="548" spans="2:13" ht="18" customHeight="1" x14ac:dyDescent="0.25">
      <c r="B548" s="2"/>
      <c r="E548" s="2"/>
      <c r="F548" s="2"/>
      <c r="G548" s="2"/>
      <c r="H548" s="2"/>
      <c r="I548" s="2"/>
      <c r="J548" s="2"/>
      <c r="K548" s="2"/>
      <c r="L548" s="2"/>
      <c r="M548" s="2"/>
    </row>
    <row r="549" spans="2:13" ht="18" customHeight="1" x14ac:dyDescent="0.25">
      <c r="B549" s="2"/>
      <c r="E549" s="2"/>
      <c r="F549" s="2"/>
      <c r="G549" s="2"/>
      <c r="H549" s="2"/>
      <c r="I549" s="2"/>
      <c r="J549" s="2"/>
      <c r="K549" s="2"/>
      <c r="L549" s="2"/>
      <c r="M549" s="2"/>
    </row>
    <row r="550" spans="2:13" ht="18" customHeight="1" x14ac:dyDescent="0.25">
      <c r="B550" s="2"/>
      <c r="E550" s="2"/>
      <c r="F550" s="2"/>
      <c r="G550" s="2"/>
      <c r="H550" s="2"/>
      <c r="I550" s="2"/>
      <c r="J550" s="2"/>
      <c r="K550" s="2"/>
      <c r="L550" s="2"/>
      <c r="M550" s="2"/>
    </row>
    <row r="551" spans="2:13" ht="18" customHeight="1" x14ac:dyDescent="0.25">
      <c r="B551" s="2"/>
      <c r="E551" s="2"/>
      <c r="F551" s="2"/>
      <c r="G551" s="2"/>
      <c r="H551" s="2"/>
      <c r="I551" s="2"/>
      <c r="J551" s="2"/>
      <c r="K551" s="2"/>
      <c r="L551" s="2"/>
      <c r="M551" s="2"/>
    </row>
    <row r="552" spans="2:13" ht="18" customHeight="1" x14ac:dyDescent="0.25">
      <c r="B552" s="2"/>
      <c r="E552" s="2"/>
      <c r="F552" s="2"/>
      <c r="G552" s="2"/>
      <c r="H552" s="2"/>
      <c r="I552" s="2"/>
      <c r="J552" s="2"/>
      <c r="K552" s="2"/>
      <c r="L552" s="2"/>
      <c r="M552" s="2"/>
    </row>
    <row r="553" spans="2:13" ht="18" customHeight="1" x14ac:dyDescent="0.25">
      <c r="B553" s="2"/>
      <c r="E553" s="2"/>
      <c r="F553" s="2"/>
      <c r="G553" s="2"/>
      <c r="H553" s="2"/>
      <c r="I553" s="2"/>
      <c r="J553" s="2"/>
      <c r="K553" s="2"/>
      <c r="L553" s="2"/>
      <c r="M553" s="2"/>
    </row>
    <row r="554" spans="2:13" ht="18" customHeight="1" x14ac:dyDescent="0.25">
      <c r="B554" s="2"/>
      <c r="E554" s="2"/>
      <c r="F554" s="2"/>
      <c r="G554" s="2"/>
      <c r="H554" s="2"/>
      <c r="I554" s="2"/>
      <c r="J554" s="2"/>
      <c r="K554" s="2"/>
      <c r="L554" s="2"/>
      <c r="M554" s="2"/>
    </row>
    <row r="555" spans="2:13" ht="18" customHeight="1" x14ac:dyDescent="0.25">
      <c r="B555" s="2"/>
      <c r="E555" s="2"/>
      <c r="F555" s="2"/>
      <c r="G555" s="2"/>
      <c r="H555" s="2"/>
      <c r="I555" s="2"/>
      <c r="J555" s="2"/>
      <c r="K555" s="2"/>
      <c r="L555" s="2"/>
      <c r="M555" s="2"/>
    </row>
    <row r="556" spans="2:13" ht="18" customHeight="1" x14ac:dyDescent="0.25">
      <c r="B556" s="2"/>
      <c r="E556" s="2"/>
      <c r="F556" s="2"/>
      <c r="G556" s="2"/>
      <c r="H556" s="2"/>
      <c r="I556" s="2"/>
      <c r="J556" s="2"/>
      <c r="K556" s="2"/>
      <c r="L556" s="2"/>
      <c r="M556" s="2"/>
    </row>
    <row r="557" spans="2:13" ht="18" customHeight="1" x14ac:dyDescent="0.25">
      <c r="B557" s="2"/>
      <c r="E557" s="2"/>
      <c r="F557" s="2"/>
      <c r="G557" s="2"/>
      <c r="H557" s="2"/>
      <c r="I557" s="2"/>
      <c r="J557" s="2"/>
      <c r="K557" s="2"/>
      <c r="L557" s="2"/>
      <c r="M557" s="2"/>
    </row>
    <row r="558" spans="2:13" ht="18" customHeight="1" x14ac:dyDescent="0.25">
      <c r="B558" s="2"/>
      <c r="E558" s="2"/>
      <c r="F558" s="2"/>
      <c r="G558" s="2"/>
      <c r="H558" s="2"/>
      <c r="I558" s="2"/>
      <c r="J558" s="2"/>
      <c r="K558" s="2"/>
      <c r="L558" s="2"/>
      <c r="M558" s="2"/>
    </row>
    <row r="559" spans="2:13" ht="18" customHeight="1" x14ac:dyDescent="0.25">
      <c r="B559" s="2"/>
      <c r="E559" s="2"/>
      <c r="F559" s="2"/>
      <c r="G559" s="2"/>
      <c r="H559" s="2"/>
      <c r="I559" s="2"/>
      <c r="J559" s="2"/>
      <c r="K559" s="2"/>
      <c r="L559" s="2"/>
      <c r="M559" s="2"/>
    </row>
    <row r="560" spans="2:13" ht="18" customHeight="1" x14ac:dyDescent="0.25">
      <c r="B560" s="2"/>
      <c r="E560" s="2"/>
      <c r="F560" s="2"/>
      <c r="G560" s="2"/>
      <c r="H560" s="2"/>
      <c r="I560" s="2"/>
      <c r="J560" s="2"/>
      <c r="K560" s="2"/>
      <c r="L560" s="2"/>
      <c r="M560" s="2"/>
    </row>
    <row r="561" spans="2:13" ht="18" customHeight="1" x14ac:dyDescent="0.25">
      <c r="B561" s="2"/>
      <c r="E561" s="2"/>
      <c r="F561" s="2"/>
      <c r="G561" s="2"/>
      <c r="H561" s="2"/>
      <c r="I561" s="2"/>
      <c r="J561" s="2"/>
      <c r="K561" s="2"/>
      <c r="L561" s="2"/>
      <c r="M561" s="2"/>
    </row>
    <row r="562" spans="2:13" ht="18" customHeight="1" x14ac:dyDescent="0.25">
      <c r="B562" s="2"/>
      <c r="E562" s="2"/>
      <c r="F562" s="2"/>
      <c r="G562" s="2"/>
      <c r="H562" s="2"/>
      <c r="I562" s="2"/>
      <c r="J562" s="2"/>
      <c r="K562" s="2"/>
      <c r="L562" s="2"/>
      <c r="M562" s="2"/>
    </row>
    <row r="563" spans="2:13" ht="18" customHeight="1" x14ac:dyDescent="0.25">
      <c r="B563" s="2"/>
      <c r="E563" s="2"/>
      <c r="F563" s="2"/>
      <c r="G563" s="2"/>
      <c r="H563" s="2"/>
      <c r="I563" s="2"/>
      <c r="J563" s="2"/>
      <c r="K563" s="2"/>
      <c r="L563" s="2"/>
      <c r="M563" s="2"/>
    </row>
    <row r="564" spans="2:13" ht="18" customHeight="1" x14ac:dyDescent="0.25">
      <c r="B564" s="2"/>
      <c r="E564" s="2"/>
      <c r="F564" s="2"/>
      <c r="G564" s="2"/>
      <c r="H564" s="2"/>
      <c r="I564" s="2"/>
      <c r="J564" s="2"/>
      <c r="K564" s="2"/>
      <c r="L564" s="2"/>
      <c r="M564" s="2"/>
    </row>
    <row r="565" spans="2:13" ht="18" customHeight="1" x14ac:dyDescent="0.25">
      <c r="B565" s="2"/>
      <c r="E565" s="2"/>
      <c r="F565" s="2"/>
      <c r="G565" s="2"/>
      <c r="H565" s="2"/>
      <c r="I565" s="2"/>
      <c r="J565" s="2"/>
      <c r="K565" s="2"/>
      <c r="L565" s="2"/>
      <c r="M565" s="2"/>
    </row>
    <row r="566" spans="2:13" ht="18" customHeight="1" x14ac:dyDescent="0.25">
      <c r="B566" s="2"/>
      <c r="E566" s="2"/>
      <c r="F566" s="2"/>
      <c r="G566" s="2"/>
      <c r="H566" s="2"/>
      <c r="I566" s="2"/>
      <c r="J566" s="2"/>
      <c r="K566" s="2"/>
      <c r="L566" s="2"/>
      <c r="M566" s="2"/>
    </row>
    <row r="567" spans="2:13" ht="18" customHeight="1" x14ac:dyDescent="0.25">
      <c r="B567" s="2"/>
      <c r="E567" s="2"/>
      <c r="F567" s="2"/>
      <c r="G567" s="2"/>
      <c r="H567" s="2"/>
      <c r="I567" s="2"/>
      <c r="J567" s="2"/>
      <c r="K567" s="2"/>
      <c r="L567" s="2"/>
      <c r="M567" s="2"/>
    </row>
    <row r="568" spans="2:13" ht="18" customHeight="1" x14ac:dyDescent="0.25">
      <c r="B568" s="2"/>
      <c r="E568" s="2"/>
      <c r="F568" s="2"/>
      <c r="G568" s="2"/>
      <c r="H568" s="2"/>
      <c r="I568" s="2"/>
      <c r="J568" s="2"/>
      <c r="K568" s="2"/>
      <c r="L568" s="2"/>
      <c r="M568" s="2"/>
    </row>
    <row r="569" spans="2:13" ht="18" customHeight="1" x14ac:dyDescent="0.25">
      <c r="B569" s="2"/>
      <c r="E569" s="2"/>
      <c r="F569" s="2"/>
      <c r="G569" s="2"/>
      <c r="H569" s="2"/>
      <c r="I569" s="2"/>
      <c r="J569" s="2"/>
      <c r="K569" s="2"/>
      <c r="L569" s="2"/>
      <c r="M569" s="2"/>
    </row>
    <row r="570" spans="2:13" ht="18" customHeight="1" x14ac:dyDescent="0.25">
      <c r="B570" s="2"/>
      <c r="E570" s="2"/>
      <c r="F570" s="2"/>
      <c r="G570" s="2"/>
      <c r="H570" s="2"/>
      <c r="I570" s="2"/>
      <c r="J570" s="2"/>
      <c r="K570" s="2"/>
      <c r="L570" s="2"/>
      <c r="M570" s="2"/>
    </row>
    <row r="571" spans="2:13" ht="18" customHeight="1" x14ac:dyDescent="0.25">
      <c r="B571" s="2"/>
      <c r="E571" s="2"/>
      <c r="F571" s="2"/>
      <c r="G571" s="2"/>
      <c r="H571" s="2"/>
      <c r="I571" s="2"/>
      <c r="J571" s="2"/>
      <c r="K571" s="2"/>
      <c r="L571" s="2"/>
      <c r="M571" s="2"/>
    </row>
    <row r="572" spans="2:13" ht="18" customHeight="1" x14ac:dyDescent="0.25">
      <c r="B572" s="2"/>
      <c r="E572" s="2"/>
      <c r="F572" s="2"/>
      <c r="G572" s="2"/>
      <c r="H572" s="2"/>
      <c r="I572" s="2"/>
      <c r="J572" s="2"/>
      <c r="K572" s="2"/>
      <c r="L572" s="2"/>
      <c r="M572" s="2"/>
    </row>
    <row r="573" spans="2:13" ht="18" customHeight="1" x14ac:dyDescent="0.25">
      <c r="B573" s="2"/>
      <c r="E573" s="2"/>
      <c r="F573" s="2"/>
      <c r="G573" s="2"/>
      <c r="H573" s="2"/>
      <c r="I573" s="2"/>
      <c r="J573" s="2"/>
      <c r="K573" s="2"/>
      <c r="L573" s="2"/>
      <c r="M573" s="2"/>
    </row>
    <row r="574" spans="2:13" ht="18" customHeight="1" x14ac:dyDescent="0.25">
      <c r="B574" s="2"/>
      <c r="E574" s="2"/>
      <c r="F574" s="2"/>
      <c r="G574" s="2"/>
      <c r="H574" s="2"/>
      <c r="I574" s="2"/>
      <c r="J574" s="2"/>
      <c r="K574" s="2"/>
      <c r="L574" s="2"/>
      <c r="M574" s="2"/>
    </row>
    <row r="575" spans="2:13" ht="18" customHeight="1" x14ac:dyDescent="0.25">
      <c r="B575" s="2"/>
      <c r="E575" s="2"/>
      <c r="F575" s="2"/>
      <c r="G575" s="2"/>
      <c r="H575" s="2"/>
      <c r="I575" s="2"/>
      <c r="J575" s="2"/>
      <c r="K575" s="2"/>
      <c r="L575" s="2"/>
      <c r="M575" s="2"/>
    </row>
    <row r="576" spans="2:13" ht="18" customHeight="1" x14ac:dyDescent="0.25">
      <c r="B576" s="2"/>
      <c r="E576" s="2"/>
      <c r="F576" s="2"/>
      <c r="G576" s="2"/>
      <c r="H576" s="2"/>
      <c r="I576" s="2"/>
      <c r="J576" s="2"/>
      <c r="K576" s="2"/>
      <c r="L576" s="2"/>
      <c r="M576" s="2"/>
    </row>
    <row r="577" spans="2:13" ht="18" customHeight="1" x14ac:dyDescent="0.25">
      <c r="B577" s="2"/>
      <c r="E577" s="2"/>
      <c r="F577" s="2"/>
      <c r="G577" s="2"/>
      <c r="H577" s="2"/>
      <c r="I577" s="2"/>
      <c r="J577" s="2"/>
      <c r="K577" s="2"/>
      <c r="L577" s="2"/>
      <c r="M577" s="2"/>
    </row>
    <row r="578" spans="2:13" ht="18" customHeight="1" x14ac:dyDescent="0.25">
      <c r="B578" s="2"/>
      <c r="E578" s="2"/>
      <c r="F578" s="2"/>
      <c r="G578" s="2"/>
      <c r="H578" s="2"/>
      <c r="I578" s="2"/>
      <c r="J578" s="2"/>
      <c r="K578" s="2"/>
      <c r="L578" s="2"/>
      <c r="M578" s="2"/>
    </row>
    <row r="579" spans="2:13" ht="18" customHeight="1" x14ac:dyDescent="0.25">
      <c r="B579" s="2"/>
      <c r="E579" s="2"/>
      <c r="F579" s="2"/>
      <c r="G579" s="2"/>
      <c r="H579" s="2"/>
      <c r="I579" s="2"/>
      <c r="J579" s="2"/>
      <c r="K579" s="2"/>
      <c r="L579" s="2"/>
      <c r="M579" s="2"/>
    </row>
    <row r="580" spans="2:13" ht="18" customHeight="1" x14ac:dyDescent="0.25">
      <c r="B580" s="2"/>
      <c r="E580" s="2"/>
      <c r="F580" s="2"/>
      <c r="G580" s="2"/>
      <c r="H580" s="2"/>
      <c r="I580" s="2"/>
      <c r="J580" s="2"/>
      <c r="K580" s="2"/>
      <c r="L580" s="2"/>
      <c r="M580" s="2"/>
    </row>
    <row r="581" spans="2:13" ht="18" customHeight="1" x14ac:dyDescent="0.25">
      <c r="B581" s="2"/>
      <c r="E581" s="2"/>
      <c r="F581" s="2"/>
      <c r="G581" s="2"/>
      <c r="H581" s="2"/>
      <c r="I581" s="2"/>
      <c r="J581" s="2"/>
      <c r="K581" s="2"/>
      <c r="L581" s="2"/>
      <c r="M581" s="2"/>
    </row>
    <row r="582" spans="2:13" ht="18" customHeight="1" x14ac:dyDescent="0.25">
      <c r="B582" s="2"/>
      <c r="E582" s="2"/>
      <c r="F582" s="2"/>
      <c r="G582" s="2"/>
      <c r="H582" s="2"/>
      <c r="I582" s="2"/>
      <c r="J582" s="2"/>
      <c r="K582" s="2"/>
      <c r="L582" s="2"/>
      <c r="M582" s="2"/>
    </row>
  </sheetData>
  <mergeCells count="103">
    <mergeCell ref="A107:B109"/>
    <mergeCell ref="J107:R109"/>
    <mergeCell ref="C107:I109"/>
    <mergeCell ref="B104:S104"/>
    <mergeCell ref="A7:D7"/>
    <mergeCell ref="A8:D8"/>
    <mergeCell ref="A9:D9"/>
    <mergeCell ref="I9:K9"/>
    <mergeCell ref="I16:J17"/>
    <mergeCell ref="B102:T103"/>
    <mergeCell ref="L9:N9"/>
    <mergeCell ref="A16:A18"/>
    <mergeCell ref="F16:F18"/>
    <mergeCell ref="E16:E18"/>
    <mergeCell ref="B16:B18"/>
    <mergeCell ref="C16:D18"/>
    <mergeCell ref="H16:H17"/>
    <mergeCell ref="O16:S17"/>
    <mergeCell ref="C35:D35"/>
    <mergeCell ref="C31:D31"/>
    <mergeCell ref="C32:D32"/>
    <mergeCell ref="C36:D36"/>
    <mergeCell ref="C37:D37"/>
    <mergeCell ref="C38:D38"/>
    <mergeCell ref="C39:D39"/>
    <mergeCell ref="T16:T17"/>
    <mergeCell ref="K16:N17"/>
    <mergeCell ref="C20:D20"/>
    <mergeCell ref="G16:G17"/>
    <mergeCell ref="C34:D34"/>
    <mergeCell ref="C33:D33"/>
    <mergeCell ref="C21:D21"/>
    <mergeCell ref="C22:D22"/>
    <mergeCell ref="C23:D23"/>
    <mergeCell ref="C24:D24"/>
    <mergeCell ref="C28:D28"/>
    <mergeCell ref="C29:D29"/>
    <mergeCell ref="C30:D30"/>
    <mergeCell ref="C25:D25"/>
    <mergeCell ref="C26:D26"/>
    <mergeCell ref="C27:D27"/>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72:D72"/>
    <mergeCell ref="C73:D73"/>
    <mergeCell ref="C89:D89"/>
    <mergeCell ref="C90:D90"/>
    <mergeCell ref="C74:D74"/>
    <mergeCell ref="C75:D75"/>
    <mergeCell ref="C65:D65"/>
    <mergeCell ref="C66:D66"/>
    <mergeCell ref="C67:D67"/>
    <mergeCell ref="C68:D68"/>
    <mergeCell ref="C69:D69"/>
    <mergeCell ref="C80:D80"/>
    <mergeCell ref="C81:D81"/>
    <mergeCell ref="C91:D91"/>
    <mergeCell ref="C92:D92"/>
    <mergeCell ref="P2:T2"/>
    <mergeCell ref="P3:T3"/>
    <mergeCell ref="C98:D98"/>
    <mergeCell ref="C99:D99"/>
    <mergeCell ref="C93:D93"/>
    <mergeCell ref="C94:D94"/>
    <mergeCell ref="C95:D95"/>
    <mergeCell ref="C96:D96"/>
    <mergeCell ref="C97:D97"/>
    <mergeCell ref="C70:D70"/>
    <mergeCell ref="C76:D76"/>
    <mergeCell ref="C77:D77"/>
    <mergeCell ref="C78:D78"/>
    <mergeCell ref="C79:D79"/>
    <mergeCell ref="C71:D71"/>
    <mergeCell ref="C82:D82"/>
    <mergeCell ref="C83:D83"/>
    <mergeCell ref="C84:D84"/>
    <mergeCell ref="C85:D85"/>
    <mergeCell ref="C86:D86"/>
    <mergeCell ref="C87:D87"/>
    <mergeCell ref="C88:D88"/>
  </mergeCells>
  <conditionalFormatting sqref="A20:T100">
    <cfRule type="expression" dxfId="121" priority="1">
      <formula>$A20&lt;&gt;""</formula>
    </cfRule>
  </conditionalFormatting>
  <pageMargins left="0.75" right="0.47" top="0.51" bottom="0.51" header="0.12" footer="0.12"/>
  <pageSetup paperSize="9" scale="38" orientation="portrait" r:id="rId1"/>
  <rowBreaks count="1" manualBreakCount="1">
    <brk id="112" max="19" man="1"/>
  </rowBreaks>
  <colBreaks count="1" manualBreakCount="1">
    <brk id="20" max="81"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DD3C0-8412-4EBA-9BCF-F0BB1769511A}">
  <sheetPr>
    <tabColor theme="9" tint="-0.249977111117893"/>
  </sheetPr>
  <dimension ref="A1:AA132"/>
  <sheetViews>
    <sheetView view="pageBreakPreview" topLeftCell="A10" zoomScaleNormal="100" zoomScaleSheetLayoutView="100" workbookViewId="0">
      <selection activeCell="V27" sqref="V27"/>
    </sheetView>
  </sheetViews>
  <sheetFormatPr defaultRowHeight="15" x14ac:dyDescent="0.25"/>
  <cols>
    <col min="2" max="2" width="25.85546875" customWidth="1"/>
    <col min="3" max="3" width="24.85546875" customWidth="1"/>
    <col min="4" max="4" width="26.85546875" customWidth="1"/>
    <col min="5" max="5" width="18.7109375" customWidth="1"/>
    <col min="6" max="6" width="2.7109375" customWidth="1"/>
    <col min="7" max="24" width="10.7109375" customWidth="1"/>
  </cols>
  <sheetData>
    <row r="1" spans="1:24" ht="18" customHeight="1" x14ac:dyDescent="0.25">
      <c r="A1" s="79"/>
      <c r="B1" s="80"/>
      <c r="C1" s="80"/>
      <c r="D1" s="80"/>
      <c r="E1" s="81"/>
      <c r="F1" s="81"/>
      <c r="G1" s="81"/>
      <c r="H1" s="81"/>
      <c r="I1" s="81"/>
      <c r="J1" s="81"/>
      <c r="K1" s="80"/>
      <c r="L1" s="80"/>
      <c r="M1" s="80"/>
      <c r="N1" s="80"/>
      <c r="O1" s="80"/>
      <c r="P1" s="80"/>
      <c r="Q1" s="80"/>
      <c r="R1" s="80"/>
      <c r="S1" s="80"/>
      <c r="T1" s="80"/>
      <c r="U1" s="80"/>
    </row>
    <row r="2" spans="1:24" ht="18" customHeight="1" x14ac:dyDescent="0.35">
      <c r="A2" s="73"/>
      <c r="C2" s="171" t="s">
        <v>327</v>
      </c>
      <c r="E2" s="172"/>
      <c r="F2" s="172"/>
      <c r="H2" s="172"/>
      <c r="I2" s="172"/>
      <c r="J2" s="172"/>
      <c r="K2" s="172"/>
      <c r="L2" s="172"/>
      <c r="M2" s="174"/>
      <c r="N2" s="174"/>
      <c r="O2" s="174"/>
      <c r="P2" s="174"/>
      <c r="R2" s="173"/>
      <c r="S2" s="173"/>
      <c r="U2" s="173" t="s">
        <v>0</v>
      </c>
    </row>
    <row r="3" spans="1:24" ht="18" customHeight="1" x14ac:dyDescent="0.25">
      <c r="A3" s="73"/>
      <c r="C3" s="175" t="s">
        <v>289</v>
      </c>
      <c r="H3" s="176"/>
      <c r="I3" s="176"/>
      <c r="J3" s="176"/>
      <c r="L3" s="176"/>
      <c r="M3" s="176"/>
      <c r="R3" s="177"/>
      <c r="S3" s="177"/>
      <c r="U3" s="177" t="s">
        <v>290</v>
      </c>
    </row>
    <row r="4" spans="1:24" ht="18" customHeight="1" x14ac:dyDescent="0.25">
      <c r="A4" s="73"/>
      <c r="H4" s="176"/>
      <c r="I4" s="176"/>
      <c r="J4" s="176"/>
      <c r="L4" s="176"/>
      <c r="M4" s="176"/>
      <c r="Q4" s="178"/>
      <c r="R4" s="178"/>
      <c r="S4" s="178"/>
      <c r="T4" s="178"/>
    </row>
    <row r="5" spans="1:24" ht="18" customHeight="1" x14ac:dyDescent="0.3">
      <c r="A5" s="74"/>
      <c r="B5" s="75"/>
      <c r="C5" s="75"/>
      <c r="D5" s="75"/>
      <c r="E5" s="75"/>
      <c r="F5" s="75"/>
      <c r="G5" s="76"/>
      <c r="H5" s="179"/>
      <c r="I5" s="179"/>
      <c r="J5" s="179"/>
      <c r="K5" s="76"/>
      <c r="L5" s="180"/>
      <c r="M5" s="180"/>
      <c r="N5" s="75"/>
      <c r="O5" s="75"/>
      <c r="P5" s="75"/>
      <c r="Q5" s="75"/>
      <c r="R5" s="75"/>
      <c r="S5" s="75"/>
      <c r="T5" s="75"/>
      <c r="U5" s="75"/>
      <c r="V5" s="196"/>
      <c r="W5" s="196"/>
      <c r="X5" s="196"/>
    </row>
    <row r="6" spans="1:24" ht="18" customHeight="1" x14ac:dyDescent="0.25"/>
    <row r="7" spans="1:24" ht="18" customHeight="1" x14ac:dyDescent="0.25">
      <c r="A7" s="52" t="s">
        <v>242</v>
      </c>
      <c r="B7" s="52"/>
      <c r="C7" s="181" t="str">
        <f>":  "&amp; IF('DATA INDUK'!$P$17="","",'DATA INDUK'!$P$17)</f>
        <v>:  QMS/SUM-001/VI/2026</v>
      </c>
      <c r="D7" s="52"/>
      <c r="F7" s="181"/>
      <c r="G7" s="182"/>
      <c r="H7" s="182"/>
      <c r="I7" s="176"/>
      <c r="J7" s="176"/>
      <c r="L7" s="176"/>
      <c r="M7" s="176"/>
    </row>
    <row r="8" spans="1:24" ht="18" customHeight="1" x14ac:dyDescent="0.25">
      <c r="A8" s="52" t="s">
        <v>243</v>
      </c>
      <c r="B8" s="52"/>
      <c r="C8" s="181" t="str">
        <f>":  "&amp; IF('DATA INDUK'!$P$18="","",'DATA INDUK'!$P$18)</f>
        <v>:  R0</v>
      </c>
      <c r="D8" s="52"/>
      <c r="F8" s="181"/>
      <c r="G8" s="182"/>
      <c r="H8" s="182"/>
      <c r="I8" s="176"/>
      <c r="J8" s="176"/>
      <c r="L8" s="176"/>
      <c r="M8" s="176"/>
    </row>
    <row r="9" spans="1:24" ht="18" customHeight="1" x14ac:dyDescent="0.25">
      <c r="A9" s="52" t="s">
        <v>241</v>
      </c>
      <c r="B9" s="52"/>
      <c r="C9" s="182" t="str">
        <f>":  "&amp; IF('DATA INDUK'!$P$19="","",'DATA INDUK'!$P$19)</f>
        <v>:  -</v>
      </c>
      <c r="D9" s="52"/>
      <c r="F9" s="182"/>
      <c r="G9" s="182"/>
      <c r="H9" s="182"/>
      <c r="I9" s="176"/>
      <c r="J9" s="398" t="s">
        <v>244</v>
      </c>
      <c r="K9" s="398"/>
      <c r="L9" s="398"/>
      <c r="M9" s="399" t="str">
        <f>":  "&amp; IF('DATA INDUK'!$P$20="","",TEXT('DATA INDUK'!$P$20,"dd mmmm yyyy"))</f>
        <v>:  20 June 2026</v>
      </c>
      <c r="N9" s="399"/>
      <c r="O9" s="399"/>
      <c r="S9" s="117"/>
      <c r="U9" s="398" t="s">
        <v>245</v>
      </c>
      <c r="V9" s="398"/>
      <c r="W9" s="184" t="str">
        <f>":   1 dari X"</f>
        <v>:   1 dari X</v>
      </c>
    </row>
    <row r="10" spans="1:24" ht="9" customHeight="1" x14ac:dyDescent="0.25"/>
    <row r="11" spans="1:24" ht="18" customHeight="1" x14ac:dyDescent="0.25"/>
    <row r="12" spans="1:24" ht="18" customHeight="1" x14ac:dyDescent="0.3">
      <c r="A12" s="186" t="s">
        <v>208</v>
      </c>
    </row>
    <row r="13" spans="1:24" ht="18" customHeight="1" x14ac:dyDescent="0.25">
      <c r="A13" s="187" t="s">
        <v>209</v>
      </c>
      <c r="R13" t="s">
        <v>229</v>
      </c>
      <c r="W13" s="204">
        <f>'Excecutive Summary'!W49</f>
        <v>24</v>
      </c>
    </row>
    <row r="14" spans="1:24" ht="18" customHeight="1" x14ac:dyDescent="0.25">
      <c r="A14" s="187"/>
    </row>
    <row r="15" spans="1:24" ht="18" customHeight="1" x14ac:dyDescent="0.25"/>
    <row r="16" spans="1:24" ht="18" customHeight="1" x14ac:dyDescent="0.25">
      <c r="A16" s="401" t="s">
        <v>155</v>
      </c>
      <c r="B16" s="400" t="s">
        <v>280</v>
      </c>
      <c r="C16" s="400" t="s">
        <v>279</v>
      </c>
      <c r="D16" s="400" t="s">
        <v>211</v>
      </c>
      <c r="E16" s="408" t="s">
        <v>316</v>
      </c>
      <c r="F16" s="143"/>
      <c r="G16" s="306" t="s">
        <v>46</v>
      </c>
      <c r="H16" s="307"/>
      <c r="I16" s="275" t="s">
        <v>47</v>
      </c>
      <c r="J16" s="275"/>
      <c r="K16" s="275"/>
      <c r="L16" s="275"/>
      <c r="M16" s="275"/>
      <c r="N16" s="275"/>
      <c r="O16" s="275"/>
      <c r="P16" s="275"/>
      <c r="Q16" s="275"/>
      <c r="R16" s="276"/>
      <c r="S16" s="277" t="s">
        <v>48</v>
      </c>
      <c r="T16" s="277"/>
      <c r="U16" s="277"/>
      <c r="V16" s="277"/>
      <c r="W16" s="277"/>
      <c r="X16" s="277"/>
    </row>
    <row r="17" spans="1:26" ht="18" customHeight="1" x14ac:dyDescent="0.25">
      <c r="A17" s="401"/>
      <c r="B17" s="400"/>
      <c r="C17" s="400"/>
      <c r="D17" s="400"/>
      <c r="E17" s="408"/>
      <c r="F17" s="143"/>
      <c r="G17" s="306"/>
      <c r="H17" s="307"/>
      <c r="I17" s="270" t="s">
        <v>57</v>
      </c>
      <c r="J17" s="271"/>
      <c r="K17" s="270" t="s">
        <v>58</v>
      </c>
      <c r="L17" s="271"/>
      <c r="M17" s="270" t="s">
        <v>258</v>
      </c>
      <c r="N17" s="271"/>
      <c r="O17" s="270" t="s">
        <v>259</v>
      </c>
      <c r="P17" s="271"/>
      <c r="Q17" s="270" t="s">
        <v>260</v>
      </c>
      <c r="R17" s="271"/>
      <c r="S17" s="272" t="s">
        <v>261</v>
      </c>
      <c r="T17" s="272"/>
      <c r="U17" s="272" t="s">
        <v>262</v>
      </c>
      <c r="V17" s="273"/>
      <c r="W17" s="272" t="s">
        <v>263</v>
      </c>
      <c r="X17" s="272"/>
      <c r="Z17" t="s">
        <v>292</v>
      </c>
    </row>
    <row r="18" spans="1:26" ht="18" customHeight="1" x14ac:dyDescent="0.25">
      <c r="A18" s="401"/>
      <c r="B18" s="400"/>
      <c r="C18" s="400"/>
      <c r="D18" s="400"/>
      <c r="E18" s="408"/>
      <c r="F18" s="143"/>
      <c r="G18" s="205" t="s">
        <v>175</v>
      </c>
      <c r="H18" s="205" t="s">
        <v>264</v>
      </c>
      <c r="I18" s="206" t="s">
        <v>265</v>
      </c>
      <c r="J18" s="207" t="s">
        <v>266</v>
      </c>
      <c r="K18" s="206" t="s">
        <v>267</v>
      </c>
      <c r="L18" s="207" t="s">
        <v>268</v>
      </c>
      <c r="M18" s="206" t="s">
        <v>269</v>
      </c>
      <c r="N18" s="207" t="s">
        <v>270</v>
      </c>
      <c r="O18" s="206" t="s">
        <v>271</v>
      </c>
      <c r="P18" s="207" t="s">
        <v>272</v>
      </c>
      <c r="Q18" s="206" t="s">
        <v>273</v>
      </c>
      <c r="R18" s="208" t="s">
        <v>274</v>
      </c>
      <c r="S18" s="209" t="s">
        <v>281</v>
      </c>
      <c r="T18" s="209" t="s">
        <v>282</v>
      </c>
      <c r="U18" s="209" t="s">
        <v>275</v>
      </c>
      <c r="V18" s="209" t="s">
        <v>276</v>
      </c>
      <c r="W18" s="210" t="s">
        <v>270</v>
      </c>
      <c r="X18" s="211" t="s">
        <v>269</v>
      </c>
      <c r="Z18">
        <v>1</v>
      </c>
    </row>
    <row r="19" spans="1:26" ht="18" customHeight="1" x14ac:dyDescent="0.25">
      <c r="A19" s="401"/>
      <c r="B19" s="400"/>
      <c r="C19" s="400"/>
      <c r="D19" s="400"/>
      <c r="E19" s="408"/>
      <c r="F19" s="143"/>
      <c r="G19" s="212" t="s">
        <v>277</v>
      </c>
      <c r="H19" s="212" t="s">
        <v>277</v>
      </c>
      <c r="I19" s="213" t="s">
        <v>278</v>
      </c>
      <c r="J19" s="214" t="s">
        <v>277</v>
      </c>
      <c r="K19" s="213" t="s">
        <v>278</v>
      </c>
      <c r="L19" s="214" t="s">
        <v>277</v>
      </c>
      <c r="M19" s="213" t="s">
        <v>278</v>
      </c>
      <c r="N19" s="214" t="s">
        <v>277</v>
      </c>
      <c r="O19" s="213" t="s">
        <v>278</v>
      </c>
      <c r="P19" s="214" t="s">
        <v>277</v>
      </c>
      <c r="Q19" s="213" t="s">
        <v>278</v>
      </c>
      <c r="R19" s="214" t="s">
        <v>277</v>
      </c>
      <c r="S19" s="215" t="s">
        <v>277</v>
      </c>
      <c r="T19" s="215" t="s">
        <v>278</v>
      </c>
      <c r="U19" s="215" t="s">
        <v>277</v>
      </c>
      <c r="V19" s="215" t="s">
        <v>278</v>
      </c>
      <c r="W19" s="216" t="s">
        <v>277</v>
      </c>
      <c r="X19" s="217" t="s">
        <v>278</v>
      </c>
    </row>
    <row r="20" spans="1:26" ht="9" customHeight="1" x14ac:dyDescent="0.25">
      <c r="N20" s="218"/>
    </row>
    <row r="21" spans="1:26" ht="30" customHeight="1" x14ac:dyDescent="0.25">
      <c r="A21" s="52">
        <f>IFERROR(SMALL('DATA INDUK'!$AM$27:AM201,ROWS($A$21:A21)),"")</f>
        <v>1</v>
      </c>
      <c r="B21" s="52" t="str">
        <f>IF($A21="","",INDEX('DATA INDUK'!$H$28:$H$151,MATCH($A21,'DATA INDUK'!$AM$28:$AM$151,0)))</f>
        <v>26-001-DS-001</v>
      </c>
      <c r="C21" s="219" t="str" cm="1">
        <f t="array" ref="C21">IF($A21="","",
_xlfn.LET(
_xlpm.Grp,INDEX('DATA INDUK'!$L$28:$L$228,
MATCH($A21,'DATA INDUK'!$AM$28:$AM$228,0)),
_xlpm.SID,INDEX('DATA INDUK'!$C$28:$C$228,
MATCH($A21,'DATA INDUK'!$AM$28:$AM$228,0)),
IF(
_xlpm.Grp="",
_xlpm.SID,
_xlfn.TEXTJOIN(CHAR(10),TRUE,
_xlfn._xlws.FILTER('DATA INDUK'!$C$28:$C$228,
'DATA INDUK'!$L$28:$L$228=_xlpm.Grp))
)
))</f>
        <v>BH-04R1-SPT 15</v>
      </c>
      <c r="D21" s="52" t="str">
        <f>IF($A21="","",INDEX('DATA INDUK'!$D$28:$D$151,MATCH($A21,'DATA INDUK'!$AM$28:$AM$151,0)))</f>
        <v>Disturbed Sample</v>
      </c>
      <c r="E21" s="229" t="str" cm="1">
        <f t="array" ref="E21">IF($A21="","",
_xlfn.LET(
_xlpm.Grp,INDEX('DATA INDUK'!$L$28:$L$228,
MATCH($A21,'DATA INDUK'!$AM$28:$AM$228,0)),
IF(
_xlpm.Grp="",
INDEX('DATA INDUK'!$I$28:$I$228,
MATCH($A21,'DATA INDUK'!$AM$28:$AM$228,0)),
_xlfn.TEXTJOIN(CHAR(10),TRUE,
_xlfn._xlws.FILTER('DATA INDUK'!$I$28:$I$228,
'DATA INDUK'!$L$28:$L$228=_xlpm.Grp))
)
))</f>
        <v>22.50 - 22.95 m</v>
      </c>
      <c r="F21" s="220"/>
      <c r="G21" s="251" t="s">
        <v>252</v>
      </c>
      <c r="H21" s="251" t="s">
        <v>252</v>
      </c>
      <c r="I21" s="251" t="s">
        <v>252</v>
      </c>
      <c r="J21" s="251" t="s">
        <v>252</v>
      </c>
      <c r="K21" s="251" t="s">
        <v>252</v>
      </c>
      <c r="L21" s="251" t="s">
        <v>252</v>
      </c>
      <c r="M21" s="251" t="s">
        <v>252</v>
      </c>
      <c r="N21" s="251" t="s">
        <v>252</v>
      </c>
      <c r="O21" s="251" t="s">
        <v>252</v>
      </c>
      <c r="P21" s="251" t="s">
        <v>252</v>
      </c>
      <c r="Q21" s="251" t="s">
        <v>252</v>
      </c>
      <c r="R21" s="251" t="s">
        <v>252</v>
      </c>
      <c r="S21" s="251" t="s">
        <v>252</v>
      </c>
      <c r="T21" s="251" t="s">
        <v>252</v>
      </c>
      <c r="U21" s="252">
        <f>'[3]WS-TRX-CU Multi'!$E$346</f>
        <v>13.170268532739042</v>
      </c>
      <c r="V21" s="252">
        <f>'[3]WS-TRX-CU Multi'!$E$347</f>
        <v>20.076836954312974</v>
      </c>
      <c r="W21" s="251" t="s">
        <v>252</v>
      </c>
      <c r="X21" s="251" t="s">
        <v>252</v>
      </c>
      <c r="Y21">
        <v>1</v>
      </c>
    </row>
    <row r="22" spans="1:26" ht="50.25" customHeight="1" x14ac:dyDescent="0.25">
      <c r="A22" s="184">
        <f>IFERROR(SMALL('DATA INDUK'!$AM$27:AM202,ROWS($A$21:A22)),"")</f>
        <v>2</v>
      </c>
      <c r="B22" s="52" t="str">
        <f>IF($A22="","",INDEX('DATA INDUK'!$H$28:$H$151,MATCH($A22,'DATA INDUK'!$AM$28:$AM$151,0)))</f>
        <v>26-001-DS-002</v>
      </c>
      <c r="C22" s="228" t="str" cm="1">
        <f t="array" ref="C22">IF($A22="","",
_xlfn.LET(
_xlpm.Grp,INDEX('DATA INDUK'!$L$28:$L$228,
MATCH($A22,'DATA INDUK'!$AM$28:$AM$228,0)),
_xlpm.SID,INDEX('DATA INDUK'!$C$28:$C$228,
MATCH($A22,'DATA INDUK'!$AM$28:$AM$228,0)),
IF(
_xlpm.Grp="",
_xlpm.SID,
_xlfn.TEXTJOIN(CHAR(10),TRUE,
_xlfn._xlws.FILTER('DATA INDUK'!$C$28:$C$228,
'DATA INDUK'!$L$28:$L$228=_xlpm.Grp))
)
))</f>
        <v>BH-03-R-SPT 01</v>
      </c>
      <c r="D22" s="184" t="str">
        <f>IF($A22="","",INDEX('DATA INDUK'!$D$28:$D$151,MATCH($A22,'DATA INDUK'!$AM$28:$AM$151,0)))</f>
        <v>Disturbed Sample</v>
      </c>
      <c r="E22" s="228" t="str" cm="1">
        <f t="array" ref="E22">IF($A22="","",
_xlfn.LET(
_xlpm.Grp,INDEX('DATA INDUK'!$L$28:$L$228,
MATCH($A22,'DATA INDUK'!$AM$28:$AM$228,0)),
IF(
_xlpm.Grp="",
INDEX('DATA INDUK'!$I$28:$I$228,
MATCH($A22,'DATA INDUK'!$AM$28:$AM$228,0)),
_xlfn.TEXTJOIN(CHAR(10),TRUE,
_xlfn._xlws.FILTER('DATA INDUK'!$I$28:$I$228,
'DATA INDUK'!$L$28:$L$228=_xlpm.Grp))
)
))</f>
        <v>1.50 - 1.95 m</v>
      </c>
      <c r="F22" s="221"/>
      <c r="G22" s="251" t="s">
        <v>252</v>
      </c>
      <c r="H22" s="251" t="s">
        <v>252</v>
      </c>
      <c r="I22" s="251" t="s">
        <v>252</v>
      </c>
      <c r="J22" s="251" t="s">
        <v>252</v>
      </c>
      <c r="K22" s="251" t="s">
        <v>252</v>
      </c>
      <c r="L22" s="251" t="s">
        <v>252</v>
      </c>
      <c r="M22" s="251" t="s">
        <v>252</v>
      </c>
      <c r="N22" s="251" t="s">
        <v>252</v>
      </c>
      <c r="O22" s="251" t="s">
        <v>252</v>
      </c>
      <c r="P22" s="251" t="s">
        <v>252</v>
      </c>
      <c r="Q22" s="251" t="s">
        <v>252</v>
      </c>
      <c r="R22" s="251" t="s">
        <v>252</v>
      </c>
      <c r="S22" s="251" t="s">
        <v>252</v>
      </c>
      <c r="T22" s="251" t="s">
        <v>252</v>
      </c>
      <c r="U22" s="254">
        <f>'[4]LHU_TRX-CU-Multi'!$I$128</f>
        <v>2.2848034892371225</v>
      </c>
      <c r="V22" s="254">
        <f>'[4]LHU_TRX-CU-Multi'!$I$129</f>
        <v>18.744016112172826</v>
      </c>
      <c r="W22" s="251" t="s">
        <v>252</v>
      </c>
      <c r="X22" s="251" t="s">
        <v>252</v>
      </c>
      <c r="Y22">
        <f>Y21+1</f>
        <v>2</v>
      </c>
    </row>
    <row r="23" spans="1:26" ht="30" customHeight="1" x14ac:dyDescent="0.25">
      <c r="A23" s="52">
        <f>IFERROR(SMALL('DATA INDUK'!$AM$27:AM203,ROWS($A$21:A23)),"")</f>
        <v>3</v>
      </c>
      <c r="B23" s="52" t="str">
        <f>IF($A23="","",INDEX('DATA INDUK'!$H$28:$H$151,MATCH($A23,'DATA INDUK'!$AM$28:$AM$151,0)))</f>
        <v>26-001-DS-003</v>
      </c>
      <c r="C23" s="219" t="str" cm="1">
        <f t="array" ref="C23">IF($A23="","",
_xlfn.LET(
_xlpm.Grp,INDEX('DATA INDUK'!$L$28:$L$228,
MATCH($A23,'DATA INDUK'!$AM$28:$AM$228,0)),
_xlpm.SID,INDEX('DATA INDUK'!$C$28:$C$228,
MATCH($A23,'DATA INDUK'!$AM$28:$AM$228,0)),
IF(
_xlpm.Grp="",
_xlpm.SID,
_xlfn.TEXTJOIN(CHAR(10),TRUE,
_xlfn._xlws.FILTER('DATA INDUK'!$C$28:$C$228,
'DATA INDUK'!$L$28:$L$228=_xlpm.Grp))
)
))</f>
        <v>BH-07-R-SPT-01</v>
      </c>
      <c r="D23" s="52" t="str">
        <f>IF($A23="","",INDEX('DATA INDUK'!$D$28:$D$151,MATCH($A23,'DATA INDUK'!$AM$28:$AM$151,0)))</f>
        <v>Disturbed Sample</v>
      </c>
      <c r="E23" s="229" t="str" cm="1">
        <f t="array" ref="E23">IF($A23="","",
_xlfn.LET(
_xlpm.Grp,INDEX('DATA INDUK'!$L$28:$L$228,
MATCH($A23,'DATA INDUK'!$AM$28:$AM$228,0)),
IF(
_xlpm.Grp="",
INDEX('DATA INDUK'!$I$28:$I$228,
MATCH($A23,'DATA INDUK'!$AM$28:$AM$228,0)),
_xlfn.TEXTJOIN(CHAR(10),TRUE,
_xlfn._xlws.FILTER('DATA INDUK'!$I$28:$I$228,
'DATA INDUK'!$L$28:$L$228=_xlpm.Grp))
)
))</f>
        <v>1.50 - 1.95 m</v>
      </c>
      <c r="F23" s="220"/>
      <c r="G23" s="251" t="s">
        <v>252</v>
      </c>
      <c r="H23" s="251" t="s">
        <v>252</v>
      </c>
      <c r="I23" s="251" t="s">
        <v>252</v>
      </c>
      <c r="J23" s="251" t="s">
        <v>252</v>
      </c>
      <c r="K23" s="251" t="s">
        <v>252</v>
      </c>
      <c r="L23" s="251" t="s">
        <v>252</v>
      </c>
      <c r="M23" s="251" t="s">
        <v>252</v>
      </c>
      <c r="N23" s="251" t="s">
        <v>252</v>
      </c>
      <c r="O23" s="251" t="s">
        <v>252</v>
      </c>
      <c r="P23" s="251" t="s">
        <v>252</v>
      </c>
      <c r="Q23" s="251" t="s">
        <v>252</v>
      </c>
      <c r="R23" s="251" t="s">
        <v>252</v>
      </c>
      <c r="S23" s="251" t="s">
        <v>252</v>
      </c>
      <c r="T23" s="251" t="s">
        <v>252</v>
      </c>
      <c r="U23" s="254">
        <f>'[5]WS-TRX-CU Multi'!$E$346</f>
        <v>6.9036415325314211</v>
      </c>
      <c r="V23" s="254">
        <f>'[5]WS-TRX-CU Multi'!$E$347</f>
        <v>21.214959992676572</v>
      </c>
      <c r="W23" s="251" t="s">
        <v>252</v>
      </c>
      <c r="X23" s="251" t="s">
        <v>252</v>
      </c>
      <c r="Y23">
        <f t="shared" ref="Y23:Y86" si="0">Y22+1</f>
        <v>3</v>
      </c>
    </row>
    <row r="24" spans="1:26" ht="30" customHeight="1" x14ac:dyDescent="0.25">
      <c r="A24" s="52">
        <f>IFERROR(SMALL('DATA INDUK'!$AM$27:AM204,ROWS($A$21:A24)),"")</f>
        <v>4</v>
      </c>
      <c r="B24" s="52" t="str">
        <f>IF($A24="","",INDEX('DATA INDUK'!$H$28:$H$151,MATCH($A24,'DATA INDUK'!$AM$28:$AM$151,0)))</f>
        <v>26-001-DS-004</v>
      </c>
      <c r="C24" s="219" t="str" cm="1">
        <f t="array" ref="C24">IF($A24="","",
_xlfn.LET(
_xlpm.Grp,INDEX('DATA INDUK'!$L$28:$L$228,
MATCH($A24,'DATA INDUK'!$AM$28:$AM$228,0)),
_xlpm.SID,INDEX('DATA INDUK'!$C$28:$C$228,
MATCH($A24,'DATA INDUK'!$AM$28:$AM$228,0)),
IF(
_xlpm.Grp="",
_xlpm.SID,
_xlfn.TEXTJOIN(CHAR(10),TRUE,
_xlfn._xlws.FILTER('DATA INDUK'!$C$28:$C$228,
'DATA INDUK'!$L$28:$L$228=_xlpm.Grp))
)
))</f>
        <v>BH-07-R-SPT 03</v>
      </c>
      <c r="D24" s="52" t="str">
        <f>IF($A24="","",INDEX('DATA INDUK'!$D$28:$D$151,MATCH($A24,'DATA INDUK'!$AM$28:$AM$151,0)))</f>
        <v>Disturbed Sample</v>
      </c>
      <c r="E24" s="229" t="str" cm="1">
        <f t="array" ref="E24">IF($A24="","",
_xlfn.LET(
_xlpm.Grp,INDEX('DATA INDUK'!$L$28:$L$228,
MATCH($A24,'DATA INDUK'!$AM$28:$AM$228,0)),
IF(
_xlpm.Grp="",
INDEX('DATA INDUK'!$I$28:$I$228,
MATCH($A24,'DATA INDUK'!$AM$28:$AM$228,0)),
_xlfn.TEXTJOIN(CHAR(10),TRUE,
_xlfn._xlws.FILTER('DATA INDUK'!$I$28:$I$228,
'DATA INDUK'!$L$28:$L$228=_xlpm.Grp))
)
))</f>
        <v>4.50 - 4.95 m</v>
      </c>
      <c r="F24" s="220"/>
      <c r="G24" s="251" t="s">
        <v>252</v>
      </c>
      <c r="H24" s="251" t="s">
        <v>252</v>
      </c>
      <c r="I24" s="251" t="s">
        <v>252</v>
      </c>
      <c r="J24" s="251" t="s">
        <v>252</v>
      </c>
      <c r="K24" s="251" t="s">
        <v>252</v>
      </c>
      <c r="L24" s="251" t="s">
        <v>252</v>
      </c>
      <c r="M24" s="251" t="s">
        <v>252</v>
      </c>
      <c r="N24" s="251" t="s">
        <v>252</v>
      </c>
      <c r="O24" s="251" t="s">
        <v>252</v>
      </c>
      <c r="P24" s="251" t="s">
        <v>252</v>
      </c>
      <c r="Q24" s="251" t="s">
        <v>252</v>
      </c>
      <c r="R24" s="251" t="s">
        <v>252</v>
      </c>
      <c r="S24" s="251" t="s">
        <v>252</v>
      </c>
      <c r="T24" s="251" t="s">
        <v>252</v>
      </c>
      <c r="U24" s="254">
        <f>'[2]WS-TRX-CU Multi'!$E$346</f>
        <v>9.8449530312623121</v>
      </c>
      <c r="V24" s="254">
        <f>'[2]WS-TRX-CU Multi'!$E$347</f>
        <v>21.615736815403075</v>
      </c>
      <c r="W24" s="251" t="s">
        <v>252</v>
      </c>
      <c r="X24" s="251" t="s">
        <v>252</v>
      </c>
      <c r="Y24">
        <f t="shared" si="0"/>
        <v>4</v>
      </c>
    </row>
    <row r="25" spans="1:26" ht="30" customHeight="1" x14ac:dyDescent="0.25">
      <c r="A25" s="52">
        <f>IFERROR(SMALL('DATA INDUK'!$AM$27:AM205,ROWS($A$21:A25)),"")</f>
        <v>5</v>
      </c>
      <c r="B25" s="52" t="str">
        <f>IF($A25="","",INDEX('DATA INDUK'!$H$28:$H$151,MATCH($A25,'DATA INDUK'!$AM$28:$AM$151,0)))</f>
        <v>26-001-DS-005</v>
      </c>
      <c r="C25" s="219" t="str" cm="1">
        <f t="array" ref="C25">IF($A25="","",
_xlfn.LET(
_xlpm.Grp,INDEX('DATA INDUK'!$L$28:$L$228,
MATCH($A25,'DATA INDUK'!$AM$28:$AM$228,0)),
_xlpm.SID,INDEX('DATA INDUK'!$C$28:$C$228,
MATCH($A25,'DATA INDUK'!$AM$28:$AM$228,0)),
IF(
_xlpm.Grp="",
_xlpm.SID,
_xlfn.TEXTJOIN(CHAR(10),TRUE,
_xlfn._xlws.FILTER('DATA INDUK'!$C$28:$C$228,
'DATA INDUK'!$L$28:$L$228=_xlpm.Grp))
)
))</f>
        <v>BH-06-R2-SPT 01</v>
      </c>
      <c r="D25" s="52" t="str">
        <f>IF($A25="","",INDEX('DATA INDUK'!$D$28:$D$151,MATCH($A25,'DATA INDUK'!$AM$28:$AM$151,0)))</f>
        <v>Disturbed Sample</v>
      </c>
      <c r="E25" s="229" t="str" cm="1">
        <f t="array" ref="E25">IF($A25="","",
_xlfn.LET(
_xlpm.Grp,INDEX('DATA INDUK'!$L$28:$L$228,
MATCH($A25,'DATA INDUK'!$AM$28:$AM$228,0)),
IF(
_xlpm.Grp="",
INDEX('DATA INDUK'!$I$28:$I$228,
MATCH($A25,'DATA INDUK'!$AM$28:$AM$228,0)),
_xlfn.TEXTJOIN(CHAR(10),TRUE,
_xlfn._xlws.FILTER('DATA INDUK'!$I$28:$I$228,
'DATA INDUK'!$L$28:$L$228=_xlpm.Grp))
)
))</f>
        <v>1.50 - 1.95 m</v>
      </c>
      <c r="F25" s="220"/>
      <c r="G25" s="251" t="s">
        <v>252</v>
      </c>
      <c r="H25" s="251" t="s">
        <v>252</v>
      </c>
      <c r="I25" s="251" t="s">
        <v>252</v>
      </c>
      <c r="J25" s="251" t="s">
        <v>252</v>
      </c>
      <c r="K25" s="251" t="s">
        <v>252</v>
      </c>
      <c r="L25" s="251" t="s">
        <v>252</v>
      </c>
      <c r="M25" s="251" t="s">
        <v>252</v>
      </c>
      <c r="N25" s="251" t="s">
        <v>252</v>
      </c>
      <c r="O25" s="251" t="s">
        <v>252</v>
      </c>
      <c r="P25" s="251" t="s">
        <v>252</v>
      </c>
      <c r="Q25" s="251" t="s">
        <v>252</v>
      </c>
      <c r="R25" s="251" t="s">
        <v>252</v>
      </c>
      <c r="S25" s="251" t="s">
        <v>252</v>
      </c>
      <c r="T25" s="251" t="s">
        <v>252</v>
      </c>
      <c r="U25" s="254">
        <f>'[6]WS-TRX-CU Multi'!$E$350</f>
        <v>2.006538328429758</v>
      </c>
      <c r="V25" s="254">
        <f>'[6]WS-TRX-CU Multi'!$E$351</f>
        <v>25.478169659587429</v>
      </c>
      <c r="W25" s="251" t="s">
        <v>252</v>
      </c>
      <c r="X25" s="251" t="s">
        <v>252</v>
      </c>
      <c r="Y25">
        <f t="shared" si="0"/>
        <v>5</v>
      </c>
    </row>
    <row r="26" spans="1:26" ht="30" customHeight="1" x14ac:dyDescent="0.25">
      <c r="A26" s="52">
        <f>IFERROR(SMALL('DATA INDUK'!$AM$27:AM206,ROWS($A$21:A26)),"")</f>
        <v>6</v>
      </c>
      <c r="B26" s="52" t="str">
        <f>IF($A26="","",INDEX('DATA INDUK'!$H$28:$H$151,MATCH($A26,'DATA INDUK'!$AM$28:$AM$151,0)))</f>
        <v>26-001-DS-006</v>
      </c>
      <c r="C26" s="219" t="str" cm="1">
        <f t="array" ref="C26">IF($A26="","",
_xlfn.LET(
_xlpm.Grp,INDEX('DATA INDUK'!$L$28:$L$228,
MATCH($A26,'DATA INDUK'!$AM$28:$AM$228,0)),
_xlpm.SID,INDEX('DATA INDUK'!$C$28:$C$228,
MATCH($A26,'DATA INDUK'!$AM$28:$AM$228,0)),
IF(
_xlpm.Grp="",
_xlpm.SID,
_xlfn.TEXTJOIN(CHAR(10),TRUE,
_xlfn._xlws.FILTER('DATA INDUK'!$C$28:$C$228,
'DATA INDUK'!$L$28:$L$228=_xlpm.Grp))
)
))</f>
        <v>BH-06-R2-SPT 03</v>
      </c>
      <c r="D26" s="52" t="str">
        <f>IF($A26="","",INDEX('DATA INDUK'!$D$28:$D$151,MATCH($A26,'DATA INDUK'!$AM$28:$AM$151,0)))</f>
        <v>Disturbed Sample</v>
      </c>
      <c r="E26" s="229" t="str" cm="1">
        <f t="array" ref="E26">IF($A26="","",
_xlfn.LET(
_xlpm.Grp,INDEX('DATA INDUK'!$L$28:$L$228,
MATCH($A26,'DATA INDUK'!$AM$28:$AM$228,0)),
IF(
_xlpm.Grp="",
INDEX('DATA INDUK'!$I$28:$I$228,
MATCH($A26,'DATA INDUK'!$AM$28:$AM$228,0)),
_xlfn.TEXTJOIN(CHAR(10),TRUE,
_xlfn._xlws.FILTER('DATA INDUK'!$I$28:$I$228,
'DATA INDUK'!$L$28:$L$228=_xlpm.Grp))
)
))</f>
        <v>4.50 - 4.95 m</v>
      </c>
      <c r="F26" s="220"/>
      <c r="G26" s="251" t="s">
        <v>252</v>
      </c>
      <c r="H26" s="251" t="s">
        <v>252</v>
      </c>
      <c r="I26" s="251" t="s">
        <v>252</v>
      </c>
      <c r="J26" s="251" t="s">
        <v>252</v>
      </c>
      <c r="K26" s="251" t="s">
        <v>252</v>
      </c>
      <c r="L26" s="251" t="s">
        <v>252</v>
      </c>
      <c r="M26" s="251" t="s">
        <v>252</v>
      </c>
      <c r="N26" s="251" t="s">
        <v>252</v>
      </c>
      <c r="O26" s="251" t="s">
        <v>252</v>
      </c>
      <c r="P26" s="251" t="s">
        <v>252</v>
      </c>
      <c r="Q26" s="251" t="s">
        <v>252</v>
      </c>
      <c r="R26" s="251" t="s">
        <v>252</v>
      </c>
      <c r="S26" s="251" t="s">
        <v>252</v>
      </c>
      <c r="T26" s="251" t="s">
        <v>252</v>
      </c>
      <c r="U26" s="254">
        <f>'[7]WS-TRX-CU Multi'!$E$350</f>
        <v>13.448084840798304</v>
      </c>
      <c r="V26" s="254">
        <f>'[7]WS-TRX-CU Multi'!$E$351</f>
        <v>29.5654851370392</v>
      </c>
      <c r="W26" s="251" t="s">
        <v>252</v>
      </c>
      <c r="X26" s="251" t="s">
        <v>252</v>
      </c>
      <c r="Y26">
        <f t="shared" si="0"/>
        <v>6</v>
      </c>
    </row>
    <row r="27" spans="1:26" ht="30" customHeight="1" x14ac:dyDescent="0.25">
      <c r="A27" s="52">
        <f>IFERROR(SMALL('DATA INDUK'!$AM$27:AM207,ROWS($A$21:A27)),"")</f>
        <v>7</v>
      </c>
      <c r="B27" s="52" t="str">
        <f>IF($A27="","",INDEX('DATA INDUK'!$H$28:$H$151,MATCH($A27,'DATA INDUK'!$AM$28:$AM$151,0)))</f>
        <v>26-001-UDS-007</v>
      </c>
      <c r="C27" s="219" t="str" cm="1">
        <f t="array" ref="C27">IF($A27="","",
_xlfn.LET(
_xlpm.Grp,INDEX('DATA INDUK'!$L$28:$L$228,
MATCH($A27,'DATA INDUK'!$AM$28:$AM$228,0)),
_xlpm.SID,INDEX('DATA INDUK'!$C$28:$C$228,
MATCH($A27,'DATA INDUK'!$AM$28:$AM$228,0)),
IF(
_xlpm.Grp="",
_xlpm.SID,
_xlfn.TEXTJOIN(CHAR(10),TRUE,
_xlfn._xlws.FILTER('DATA INDUK'!$C$28:$C$228,
'DATA INDUK'!$L$28:$L$228=_xlpm.Grp))
)
))</f>
        <v>BH-04R1-UDS 01</v>
      </c>
      <c r="D27" s="52" t="str">
        <f>IF($A27="","",INDEX('DATA INDUK'!$D$28:$D$151,MATCH($A27,'DATA INDUK'!$AM$28:$AM$151,0)))</f>
        <v>Undisturbed Sample</v>
      </c>
      <c r="E27" s="229" t="str" cm="1">
        <f t="array" ref="E27">IF($A27="","",
_xlfn.LET(
_xlpm.Grp,INDEX('DATA INDUK'!$L$28:$L$228,
MATCH($A27,'DATA INDUK'!$AM$28:$AM$228,0)),
IF(
_xlpm.Grp="",
INDEX('DATA INDUK'!$I$28:$I$228,
MATCH($A27,'DATA INDUK'!$AM$28:$AM$228,0)),
_xlfn.TEXTJOIN(CHAR(10),TRUE,
_xlfn._xlws.FILTER('DATA INDUK'!$I$28:$I$228,
'DATA INDUK'!$L$28:$L$228=_xlpm.Grp))
)
))</f>
        <v>10.00 - 10.15 m</v>
      </c>
      <c r="F27" s="220"/>
      <c r="G27" s="251" t="s">
        <v>252</v>
      </c>
      <c r="H27" s="251" t="s">
        <v>252</v>
      </c>
      <c r="I27" s="251" t="s">
        <v>252</v>
      </c>
      <c r="J27" s="251" t="s">
        <v>252</v>
      </c>
      <c r="K27" s="251" t="s">
        <v>252</v>
      </c>
      <c r="L27" s="251" t="s">
        <v>252</v>
      </c>
      <c r="M27" s="251" t="s">
        <v>252</v>
      </c>
      <c r="N27" s="251" t="s">
        <v>252</v>
      </c>
      <c r="O27" s="251" t="s">
        <v>252</v>
      </c>
      <c r="P27" s="251" t="s">
        <v>252</v>
      </c>
      <c r="Q27" s="251" t="s">
        <v>252</v>
      </c>
      <c r="R27" s="251" t="s">
        <v>252</v>
      </c>
      <c r="S27" s="251" t="s">
        <v>252</v>
      </c>
      <c r="T27" s="251" t="s">
        <v>252</v>
      </c>
      <c r="U27" s="254">
        <f>'[8]LHU_TRX-CU-Multi'!$I$128</f>
        <v>6.8995837754878897</v>
      </c>
      <c r="V27" s="254">
        <f>'[8]LHU_TRX-CU-Multi'!$I$129</f>
        <v>18.534540687913612</v>
      </c>
      <c r="W27" s="251" t="s">
        <v>252</v>
      </c>
      <c r="X27" s="251" t="s">
        <v>252</v>
      </c>
      <c r="Y27">
        <f t="shared" si="0"/>
        <v>7</v>
      </c>
    </row>
    <row r="28" spans="1:26" ht="30" customHeight="1" x14ac:dyDescent="0.25">
      <c r="A28" s="52">
        <f>IFERROR(SMALL('DATA INDUK'!$AM$27:AM208,ROWS($A$21:A28)),"")</f>
        <v>8</v>
      </c>
      <c r="B28" s="52" t="str">
        <f>IF($A28="","",INDEX('DATA INDUK'!$H$28:$H$151,MATCH($A28,'DATA INDUK'!$AM$28:$AM$151,0)))</f>
        <v>26-001-UDS-008</v>
      </c>
      <c r="C28" s="219" t="str" cm="1">
        <f t="array" ref="C28">IF($A28="","",
_xlfn.LET(
_xlpm.Grp,INDEX('DATA INDUK'!$L$28:$L$228,
MATCH($A28,'DATA INDUK'!$AM$28:$AM$228,0)),
_xlpm.SID,INDEX('DATA INDUK'!$C$28:$C$228,
MATCH($A28,'DATA INDUK'!$AM$28:$AM$228,0)),
IF(
_xlpm.Grp="",
_xlpm.SID,
_xlfn.TEXTJOIN(CHAR(10),TRUE,
_xlfn._xlws.FILTER('DATA INDUK'!$C$28:$C$228,
'DATA INDUK'!$L$28:$L$228=_xlpm.Grp))
)
))</f>
        <v>BH-05-R-UDS 01</v>
      </c>
      <c r="D28" s="52" t="str">
        <f>IF($A28="","",INDEX('DATA INDUK'!$D$28:$D$151,MATCH($A28,'DATA INDUK'!$AM$28:$AM$151,0)))</f>
        <v>Undisturbed Sample</v>
      </c>
      <c r="E28" s="229" t="str" cm="1">
        <f t="array" ref="E28">IF($A28="","",
_xlfn.LET(
_xlpm.Grp,INDEX('DATA INDUK'!$L$28:$L$228,
MATCH($A28,'DATA INDUK'!$AM$28:$AM$228,0)),
IF(
_xlpm.Grp="",
INDEX('DATA INDUK'!$I$28:$I$228,
MATCH($A28,'DATA INDUK'!$AM$28:$AM$228,0)),
_xlfn.TEXTJOIN(CHAR(10),TRUE,
_xlfn._xlws.FILTER('DATA INDUK'!$I$28:$I$228,
'DATA INDUK'!$L$28:$L$228=_xlpm.Grp))
)
))</f>
        <v>0.50 - 0.75 m</v>
      </c>
      <c r="F28" s="220"/>
      <c r="G28" s="251" t="s">
        <v>252</v>
      </c>
      <c r="H28" s="251" t="s">
        <v>252</v>
      </c>
      <c r="I28" s="251" t="s">
        <v>252</v>
      </c>
      <c r="J28" s="251" t="s">
        <v>252</v>
      </c>
      <c r="K28" s="251" t="s">
        <v>252</v>
      </c>
      <c r="L28" s="251" t="s">
        <v>252</v>
      </c>
      <c r="M28" s="251" t="s">
        <v>252</v>
      </c>
      <c r="N28" s="251" t="s">
        <v>252</v>
      </c>
      <c r="O28" s="251" t="s">
        <v>252</v>
      </c>
      <c r="P28" s="251" t="s">
        <v>252</v>
      </c>
      <c r="Q28" s="251" t="s">
        <v>252</v>
      </c>
      <c r="R28" s="251" t="s">
        <v>252</v>
      </c>
      <c r="S28" s="251" t="s">
        <v>252</v>
      </c>
      <c r="T28" s="251" t="s">
        <v>252</v>
      </c>
      <c r="U28" s="251" t="s">
        <v>252</v>
      </c>
      <c r="V28" s="251" t="s">
        <v>252</v>
      </c>
      <c r="W28" s="251" t="s">
        <v>252</v>
      </c>
      <c r="X28" s="251" t="s">
        <v>252</v>
      </c>
      <c r="Y28">
        <f t="shared" si="0"/>
        <v>8</v>
      </c>
    </row>
    <row r="29" spans="1:26" ht="30" customHeight="1" x14ac:dyDescent="0.25">
      <c r="A29" s="52">
        <f>IFERROR(SMALL('DATA INDUK'!$AM$27:AM209,ROWS($A$21:A29)),"")</f>
        <v>9</v>
      </c>
      <c r="B29" s="52" t="str">
        <f>IF($A29="","",INDEX('DATA INDUK'!$H$28:$H$151,MATCH($A29,'DATA INDUK'!$AM$28:$AM$151,0)))</f>
        <v>26-001-UDS-009</v>
      </c>
      <c r="C29" s="219" t="str" cm="1">
        <f t="array" ref="C29">IF($A29="","",
_xlfn.LET(
_xlpm.Grp,INDEX('DATA INDUK'!$L$28:$L$228,
MATCH($A29,'DATA INDUK'!$AM$28:$AM$228,0)),
_xlpm.SID,INDEX('DATA INDUK'!$C$28:$C$228,
MATCH($A29,'DATA INDUK'!$AM$28:$AM$228,0)),
IF(
_xlpm.Grp="",
_xlpm.SID,
_xlfn.TEXTJOIN(CHAR(10),TRUE,
_xlfn._xlws.FILTER('DATA INDUK'!$C$28:$C$228,
'DATA INDUK'!$L$28:$L$228=_xlpm.Grp))
)
))</f>
        <v>BH-03-R-UDS 01</v>
      </c>
      <c r="D29" s="52" t="str">
        <f>IF($A29="","",INDEX('DATA INDUK'!$D$28:$D$151,MATCH($A29,'DATA INDUK'!$AM$28:$AM$151,0)))</f>
        <v>Undisturbed Sample</v>
      </c>
      <c r="E29" s="229" t="str" cm="1">
        <f t="array" ref="E29">IF($A29="","",
_xlfn.LET(
_xlpm.Grp,INDEX('DATA INDUK'!$L$28:$L$228,
MATCH($A29,'DATA INDUK'!$AM$28:$AM$228,0)),
IF(
_xlpm.Grp="",
INDEX('DATA INDUK'!$I$28:$I$228,
MATCH($A29,'DATA INDUK'!$AM$28:$AM$228,0)),
_xlfn.TEXTJOIN(CHAR(10),TRUE,
_xlfn._xlws.FILTER('DATA INDUK'!$I$28:$I$228,
'DATA INDUK'!$L$28:$L$228=_xlpm.Grp))
)
))</f>
        <v>4.00 - 4.34 m</v>
      </c>
      <c r="F29" s="220"/>
      <c r="G29" s="251" t="s">
        <v>252</v>
      </c>
      <c r="H29" s="251" t="s">
        <v>252</v>
      </c>
      <c r="I29" s="251" t="s">
        <v>252</v>
      </c>
      <c r="J29" s="251" t="s">
        <v>252</v>
      </c>
      <c r="K29" s="251" t="s">
        <v>252</v>
      </c>
      <c r="L29" s="251" t="s">
        <v>252</v>
      </c>
      <c r="M29" s="251" t="s">
        <v>252</v>
      </c>
      <c r="N29" s="251" t="s">
        <v>252</v>
      </c>
      <c r="O29" s="251" t="s">
        <v>252</v>
      </c>
      <c r="P29" s="251" t="s">
        <v>252</v>
      </c>
      <c r="Q29" s="251" t="s">
        <v>252</v>
      </c>
      <c r="R29" s="251" t="s">
        <v>252</v>
      </c>
      <c r="S29" s="251" t="s">
        <v>252</v>
      </c>
      <c r="T29" s="251" t="s">
        <v>252</v>
      </c>
      <c r="U29" s="251" t="s">
        <v>252</v>
      </c>
      <c r="V29" s="251" t="s">
        <v>252</v>
      </c>
      <c r="W29" s="251" t="s">
        <v>252</v>
      </c>
      <c r="X29" s="251" t="s">
        <v>252</v>
      </c>
      <c r="Y29">
        <f t="shared" si="0"/>
        <v>9</v>
      </c>
    </row>
    <row r="30" spans="1:26" ht="30" customHeight="1" x14ac:dyDescent="0.25">
      <c r="A30" s="52">
        <f>IFERROR(SMALL('DATA INDUK'!$AM$27:AM210,ROWS($A$21:A30)),"")</f>
        <v>10</v>
      </c>
      <c r="B30" s="52" t="str">
        <f>IF($A30="","",INDEX('DATA INDUK'!$H$28:$H$151,MATCH($A30,'DATA INDUK'!$AM$28:$AM$151,0)))</f>
        <v>26-001-UDS-010</v>
      </c>
      <c r="C30" s="219" t="str" cm="1">
        <f t="array" ref="C30">IF($A30="","",
_xlfn.LET(
_xlpm.Grp,INDEX('DATA INDUK'!$L$28:$L$228,
MATCH($A30,'DATA INDUK'!$AM$28:$AM$228,0)),
_xlpm.SID,INDEX('DATA INDUK'!$C$28:$C$228,
MATCH($A30,'DATA INDUK'!$AM$28:$AM$228,0)),
IF(
_xlpm.Grp="",
_xlpm.SID,
_xlfn.TEXTJOIN(CHAR(10),TRUE,
_xlfn._xlws.FILTER('DATA INDUK'!$C$28:$C$228,
'DATA INDUK'!$L$28:$L$228=_xlpm.Grp))
)
))</f>
        <v>BH-03-R-UDS 04</v>
      </c>
      <c r="D30" s="52" t="str">
        <f>IF($A30="","",INDEX('DATA INDUK'!$D$28:$D$151,MATCH($A30,'DATA INDUK'!$AM$28:$AM$151,0)))</f>
        <v>Undisturbed Sample</v>
      </c>
      <c r="E30" s="229" t="str" cm="1">
        <f t="array" ref="E30">IF($A30="","",
_xlfn.LET(
_xlpm.Grp,INDEX('DATA INDUK'!$L$28:$L$228,
MATCH($A30,'DATA INDUK'!$AM$28:$AM$228,0)),
IF(
_xlpm.Grp="",
INDEX('DATA INDUK'!$I$28:$I$228,
MATCH($A30,'DATA INDUK'!$AM$28:$AM$228,0)),
_xlfn.TEXTJOIN(CHAR(10),TRUE,
_xlfn._xlws.FILTER('DATA INDUK'!$I$28:$I$228,
'DATA INDUK'!$L$28:$L$228=_xlpm.Grp))
)
))</f>
        <v>8.50 - 9.00 m</v>
      </c>
      <c r="F30" s="220"/>
      <c r="G30" s="251" t="s">
        <v>252</v>
      </c>
      <c r="H30" s="251" t="s">
        <v>252</v>
      </c>
      <c r="I30" s="251" t="s">
        <v>252</v>
      </c>
      <c r="J30" s="251" t="s">
        <v>252</v>
      </c>
      <c r="K30" s="251" t="s">
        <v>252</v>
      </c>
      <c r="L30" s="251" t="s">
        <v>252</v>
      </c>
      <c r="M30" s="251" t="s">
        <v>252</v>
      </c>
      <c r="N30" s="251" t="s">
        <v>252</v>
      </c>
      <c r="O30" s="251" t="s">
        <v>252</v>
      </c>
      <c r="P30" s="251" t="s">
        <v>252</v>
      </c>
      <c r="Q30" s="251" t="s">
        <v>252</v>
      </c>
      <c r="R30" s="251" t="s">
        <v>252</v>
      </c>
      <c r="S30" s="251" t="s">
        <v>252</v>
      </c>
      <c r="T30" s="251" t="s">
        <v>252</v>
      </c>
      <c r="U30" s="251" t="s">
        <v>252</v>
      </c>
      <c r="V30" s="251" t="s">
        <v>252</v>
      </c>
      <c r="W30" s="251" t="s">
        <v>252</v>
      </c>
      <c r="X30" s="251" t="s">
        <v>252</v>
      </c>
      <c r="Y30">
        <f t="shared" si="0"/>
        <v>10</v>
      </c>
    </row>
    <row r="31" spans="1:26" ht="30" customHeight="1" x14ac:dyDescent="0.25">
      <c r="A31" s="52">
        <f>IFERROR(SMALL('DATA INDUK'!$AM$27:AM211,ROWS($A$21:A31)),"")</f>
        <v>11</v>
      </c>
      <c r="B31" s="52" t="str">
        <f>IF($A31="","",INDEX('DATA INDUK'!$H$28:$H$151,MATCH($A31,'DATA INDUK'!$AM$28:$AM$151,0)))</f>
        <v>26-001-UDS-011</v>
      </c>
      <c r="C31" s="219" t="str" cm="1">
        <f t="array" ref="C31">IF($A31="","",
_xlfn.LET(
_xlpm.Grp,INDEX('DATA INDUK'!$L$28:$L$228,
MATCH($A31,'DATA INDUK'!$AM$28:$AM$228,0)),
_xlpm.SID,INDEX('DATA INDUK'!$C$28:$C$228,
MATCH($A31,'DATA INDUK'!$AM$28:$AM$228,0)),
IF(
_xlpm.Grp="",
_xlpm.SID,
_xlfn.TEXTJOIN(CHAR(10),TRUE,
_xlfn._xlws.FILTER('DATA INDUK'!$C$28:$C$228,
'DATA INDUK'!$L$28:$L$228=_xlpm.Grp))
)
))</f>
        <v>BH-07-R-UDS 01</v>
      </c>
      <c r="D31" s="52" t="str">
        <f>IF($A31="","",INDEX('DATA INDUK'!$D$28:$D$151,MATCH($A31,'DATA INDUK'!$AM$28:$AM$151,0)))</f>
        <v>Undisturbed Sample</v>
      </c>
      <c r="E31" s="229" t="str" cm="1">
        <f t="array" ref="E31">IF($A31="","",
_xlfn.LET(
_xlpm.Grp,INDEX('DATA INDUK'!$L$28:$L$228,
MATCH($A31,'DATA INDUK'!$AM$28:$AM$228,0)),
IF(
_xlpm.Grp="",
INDEX('DATA INDUK'!$I$28:$I$228,
MATCH($A31,'DATA INDUK'!$AM$28:$AM$228,0)),
_xlfn.TEXTJOIN(CHAR(10),TRUE,
_xlfn._xlws.FILTER('DATA INDUK'!$I$28:$I$228,
'DATA INDUK'!$L$28:$L$228=_xlpm.Grp))
)
))</f>
        <v>1.00 - 1.50 m</v>
      </c>
      <c r="F31" s="220"/>
      <c r="G31" s="251" t="s">
        <v>252</v>
      </c>
      <c r="H31" s="251" t="s">
        <v>252</v>
      </c>
      <c r="I31" s="251" t="s">
        <v>252</v>
      </c>
      <c r="J31" s="251" t="s">
        <v>252</v>
      </c>
      <c r="K31" s="251" t="s">
        <v>252</v>
      </c>
      <c r="L31" s="251" t="s">
        <v>252</v>
      </c>
      <c r="M31" s="251" t="s">
        <v>252</v>
      </c>
      <c r="N31" s="251" t="s">
        <v>252</v>
      </c>
      <c r="O31" s="251" t="s">
        <v>252</v>
      </c>
      <c r="P31" s="251" t="s">
        <v>252</v>
      </c>
      <c r="Q31" s="251" t="s">
        <v>252</v>
      </c>
      <c r="R31" s="251" t="s">
        <v>252</v>
      </c>
      <c r="S31" s="251" t="s">
        <v>252</v>
      </c>
      <c r="T31" s="251" t="s">
        <v>252</v>
      </c>
      <c r="U31" s="251" t="s">
        <v>252</v>
      </c>
      <c r="V31" s="251" t="s">
        <v>252</v>
      </c>
      <c r="W31" s="251" t="s">
        <v>252</v>
      </c>
      <c r="X31" s="251" t="s">
        <v>252</v>
      </c>
      <c r="Y31">
        <f t="shared" si="0"/>
        <v>11</v>
      </c>
    </row>
    <row r="32" spans="1:26" ht="30" customHeight="1" x14ac:dyDescent="0.25">
      <c r="A32" s="52">
        <f>IFERROR(SMALL('DATA INDUK'!$AM$27:AM212,ROWS($A$21:A32)),"")</f>
        <v>12</v>
      </c>
      <c r="B32" s="52" t="str">
        <f>IF($A32="","",INDEX('DATA INDUK'!$H$28:$H$151,MATCH($A32,'DATA INDUK'!$AM$28:$AM$151,0)))</f>
        <v>26-001-UDS-012</v>
      </c>
      <c r="C32" s="219" t="str" cm="1">
        <f t="array" ref="C32">IF($A32="","",
_xlfn.LET(
_xlpm.Grp,INDEX('DATA INDUK'!$L$28:$L$228,
MATCH($A32,'DATA INDUK'!$AM$28:$AM$228,0)),
_xlpm.SID,INDEX('DATA INDUK'!$C$28:$C$228,
MATCH($A32,'DATA INDUK'!$AM$28:$AM$228,0)),
IF(
_xlpm.Grp="",
_xlpm.SID,
_xlfn.TEXTJOIN(CHAR(10),TRUE,
_xlfn._xlws.FILTER('DATA INDUK'!$C$28:$C$228,
'DATA INDUK'!$L$28:$L$228=_xlpm.Grp))
)
))</f>
        <v>BH-06-R2-UDS 01</v>
      </c>
      <c r="D32" s="52" t="str">
        <f>IF($A32="","",INDEX('DATA INDUK'!$D$28:$D$151,MATCH($A32,'DATA INDUK'!$AM$28:$AM$151,0)))</f>
        <v>Undisturbed Sample</v>
      </c>
      <c r="E32" s="229" t="str" cm="1">
        <f t="array" ref="E32">IF($A32="","",
_xlfn.LET(
_xlpm.Grp,INDEX('DATA INDUK'!$L$28:$L$228,
MATCH($A32,'DATA INDUK'!$AM$28:$AM$228,0)),
IF(
_xlpm.Grp="",
INDEX('DATA INDUK'!$I$28:$I$228,
MATCH($A32,'DATA INDUK'!$AM$28:$AM$228,0)),
_xlfn.TEXTJOIN(CHAR(10),TRUE,
_xlfn._xlws.FILTER('DATA INDUK'!$I$28:$I$228,
'DATA INDUK'!$L$28:$L$228=_xlpm.Grp))
)
))</f>
        <v>2.50 - 3.00 m</v>
      </c>
      <c r="F32" s="220"/>
      <c r="G32" s="251" t="s">
        <v>252</v>
      </c>
      <c r="H32" s="251" t="s">
        <v>252</v>
      </c>
      <c r="I32" s="251" t="s">
        <v>252</v>
      </c>
      <c r="J32" s="251" t="s">
        <v>252</v>
      </c>
      <c r="K32" s="251" t="s">
        <v>252</v>
      </c>
      <c r="L32" s="251" t="s">
        <v>252</v>
      </c>
      <c r="M32" s="251" t="s">
        <v>252</v>
      </c>
      <c r="N32" s="251" t="s">
        <v>252</v>
      </c>
      <c r="O32" s="251" t="s">
        <v>252</v>
      </c>
      <c r="P32" s="251" t="s">
        <v>252</v>
      </c>
      <c r="Q32" s="251" t="s">
        <v>252</v>
      </c>
      <c r="R32" s="251" t="s">
        <v>252</v>
      </c>
      <c r="S32" s="251" t="s">
        <v>252</v>
      </c>
      <c r="T32" s="251" t="s">
        <v>252</v>
      </c>
      <c r="U32" s="251" t="s">
        <v>252</v>
      </c>
      <c r="V32" s="251" t="s">
        <v>252</v>
      </c>
      <c r="W32" s="251" t="s">
        <v>252</v>
      </c>
      <c r="X32" s="251" t="s">
        <v>252</v>
      </c>
      <c r="Y32">
        <f t="shared" si="0"/>
        <v>12</v>
      </c>
    </row>
    <row r="33" spans="1:27" ht="30" customHeight="1" x14ac:dyDescent="0.25">
      <c r="A33" s="52">
        <f>IFERROR(SMALL('DATA INDUK'!$AM$27:AM213,ROWS($A$21:A33)),"")</f>
        <v>13</v>
      </c>
      <c r="B33" s="52" t="str">
        <f>IF($A33="","",INDEX('DATA INDUK'!$H$28:$H$151,MATCH($A33,'DATA INDUK'!$AM$28:$AM$151,0)))</f>
        <v>26-001-UDS-013</v>
      </c>
      <c r="C33" s="219" t="str" cm="1">
        <f t="array" ref="C33">IF($A33="","",
_xlfn.LET(
_xlpm.Grp,INDEX('DATA INDUK'!$L$28:$L$228,
MATCH($A33,'DATA INDUK'!$AM$28:$AM$228,0)),
_xlpm.SID,INDEX('DATA INDUK'!$C$28:$C$228,
MATCH($A33,'DATA INDUK'!$AM$28:$AM$228,0)),
IF(
_xlpm.Grp="",
_xlpm.SID,
_xlfn.TEXTJOIN(CHAR(10),TRUE,
_xlfn._xlws.FILTER('DATA INDUK'!$C$28:$C$228,
'DATA INDUK'!$L$28:$L$228=_xlpm.Grp))
)
))</f>
        <v>BH-06-R2-UDS 02</v>
      </c>
      <c r="D33" s="52" t="str">
        <f>IF($A33="","",INDEX('DATA INDUK'!$D$28:$D$151,MATCH($A33,'DATA INDUK'!$AM$28:$AM$151,0)))</f>
        <v>Undisturbed Sample</v>
      </c>
      <c r="E33" s="229" t="str" cm="1">
        <f t="array" ref="E33">IF($A33="","",
_xlfn.LET(
_xlpm.Grp,INDEX('DATA INDUK'!$L$28:$L$228,
MATCH($A33,'DATA INDUK'!$AM$28:$AM$228,0)),
IF(
_xlpm.Grp="",
INDEX('DATA INDUK'!$I$28:$I$228,
MATCH($A33,'DATA INDUK'!$AM$28:$AM$228,0)),
_xlfn.TEXTJOIN(CHAR(10),TRUE,
_xlfn._xlws.FILTER('DATA INDUK'!$I$28:$I$228,
'DATA INDUK'!$L$28:$L$228=_xlpm.Grp))
)
))</f>
        <v>4.00 - 4.50 m</v>
      </c>
      <c r="F33" s="220"/>
      <c r="G33" s="251" t="s">
        <v>252</v>
      </c>
      <c r="H33" s="251" t="s">
        <v>252</v>
      </c>
      <c r="I33" s="251" t="s">
        <v>252</v>
      </c>
      <c r="J33" s="251" t="s">
        <v>252</v>
      </c>
      <c r="K33" s="251" t="s">
        <v>252</v>
      </c>
      <c r="L33" s="251" t="s">
        <v>252</v>
      </c>
      <c r="M33" s="251" t="s">
        <v>252</v>
      </c>
      <c r="N33" s="251" t="s">
        <v>252</v>
      </c>
      <c r="O33" s="251" t="s">
        <v>252</v>
      </c>
      <c r="P33" s="251" t="s">
        <v>252</v>
      </c>
      <c r="Q33" s="251" t="s">
        <v>252</v>
      </c>
      <c r="R33" s="251" t="s">
        <v>252</v>
      </c>
      <c r="S33" s="251" t="s">
        <v>252</v>
      </c>
      <c r="T33" s="251" t="s">
        <v>252</v>
      </c>
      <c r="U33" s="251" t="s">
        <v>252</v>
      </c>
      <c r="V33" s="251" t="s">
        <v>252</v>
      </c>
      <c r="W33" s="251" t="s">
        <v>252</v>
      </c>
      <c r="X33" s="251" t="s">
        <v>252</v>
      </c>
      <c r="Y33">
        <f t="shared" si="0"/>
        <v>13</v>
      </c>
    </row>
    <row r="34" spans="1:27" ht="22.5" customHeight="1" x14ac:dyDescent="0.25">
      <c r="A34" s="184">
        <f>IFERROR(SMALL('DATA INDUK'!$AM$27:AM214,ROWS($A$21:A34)),"")</f>
        <v>14</v>
      </c>
      <c r="B34" s="52" t="str">
        <f>IF($A34="","",INDEX('DATA INDUK'!$H$28:$H$151,MATCH($A34,'DATA INDUK'!$AM$28:$AM$151,0)))</f>
        <v>26-001-DS-014</v>
      </c>
      <c r="C34" s="219" t="str" cm="1">
        <f t="array" ref="C34">IF($A34="","",
_xlfn.LET(
_xlpm.Grp,INDEX('DATA INDUK'!$L$28:$L$228,
MATCH($A34,'DATA INDUK'!$AM$28:$AM$228,0)),
_xlpm.SID,INDEX('DATA INDUK'!$C$28:$C$228,
MATCH($A34,'DATA INDUK'!$AM$28:$AM$228,0)),
IF(
_xlpm.Grp="",
_xlpm.SID,
_xlfn.TEXTJOIN(CHAR(10),TRUE,
_xlfn._xlws.FILTER('DATA INDUK'!$C$28:$C$228,
'DATA INDUK'!$L$28:$L$228=_xlpm.Grp))
)
))</f>
        <v>BH-04R1-DS 01</v>
      </c>
      <c r="D34" s="184" t="str">
        <f>IF($A34="","",INDEX('DATA INDUK'!$D$28:$D$151,MATCH($A34,'DATA INDUK'!$AM$28:$AM$151,0)))</f>
        <v>Disturbed Sample</v>
      </c>
      <c r="E34" s="228" t="str" cm="1">
        <f t="array" ref="E34">IF($A34="","",
_xlfn.LET(
_xlpm.Grp,INDEX('DATA INDUK'!$L$28:$L$228,
MATCH($A34,'DATA INDUK'!$AM$28:$AM$228,0)),
IF(
_xlpm.Grp="",
INDEX('DATA INDUK'!$I$28:$I$228,
MATCH($A34,'DATA INDUK'!$AM$28:$AM$228,0)),
_xlfn.TEXTJOIN(CHAR(10),TRUE,
_xlfn._xlws.FILTER('DATA INDUK'!$I$28:$I$228,
'DATA INDUK'!$L$28:$L$228=_xlpm.Grp))
)
))</f>
        <v>19.95 - 20.30 m</v>
      </c>
      <c r="F34" s="221"/>
      <c r="G34" s="251" t="s">
        <v>252</v>
      </c>
      <c r="H34" s="251" t="s">
        <v>252</v>
      </c>
      <c r="I34" s="251" t="s">
        <v>252</v>
      </c>
      <c r="J34" s="251" t="s">
        <v>252</v>
      </c>
      <c r="K34" s="251" t="s">
        <v>252</v>
      </c>
      <c r="L34" s="251" t="s">
        <v>252</v>
      </c>
      <c r="M34" s="251" t="s">
        <v>252</v>
      </c>
      <c r="N34" s="251" t="s">
        <v>252</v>
      </c>
      <c r="O34" s="251" t="s">
        <v>252</v>
      </c>
      <c r="P34" s="251" t="s">
        <v>252</v>
      </c>
      <c r="Q34" s="251" t="s">
        <v>252</v>
      </c>
      <c r="R34" s="251" t="s">
        <v>252</v>
      </c>
      <c r="S34" s="251" t="s">
        <v>252</v>
      </c>
      <c r="T34" s="251" t="s">
        <v>252</v>
      </c>
      <c r="U34" s="251" t="s">
        <v>252</v>
      </c>
      <c r="V34" s="251" t="s">
        <v>252</v>
      </c>
      <c r="W34" s="251" t="s">
        <v>252</v>
      </c>
      <c r="X34" s="251" t="s">
        <v>252</v>
      </c>
      <c r="Y34">
        <f t="shared" si="0"/>
        <v>14</v>
      </c>
    </row>
    <row r="35" spans="1:27" ht="30" customHeight="1" x14ac:dyDescent="0.25">
      <c r="A35" s="52">
        <f>IFERROR(SMALL('DATA INDUK'!$AM$27:AM215,ROWS($A$21:A35)),"")</f>
        <v>15</v>
      </c>
      <c r="B35" s="52" t="str">
        <f>IF($A35="","",INDEX('DATA INDUK'!$H$28:$H$151,MATCH($A35,'DATA INDUK'!$AM$28:$AM$151,0)))</f>
        <v>26-001-DS-015</v>
      </c>
      <c r="C35" s="219" t="str" cm="1">
        <f t="array" ref="C35">IF($A35="","",
_xlfn.LET(
_xlpm.Grp,INDEX('DATA INDUK'!$L$28:$L$228,
MATCH($A35,'DATA INDUK'!$AM$28:$AM$228,0)),
_xlpm.SID,INDEX('DATA INDUK'!$C$28:$C$228,
MATCH($A35,'DATA INDUK'!$AM$28:$AM$228,0)),
IF(
_xlpm.Grp="",
_xlpm.SID,
_xlfn.TEXTJOIN(CHAR(10),TRUE,
_xlfn._xlws.FILTER('DATA INDUK'!$C$28:$C$228,
'DATA INDUK'!$L$28:$L$228=_xlpm.Grp))
)
))</f>
        <v>BH-04R1-DS 04</v>
      </c>
      <c r="D35" s="52" t="str">
        <f>IF($A35="","",INDEX('DATA INDUK'!$D$28:$D$151,MATCH($A35,'DATA INDUK'!$AM$28:$AM$151,0)))</f>
        <v>Disturbed Sample</v>
      </c>
      <c r="E35" s="229" t="str" cm="1">
        <f t="array" ref="E35">IF($A35="","",
_xlfn.LET(
_xlpm.Grp,INDEX('DATA INDUK'!$L$28:$L$228,
MATCH($A35,'DATA INDUK'!$AM$28:$AM$228,0)),
IF(
_xlpm.Grp="",
INDEX('DATA INDUK'!$I$28:$I$228,
MATCH($A35,'DATA INDUK'!$AM$28:$AM$228,0)),
_xlfn.TEXTJOIN(CHAR(10),TRUE,
_xlfn._xlws.FILTER('DATA INDUK'!$I$28:$I$228,
'DATA INDUK'!$L$28:$L$228=_xlpm.Grp))
)
))</f>
        <v>25.23 - 25.43 m</v>
      </c>
      <c r="F35" s="220"/>
      <c r="G35" s="251" t="s">
        <v>252</v>
      </c>
      <c r="H35" s="251" t="s">
        <v>252</v>
      </c>
      <c r="I35" s="251" t="s">
        <v>252</v>
      </c>
      <c r="J35" s="251" t="s">
        <v>252</v>
      </c>
      <c r="K35" s="251" t="s">
        <v>252</v>
      </c>
      <c r="L35" s="251" t="s">
        <v>252</v>
      </c>
      <c r="M35" s="251" t="s">
        <v>252</v>
      </c>
      <c r="N35" s="251" t="s">
        <v>252</v>
      </c>
      <c r="O35" s="251" t="s">
        <v>252</v>
      </c>
      <c r="P35" s="251" t="s">
        <v>252</v>
      </c>
      <c r="Q35" s="251" t="s">
        <v>252</v>
      </c>
      <c r="R35" s="251" t="s">
        <v>252</v>
      </c>
      <c r="S35" s="251" t="s">
        <v>252</v>
      </c>
      <c r="T35" s="251" t="s">
        <v>252</v>
      </c>
      <c r="U35" s="251" t="s">
        <v>252</v>
      </c>
      <c r="V35" s="251" t="s">
        <v>252</v>
      </c>
      <c r="W35" s="251" t="s">
        <v>252</v>
      </c>
      <c r="X35" s="251" t="s">
        <v>252</v>
      </c>
      <c r="Y35">
        <f t="shared" si="0"/>
        <v>15</v>
      </c>
      <c r="Z35" s="195" t="str">
        <f>'DATA INDUK'!$H$9</f>
        <v>PO-GQT-001</v>
      </c>
      <c r="AA35" s="222"/>
    </row>
    <row r="36" spans="1:27" ht="30" customHeight="1" x14ac:dyDescent="0.25">
      <c r="A36" s="52">
        <f>IFERROR(SMALL('DATA INDUK'!$AM$27:AM216,ROWS($A$21:A36)),"")</f>
        <v>16</v>
      </c>
      <c r="B36" s="52" t="str">
        <f>IF($A36="","",INDEX('DATA INDUK'!$H$28:$H$151,MATCH($A36,'DATA INDUK'!$AM$28:$AM$151,0)))</f>
        <v>26-001-DS-016</v>
      </c>
      <c r="C36" s="219" t="str" cm="1">
        <f t="array" ref="C36">IF($A36="","",
_xlfn.LET(
_xlpm.Grp,INDEX('DATA INDUK'!$L$28:$L$228,
MATCH($A36,'DATA INDUK'!$AM$28:$AM$228,0)),
_xlpm.SID,INDEX('DATA INDUK'!$C$28:$C$228,
MATCH($A36,'DATA INDUK'!$AM$28:$AM$228,0)),
IF(
_xlpm.Grp="",
_xlpm.SID,
_xlfn.TEXTJOIN(CHAR(10),TRUE,
_xlfn._xlws.FILTER('DATA INDUK'!$C$28:$C$228,
'DATA INDUK'!$L$28:$L$228=_xlpm.Grp))
)
))</f>
        <v>BH-05-R-DS 01</v>
      </c>
      <c r="D36" s="52" t="str">
        <f>IF($A36="","",INDEX('DATA INDUK'!$D$28:$D$151,MATCH($A36,'DATA INDUK'!$AM$28:$AM$151,0)))</f>
        <v>Disturbed Sample</v>
      </c>
      <c r="E36" s="229" t="str" cm="1">
        <f t="array" ref="E36">IF($A36="","",
_xlfn.LET(
_xlpm.Grp,INDEX('DATA INDUK'!$L$28:$L$228,
MATCH($A36,'DATA INDUK'!$AM$28:$AM$228,0)),
IF(
_xlpm.Grp="",
INDEX('DATA INDUK'!$I$28:$I$228,
MATCH($A36,'DATA INDUK'!$AM$28:$AM$228,0)),
_xlfn.TEXTJOIN(CHAR(10),TRUE,
_xlfn._xlws.FILTER('DATA INDUK'!$I$28:$I$228,
'DATA INDUK'!$L$28:$L$228=_xlpm.Grp))
)
))</f>
        <v>3.92 - 4.15 m</v>
      </c>
      <c r="F36" s="220"/>
      <c r="G36" s="251" t="s">
        <v>252</v>
      </c>
      <c r="H36" s="251" t="s">
        <v>252</v>
      </c>
      <c r="I36" s="251" t="s">
        <v>252</v>
      </c>
      <c r="J36" s="251" t="s">
        <v>252</v>
      </c>
      <c r="K36" s="251" t="s">
        <v>252</v>
      </c>
      <c r="L36" s="251" t="s">
        <v>252</v>
      </c>
      <c r="M36" s="251" t="s">
        <v>252</v>
      </c>
      <c r="N36" s="251" t="s">
        <v>252</v>
      </c>
      <c r="O36" s="251" t="s">
        <v>252</v>
      </c>
      <c r="P36" s="251" t="s">
        <v>252</v>
      </c>
      <c r="Q36" s="251" t="s">
        <v>252</v>
      </c>
      <c r="R36" s="251" t="s">
        <v>252</v>
      </c>
      <c r="S36" s="251" t="s">
        <v>252</v>
      </c>
      <c r="T36" s="251" t="s">
        <v>252</v>
      </c>
      <c r="U36" s="251" t="s">
        <v>252</v>
      </c>
      <c r="V36" s="251" t="s">
        <v>252</v>
      </c>
      <c r="W36" s="251" t="s">
        <v>252</v>
      </c>
      <c r="X36" s="251" t="s">
        <v>252</v>
      </c>
      <c r="Y36">
        <f t="shared" si="0"/>
        <v>16</v>
      </c>
      <c r="Z36" s="195" t="str">
        <f>'DATA INDUK'!$P$17</f>
        <v>QMS/SUM-001/VI/2026</v>
      </c>
      <c r="AA36" s="222"/>
    </row>
    <row r="37" spans="1:27" ht="30" customHeight="1" x14ac:dyDescent="0.25">
      <c r="A37" s="52">
        <f>IFERROR(SMALL('DATA INDUK'!$AM$27:AM217,ROWS($A$21:A37)),"")</f>
        <v>17</v>
      </c>
      <c r="B37" s="52" t="str">
        <f>IF($A37="","",INDEX('DATA INDUK'!$H$28:$H$151,MATCH($A37,'DATA INDUK'!$AM$28:$AM$151,0)))</f>
        <v>26-001-DS-017</v>
      </c>
      <c r="C37" s="219" t="str" cm="1">
        <f t="array" ref="C37">IF($A37="","",
_xlfn.LET(
_xlpm.Grp,INDEX('DATA INDUK'!$L$28:$L$228,
MATCH($A37,'DATA INDUK'!$AM$28:$AM$228,0)),
_xlpm.SID,INDEX('DATA INDUK'!$C$28:$C$228,
MATCH($A37,'DATA INDUK'!$AM$28:$AM$228,0)),
IF(
_xlpm.Grp="",
_xlpm.SID,
_xlfn.TEXTJOIN(CHAR(10),TRUE,
_xlfn._xlws.FILTER('DATA INDUK'!$C$28:$C$228,
'DATA INDUK'!$L$28:$L$228=_xlpm.Grp))
)
))</f>
        <v>BH-03-R-DS 01</v>
      </c>
      <c r="D37" s="52" t="str">
        <f>IF($A37="","",INDEX('DATA INDUK'!$D$28:$D$151,MATCH($A37,'DATA INDUK'!$AM$28:$AM$151,0)))</f>
        <v>Disturbed Sample</v>
      </c>
      <c r="E37" s="229" t="str" cm="1">
        <f t="array" ref="E37">IF($A37="","",
_xlfn.LET(
_xlpm.Grp,INDEX('DATA INDUK'!$L$28:$L$228,
MATCH($A37,'DATA INDUK'!$AM$28:$AM$228,0)),
IF(
_xlpm.Grp="",
INDEX('DATA INDUK'!$I$28:$I$228,
MATCH($A37,'DATA INDUK'!$AM$28:$AM$228,0)),
_xlfn.TEXTJOIN(CHAR(10),TRUE,
_xlfn._xlws.FILTER('DATA INDUK'!$I$28:$I$228,
'DATA INDUK'!$L$28:$L$228=_xlpm.Grp))
)
))</f>
        <v>2.50 - 3.00 m</v>
      </c>
      <c r="F37" s="220"/>
      <c r="G37" s="251" t="s">
        <v>252</v>
      </c>
      <c r="H37" s="251" t="s">
        <v>252</v>
      </c>
      <c r="I37" s="251" t="s">
        <v>252</v>
      </c>
      <c r="J37" s="251" t="s">
        <v>252</v>
      </c>
      <c r="K37" s="251" t="s">
        <v>252</v>
      </c>
      <c r="L37" s="251" t="s">
        <v>252</v>
      </c>
      <c r="M37" s="251" t="s">
        <v>252</v>
      </c>
      <c r="N37" s="251" t="s">
        <v>252</v>
      </c>
      <c r="O37" s="251" t="s">
        <v>252</v>
      </c>
      <c r="P37" s="251" t="s">
        <v>252</v>
      </c>
      <c r="Q37" s="251" t="s">
        <v>252</v>
      </c>
      <c r="R37" s="251" t="s">
        <v>252</v>
      </c>
      <c r="S37" s="251" t="s">
        <v>252</v>
      </c>
      <c r="T37" s="251" t="s">
        <v>252</v>
      </c>
      <c r="U37" s="251" t="s">
        <v>252</v>
      </c>
      <c r="V37" s="251" t="s">
        <v>252</v>
      </c>
      <c r="W37" s="251" t="s">
        <v>252</v>
      </c>
      <c r="X37" s="251" t="s">
        <v>252</v>
      </c>
      <c r="Y37">
        <f t="shared" si="0"/>
        <v>17</v>
      </c>
      <c r="Z37" s="195" t="s">
        <v>324</v>
      </c>
      <c r="AA37" s="193"/>
    </row>
    <row r="38" spans="1:27" ht="30" customHeight="1" x14ac:dyDescent="0.25">
      <c r="A38" s="52">
        <f>IFERROR(SMALL('DATA INDUK'!$AM$27:AM218,ROWS($A$21:A38)),"")</f>
        <v>18</v>
      </c>
      <c r="B38" s="52" t="str">
        <f>IF($A38="","",INDEX('DATA INDUK'!$H$28:$H$151,MATCH($A38,'DATA INDUK'!$AM$28:$AM$151,0)))</f>
        <v>26-001-DS-019</v>
      </c>
      <c r="C38" s="219" t="str" cm="1">
        <f t="array" ref="C38">IF($A38="","",
_xlfn.LET(
_xlpm.Grp,INDEX('DATA INDUK'!$L$28:$L$228,
MATCH($A38,'DATA INDUK'!$AM$28:$AM$228,0)),
_xlpm.SID,INDEX('DATA INDUK'!$C$28:$C$228,
MATCH($A38,'DATA INDUK'!$AM$28:$AM$228,0)),
IF(
_xlpm.Grp="",
_xlpm.SID,
_xlfn.TEXTJOIN(CHAR(10),TRUE,
_xlfn._xlws.FILTER('DATA INDUK'!$C$28:$C$228,
'DATA INDUK'!$L$28:$L$228=_xlpm.Grp))
)
))</f>
        <v>BH-07-R-DS 01</v>
      </c>
      <c r="D38" s="52" t="str">
        <f>IF($A38="","",INDEX('DATA INDUK'!$D$28:$D$151,MATCH($A38,'DATA INDUK'!$AM$28:$AM$151,0)))</f>
        <v>Disturbed Sample</v>
      </c>
      <c r="E38" s="229" t="str" cm="1">
        <f t="array" ref="E38">IF($A38="","",
_xlfn.LET(
_xlpm.Grp,INDEX('DATA INDUK'!$L$28:$L$228,
MATCH($A38,'DATA INDUK'!$AM$28:$AM$228,0)),
IF(
_xlpm.Grp="",
INDEX('DATA INDUK'!$I$28:$I$228,
MATCH($A38,'DATA INDUK'!$AM$28:$AM$228,0)),
_xlfn.TEXTJOIN(CHAR(10),TRUE,
_xlfn._xlws.FILTER('DATA INDUK'!$I$28:$I$228,
'DATA INDUK'!$L$28:$L$228=_xlpm.Grp))
)
))</f>
        <v>10.95 - 11.17 m</v>
      </c>
      <c r="F38" s="220"/>
      <c r="G38" s="251" t="s">
        <v>252</v>
      </c>
      <c r="H38" s="251" t="s">
        <v>252</v>
      </c>
      <c r="I38" s="251" t="s">
        <v>252</v>
      </c>
      <c r="J38" s="251" t="s">
        <v>252</v>
      </c>
      <c r="K38" s="251" t="s">
        <v>252</v>
      </c>
      <c r="L38" s="251" t="s">
        <v>252</v>
      </c>
      <c r="M38" s="251" t="s">
        <v>252</v>
      </c>
      <c r="N38" s="251" t="s">
        <v>252</v>
      </c>
      <c r="O38" s="251" t="s">
        <v>252</v>
      </c>
      <c r="P38" s="251" t="s">
        <v>252</v>
      </c>
      <c r="Q38" s="251" t="s">
        <v>252</v>
      </c>
      <c r="R38" s="251" t="s">
        <v>252</v>
      </c>
      <c r="S38" s="251" t="s">
        <v>252</v>
      </c>
      <c r="T38" s="251" t="s">
        <v>252</v>
      </c>
      <c r="U38" s="251" t="s">
        <v>252</v>
      </c>
      <c r="V38" s="251" t="s">
        <v>252</v>
      </c>
      <c r="W38" s="251" t="s">
        <v>252</v>
      </c>
      <c r="X38" s="251" t="s">
        <v>252</v>
      </c>
      <c r="Y38">
        <f t="shared" si="0"/>
        <v>18</v>
      </c>
    </row>
    <row r="39" spans="1:27" ht="30" customHeight="1" x14ac:dyDescent="0.25">
      <c r="A39" s="52">
        <f>IFERROR(SMALL('DATA INDUK'!$AM$27:AM219,ROWS($A$21:A39)),"")</f>
        <v>19</v>
      </c>
      <c r="B39" s="52" t="str">
        <f>IF($A39="","",INDEX('DATA INDUK'!$H$28:$H$151,MATCH($A39,'DATA INDUK'!$AM$28:$AM$151,0)))</f>
        <v>26-001-DS-020</v>
      </c>
      <c r="C39" s="219" t="str" cm="1">
        <f t="array" ref="C39">IF($A39="","",
_xlfn.LET(
_xlpm.Grp,INDEX('DATA INDUK'!$L$28:$L$228,
MATCH($A39,'DATA INDUK'!$AM$28:$AM$228,0)),
_xlpm.SID,INDEX('DATA INDUK'!$C$28:$C$228,
MATCH($A39,'DATA INDUK'!$AM$28:$AM$228,0)),
IF(
_xlpm.Grp="",
_xlpm.SID,
_xlfn.TEXTJOIN(CHAR(10),TRUE,
_xlfn._xlws.FILTER('DATA INDUK'!$C$28:$C$228,
'DATA INDUK'!$L$28:$L$228=_xlpm.Grp))
)
))</f>
        <v>BH-06-R2-DS 01</v>
      </c>
      <c r="D39" s="52" t="str">
        <f>IF($A39="","",INDEX('DATA INDUK'!$D$28:$D$151,MATCH($A39,'DATA INDUK'!$AM$28:$AM$151,0)))</f>
        <v>Disturbed Sample</v>
      </c>
      <c r="E39" s="229" t="str" cm="1">
        <f t="array" ref="E39">IF($A39="","",
_xlfn.LET(
_xlpm.Grp,INDEX('DATA INDUK'!$L$28:$L$228,
MATCH($A39,'DATA INDUK'!$AM$28:$AM$228,0)),
IF(
_xlpm.Grp="",
INDEX('DATA INDUK'!$I$28:$I$228,
MATCH($A39,'DATA INDUK'!$AM$28:$AM$228,0)),
_xlfn.TEXTJOIN(CHAR(10),TRUE,
_xlfn._xlws.FILTER('DATA INDUK'!$I$28:$I$228,
'DATA INDUK'!$L$28:$L$228=_xlpm.Grp))
)
))</f>
        <v>3.55 - 3.75 m</v>
      </c>
      <c r="F39" s="220"/>
      <c r="G39" s="251" t="s">
        <v>252</v>
      </c>
      <c r="H39" s="251" t="s">
        <v>252</v>
      </c>
      <c r="I39" s="251" t="s">
        <v>252</v>
      </c>
      <c r="J39" s="251" t="s">
        <v>252</v>
      </c>
      <c r="K39" s="251" t="s">
        <v>252</v>
      </c>
      <c r="L39" s="251" t="s">
        <v>252</v>
      </c>
      <c r="M39" s="251" t="s">
        <v>252</v>
      </c>
      <c r="N39" s="251" t="s">
        <v>252</v>
      </c>
      <c r="O39" s="251" t="s">
        <v>252</v>
      </c>
      <c r="P39" s="251" t="s">
        <v>252</v>
      </c>
      <c r="Q39" s="251" t="s">
        <v>252</v>
      </c>
      <c r="R39" s="251" t="s">
        <v>252</v>
      </c>
      <c r="S39" s="251" t="s">
        <v>252</v>
      </c>
      <c r="T39" s="251" t="s">
        <v>252</v>
      </c>
      <c r="U39" s="251" t="s">
        <v>252</v>
      </c>
      <c r="V39" s="251" t="s">
        <v>252</v>
      </c>
      <c r="W39" s="251" t="s">
        <v>252</v>
      </c>
      <c r="X39" s="251" t="s">
        <v>252</v>
      </c>
      <c r="Y39">
        <f t="shared" si="0"/>
        <v>19</v>
      </c>
    </row>
    <row r="40" spans="1:27" ht="30" customHeight="1" x14ac:dyDescent="0.25">
      <c r="A40" s="52">
        <f>IFERROR(SMALL('DATA INDUK'!$AM$27:AM220,ROWS($A$21:A40)),"")</f>
        <v>20</v>
      </c>
      <c r="B40" s="52" t="str">
        <f>IF($A40="","",INDEX('DATA INDUK'!$H$28:$H$151,MATCH($A40,'DATA INDUK'!$AM$28:$AM$151,0)))</f>
        <v>26-001-BS-021</v>
      </c>
      <c r="C40" s="219" t="str" cm="1">
        <f t="array" ref="C40">IF($A40="","",
_xlfn.LET(
_xlpm.Grp,INDEX('DATA INDUK'!$L$28:$L$228,
MATCH($A40,'DATA INDUK'!$AM$28:$AM$228,0)),
_xlpm.SID,INDEX('DATA INDUK'!$C$28:$C$228,
MATCH($A40,'DATA INDUK'!$AM$28:$AM$228,0)),
IF(
_xlpm.Grp="",
_xlpm.SID,
_xlfn.TEXTJOIN(CHAR(10),TRUE,
_xlfn._xlws.FILTER('DATA INDUK'!$C$28:$C$228,
'DATA INDUK'!$L$28:$L$228=_xlpm.Grp))
)
))</f>
        <v>SPOT 01-01</v>
      </c>
      <c r="D40" s="52" t="str">
        <f>IF($A40="","",INDEX('DATA INDUK'!$D$28:$D$151,MATCH($A40,'DATA INDUK'!$AM$28:$AM$151,0)))</f>
        <v>Bulk Sample</v>
      </c>
      <c r="E40" s="229" t="str" cm="1">
        <f t="array" ref="E40">IF($A40="","",
_xlfn.LET(
_xlpm.Grp,INDEX('DATA INDUK'!$L$28:$L$228,
MATCH($A40,'DATA INDUK'!$AM$28:$AM$228,0)),
IF(
_xlpm.Grp="",
INDEX('DATA INDUK'!$I$28:$I$228,
MATCH($A40,'DATA INDUK'!$AM$28:$AM$228,0)),
_xlfn.TEXTJOIN(CHAR(10),TRUE,
_xlfn._xlws.FILTER('DATA INDUK'!$I$28:$I$228,
'DATA INDUK'!$L$28:$L$228=_xlpm.Grp))
)
))</f>
        <v>-</v>
      </c>
      <c r="F40" s="220"/>
      <c r="G40" s="251" t="s">
        <v>252</v>
      </c>
      <c r="H40" s="251" t="s">
        <v>252</v>
      </c>
      <c r="I40" s="251" t="s">
        <v>252</v>
      </c>
      <c r="J40" s="251" t="s">
        <v>252</v>
      </c>
      <c r="K40" s="251" t="s">
        <v>252</v>
      </c>
      <c r="L40" s="251" t="s">
        <v>252</v>
      </c>
      <c r="M40" s="251" t="s">
        <v>252</v>
      </c>
      <c r="N40" s="251" t="s">
        <v>252</v>
      </c>
      <c r="O40" s="251" t="s">
        <v>252</v>
      </c>
      <c r="P40" s="251" t="s">
        <v>252</v>
      </c>
      <c r="Q40" s="251" t="s">
        <v>252</v>
      </c>
      <c r="R40" s="251" t="s">
        <v>252</v>
      </c>
      <c r="S40" s="251" t="s">
        <v>252</v>
      </c>
      <c r="T40" s="251" t="s">
        <v>252</v>
      </c>
      <c r="U40" s="251" t="s">
        <v>252</v>
      </c>
      <c r="V40" s="251" t="s">
        <v>252</v>
      </c>
      <c r="W40" s="251" t="s">
        <v>252</v>
      </c>
      <c r="X40" s="251" t="s">
        <v>252</v>
      </c>
      <c r="Y40">
        <f t="shared" si="0"/>
        <v>20</v>
      </c>
    </row>
    <row r="41" spans="1:27" ht="30" customHeight="1" x14ac:dyDescent="0.25">
      <c r="A41" s="52">
        <f>IFERROR(SMALL('DATA INDUK'!$AM$27:AM221,ROWS($A$21:A41)),"")</f>
        <v>21</v>
      </c>
      <c r="B41" s="52" t="str">
        <f>IF($A41="","",INDEX('DATA INDUK'!$H$28:$H$151,MATCH($A41,'DATA INDUK'!$AM$28:$AM$151,0)))</f>
        <v>26-001-BS-022</v>
      </c>
      <c r="C41" s="219" t="str" cm="1">
        <f t="array" ref="C41">IF($A41="","",
_xlfn.LET(
_xlpm.Grp,INDEX('DATA INDUK'!$L$28:$L$228,
MATCH($A41,'DATA INDUK'!$AM$28:$AM$228,0)),
_xlpm.SID,INDEX('DATA INDUK'!$C$28:$C$228,
MATCH($A41,'DATA INDUK'!$AM$28:$AM$228,0)),
IF(
_xlpm.Grp="",
_xlpm.SID,
_xlfn.TEXTJOIN(CHAR(10),TRUE,
_xlfn._xlws.FILTER('DATA INDUK'!$C$28:$C$228,
'DATA INDUK'!$L$28:$L$228=_xlpm.Grp))
)
))</f>
        <v>SPOT 02-01</v>
      </c>
      <c r="D41" s="52" t="str">
        <f>IF($A41="","",INDEX('DATA INDUK'!$D$28:$D$151,MATCH($A41,'DATA INDUK'!$AM$28:$AM$151,0)))</f>
        <v>Bulk Sample</v>
      </c>
      <c r="E41" s="52" t="str" cm="1">
        <f t="array" ref="E41">IF($A41="","",
_xlfn.LET(
_xlpm.Grp,INDEX('DATA INDUK'!$L$28:$L$228,
MATCH($A41,'DATA INDUK'!$AM$28:$AM$228,0)),
IF(
_xlpm.Grp="",
INDEX('DATA INDUK'!$I$28:$I$228,
MATCH($A41,'DATA INDUK'!$AM$28:$AM$228,0)),
_xlfn.TEXTJOIN(CHAR(10),TRUE,
_xlfn._xlws.FILTER('DATA INDUK'!$I$28:$I$228,
'DATA INDUK'!$L$28:$L$228=_xlpm.Grp))
)
))</f>
        <v>-</v>
      </c>
      <c r="F41" s="52"/>
      <c r="G41" s="251" t="s">
        <v>252</v>
      </c>
      <c r="H41" s="251" t="s">
        <v>252</v>
      </c>
      <c r="I41" s="251" t="s">
        <v>252</v>
      </c>
      <c r="J41" s="251" t="s">
        <v>252</v>
      </c>
      <c r="K41" s="251" t="s">
        <v>252</v>
      </c>
      <c r="L41" s="251" t="s">
        <v>252</v>
      </c>
      <c r="M41" s="251" t="s">
        <v>252</v>
      </c>
      <c r="N41" s="251" t="s">
        <v>252</v>
      </c>
      <c r="O41" s="251" t="s">
        <v>252</v>
      </c>
      <c r="P41" s="251" t="s">
        <v>252</v>
      </c>
      <c r="Q41" s="251" t="s">
        <v>252</v>
      </c>
      <c r="R41" s="251" t="s">
        <v>252</v>
      </c>
      <c r="S41" s="251" t="s">
        <v>252</v>
      </c>
      <c r="T41" s="251" t="s">
        <v>252</v>
      </c>
      <c r="U41" s="251" t="s">
        <v>252</v>
      </c>
      <c r="V41" s="251" t="s">
        <v>252</v>
      </c>
      <c r="W41" s="251" t="s">
        <v>252</v>
      </c>
      <c r="X41" s="251" t="s">
        <v>252</v>
      </c>
      <c r="Y41">
        <f t="shared" si="0"/>
        <v>21</v>
      </c>
    </row>
    <row r="42" spans="1:27" ht="30" customHeight="1" x14ac:dyDescent="0.25">
      <c r="A42" s="52">
        <f>IFERROR(SMALL('DATA INDUK'!$AM$27:AM222,ROWS($A$21:A42)),"")</f>
        <v>22</v>
      </c>
      <c r="B42" s="52" t="str">
        <f>IF($A42="","",INDEX('DATA INDUK'!$H$28:$H$151,MATCH($A42,'DATA INDUK'!$AM$28:$AM$151,0)))</f>
        <v>26-001-BS-023</v>
      </c>
      <c r="C42" s="219" t="str" cm="1">
        <f t="array" ref="C42">IF($A42="","",
_xlfn.LET(
_xlpm.Grp,INDEX('DATA INDUK'!$L$28:$L$228,
MATCH($A42,'DATA INDUK'!$AM$28:$AM$228,0)),
_xlpm.SID,INDEX('DATA INDUK'!$C$28:$C$228,
MATCH($A42,'DATA INDUK'!$AM$28:$AM$228,0)),
IF(
_xlpm.Grp="",
_xlpm.SID,
_xlfn.TEXTJOIN(CHAR(10),TRUE,
_xlfn._xlws.FILTER('DATA INDUK'!$C$28:$C$228,
'DATA INDUK'!$L$28:$L$228=_xlpm.Grp))
)
))</f>
        <v>SPOT 03-01</v>
      </c>
      <c r="D42" s="52" t="str">
        <f>IF($A42="","",INDEX('DATA INDUK'!$D$28:$D$151,MATCH($A42,'DATA INDUK'!$AM$28:$AM$151,0)))</f>
        <v>Bulk Sample</v>
      </c>
      <c r="E42" s="52" t="str" cm="1">
        <f t="array" ref="E42">IF($A42="","",
_xlfn.LET(
_xlpm.Grp,INDEX('DATA INDUK'!$L$28:$L$228,
MATCH($A42,'DATA INDUK'!$AM$28:$AM$228,0)),
IF(
_xlpm.Grp="",
INDEX('DATA INDUK'!$I$28:$I$228,
MATCH($A42,'DATA INDUK'!$AM$28:$AM$228,0)),
_xlfn.TEXTJOIN(CHAR(10),TRUE,
_xlfn._xlws.FILTER('DATA INDUK'!$I$28:$I$228,
'DATA INDUK'!$L$28:$L$228=_xlpm.Grp))
)
))</f>
        <v>-</v>
      </c>
      <c r="F42" s="52"/>
      <c r="G42" s="251" t="s">
        <v>252</v>
      </c>
      <c r="H42" s="251" t="s">
        <v>252</v>
      </c>
      <c r="I42" s="251" t="s">
        <v>252</v>
      </c>
      <c r="J42" s="251" t="s">
        <v>252</v>
      </c>
      <c r="K42" s="251" t="s">
        <v>252</v>
      </c>
      <c r="L42" s="251" t="s">
        <v>252</v>
      </c>
      <c r="M42" s="251" t="s">
        <v>252</v>
      </c>
      <c r="N42" s="251" t="s">
        <v>252</v>
      </c>
      <c r="O42" s="251" t="s">
        <v>252</v>
      </c>
      <c r="P42" s="251" t="s">
        <v>252</v>
      </c>
      <c r="Q42" s="251" t="s">
        <v>252</v>
      </c>
      <c r="R42" s="251" t="s">
        <v>252</v>
      </c>
      <c r="S42" s="251" t="s">
        <v>252</v>
      </c>
      <c r="T42" s="251" t="s">
        <v>252</v>
      </c>
      <c r="U42" s="251" t="s">
        <v>252</v>
      </c>
      <c r="V42" s="251" t="s">
        <v>252</v>
      </c>
      <c r="W42" s="251" t="s">
        <v>252</v>
      </c>
      <c r="X42" s="251" t="s">
        <v>252</v>
      </c>
      <c r="Y42">
        <f t="shared" si="0"/>
        <v>22</v>
      </c>
    </row>
    <row r="43" spans="1:27" ht="30" customHeight="1" x14ac:dyDescent="0.25">
      <c r="A43" s="52">
        <f>IFERROR(SMALL('DATA INDUK'!$AM$27:AM223,ROWS($A$21:A43)),"")</f>
        <v>23</v>
      </c>
      <c r="B43" s="52" t="str">
        <f>IF($A43="","",INDEX('DATA INDUK'!$H$28:$H$151,MATCH($A43,'DATA INDUK'!$AM$28:$AM$151,0)))</f>
        <v>26-001-BS-024</v>
      </c>
      <c r="C43" s="219" t="str" cm="1">
        <f t="array" ref="C43">IF($A43="","",
_xlfn.LET(
_xlpm.Grp,INDEX('DATA INDUK'!$L$28:$L$228,
MATCH($A43,'DATA INDUK'!$AM$28:$AM$228,0)),
_xlpm.SID,INDEX('DATA INDUK'!$C$28:$C$228,
MATCH($A43,'DATA INDUK'!$AM$28:$AM$228,0)),
IF(
_xlpm.Grp="",
_xlpm.SID,
_xlfn.TEXTJOIN(CHAR(10),TRUE,
_xlfn._xlws.FILTER('DATA INDUK'!$C$28:$C$228,
'DATA INDUK'!$L$28:$L$228=_xlpm.Grp))
)
))</f>
        <v>SPOT 04-01</v>
      </c>
      <c r="D43" s="52" t="str">
        <f>IF($A43="","",INDEX('DATA INDUK'!$D$28:$D$151,MATCH($A43,'DATA INDUK'!$AM$28:$AM$151,0)))</f>
        <v>Bulk Sample</v>
      </c>
      <c r="E43" s="52" t="str" cm="1">
        <f t="array" ref="E43">IF($A43="","",
_xlfn.LET(
_xlpm.Grp,INDEX('DATA INDUK'!$L$28:$L$228,
MATCH($A43,'DATA INDUK'!$AM$28:$AM$228,0)),
IF(
_xlpm.Grp="",
INDEX('DATA INDUK'!$I$28:$I$228,
MATCH($A43,'DATA INDUK'!$AM$28:$AM$228,0)),
_xlfn.TEXTJOIN(CHAR(10),TRUE,
_xlfn._xlws.FILTER('DATA INDUK'!$I$28:$I$228,
'DATA INDUK'!$L$28:$L$228=_xlpm.Grp))
)
))</f>
        <v>-</v>
      </c>
      <c r="F43" s="52"/>
      <c r="G43" s="251" t="s">
        <v>252</v>
      </c>
      <c r="H43" s="251" t="s">
        <v>252</v>
      </c>
      <c r="I43" s="251" t="s">
        <v>252</v>
      </c>
      <c r="J43" s="251" t="s">
        <v>252</v>
      </c>
      <c r="K43" s="251" t="s">
        <v>252</v>
      </c>
      <c r="L43" s="251" t="s">
        <v>252</v>
      </c>
      <c r="M43" s="251" t="s">
        <v>252</v>
      </c>
      <c r="N43" s="251" t="s">
        <v>252</v>
      </c>
      <c r="O43" s="251" t="s">
        <v>252</v>
      </c>
      <c r="P43" s="251" t="s">
        <v>252</v>
      </c>
      <c r="Q43" s="251" t="s">
        <v>252</v>
      </c>
      <c r="R43" s="251" t="s">
        <v>252</v>
      </c>
      <c r="S43" s="251" t="s">
        <v>252</v>
      </c>
      <c r="T43" s="251" t="s">
        <v>252</v>
      </c>
      <c r="U43" s="251" t="s">
        <v>252</v>
      </c>
      <c r="V43" s="251" t="s">
        <v>252</v>
      </c>
      <c r="W43" s="251" t="s">
        <v>252</v>
      </c>
      <c r="X43" s="251" t="s">
        <v>252</v>
      </c>
      <c r="Y43">
        <f t="shared" si="0"/>
        <v>23</v>
      </c>
    </row>
    <row r="44" spans="1:27" ht="30" customHeight="1" x14ac:dyDescent="0.25">
      <c r="A44" s="52">
        <f>IFERROR(SMALL('DATA INDUK'!$AM$27:AM224,ROWS($A$21:A44)),"")</f>
        <v>24</v>
      </c>
      <c r="B44" s="52" t="str">
        <f>IF($A44="","",INDEX('DATA INDUK'!$H$28:$H$151,MATCH($A44,'DATA INDUK'!$AM$28:$AM$151,0)))</f>
        <v>26-001-BS-025</v>
      </c>
      <c r="C44" s="219" t="str" cm="1">
        <f t="array" ref="C44">IF($A44="","",
_xlfn.LET(
_xlpm.Grp,INDEX('DATA INDUK'!$L$28:$L$228,
MATCH($A44,'DATA INDUK'!$AM$28:$AM$228,0)),
_xlpm.SID,INDEX('DATA INDUK'!$C$28:$C$228,
MATCH($A44,'DATA INDUK'!$AM$28:$AM$228,0)),
IF(
_xlpm.Grp="",
_xlpm.SID,
_xlfn.TEXTJOIN(CHAR(10),TRUE,
_xlfn._xlws.FILTER('DATA INDUK'!$C$28:$C$228,
'DATA INDUK'!$L$28:$L$228=_xlpm.Grp))
)
))</f>
        <v>SPOT 05-01</v>
      </c>
      <c r="D44" s="52" t="str">
        <f>IF($A44="","",INDEX('DATA INDUK'!$D$28:$D$151,MATCH($A44,'DATA INDUK'!$AM$28:$AM$151,0)))</f>
        <v>Bulk Sample</v>
      </c>
      <c r="E44" s="52" t="str" cm="1">
        <f t="array" ref="E44">IF($A44="","",
_xlfn.LET(
_xlpm.Grp,INDEX('DATA INDUK'!$L$28:$L$228,
MATCH($A44,'DATA INDUK'!$AM$28:$AM$228,0)),
IF(
_xlpm.Grp="",
INDEX('DATA INDUK'!$I$28:$I$228,
MATCH($A44,'DATA INDUK'!$AM$28:$AM$228,0)),
_xlfn.TEXTJOIN(CHAR(10),TRUE,
_xlfn._xlws.FILTER('DATA INDUK'!$I$28:$I$228,
'DATA INDUK'!$L$28:$L$228=_xlpm.Grp))
)
))</f>
        <v>-</v>
      </c>
      <c r="F44" s="52"/>
      <c r="G44" s="251" t="s">
        <v>252</v>
      </c>
      <c r="H44" s="251" t="s">
        <v>252</v>
      </c>
      <c r="I44" s="251" t="s">
        <v>252</v>
      </c>
      <c r="J44" s="251" t="s">
        <v>252</v>
      </c>
      <c r="K44" s="251" t="s">
        <v>252</v>
      </c>
      <c r="L44" s="251" t="s">
        <v>252</v>
      </c>
      <c r="M44" s="251" t="s">
        <v>252</v>
      </c>
      <c r="N44" s="251" t="s">
        <v>252</v>
      </c>
      <c r="O44" s="251" t="s">
        <v>252</v>
      </c>
      <c r="P44" s="251" t="s">
        <v>252</v>
      </c>
      <c r="Q44" s="251" t="s">
        <v>252</v>
      </c>
      <c r="R44" s="251" t="s">
        <v>252</v>
      </c>
      <c r="S44" s="251" t="s">
        <v>252</v>
      </c>
      <c r="T44" s="251" t="s">
        <v>252</v>
      </c>
      <c r="U44" s="251" t="s">
        <v>252</v>
      </c>
      <c r="V44" s="251" t="s">
        <v>252</v>
      </c>
      <c r="W44" s="251" t="s">
        <v>252</v>
      </c>
      <c r="X44" s="251" t="s">
        <v>252</v>
      </c>
      <c r="Y44">
        <f t="shared" si="0"/>
        <v>24</v>
      </c>
    </row>
    <row r="45" spans="1:27" ht="30" customHeight="1" x14ac:dyDescent="0.25">
      <c r="A45" s="52" t="str">
        <f>IFERROR(SMALL('DATA INDUK'!$AM$27:AM225,ROWS($A$21:A45)),"")</f>
        <v/>
      </c>
      <c r="B45" s="52" t="str">
        <f>IF($A45="","",INDEX('DATA INDUK'!$H$28:$H$151,MATCH($A45,'DATA INDUK'!$AM$28:$AM$151,0)))</f>
        <v/>
      </c>
      <c r="C45" s="219" t="str" cm="1">
        <f t="array" ref="C45">IF($A45="","",
_xlfn.LET(
_xlpm.Grp,INDEX('DATA INDUK'!$L$28:$L$228,
MATCH($A45,'DATA INDUK'!$AM$28:$AM$228,0)),
_xlpm.SID,INDEX('DATA INDUK'!$C$28:$C$228,
MATCH($A45,'DATA INDUK'!$AM$28:$AM$228,0)),
IF(
_xlpm.Grp="",
_xlpm.SID,
_xlfn.TEXTJOIN(CHAR(10),TRUE,
_xlfn._xlws.FILTER('DATA INDUK'!$C$28:$C$228,
'DATA INDUK'!$L$28:$L$228=_xlpm.Grp))
)
))</f>
        <v/>
      </c>
      <c r="D45" s="52" t="str">
        <f>IF($A45="","",INDEX('DATA INDUK'!$D$28:$D$151,MATCH($A45,'DATA INDUK'!$AM$28:$AM$151,0)))</f>
        <v/>
      </c>
      <c r="E45" s="52" t="str" cm="1">
        <f t="array" ref="E45">IF($A45="","",
_xlfn.LET(
_xlpm.Grp,INDEX('DATA INDUK'!$L$28:$L$228,
MATCH($A45,'DATA INDUK'!$AM$28:$AM$228,0)),
IF(
_xlpm.Grp="",
INDEX('DATA INDUK'!$I$28:$I$228,
MATCH($A45,'DATA INDUK'!$AM$28:$AM$228,0)),
_xlfn.TEXTJOIN(CHAR(10),TRUE,
_xlfn._xlws.FILTER('DATA INDUK'!$I$28:$I$228,
'DATA INDUK'!$L$28:$L$228=_xlpm.Grp))
)
))</f>
        <v/>
      </c>
      <c r="F45" s="52"/>
      <c r="G45" s="251" t="s">
        <v>252</v>
      </c>
      <c r="H45" s="251" t="s">
        <v>252</v>
      </c>
      <c r="I45" s="251" t="s">
        <v>252</v>
      </c>
      <c r="J45" s="251" t="s">
        <v>252</v>
      </c>
      <c r="K45" s="251" t="s">
        <v>252</v>
      </c>
      <c r="L45" s="251" t="s">
        <v>252</v>
      </c>
      <c r="M45" s="251" t="s">
        <v>252</v>
      </c>
      <c r="N45" s="251" t="s">
        <v>252</v>
      </c>
      <c r="O45" s="251" t="s">
        <v>252</v>
      </c>
      <c r="P45" s="251" t="s">
        <v>252</v>
      </c>
      <c r="Q45" s="251" t="s">
        <v>252</v>
      </c>
      <c r="R45" s="251" t="s">
        <v>252</v>
      </c>
      <c r="S45" s="251" t="s">
        <v>252</v>
      </c>
      <c r="T45" s="251" t="s">
        <v>252</v>
      </c>
      <c r="U45" s="251" t="s">
        <v>252</v>
      </c>
      <c r="V45" s="251" t="s">
        <v>252</v>
      </c>
      <c r="W45" s="251" t="s">
        <v>252</v>
      </c>
      <c r="X45" s="251" t="s">
        <v>252</v>
      </c>
      <c r="Y45">
        <f t="shared" si="0"/>
        <v>25</v>
      </c>
    </row>
    <row r="46" spans="1:27" ht="30" customHeight="1" x14ac:dyDescent="0.25">
      <c r="A46" s="52" t="str">
        <f>IFERROR(SMALL('DATA INDUK'!$AM$27:AM226,ROWS($A$21:A46)),"")</f>
        <v/>
      </c>
      <c r="B46" s="52" t="str">
        <f>IF($A46="","",INDEX('DATA INDUK'!$H$28:$H$151,MATCH($A46,'DATA INDUK'!$AM$28:$AM$151,0)))</f>
        <v/>
      </c>
      <c r="C46" s="219" t="str" cm="1">
        <f t="array" ref="C46">IF($A46="","",
_xlfn.LET(
_xlpm.Grp,INDEX('DATA INDUK'!$L$28:$L$228,
MATCH($A46,'DATA INDUK'!$AM$28:$AM$228,0)),
_xlpm.SID,INDEX('DATA INDUK'!$C$28:$C$228,
MATCH($A46,'DATA INDUK'!$AM$28:$AM$228,0)),
IF(
_xlpm.Grp="",
_xlpm.SID,
_xlfn.TEXTJOIN(CHAR(10),TRUE,
_xlfn._xlws.FILTER('DATA INDUK'!$C$28:$C$228,
'DATA INDUK'!$L$28:$L$228=_xlpm.Grp))
)
))</f>
        <v/>
      </c>
      <c r="D46" s="52" t="str">
        <f>IF($A46="","",INDEX('DATA INDUK'!$D$28:$D$151,MATCH($A46,'DATA INDUK'!$AM$28:$AM$151,0)))</f>
        <v/>
      </c>
      <c r="E46" s="52" t="str" cm="1">
        <f t="array" ref="E46">IF($A46="","",
_xlfn.LET(
_xlpm.Grp,INDEX('DATA INDUK'!$L$28:$L$228,
MATCH($A46,'DATA INDUK'!$AM$28:$AM$228,0)),
IF(
_xlpm.Grp="",
INDEX('DATA INDUK'!$I$28:$I$228,
MATCH($A46,'DATA INDUK'!$AM$28:$AM$228,0)),
_xlfn.TEXTJOIN(CHAR(10),TRUE,
_xlfn._xlws.FILTER('DATA INDUK'!$I$28:$I$228,
'DATA INDUK'!$L$28:$L$228=_xlpm.Grp))
)
))</f>
        <v/>
      </c>
      <c r="F46" s="52"/>
      <c r="G46" s="251" t="s">
        <v>252</v>
      </c>
      <c r="H46" s="251" t="s">
        <v>252</v>
      </c>
      <c r="I46" s="251" t="s">
        <v>252</v>
      </c>
      <c r="J46" s="251" t="s">
        <v>252</v>
      </c>
      <c r="K46" s="251" t="s">
        <v>252</v>
      </c>
      <c r="L46" s="251" t="s">
        <v>252</v>
      </c>
      <c r="M46" s="251" t="s">
        <v>252</v>
      </c>
      <c r="N46" s="251" t="s">
        <v>252</v>
      </c>
      <c r="O46" s="251" t="s">
        <v>252</v>
      </c>
      <c r="P46" s="251" t="s">
        <v>252</v>
      </c>
      <c r="Q46" s="251" t="s">
        <v>252</v>
      </c>
      <c r="R46" s="251" t="s">
        <v>252</v>
      </c>
      <c r="S46" s="251" t="s">
        <v>252</v>
      </c>
      <c r="T46" s="251" t="s">
        <v>252</v>
      </c>
      <c r="U46" s="251" t="s">
        <v>252</v>
      </c>
      <c r="V46" s="251" t="s">
        <v>252</v>
      </c>
      <c r="W46" s="251" t="s">
        <v>252</v>
      </c>
      <c r="X46" s="251" t="s">
        <v>252</v>
      </c>
      <c r="Y46">
        <f t="shared" si="0"/>
        <v>26</v>
      </c>
    </row>
    <row r="47" spans="1:27" ht="30" customHeight="1" x14ac:dyDescent="0.25">
      <c r="A47" s="52" t="str">
        <f>IFERROR(SMALL('DATA INDUK'!$AM$27:AM227,ROWS($A$21:A47)),"")</f>
        <v/>
      </c>
      <c r="B47" s="52" t="str">
        <f>IF($A47="","",INDEX('DATA INDUK'!$H$28:$H$151,MATCH($A47,'DATA INDUK'!$AM$28:$AM$151,0)))</f>
        <v/>
      </c>
      <c r="C47" s="219" t="str" cm="1">
        <f t="array" ref="C47">IF($A47="","",
_xlfn.LET(
_xlpm.Grp,INDEX('DATA INDUK'!$L$28:$L$228,
MATCH($A47,'DATA INDUK'!$AM$28:$AM$228,0)),
_xlpm.SID,INDEX('DATA INDUK'!$C$28:$C$228,
MATCH($A47,'DATA INDUK'!$AM$28:$AM$228,0)),
IF(
_xlpm.Grp="",
_xlpm.SID,
_xlfn.TEXTJOIN(CHAR(10),TRUE,
_xlfn._xlws.FILTER('DATA INDUK'!$C$28:$C$228,
'DATA INDUK'!$L$28:$L$228=_xlpm.Grp))
)
))</f>
        <v/>
      </c>
      <c r="D47" s="52" t="str">
        <f>IF($A47="","",INDEX('DATA INDUK'!$D$28:$D$151,MATCH($A47,'DATA INDUK'!$AM$28:$AM$151,0)))</f>
        <v/>
      </c>
      <c r="E47" s="52" t="str" cm="1">
        <f t="array" ref="E47">IF($A47="","",
_xlfn.LET(
_xlpm.Grp,INDEX('DATA INDUK'!$L$28:$L$228,
MATCH($A47,'DATA INDUK'!$AM$28:$AM$228,0)),
IF(
_xlpm.Grp="",
INDEX('DATA INDUK'!$I$28:$I$228,
MATCH($A47,'DATA INDUK'!$AM$28:$AM$228,0)),
_xlfn.TEXTJOIN(CHAR(10),TRUE,
_xlfn._xlws.FILTER('DATA INDUK'!$I$28:$I$228,
'DATA INDUK'!$L$28:$L$228=_xlpm.Grp))
)
))</f>
        <v/>
      </c>
      <c r="F47" s="52"/>
      <c r="G47" s="251" t="s">
        <v>252</v>
      </c>
      <c r="H47" s="251" t="s">
        <v>252</v>
      </c>
      <c r="I47" s="251" t="s">
        <v>252</v>
      </c>
      <c r="J47" s="251" t="s">
        <v>252</v>
      </c>
      <c r="K47" s="251" t="s">
        <v>252</v>
      </c>
      <c r="L47" s="251" t="s">
        <v>252</v>
      </c>
      <c r="M47" s="251" t="s">
        <v>252</v>
      </c>
      <c r="N47" s="251" t="s">
        <v>252</v>
      </c>
      <c r="O47" s="251" t="s">
        <v>252</v>
      </c>
      <c r="P47" s="251" t="s">
        <v>252</v>
      </c>
      <c r="Q47" s="251" t="s">
        <v>252</v>
      </c>
      <c r="R47" s="251" t="s">
        <v>252</v>
      </c>
      <c r="S47" s="251" t="s">
        <v>252</v>
      </c>
      <c r="T47" s="251" t="s">
        <v>252</v>
      </c>
      <c r="U47" s="251" t="s">
        <v>252</v>
      </c>
      <c r="V47" s="251" t="s">
        <v>252</v>
      </c>
      <c r="W47" s="251" t="s">
        <v>252</v>
      </c>
      <c r="X47" s="251" t="s">
        <v>252</v>
      </c>
      <c r="Y47">
        <f t="shared" si="0"/>
        <v>27</v>
      </c>
    </row>
    <row r="48" spans="1:27" ht="30" customHeight="1" x14ac:dyDescent="0.25">
      <c r="A48" s="52" t="str">
        <f>IFERROR(SMALL('DATA INDUK'!$AM$27:AM228,ROWS($A$21:A48)),"")</f>
        <v/>
      </c>
      <c r="B48" s="52" t="str">
        <f>IF($A48="","",INDEX('DATA INDUK'!$H$28:$H$151,MATCH($A48,'DATA INDUK'!$AM$28:$AM$151,0)))</f>
        <v/>
      </c>
      <c r="C48" s="219" t="str" cm="1">
        <f t="array" ref="C48">IF($A48="","",
_xlfn.LET(
_xlpm.Grp,INDEX('DATA INDUK'!$L$28:$L$228,
MATCH($A48,'DATA INDUK'!$AM$28:$AM$228,0)),
_xlpm.SID,INDEX('DATA INDUK'!$C$28:$C$228,
MATCH($A48,'DATA INDUK'!$AM$28:$AM$228,0)),
IF(
_xlpm.Grp="",
_xlpm.SID,
_xlfn.TEXTJOIN(CHAR(10),TRUE,
_xlfn._xlws.FILTER('DATA INDUK'!$C$28:$C$228,
'DATA INDUK'!$L$28:$L$228=_xlpm.Grp))
)
))</f>
        <v/>
      </c>
      <c r="D48" s="52" t="str">
        <f>IF($A48="","",INDEX('DATA INDUK'!$D$28:$D$151,MATCH($A48,'DATA INDUK'!$AM$28:$AM$151,0)))</f>
        <v/>
      </c>
      <c r="E48" s="52" t="str" cm="1">
        <f t="array" ref="E48">IF($A48="","",
_xlfn.LET(
_xlpm.Grp,INDEX('DATA INDUK'!$L$28:$L$228,
MATCH($A48,'DATA INDUK'!$AM$28:$AM$228,0)),
IF(
_xlpm.Grp="",
INDEX('DATA INDUK'!$I$28:$I$228,
MATCH($A48,'DATA INDUK'!$AM$28:$AM$228,0)),
_xlfn.TEXTJOIN(CHAR(10),TRUE,
_xlfn._xlws.FILTER('DATA INDUK'!$I$28:$I$228,
'DATA INDUK'!$L$28:$L$228=_xlpm.Grp))
)
))</f>
        <v/>
      </c>
      <c r="F48" s="52"/>
      <c r="G48" s="251" t="s">
        <v>252</v>
      </c>
      <c r="H48" s="251" t="s">
        <v>252</v>
      </c>
      <c r="I48" s="251" t="s">
        <v>252</v>
      </c>
      <c r="J48" s="251" t="s">
        <v>252</v>
      </c>
      <c r="K48" s="251" t="s">
        <v>252</v>
      </c>
      <c r="L48" s="251" t="s">
        <v>252</v>
      </c>
      <c r="M48" s="251" t="s">
        <v>252</v>
      </c>
      <c r="N48" s="251" t="s">
        <v>252</v>
      </c>
      <c r="O48" s="251" t="s">
        <v>252</v>
      </c>
      <c r="P48" s="251" t="s">
        <v>252</v>
      </c>
      <c r="Q48" s="251" t="s">
        <v>252</v>
      </c>
      <c r="R48" s="251" t="s">
        <v>252</v>
      </c>
      <c r="S48" s="251" t="s">
        <v>252</v>
      </c>
      <c r="T48" s="251" t="s">
        <v>252</v>
      </c>
      <c r="U48" s="251" t="s">
        <v>252</v>
      </c>
      <c r="V48" s="251" t="s">
        <v>252</v>
      </c>
      <c r="W48" s="251" t="s">
        <v>252</v>
      </c>
      <c r="X48" s="251" t="s">
        <v>252</v>
      </c>
      <c r="Y48">
        <f t="shared" si="0"/>
        <v>28</v>
      </c>
    </row>
    <row r="49" spans="1:25" ht="30" customHeight="1" x14ac:dyDescent="0.25">
      <c r="A49" s="52" t="str">
        <f>IFERROR(SMALL('DATA INDUK'!$AM$27:AM229,ROWS($A$21:A49)),"")</f>
        <v/>
      </c>
      <c r="B49" s="52" t="str">
        <f>IF($A49="","",INDEX('DATA INDUK'!$H$28:$H$151,MATCH($A49,'DATA INDUK'!$AM$28:$AM$151,0)))</f>
        <v/>
      </c>
      <c r="C49" s="219" t="str" cm="1">
        <f t="array" ref="C49">IF($A49="","",
_xlfn.LET(
_xlpm.Grp,INDEX('DATA INDUK'!$L$28:$L$228,
MATCH($A49,'DATA INDUK'!$AM$28:$AM$228,0)),
_xlpm.SID,INDEX('DATA INDUK'!$C$28:$C$228,
MATCH($A49,'DATA INDUK'!$AM$28:$AM$228,0)),
IF(
_xlpm.Grp="",
_xlpm.SID,
_xlfn.TEXTJOIN(CHAR(10),TRUE,
_xlfn._xlws.FILTER('DATA INDUK'!$C$28:$C$228,
'DATA INDUK'!$L$28:$L$228=_xlpm.Grp))
)
))</f>
        <v/>
      </c>
      <c r="D49" s="52" t="str">
        <f>IF($A49="","",INDEX('DATA INDUK'!$D$28:$D$151,MATCH($A49,'DATA INDUK'!$AM$28:$AM$151,0)))</f>
        <v/>
      </c>
      <c r="E49" s="52" t="str" cm="1">
        <f t="array" ref="E49">IF($A49="","",
_xlfn.LET(
_xlpm.Grp,INDEX('DATA INDUK'!$L$28:$L$228,
MATCH($A49,'DATA INDUK'!$AM$28:$AM$228,0)),
IF(
_xlpm.Grp="",
INDEX('DATA INDUK'!$I$28:$I$228,
MATCH($A49,'DATA INDUK'!$AM$28:$AM$228,0)),
_xlfn.TEXTJOIN(CHAR(10),TRUE,
_xlfn._xlws.FILTER('DATA INDUK'!$I$28:$I$228,
'DATA INDUK'!$L$28:$L$228=_xlpm.Grp))
)
))</f>
        <v/>
      </c>
      <c r="F49" s="52"/>
      <c r="G49" s="251" t="s">
        <v>252</v>
      </c>
      <c r="H49" s="251" t="s">
        <v>252</v>
      </c>
      <c r="I49" s="251" t="s">
        <v>252</v>
      </c>
      <c r="J49" s="251" t="s">
        <v>252</v>
      </c>
      <c r="K49" s="251" t="s">
        <v>252</v>
      </c>
      <c r="L49" s="251" t="s">
        <v>252</v>
      </c>
      <c r="M49" s="251" t="s">
        <v>252</v>
      </c>
      <c r="N49" s="251" t="s">
        <v>252</v>
      </c>
      <c r="O49" s="251" t="s">
        <v>252</v>
      </c>
      <c r="P49" s="251" t="s">
        <v>252</v>
      </c>
      <c r="Q49" s="251" t="s">
        <v>252</v>
      </c>
      <c r="R49" s="251" t="s">
        <v>252</v>
      </c>
      <c r="S49" s="251" t="s">
        <v>252</v>
      </c>
      <c r="T49" s="251" t="s">
        <v>252</v>
      </c>
      <c r="U49" s="251" t="s">
        <v>252</v>
      </c>
      <c r="V49" s="251" t="s">
        <v>252</v>
      </c>
      <c r="W49" s="251" t="s">
        <v>252</v>
      </c>
      <c r="X49" s="251" t="s">
        <v>252</v>
      </c>
      <c r="Y49">
        <f t="shared" si="0"/>
        <v>29</v>
      </c>
    </row>
    <row r="50" spans="1:25" ht="30" customHeight="1" x14ac:dyDescent="0.25">
      <c r="A50" s="52" t="str">
        <f>IFERROR(SMALL('DATA INDUK'!$AM$27:AM230,ROWS($A$21:A50)),"")</f>
        <v/>
      </c>
      <c r="B50" s="52" t="str">
        <f>IF($A50="","",INDEX('DATA INDUK'!$H$28:$H$151,MATCH($A50,'DATA INDUK'!$AM$28:$AM$151,0)))</f>
        <v/>
      </c>
      <c r="C50" s="219" t="str" cm="1">
        <f t="array" ref="C50">IF($A50="","",
_xlfn.LET(
_xlpm.Grp,INDEX('DATA INDUK'!$L$28:$L$228,
MATCH($A50,'DATA INDUK'!$AM$28:$AM$228,0)),
_xlpm.SID,INDEX('DATA INDUK'!$C$28:$C$228,
MATCH($A50,'DATA INDUK'!$AM$28:$AM$228,0)),
IF(
_xlpm.Grp="",
_xlpm.SID,
_xlfn.TEXTJOIN(CHAR(10),TRUE,
_xlfn._xlws.FILTER('DATA INDUK'!$C$28:$C$228,
'DATA INDUK'!$L$28:$L$228=_xlpm.Grp))
)
))</f>
        <v/>
      </c>
      <c r="D50" s="52" t="str">
        <f>IF($A50="","",INDEX('DATA INDUK'!$D$28:$D$151,MATCH($A50,'DATA INDUK'!$AM$28:$AM$151,0)))</f>
        <v/>
      </c>
      <c r="E50" s="52" t="str" cm="1">
        <f t="array" ref="E50">IF($A50="","",
_xlfn.LET(
_xlpm.Grp,INDEX('DATA INDUK'!$L$28:$L$228,
MATCH($A50,'DATA INDUK'!$AM$28:$AM$228,0)),
IF(
_xlpm.Grp="",
INDEX('DATA INDUK'!$I$28:$I$228,
MATCH($A50,'DATA INDUK'!$AM$28:$AM$228,0)),
_xlfn.TEXTJOIN(CHAR(10),TRUE,
_xlfn._xlws.FILTER('DATA INDUK'!$I$28:$I$228,
'DATA INDUK'!$L$28:$L$228=_xlpm.Grp))
)
))</f>
        <v/>
      </c>
      <c r="F50" s="52"/>
      <c r="G50" s="251" t="s">
        <v>252</v>
      </c>
      <c r="H50" s="251" t="s">
        <v>252</v>
      </c>
      <c r="I50" s="251" t="s">
        <v>252</v>
      </c>
      <c r="J50" s="251" t="s">
        <v>252</v>
      </c>
      <c r="K50" s="251" t="s">
        <v>252</v>
      </c>
      <c r="L50" s="251" t="s">
        <v>252</v>
      </c>
      <c r="M50" s="251" t="s">
        <v>252</v>
      </c>
      <c r="N50" s="251" t="s">
        <v>252</v>
      </c>
      <c r="O50" s="251" t="s">
        <v>252</v>
      </c>
      <c r="P50" s="251" t="s">
        <v>252</v>
      </c>
      <c r="Q50" s="251" t="s">
        <v>252</v>
      </c>
      <c r="R50" s="251" t="s">
        <v>252</v>
      </c>
      <c r="S50" s="251" t="s">
        <v>252</v>
      </c>
      <c r="T50" s="251" t="s">
        <v>252</v>
      </c>
      <c r="U50" s="251" t="s">
        <v>252</v>
      </c>
      <c r="V50" s="251" t="s">
        <v>252</v>
      </c>
      <c r="W50" s="251" t="s">
        <v>252</v>
      </c>
      <c r="X50" s="251" t="s">
        <v>252</v>
      </c>
      <c r="Y50">
        <f t="shared" si="0"/>
        <v>30</v>
      </c>
    </row>
    <row r="51" spans="1:25" ht="30" customHeight="1" x14ac:dyDescent="0.25">
      <c r="A51" s="52" t="str">
        <f>IFERROR(SMALL('DATA INDUK'!$AM$27:AM231,ROWS($A$21:A51)),"")</f>
        <v/>
      </c>
      <c r="B51" s="52" t="str">
        <f>IF($A51="","",INDEX('DATA INDUK'!$H$28:$H$151,MATCH($A51,'DATA INDUK'!$AM$28:$AM$151,0)))</f>
        <v/>
      </c>
      <c r="C51" s="219" t="str" cm="1">
        <f t="array" ref="C51">IF($A51="","",
_xlfn.LET(
_xlpm.Grp,INDEX('DATA INDUK'!$L$28:$L$228,
MATCH($A51,'DATA INDUK'!$AM$28:$AM$228,0)),
_xlpm.SID,INDEX('DATA INDUK'!$C$28:$C$228,
MATCH($A51,'DATA INDUK'!$AM$28:$AM$228,0)),
IF(
_xlpm.Grp="",
_xlpm.SID,
_xlfn.TEXTJOIN(CHAR(10),TRUE,
_xlfn._xlws.FILTER('DATA INDUK'!$C$28:$C$228,
'DATA INDUK'!$L$28:$L$228=_xlpm.Grp))
)
))</f>
        <v/>
      </c>
      <c r="D51" s="52" t="str">
        <f>IF($A51="","",INDEX('DATA INDUK'!$D$28:$D$151,MATCH($A51,'DATA INDUK'!$AM$28:$AM$151,0)))</f>
        <v/>
      </c>
      <c r="E51" s="52" t="str" cm="1">
        <f t="array" ref="E51">IF($A51="","",
_xlfn.LET(
_xlpm.Grp,INDEX('DATA INDUK'!$L$28:$L$228,
MATCH($A51,'DATA INDUK'!$AM$28:$AM$228,0)),
IF(
_xlpm.Grp="",
INDEX('DATA INDUK'!$I$28:$I$228,
MATCH($A51,'DATA INDUK'!$AM$28:$AM$228,0)),
_xlfn.TEXTJOIN(CHAR(10),TRUE,
_xlfn._xlws.FILTER('DATA INDUK'!$I$28:$I$228,
'DATA INDUK'!$L$28:$L$228=_xlpm.Grp))
)
))</f>
        <v/>
      </c>
      <c r="F51" s="52"/>
      <c r="G51" s="251" t="s">
        <v>252</v>
      </c>
      <c r="H51" s="251" t="s">
        <v>252</v>
      </c>
      <c r="I51" s="251" t="s">
        <v>252</v>
      </c>
      <c r="J51" s="251" t="s">
        <v>252</v>
      </c>
      <c r="K51" s="251" t="s">
        <v>252</v>
      </c>
      <c r="L51" s="251" t="s">
        <v>252</v>
      </c>
      <c r="M51" s="251" t="s">
        <v>252</v>
      </c>
      <c r="N51" s="251" t="s">
        <v>252</v>
      </c>
      <c r="O51" s="251" t="s">
        <v>252</v>
      </c>
      <c r="P51" s="251" t="s">
        <v>252</v>
      </c>
      <c r="Q51" s="251" t="s">
        <v>252</v>
      </c>
      <c r="R51" s="251" t="s">
        <v>252</v>
      </c>
      <c r="S51" s="251" t="s">
        <v>252</v>
      </c>
      <c r="T51" s="251" t="s">
        <v>252</v>
      </c>
      <c r="U51" s="251" t="s">
        <v>252</v>
      </c>
      <c r="V51" s="251" t="s">
        <v>252</v>
      </c>
      <c r="W51" s="251" t="s">
        <v>252</v>
      </c>
      <c r="X51" s="251" t="s">
        <v>252</v>
      </c>
      <c r="Y51">
        <f t="shared" si="0"/>
        <v>31</v>
      </c>
    </row>
    <row r="52" spans="1:25" ht="30" customHeight="1" x14ac:dyDescent="0.25">
      <c r="A52" s="52" t="str">
        <f>IFERROR(SMALL('DATA INDUK'!$AM$27:AM232,ROWS($A$21:A52)),"")</f>
        <v/>
      </c>
      <c r="B52" s="52" t="str">
        <f>IF($A52="","",INDEX('DATA INDUK'!$H$28:$H$151,MATCH($A52,'DATA INDUK'!$AM$28:$AM$151,0)))</f>
        <v/>
      </c>
      <c r="C52" s="219" t="str" cm="1">
        <f t="array" ref="C52">IF($A52="","",
_xlfn.LET(
_xlpm.Grp,INDEX('DATA INDUK'!$L$28:$L$228,
MATCH($A52,'DATA INDUK'!$AM$28:$AM$228,0)),
_xlpm.SID,INDEX('DATA INDUK'!$C$28:$C$228,
MATCH($A52,'DATA INDUK'!$AM$28:$AM$228,0)),
IF(
_xlpm.Grp="",
_xlpm.SID,
_xlfn.TEXTJOIN(CHAR(10),TRUE,
_xlfn._xlws.FILTER('DATA INDUK'!$C$28:$C$228,
'DATA INDUK'!$L$28:$L$228=_xlpm.Grp))
)
))</f>
        <v/>
      </c>
      <c r="D52" s="52" t="str">
        <f>IF($A52="","",INDEX('DATA INDUK'!$D$28:$D$151,MATCH($A52,'DATA INDUK'!$AM$28:$AM$151,0)))</f>
        <v/>
      </c>
      <c r="E52" s="52" t="str" cm="1">
        <f t="array" ref="E52">IF($A52="","",
_xlfn.LET(
_xlpm.Grp,INDEX('DATA INDUK'!$L$28:$L$228,
MATCH($A52,'DATA INDUK'!$AM$28:$AM$228,0)),
IF(
_xlpm.Grp="",
INDEX('DATA INDUK'!$I$28:$I$228,
MATCH($A52,'DATA INDUK'!$AM$28:$AM$228,0)),
_xlfn.TEXTJOIN(CHAR(10),TRUE,
_xlfn._xlws.FILTER('DATA INDUK'!$I$28:$I$228,
'DATA INDUK'!$L$28:$L$228=_xlpm.Grp))
)
))</f>
        <v/>
      </c>
      <c r="F52" s="52"/>
      <c r="G52" s="251" t="s">
        <v>252</v>
      </c>
      <c r="H52" s="251" t="s">
        <v>252</v>
      </c>
      <c r="I52" s="251" t="s">
        <v>252</v>
      </c>
      <c r="J52" s="251" t="s">
        <v>252</v>
      </c>
      <c r="K52" s="251" t="s">
        <v>252</v>
      </c>
      <c r="L52" s="251" t="s">
        <v>252</v>
      </c>
      <c r="M52" s="251" t="s">
        <v>252</v>
      </c>
      <c r="N52" s="251" t="s">
        <v>252</v>
      </c>
      <c r="O52" s="251" t="s">
        <v>252</v>
      </c>
      <c r="P52" s="251" t="s">
        <v>252</v>
      </c>
      <c r="Q52" s="251" t="s">
        <v>252</v>
      </c>
      <c r="R52" s="251" t="s">
        <v>252</v>
      </c>
      <c r="S52" s="251" t="s">
        <v>252</v>
      </c>
      <c r="T52" s="251" t="s">
        <v>252</v>
      </c>
      <c r="U52" s="251" t="s">
        <v>252</v>
      </c>
      <c r="V52" s="251" t="s">
        <v>252</v>
      </c>
      <c r="W52" s="251" t="s">
        <v>252</v>
      </c>
      <c r="X52" s="251" t="s">
        <v>252</v>
      </c>
      <c r="Y52">
        <f t="shared" si="0"/>
        <v>32</v>
      </c>
    </row>
    <row r="53" spans="1:25" ht="30" customHeight="1" x14ac:dyDescent="0.25">
      <c r="A53" s="52" t="str">
        <f>IFERROR(SMALL('DATA INDUK'!$AM$27:AM233,ROWS($A$21:A53)),"")</f>
        <v/>
      </c>
      <c r="B53" s="52" t="str">
        <f>IF($A53="","",INDEX('DATA INDUK'!$H$28:$H$151,MATCH($A53,'DATA INDUK'!$AM$28:$AM$151,0)))</f>
        <v/>
      </c>
      <c r="C53" s="219" t="str" cm="1">
        <f t="array" ref="C53">IF($A53="","",
_xlfn.LET(
_xlpm.Grp,INDEX('DATA INDUK'!$L$28:$L$228,
MATCH($A53,'DATA INDUK'!$AM$28:$AM$228,0)),
_xlpm.SID,INDEX('DATA INDUK'!$C$28:$C$228,
MATCH($A53,'DATA INDUK'!$AM$28:$AM$228,0)),
IF(
_xlpm.Grp="",
_xlpm.SID,
_xlfn.TEXTJOIN(CHAR(10),TRUE,
_xlfn._xlws.FILTER('DATA INDUK'!$C$28:$C$228,
'DATA INDUK'!$L$28:$L$228=_xlpm.Grp))
)
))</f>
        <v/>
      </c>
      <c r="D53" s="52" t="str">
        <f>IF($A53="","",INDEX('DATA INDUK'!$D$28:$D$151,MATCH($A53,'DATA INDUK'!$AM$28:$AM$151,0)))</f>
        <v/>
      </c>
      <c r="E53" s="52" t="str" cm="1">
        <f t="array" ref="E53">IF($A53="","",
_xlfn.LET(
_xlpm.Grp,INDEX('DATA INDUK'!$L$28:$L$228,
MATCH($A53,'DATA INDUK'!$AM$28:$AM$228,0)),
IF(
_xlpm.Grp="",
INDEX('DATA INDUK'!$I$28:$I$228,
MATCH($A53,'DATA INDUK'!$AM$28:$AM$228,0)),
_xlfn.TEXTJOIN(CHAR(10),TRUE,
_xlfn._xlws.FILTER('DATA INDUK'!$I$28:$I$228,
'DATA INDUK'!$L$28:$L$228=_xlpm.Grp))
)
))</f>
        <v/>
      </c>
      <c r="F53" s="52"/>
      <c r="G53" s="251" t="s">
        <v>252</v>
      </c>
      <c r="H53" s="251" t="s">
        <v>252</v>
      </c>
      <c r="I53" s="251" t="s">
        <v>252</v>
      </c>
      <c r="J53" s="251" t="s">
        <v>252</v>
      </c>
      <c r="K53" s="251" t="s">
        <v>252</v>
      </c>
      <c r="L53" s="251" t="s">
        <v>252</v>
      </c>
      <c r="M53" s="251" t="s">
        <v>252</v>
      </c>
      <c r="N53" s="251" t="s">
        <v>252</v>
      </c>
      <c r="O53" s="251" t="s">
        <v>252</v>
      </c>
      <c r="P53" s="251" t="s">
        <v>252</v>
      </c>
      <c r="Q53" s="251" t="s">
        <v>252</v>
      </c>
      <c r="R53" s="251" t="s">
        <v>252</v>
      </c>
      <c r="S53" s="251" t="s">
        <v>252</v>
      </c>
      <c r="T53" s="251" t="s">
        <v>252</v>
      </c>
      <c r="U53" s="251" t="s">
        <v>252</v>
      </c>
      <c r="V53" s="251" t="s">
        <v>252</v>
      </c>
      <c r="W53" s="251" t="s">
        <v>252</v>
      </c>
      <c r="X53" s="251" t="s">
        <v>252</v>
      </c>
      <c r="Y53">
        <f t="shared" si="0"/>
        <v>33</v>
      </c>
    </row>
    <row r="54" spans="1:25" ht="30" customHeight="1" x14ac:dyDescent="0.25">
      <c r="A54" s="52" t="str">
        <f>IFERROR(SMALL('DATA INDUK'!$AM$27:AM234,ROWS($A$21:A54)),"")</f>
        <v/>
      </c>
      <c r="B54" s="52" t="str">
        <f>IF($A54="","",INDEX('DATA INDUK'!$H$28:$H$151,MATCH($A54,'DATA INDUK'!$AM$28:$AM$151,0)))</f>
        <v/>
      </c>
      <c r="C54" s="219" t="str" cm="1">
        <f t="array" ref="C54">IF($A54="","",
_xlfn.LET(
_xlpm.Grp,INDEX('DATA INDUK'!$L$28:$L$228,
MATCH($A54,'DATA INDUK'!$AM$28:$AM$228,0)),
_xlpm.SID,INDEX('DATA INDUK'!$C$28:$C$228,
MATCH($A54,'DATA INDUK'!$AM$28:$AM$228,0)),
IF(
_xlpm.Grp="",
_xlpm.SID,
_xlfn.TEXTJOIN(CHAR(10),TRUE,
_xlfn._xlws.FILTER('DATA INDUK'!$C$28:$C$228,
'DATA INDUK'!$L$28:$L$228=_xlpm.Grp))
)
))</f>
        <v/>
      </c>
      <c r="D54" s="52" t="str">
        <f>IF($A54="","",INDEX('DATA INDUK'!$D$28:$D$151,MATCH($A54,'DATA INDUK'!$AM$28:$AM$151,0)))</f>
        <v/>
      </c>
      <c r="E54" s="52" t="str" cm="1">
        <f t="array" ref="E54">IF($A54="","",
_xlfn.LET(
_xlpm.Grp,INDEX('DATA INDUK'!$L$28:$L$228,
MATCH($A54,'DATA INDUK'!$AM$28:$AM$228,0)),
IF(
_xlpm.Grp="",
INDEX('DATA INDUK'!$I$28:$I$228,
MATCH($A54,'DATA INDUK'!$AM$28:$AM$228,0)),
_xlfn.TEXTJOIN(CHAR(10),TRUE,
_xlfn._xlws.FILTER('DATA INDUK'!$I$28:$I$228,
'DATA INDUK'!$L$28:$L$228=_xlpm.Grp))
)
))</f>
        <v/>
      </c>
      <c r="F54" s="52"/>
      <c r="G54" s="251" t="s">
        <v>252</v>
      </c>
      <c r="H54" s="251" t="s">
        <v>252</v>
      </c>
      <c r="I54" s="251" t="s">
        <v>252</v>
      </c>
      <c r="J54" s="251" t="s">
        <v>252</v>
      </c>
      <c r="K54" s="251" t="s">
        <v>252</v>
      </c>
      <c r="L54" s="251" t="s">
        <v>252</v>
      </c>
      <c r="M54" s="251" t="s">
        <v>252</v>
      </c>
      <c r="N54" s="251" t="s">
        <v>252</v>
      </c>
      <c r="O54" s="251" t="s">
        <v>252</v>
      </c>
      <c r="P54" s="251" t="s">
        <v>252</v>
      </c>
      <c r="Q54" s="251" t="s">
        <v>252</v>
      </c>
      <c r="R54" s="251" t="s">
        <v>252</v>
      </c>
      <c r="S54" s="251" t="s">
        <v>252</v>
      </c>
      <c r="T54" s="251" t="s">
        <v>252</v>
      </c>
      <c r="U54" s="251" t="s">
        <v>252</v>
      </c>
      <c r="V54" s="251" t="s">
        <v>252</v>
      </c>
      <c r="W54" s="251" t="s">
        <v>252</v>
      </c>
      <c r="X54" s="251" t="s">
        <v>252</v>
      </c>
      <c r="Y54">
        <f t="shared" si="0"/>
        <v>34</v>
      </c>
    </row>
    <row r="55" spans="1:25" ht="30" customHeight="1" x14ac:dyDescent="0.25">
      <c r="A55" s="52" t="str">
        <f>IFERROR(SMALL('DATA INDUK'!$AM$27:AM235,ROWS($A$21:A55)),"")</f>
        <v/>
      </c>
      <c r="B55" s="52" t="str">
        <f>IF($A55="","",INDEX('DATA INDUK'!$H$28:$H$151,MATCH($A55,'DATA INDUK'!$AM$28:$AM$151,0)))</f>
        <v/>
      </c>
      <c r="C55" s="219" t="str" cm="1">
        <f t="array" ref="C55">IF($A55="","",
_xlfn.LET(
_xlpm.Grp,INDEX('DATA INDUK'!$L$28:$L$228,
MATCH($A55,'DATA INDUK'!$AM$28:$AM$228,0)),
_xlpm.SID,INDEX('DATA INDUK'!$C$28:$C$228,
MATCH($A55,'DATA INDUK'!$AM$28:$AM$228,0)),
IF(
_xlpm.Grp="",
_xlpm.SID,
_xlfn.TEXTJOIN(CHAR(10),TRUE,
_xlfn._xlws.FILTER('DATA INDUK'!$C$28:$C$228,
'DATA INDUK'!$L$28:$L$228=_xlpm.Grp))
)
))</f>
        <v/>
      </c>
      <c r="D55" s="52" t="str">
        <f>IF($A55="","",INDEX('DATA INDUK'!$D$28:$D$151,MATCH($A55,'DATA INDUK'!$AM$28:$AM$151,0)))</f>
        <v/>
      </c>
      <c r="E55" s="52" t="str" cm="1">
        <f t="array" ref="E55">IF($A55="","",
_xlfn.LET(
_xlpm.Grp,INDEX('DATA INDUK'!$L$28:$L$228,
MATCH($A55,'DATA INDUK'!$AM$28:$AM$228,0)),
IF(
_xlpm.Grp="",
INDEX('DATA INDUK'!$I$28:$I$228,
MATCH($A55,'DATA INDUK'!$AM$28:$AM$228,0)),
_xlfn.TEXTJOIN(CHAR(10),TRUE,
_xlfn._xlws.FILTER('DATA INDUK'!$I$28:$I$228,
'DATA INDUK'!$L$28:$L$228=_xlpm.Grp))
)
))</f>
        <v/>
      </c>
      <c r="F55" s="52"/>
      <c r="G55" s="251" t="s">
        <v>252</v>
      </c>
      <c r="H55" s="251" t="s">
        <v>252</v>
      </c>
      <c r="I55" s="251" t="s">
        <v>252</v>
      </c>
      <c r="J55" s="251" t="s">
        <v>252</v>
      </c>
      <c r="K55" s="251" t="s">
        <v>252</v>
      </c>
      <c r="L55" s="251" t="s">
        <v>252</v>
      </c>
      <c r="M55" s="251" t="s">
        <v>252</v>
      </c>
      <c r="N55" s="251" t="s">
        <v>252</v>
      </c>
      <c r="O55" s="251" t="s">
        <v>252</v>
      </c>
      <c r="P55" s="251" t="s">
        <v>252</v>
      </c>
      <c r="Q55" s="251" t="s">
        <v>252</v>
      </c>
      <c r="R55" s="251" t="s">
        <v>252</v>
      </c>
      <c r="S55" s="251" t="s">
        <v>252</v>
      </c>
      <c r="T55" s="251" t="s">
        <v>252</v>
      </c>
      <c r="U55" s="251" t="s">
        <v>252</v>
      </c>
      <c r="V55" s="251" t="s">
        <v>252</v>
      </c>
      <c r="W55" s="251" t="s">
        <v>252</v>
      </c>
      <c r="X55" s="251" t="s">
        <v>252</v>
      </c>
      <c r="Y55">
        <f t="shared" si="0"/>
        <v>35</v>
      </c>
    </row>
    <row r="56" spans="1:25" ht="30" customHeight="1" x14ac:dyDescent="0.25">
      <c r="A56" s="52" t="str">
        <f>IFERROR(SMALL('DATA INDUK'!$AM$27:AM236,ROWS($A$21:A56)),"")</f>
        <v/>
      </c>
      <c r="B56" s="52" t="str">
        <f>IF($A56="","",INDEX('DATA INDUK'!$H$28:$H$151,MATCH($A56,'DATA INDUK'!$AM$28:$AM$151,0)))</f>
        <v/>
      </c>
      <c r="C56" s="219" t="str" cm="1">
        <f t="array" ref="C56">IF($A56="","",
_xlfn.LET(
_xlpm.Grp,INDEX('DATA INDUK'!$L$28:$L$228,
MATCH($A56,'DATA INDUK'!$AM$28:$AM$228,0)),
_xlpm.SID,INDEX('DATA INDUK'!$C$28:$C$228,
MATCH($A56,'DATA INDUK'!$AM$28:$AM$228,0)),
IF(
_xlpm.Grp="",
_xlpm.SID,
_xlfn.TEXTJOIN(CHAR(10),TRUE,
_xlfn._xlws.FILTER('DATA INDUK'!$C$28:$C$228,
'DATA INDUK'!$L$28:$L$228=_xlpm.Grp))
)
))</f>
        <v/>
      </c>
      <c r="D56" s="52" t="str">
        <f>IF($A56="","",INDEX('DATA INDUK'!$D$28:$D$151,MATCH($A56,'DATA INDUK'!$AM$28:$AM$151,0)))</f>
        <v/>
      </c>
      <c r="E56" s="52" t="str" cm="1">
        <f t="array" ref="E56">IF($A56="","",
_xlfn.LET(
_xlpm.Grp,INDEX('DATA INDUK'!$L$28:$L$228,
MATCH($A56,'DATA INDUK'!$AM$28:$AM$228,0)),
IF(
_xlpm.Grp="",
INDEX('DATA INDUK'!$I$28:$I$228,
MATCH($A56,'DATA INDUK'!$AM$28:$AM$228,0)),
_xlfn.TEXTJOIN(CHAR(10),TRUE,
_xlfn._xlws.FILTER('DATA INDUK'!$I$28:$I$228,
'DATA INDUK'!$L$28:$L$228=_xlpm.Grp))
)
))</f>
        <v/>
      </c>
      <c r="F56" s="52"/>
      <c r="G56" s="251" t="s">
        <v>252</v>
      </c>
      <c r="H56" s="251" t="s">
        <v>252</v>
      </c>
      <c r="I56" s="251" t="s">
        <v>252</v>
      </c>
      <c r="J56" s="251" t="s">
        <v>252</v>
      </c>
      <c r="K56" s="251" t="s">
        <v>252</v>
      </c>
      <c r="L56" s="251" t="s">
        <v>252</v>
      </c>
      <c r="M56" s="251" t="s">
        <v>252</v>
      </c>
      <c r="N56" s="251" t="s">
        <v>252</v>
      </c>
      <c r="O56" s="251" t="s">
        <v>252</v>
      </c>
      <c r="P56" s="251" t="s">
        <v>252</v>
      </c>
      <c r="Q56" s="251" t="s">
        <v>252</v>
      </c>
      <c r="R56" s="251" t="s">
        <v>252</v>
      </c>
      <c r="S56" s="251" t="s">
        <v>252</v>
      </c>
      <c r="T56" s="251" t="s">
        <v>252</v>
      </c>
      <c r="U56" s="251" t="s">
        <v>252</v>
      </c>
      <c r="V56" s="251" t="s">
        <v>252</v>
      </c>
      <c r="W56" s="251" t="s">
        <v>252</v>
      </c>
      <c r="X56" s="251" t="s">
        <v>252</v>
      </c>
      <c r="Y56">
        <f t="shared" si="0"/>
        <v>36</v>
      </c>
    </row>
    <row r="57" spans="1:25" ht="30" customHeight="1" x14ac:dyDescent="0.25">
      <c r="A57" s="52" t="str">
        <f>IFERROR(SMALL('DATA INDUK'!$AM$27:AM237,ROWS($A$21:A57)),"")</f>
        <v/>
      </c>
      <c r="B57" s="52" t="str">
        <f>IF($A57="","",INDEX('DATA INDUK'!$H$28:$H$151,MATCH($A57,'DATA INDUK'!$AM$28:$AM$151,0)))</f>
        <v/>
      </c>
      <c r="C57" s="219" t="str" cm="1">
        <f t="array" ref="C57">IF($A57="","",
_xlfn.LET(
_xlpm.Grp,INDEX('DATA INDUK'!$L$28:$L$228,
MATCH($A57,'DATA INDUK'!$AM$28:$AM$228,0)),
_xlpm.SID,INDEX('DATA INDUK'!$C$28:$C$228,
MATCH($A57,'DATA INDUK'!$AM$28:$AM$228,0)),
IF(
_xlpm.Grp="",
_xlpm.SID,
_xlfn.TEXTJOIN(CHAR(10),TRUE,
_xlfn._xlws.FILTER('DATA INDUK'!$C$28:$C$228,
'DATA INDUK'!$L$28:$L$228=_xlpm.Grp))
)
))</f>
        <v/>
      </c>
      <c r="D57" s="52" t="str">
        <f>IF($A57="","",INDEX('DATA INDUK'!$D$28:$D$151,MATCH($A57,'DATA INDUK'!$AM$28:$AM$151,0)))</f>
        <v/>
      </c>
      <c r="E57" s="52" t="str" cm="1">
        <f t="array" ref="E57">IF($A57="","",
_xlfn.LET(
_xlpm.Grp,INDEX('DATA INDUK'!$L$28:$L$228,
MATCH($A57,'DATA INDUK'!$AM$28:$AM$228,0)),
IF(
_xlpm.Grp="",
INDEX('DATA INDUK'!$I$28:$I$228,
MATCH($A57,'DATA INDUK'!$AM$28:$AM$228,0)),
_xlfn.TEXTJOIN(CHAR(10),TRUE,
_xlfn._xlws.FILTER('DATA INDUK'!$I$28:$I$228,
'DATA INDUK'!$L$28:$L$228=_xlpm.Grp))
)
))</f>
        <v/>
      </c>
      <c r="F57" s="52"/>
      <c r="G57" s="251" t="s">
        <v>252</v>
      </c>
      <c r="H57" s="251" t="s">
        <v>252</v>
      </c>
      <c r="I57" s="251" t="s">
        <v>252</v>
      </c>
      <c r="J57" s="251" t="s">
        <v>252</v>
      </c>
      <c r="K57" s="251" t="s">
        <v>252</v>
      </c>
      <c r="L57" s="251" t="s">
        <v>252</v>
      </c>
      <c r="M57" s="251" t="s">
        <v>252</v>
      </c>
      <c r="N57" s="251" t="s">
        <v>252</v>
      </c>
      <c r="O57" s="251" t="s">
        <v>252</v>
      </c>
      <c r="P57" s="251" t="s">
        <v>252</v>
      </c>
      <c r="Q57" s="251" t="s">
        <v>252</v>
      </c>
      <c r="R57" s="251" t="s">
        <v>252</v>
      </c>
      <c r="S57" s="251" t="s">
        <v>252</v>
      </c>
      <c r="T57" s="251" t="s">
        <v>252</v>
      </c>
      <c r="U57" s="251" t="s">
        <v>252</v>
      </c>
      <c r="V57" s="251" t="s">
        <v>252</v>
      </c>
      <c r="W57" s="251" t="s">
        <v>252</v>
      </c>
      <c r="X57" s="251" t="s">
        <v>252</v>
      </c>
      <c r="Y57">
        <f t="shared" si="0"/>
        <v>37</v>
      </c>
    </row>
    <row r="58" spans="1:25" ht="30" customHeight="1" x14ac:dyDescent="0.25">
      <c r="A58" s="52" t="str">
        <f>IFERROR(SMALL('DATA INDUK'!$AM$27:AM238,ROWS($A$21:A58)),"")</f>
        <v/>
      </c>
      <c r="B58" s="52" t="str">
        <f>IF($A58="","",INDEX('DATA INDUK'!$H$28:$H$151,MATCH($A58,'DATA INDUK'!$AM$28:$AM$151,0)))</f>
        <v/>
      </c>
      <c r="C58" s="219" t="str" cm="1">
        <f t="array" ref="C58">IF($A58="","",
_xlfn.LET(
_xlpm.Grp,INDEX('DATA INDUK'!$L$28:$L$228,
MATCH($A58,'DATA INDUK'!$AM$28:$AM$228,0)),
_xlpm.SID,INDEX('DATA INDUK'!$C$28:$C$228,
MATCH($A58,'DATA INDUK'!$AM$28:$AM$228,0)),
IF(
_xlpm.Grp="",
_xlpm.SID,
_xlfn.TEXTJOIN(CHAR(10),TRUE,
_xlfn._xlws.FILTER('DATA INDUK'!$C$28:$C$228,
'DATA INDUK'!$L$28:$L$228=_xlpm.Grp))
)
))</f>
        <v/>
      </c>
      <c r="D58" s="52" t="str">
        <f>IF($A58="","",INDEX('DATA INDUK'!$D$28:$D$151,MATCH($A58,'DATA INDUK'!$AM$28:$AM$151,0)))</f>
        <v/>
      </c>
      <c r="E58" s="52" t="str" cm="1">
        <f t="array" ref="E58">IF($A58="","",
_xlfn.LET(
_xlpm.Grp,INDEX('DATA INDUK'!$L$28:$L$228,
MATCH($A58,'DATA INDUK'!$AM$28:$AM$228,0)),
IF(
_xlpm.Grp="",
INDEX('DATA INDUK'!$I$28:$I$228,
MATCH($A58,'DATA INDUK'!$AM$28:$AM$228,0)),
_xlfn.TEXTJOIN(CHAR(10),TRUE,
_xlfn._xlws.FILTER('DATA INDUK'!$I$28:$I$228,
'DATA INDUK'!$L$28:$L$228=_xlpm.Grp))
)
))</f>
        <v/>
      </c>
      <c r="F58" s="52"/>
      <c r="G58" s="251" t="s">
        <v>252</v>
      </c>
      <c r="H58" s="251" t="s">
        <v>252</v>
      </c>
      <c r="I58" s="251" t="s">
        <v>252</v>
      </c>
      <c r="J58" s="251" t="s">
        <v>252</v>
      </c>
      <c r="K58" s="251" t="s">
        <v>252</v>
      </c>
      <c r="L58" s="251" t="s">
        <v>252</v>
      </c>
      <c r="M58" s="251" t="s">
        <v>252</v>
      </c>
      <c r="N58" s="251" t="s">
        <v>252</v>
      </c>
      <c r="O58" s="251" t="s">
        <v>252</v>
      </c>
      <c r="P58" s="251" t="s">
        <v>252</v>
      </c>
      <c r="Q58" s="251" t="s">
        <v>252</v>
      </c>
      <c r="R58" s="251" t="s">
        <v>252</v>
      </c>
      <c r="S58" s="251" t="s">
        <v>252</v>
      </c>
      <c r="T58" s="251" t="s">
        <v>252</v>
      </c>
      <c r="U58" s="251" t="s">
        <v>252</v>
      </c>
      <c r="V58" s="251" t="s">
        <v>252</v>
      </c>
      <c r="W58" s="251" t="s">
        <v>252</v>
      </c>
      <c r="X58" s="251" t="s">
        <v>252</v>
      </c>
      <c r="Y58">
        <f t="shared" si="0"/>
        <v>38</v>
      </c>
    </row>
    <row r="59" spans="1:25" ht="30" customHeight="1" x14ac:dyDescent="0.25">
      <c r="A59" s="52" t="str">
        <f>IFERROR(SMALL('DATA INDUK'!$AM$27:AM239,ROWS($A$21:A59)),"")</f>
        <v/>
      </c>
      <c r="B59" s="52" t="str">
        <f>IF($A59="","",INDEX('DATA INDUK'!$H$28:$H$151,MATCH($A59,'DATA INDUK'!$AM$28:$AM$151,0)))</f>
        <v/>
      </c>
      <c r="C59" s="219" t="str" cm="1">
        <f t="array" ref="C59">IF($A59="","",
_xlfn.LET(
_xlpm.Grp,INDEX('DATA INDUK'!$L$28:$L$228,
MATCH($A59,'DATA INDUK'!$AM$28:$AM$228,0)),
_xlpm.SID,INDEX('DATA INDUK'!$C$28:$C$228,
MATCH($A59,'DATA INDUK'!$AM$28:$AM$228,0)),
IF(
_xlpm.Grp="",
_xlpm.SID,
_xlfn.TEXTJOIN(CHAR(10),TRUE,
_xlfn._xlws.FILTER('DATA INDUK'!$C$28:$C$228,
'DATA INDUK'!$L$28:$L$228=_xlpm.Grp))
)
))</f>
        <v/>
      </c>
      <c r="D59" s="52" t="str">
        <f>IF($A59="","",INDEX('DATA INDUK'!$D$28:$D$151,MATCH($A59,'DATA INDUK'!$AM$28:$AM$151,0)))</f>
        <v/>
      </c>
      <c r="E59" s="52" t="str" cm="1">
        <f t="array" ref="E59">IF($A59="","",
_xlfn.LET(
_xlpm.Grp,INDEX('DATA INDUK'!$L$28:$L$228,
MATCH($A59,'DATA INDUK'!$AM$28:$AM$228,0)),
IF(
_xlpm.Grp="",
INDEX('DATA INDUK'!$I$28:$I$228,
MATCH($A59,'DATA INDUK'!$AM$28:$AM$228,0)),
_xlfn.TEXTJOIN(CHAR(10),TRUE,
_xlfn._xlws.FILTER('DATA INDUK'!$I$28:$I$228,
'DATA INDUK'!$L$28:$L$228=_xlpm.Grp))
)
))</f>
        <v/>
      </c>
      <c r="F59" s="52"/>
      <c r="G59" s="251" t="s">
        <v>252</v>
      </c>
      <c r="H59" s="251" t="s">
        <v>252</v>
      </c>
      <c r="I59" s="251" t="s">
        <v>252</v>
      </c>
      <c r="J59" s="251" t="s">
        <v>252</v>
      </c>
      <c r="K59" s="251" t="s">
        <v>252</v>
      </c>
      <c r="L59" s="251" t="s">
        <v>252</v>
      </c>
      <c r="M59" s="251" t="s">
        <v>252</v>
      </c>
      <c r="N59" s="251" t="s">
        <v>252</v>
      </c>
      <c r="O59" s="251" t="s">
        <v>252</v>
      </c>
      <c r="P59" s="251" t="s">
        <v>252</v>
      </c>
      <c r="Q59" s="251" t="s">
        <v>252</v>
      </c>
      <c r="R59" s="251" t="s">
        <v>252</v>
      </c>
      <c r="S59" s="251" t="s">
        <v>252</v>
      </c>
      <c r="T59" s="251" t="s">
        <v>252</v>
      </c>
      <c r="U59" s="251" t="s">
        <v>252</v>
      </c>
      <c r="V59" s="251" t="s">
        <v>252</v>
      </c>
      <c r="W59" s="251" t="s">
        <v>252</v>
      </c>
      <c r="X59" s="251" t="s">
        <v>252</v>
      </c>
      <c r="Y59">
        <f t="shared" si="0"/>
        <v>39</v>
      </c>
    </row>
    <row r="60" spans="1:25" ht="30" customHeight="1" x14ac:dyDescent="0.25">
      <c r="A60" s="52" t="str">
        <f>IFERROR(SMALL('DATA INDUK'!$AM$27:AM240,ROWS($A$21:A60)),"")</f>
        <v/>
      </c>
      <c r="B60" s="52" t="str">
        <f>IF($A60="","",INDEX('DATA INDUK'!$H$28:$H$151,MATCH($A60,'DATA INDUK'!$AM$28:$AM$151,0)))</f>
        <v/>
      </c>
      <c r="C60" s="219" t="str" cm="1">
        <f t="array" ref="C60">IF($A60="","",
_xlfn.LET(
_xlpm.Grp,INDEX('DATA INDUK'!$L$28:$L$228,
MATCH($A60,'DATA INDUK'!$AM$28:$AM$228,0)),
_xlpm.SID,INDEX('DATA INDUK'!$C$28:$C$228,
MATCH($A60,'DATA INDUK'!$AM$28:$AM$228,0)),
IF(
_xlpm.Grp="",
_xlpm.SID,
_xlfn.TEXTJOIN(CHAR(10),TRUE,
_xlfn._xlws.FILTER('DATA INDUK'!$C$28:$C$228,
'DATA INDUK'!$L$28:$L$228=_xlpm.Grp))
)
))</f>
        <v/>
      </c>
      <c r="D60" s="52" t="str">
        <f>IF($A60="","",INDEX('DATA INDUK'!$D$28:$D$151,MATCH($A60,'DATA INDUK'!$AM$28:$AM$151,0)))</f>
        <v/>
      </c>
      <c r="E60" s="52" t="str" cm="1">
        <f t="array" ref="E60">IF($A60="","",
_xlfn.LET(
_xlpm.Grp,INDEX('DATA INDUK'!$L$28:$L$228,
MATCH($A60,'DATA INDUK'!$AM$28:$AM$228,0)),
IF(
_xlpm.Grp="",
INDEX('DATA INDUK'!$I$28:$I$228,
MATCH($A60,'DATA INDUK'!$AM$28:$AM$228,0)),
_xlfn.TEXTJOIN(CHAR(10),TRUE,
_xlfn._xlws.FILTER('DATA INDUK'!$I$28:$I$228,
'DATA INDUK'!$L$28:$L$228=_xlpm.Grp))
)
))</f>
        <v/>
      </c>
      <c r="F60" s="52"/>
      <c r="G60" s="251" t="s">
        <v>252</v>
      </c>
      <c r="H60" s="251" t="s">
        <v>252</v>
      </c>
      <c r="I60" s="251" t="s">
        <v>252</v>
      </c>
      <c r="J60" s="251" t="s">
        <v>252</v>
      </c>
      <c r="K60" s="251" t="s">
        <v>252</v>
      </c>
      <c r="L60" s="251" t="s">
        <v>252</v>
      </c>
      <c r="M60" s="251" t="s">
        <v>252</v>
      </c>
      <c r="N60" s="251" t="s">
        <v>252</v>
      </c>
      <c r="O60" s="251" t="s">
        <v>252</v>
      </c>
      <c r="P60" s="251" t="s">
        <v>252</v>
      </c>
      <c r="Q60" s="251" t="s">
        <v>252</v>
      </c>
      <c r="R60" s="251" t="s">
        <v>252</v>
      </c>
      <c r="S60" s="251" t="s">
        <v>252</v>
      </c>
      <c r="T60" s="251" t="s">
        <v>252</v>
      </c>
      <c r="U60" s="251" t="s">
        <v>252</v>
      </c>
      <c r="V60" s="251" t="s">
        <v>252</v>
      </c>
      <c r="W60" s="251" t="s">
        <v>252</v>
      </c>
      <c r="X60" s="251" t="s">
        <v>252</v>
      </c>
      <c r="Y60">
        <f t="shared" si="0"/>
        <v>40</v>
      </c>
    </row>
    <row r="61" spans="1:25" ht="30" customHeight="1" x14ac:dyDescent="0.25">
      <c r="A61" s="52" t="str">
        <f>IFERROR(SMALL('DATA INDUK'!$AM$27:AM241,ROWS($A$21:A61)),"")</f>
        <v/>
      </c>
      <c r="B61" s="52" t="str">
        <f>IF($A61="","",INDEX('DATA INDUK'!$H$28:$H$151,MATCH($A61,'DATA INDUK'!$AM$28:$AM$151,0)))</f>
        <v/>
      </c>
      <c r="C61" s="219" t="str" cm="1">
        <f t="array" ref="C61">IF($A61="","",
_xlfn.LET(
_xlpm.Grp,INDEX('DATA INDUK'!$L$28:$L$228,
MATCH($A61,'DATA INDUK'!$AM$28:$AM$228,0)),
_xlpm.SID,INDEX('DATA INDUK'!$C$28:$C$228,
MATCH($A61,'DATA INDUK'!$AM$28:$AM$228,0)),
IF(
_xlpm.Grp="",
_xlpm.SID,
_xlfn.TEXTJOIN(CHAR(10),TRUE,
_xlfn._xlws.FILTER('DATA INDUK'!$C$28:$C$228,
'DATA INDUK'!$L$28:$L$228=_xlpm.Grp))
)
))</f>
        <v/>
      </c>
      <c r="D61" s="52" t="str">
        <f>IF($A61="","",INDEX('DATA INDUK'!$D$28:$D$151,MATCH($A61,'DATA INDUK'!$AM$28:$AM$151,0)))</f>
        <v/>
      </c>
      <c r="E61" s="52" t="str" cm="1">
        <f t="array" ref="E61">IF($A61="","",
_xlfn.LET(
_xlpm.Grp,INDEX('DATA INDUK'!$L$28:$L$228,
MATCH($A61,'DATA INDUK'!$AM$28:$AM$228,0)),
IF(
_xlpm.Grp="",
INDEX('DATA INDUK'!$I$28:$I$228,
MATCH($A61,'DATA INDUK'!$AM$28:$AM$228,0)),
_xlfn.TEXTJOIN(CHAR(10),TRUE,
_xlfn._xlws.FILTER('DATA INDUK'!$I$28:$I$228,
'DATA INDUK'!$L$28:$L$228=_xlpm.Grp))
)
))</f>
        <v/>
      </c>
      <c r="F61" s="52"/>
      <c r="G61" s="251" t="s">
        <v>252</v>
      </c>
      <c r="H61" s="251" t="s">
        <v>252</v>
      </c>
      <c r="I61" s="251" t="s">
        <v>252</v>
      </c>
      <c r="J61" s="251" t="s">
        <v>252</v>
      </c>
      <c r="K61" s="251" t="s">
        <v>252</v>
      </c>
      <c r="L61" s="251" t="s">
        <v>252</v>
      </c>
      <c r="M61" s="251" t="s">
        <v>252</v>
      </c>
      <c r="N61" s="251" t="s">
        <v>252</v>
      </c>
      <c r="O61" s="251" t="s">
        <v>252</v>
      </c>
      <c r="P61" s="251" t="s">
        <v>252</v>
      </c>
      <c r="Q61" s="251" t="s">
        <v>252</v>
      </c>
      <c r="R61" s="251" t="s">
        <v>252</v>
      </c>
      <c r="S61" s="251" t="s">
        <v>252</v>
      </c>
      <c r="T61" s="251" t="s">
        <v>252</v>
      </c>
      <c r="U61" s="251" t="s">
        <v>252</v>
      </c>
      <c r="V61" s="251" t="s">
        <v>252</v>
      </c>
      <c r="W61" s="251" t="s">
        <v>252</v>
      </c>
      <c r="X61" s="251" t="s">
        <v>252</v>
      </c>
      <c r="Y61">
        <f t="shared" si="0"/>
        <v>41</v>
      </c>
    </row>
    <row r="62" spans="1:25" ht="30" customHeight="1" x14ac:dyDescent="0.25">
      <c r="A62" s="52" t="str">
        <f>IFERROR(SMALL('DATA INDUK'!$AM$27:AM242,ROWS($A$21:A62)),"")</f>
        <v/>
      </c>
      <c r="B62" s="52" t="str">
        <f>IF($A62="","",INDEX('DATA INDUK'!$H$28:$H$151,MATCH($A62,'DATA INDUK'!$AM$28:$AM$151,0)))</f>
        <v/>
      </c>
      <c r="C62" s="219" t="str" cm="1">
        <f t="array" ref="C62">IF($A62="","",
_xlfn.LET(
_xlpm.Grp,INDEX('DATA INDUK'!$L$28:$L$228,
MATCH($A62,'DATA INDUK'!$AM$28:$AM$228,0)),
_xlpm.SID,INDEX('DATA INDUK'!$C$28:$C$228,
MATCH($A62,'DATA INDUK'!$AM$28:$AM$228,0)),
IF(
_xlpm.Grp="",
_xlpm.SID,
_xlfn.TEXTJOIN(CHAR(10),TRUE,
_xlfn._xlws.FILTER('DATA INDUK'!$C$28:$C$228,
'DATA INDUK'!$L$28:$L$228=_xlpm.Grp))
)
))</f>
        <v/>
      </c>
      <c r="D62" s="52" t="str">
        <f>IF($A62="","",INDEX('DATA INDUK'!$D$28:$D$151,MATCH($A62,'DATA INDUK'!$AM$28:$AM$151,0)))</f>
        <v/>
      </c>
      <c r="E62" s="52" t="str" cm="1">
        <f t="array" ref="E62">IF($A62="","",
_xlfn.LET(
_xlpm.Grp,INDEX('DATA INDUK'!$L$28:$L$228,
MATCH($A62,'DATA INDUK'!$AM$28:$AM$228,0)),
IF(
_xlpm.Grp="",
INDEX('DATA INDUK'!$I$28:$I$228,
MATCH($A62,'DATA INDUK'!$AM$28:$AM$228,0)),
_xlfn.TEXTJOIN(CHAR(10),TRUE,
_xlfn._xlws.FILTER('DATA INDUK'!$I$28:$I$228,
'DATA INDUK'!$L$28:$L$228=_xlpm.Grp))
)
))</f>
        <v/>
      </c>
      <c r="F62" s="52"/>
      <c r="G62" s="251" t="s">
        <v>252</v>
      </c>
      <c r="H62" s="251" t="s">
        <v>252</v>
      </c>
      <c r="I62" s="251" t="s">
        <v>252</v>
      </c>
      <c r="J62" s="251" t="s">
        <v>252</v>
      </c>
      <c r="K62" s="251" t="s">
        <v>252</v>
      </c>
      <c r="L62" s="251" t="s">
        <v>252</v>
      </c>
      <c r="M62" s="251" t="s">
        <v>252</v>
      </c>
      <c r="N62" s="251" t="s">
        <v>252</v>
      </c>
      <c r="O62" s="251" t="s">
        <v>252</v>
      </c>
      <c r="P62" s="251" t="s">
        <v>252</v>
      </c>
      <c r="Q62" s="251" t="s">
        <v>252</v>
      </c>
      <c r="R62" s="251" t="s">
        <v>252</v>
      </c>
      <c r="S62" s="251" t="s">
        <v>252</v>
      </c>
      <c r="T62" s="251" t="s">
        <v>252</v>
      </c>
      <c r="U62" s="251" t="s">
        <v>252</v>
      </c>
      <c r="V62" s="251" t="s">
        <v>252</v>
      </c>
      <c r="W62" s="251" t="s">
        <v>252</v>
      </c>
      <c r="X62" s="251" t="s">
        <v>252</v>
      </c>
      <c r="Y62">
        <f t="shared" si="0"/>
        <v>42</v>
      </c>
    </row>
    <row r="63" spans="1:25" ht="30" customHeight="1" x14ac:dyDescent="0.25">
      <c r="A63" s="52" t="str">
        <f>IFERROR(SMALL('DATA INDUK'!$AM$27:AM243,ROWS($A$21:A63)),"")</f>
        <v/>
      </c>
      <c r="B63" s="52" t="str">
        <f>IF($A63="","",INDEX('DATA INDUK'!$H$28:$H$151,MATCH($A63,'DATA INDUK'!$AM$28:$AM$151,0)))</f>
        <v/>
      </c>
      <c r="C63" s="219" t="str" cm="1">
        <f t="array" ref="C63">IF($A63="","",
_xlfn.LET(
_xlpm.Grp,INDEX('DATA INDUK'!$L$28:$L$228,
MATCH($A63,'DATA INDUK'!$AM$28:$AM$228,0)),
_xlpm.SID,INDEX('DATA INDUK'!$C$28:$C$228,
MATCH($A63,'DATA INDUK'!$AM$28:$AM$228,0)),
IF(
_xlpm.Grp="",
_xlpm.SID,
_xlfn.TEXTJOIN(CHAR(10),TRUE,
_xlfn._xlws.FILTER('DATA INDUK'!$C$28:$C$228,
'DATA INDUK'!$L$28:$L$228=_xlpm.Grp))
)
))</f>
        <v/>
      </c>
      <c r="D63" s="52" t="str">
        <f>IF($A63="","",INDEX('DATA INDUK'!$D$28:$D$151,MATCH($A63,'DATA INDUK'!$AM$28:$AM$151,0)))</f>
        <v/>
      </c>
      <c r="E63" s="52" t="str" cm="1">
        <f t="array" ref="E63">IF($A63="","",
_xlfn.LET(
_xlpm.Grp,INDEX('DATA INDUK'!$L$28:$L$228,
MATCH($A63,'DATA INDUK'!$AM$28:$AM$228,0)),
IF(
_xlpm.Grp="",
INDEX('DATA INDUK'!$I$28:$I$228,
MATCH($A63,'DATA INDUK'!$AM$28:$AM$228,0)),
_xlfn.TEXTJOIN(CHAR(10),TRUE,
_xlfn._xlws.FILTER('DATA INDUK'!$I$28:$I$228,
'DATA INDUK'!$L$28:$L$228=_xlpm.Grp))
)
))</f>
        <v/>
      </c>
      <c r="F63" s="52"/>
      <c r="G63" s="251" t="s">
        <v>252</v>
      </c>
      <c r="H63" s="251" t="s">
        <v>252</v>
      </c>
      <c r="I63" s="251" t="s">
        <v>252</v>
      </c>
      <c r="J63" s="251" t="s">
        <v>252</v>
      </c>
      <c r="K63" s="251" t="s">
        <v>252</v>
      </c>
      <c r="L63" s="251" t="s">
        <v>252</v>
      </c>
      <c r="M63" s="251" t="s">
        <v>252</v>
      </c>
      <c r="N63" s="251" t="s">
        <v>252</v>
      </c>
      <c r="O63" s="251" t="s">
        <v>252</v>
      </c>
      <c r="P63" s="251" t="s">
        <v>252</v>
      </c>
      <c r="Q63" s="251" t="s">
        <v>252</v>
      </c>
      <c r="R63" s="251" t="s">
        <v>252</v>
      </c>
      <c r="S63" s="251" t="s">
        <v>252</v>
      </c>
      <c r="T63" s="251" t="s">
        <v>252</v>
      </c>
      <c r="U63" s="251" t="s">
        <v>252</v>
      </c>
      <c r="V63" s="251" t="s">
        <v>252</v>
      </c>
      <c r="W63" s="251" t="s">
        <v>252</v>
      </c>
      <c r="X63" s="251" t="s">
        <v>252</v>
      </c>
      <c r="Y63">
        <f t="shared" si="0"/>
        <v>43</v>
      </c>
    </row>
    <row r="64" spans="1:25" ht="30" customHeight="1" x14ac:dyDescent="0.25">
      <c r="A64" s="52" t="str">
        <f>IFERROR(SMALL('DATA INDUK'!$AM$27:AM244,ROWS($A$21:A64)),"")</f>
        <v/>
      </c>
      <c r="B64" s="52" t="str">
        <f>IF($A64="","",INDEX('DATA INDUK'!$H$28:$H$151,MATCH($A64,'DATA INDUK'!$AM$28:$AM$151,0)))</f>
        <v/>
      </c>
      <c r="C64" s="219" t="str" cm="1">
        <f t="array" ref="C64">IF($A64="","",
_xlfn.LET(
_xlpm.Grp,INDEX('DATA INDUK'!$L$28:$L$228,
MATCH($A64,'DATA INDUK'!$AM$28:$AM$228,0)),
_xlpm.SID,INDEX('DATA INDUK'!$C$28:$C$228,
MATCH($A64,'DATA INDUK'!$AM$28:$AM$228,0)),
IF(
_xlpm.Grp="",
_xlpm.SID,
_xlfn.TEXTJOIN(CHAR(10),TRUE,
_xlfn._xlws.FILTER('DATA INDUK'!$C$28:$C$228,
'DATA INDUK'!$L$28:$L$228=_xlpm.Grp))
)
))</f>
        <v/>
      </c>
      <c r="D64" s="52" t="str">
        <f>IF($A64="","",INDEX('DATA INDUK'!$D$28:$D$151,MATCH($A64,'DATA INDUK'!$AM$28:$AM$151,0)))</f>
        <v/>
      </c>
      <c r="E64" s="52" t="str" cm="1">
        <f t="array" ref="E64">IF($A64="","",
_xlfn.LET(
_xlpm.Grp,INDEX('DATA INDUK'!$L$28:$L$228,
MATCH($A64,'DATA INDUK'!$AM$28:$AM$228,0)),
IF(
_xlpm.Grp="",
INDEX('DATA INDUK'!$I$28:$I$228,
MATCH($A64,'DATA INDUK'!$AM$28:$AM$228,0)),
_xlfn.TEXTJOIN(CHAR(10),TRUE,
_xlfn._xlws.FILTER('DATA INDUK'!$I$28:$I$228,
'DATA INDUK'!$L$28:$L$228=_xlpm.Grp))
)
))</f>
        <v/>
      </c>
      <c r="F64" s="52"/>
      <c r="G64" s="251" t="s">
        <v>252</v>
      </c>
      <c r="H64" s="251" t="s">
        <v>252</v>
      </c>
      <c r="I64" s="251" t="s">
        <v>252</v>
      </c>
      <c r="J64" s="251" t="s">
        <v>252</v>
      </c>
      <c r="K64" s="251" t="s">
        <v>252</v>
      </c>
      <c r="L64" s="251" t="s">
        <v>252</v>
      </c>
      <c r="M64" s="251" t="s">
        <v>252</v>
      </c>
      <c r="N64" s="251" t="s">
        <v>252</v>
      </c>
      <c r="O64" s="251" t="s">
        <v>252</v>
      </c>
      <c r="P64" s="251" t="s">
        <v>252</v>
      </c>
      <c r="Q64" s="251" t="s">
        <v>252</v>
      </c>
      <c r="R64" s="251" t="s">
        <v>252</v>
      </c>
      <c r="S64" s="251" t="s">
        <v>252</v>
      </c>
      <c r="T64" s="251" t="s">
        <v>252</v>
      </c>
      <c r="U64" s="251" t="s">
        <v>252</v>
      </c>
      <c r="V64" s="251" t="s">
        <v>252</v>
      </c>
      <c r="W64" s="251" t="s">
        <v>252</v>
      </c>
      <c r="X64" s="251" t="s">
        <v>252</v>
      </c>
      <c r="Y64">
        <f t="shared" si="0"/>
        <v>44</v>
      </c>
    </row>
    <row r="65" spans="1:25" ht="30" customHeight="1" x14ac:dyDescent="0.25">
      <c r="A65" s="52" t="str">
        <f>IFERROR(SMALL('DATA INDUK'!$AM$27:AM245,ROWS($A$21:A65)),"")</f>
        <v/>
      </c>
      <c r="B65" s="52" t="str">
        <f>IF($A65="","",INDEX('DATA INDUK'!$H$28:$H$151,MATCH($A65,'DATA INDUK'!$AM$28:$AM$151,0)))</f>
        <v/>
      </c>
      <c r="C65" s="219" t="str" cm="1">
        <f t="array" ref="C65">IF($A65="","",
_xlfn.LET(
_xlpm.Grp,INDEX('DATA INDUK'!$L$28:$L$228,
MATCH($A65,'DATA INDUK'!$AM$28:$AM$228,0)),
_xlpm.SID,INDEX('DATA INDUK'!$C$28:$C$228,
MATCH($A65,'DATA INDUK'!$AM$28:$AM$228,0)),
IF(
_xlpm.Grp="",
_xlpm.SID,
_xlfn.TEXTJOIN(CHAR(10),TRUE,
_xlfn._xlws.FILTER('DATA INDUK'!$C$28:$C$228,
'DATA INDUK'!$L$28:$L$228=_xlpm.Grp))
)
))</f>
        <v/>
      </c>
      <c r="D65" s="52" t="str">
        <f>IF($A65="","",INDEX('DATA INDUK'!$D$28:$D$151,MATCH($A65,'DATA INDUK'!$AM$28:$AM$151,0)))</f>
        <v/>
      </c>
      <c r="E65" s="52" t="str" cm="1">
        <f t="array" ref="E65">IF($A65="","",
_xlfn.LET(
_xlpm.Grp,INDEX('DATA INDUK'!$L$28:$L$228,
MATCH($A65,'DATA INDUK'!$AM$28:$AM$228,0)),
IF(
_xlpm.Grp="",
INDEX('DATA INDUK'!$I$28:$I$228,
MATCH($A65,'DATA INDUK'!$AM$28:$AM$228,0)),
_xlfn.TEXTJOIN(CHAR(10),TRUE,
_xlfn._xlws.FILTER('DATA INDUK'!$I$28:$I$228,
'DATA INDUK'!$L$28:$L$228=_xlpm.Grp))
)
))</f>
        <v/>
      </c>
      <c r="F65" s="52"/>
      <c r="G65" s="251" t="s">
        <v>252</v>
      </c>
      <c r="H65" s="251" t="s">
        <v>252</v>
      </c>
      <c r="I65" s="251" t="s">
        <v>252</v>
      </c>
      <c r="J65" s="251" t="s">
        <v>252</v>
      </c>
      <c r="K65" s="251" t="s">
        <v>252</v>
      </c>
      <c r="L65" s="251" t="s">
        <v>252</v>
      </c>
      <c r="M65" s="251" t="s">
        <v>252</v>
      </c>
      <c r="N65" s="251" t="s">
        <v>252</v>
      </c>
      <c r="O65" s="251" t="s">
        <v>252</v>
      </c>
      <c r="P65" s="251" t="s">
        <v>252</v>
      </c>
      <c r="Q65" s="251" t="s">
        <v>252</v>
      </c>
      <c r="R65" s="251" t="s">
        <v>252</v>
      </c>
      <c r="S65" s="251" t="s">
        <v>252</v>
      </c>
      <c r="T65" s="251" t="s">
        <v>252</v>
      </c>
      <c r="U65" s="251" t="s">
        <v>252</v>
      </c>
      <c r="V65" s="251" t="s">
        <v>252</v>
      </c>
      <c r="W65" s="251" t="s">
        <v>252</v>
      </c>
      <c r="X65" s="251" t="s">
        <v>252</v>
      </c>
      <c r="Y65">
        <f t="shared" si="0"/>
        <v>45</v>
      </c>
    </row>
    <row r="66" spans="1:25" ht="30" customHeight="1" x14ac:dyDescent="0.25">
      <c r="A66" s="52" t="str">
        <f>IFERROR(SMALL('DATA INDUK'!$AM$27:AM246,ROWS($A$21:A66)),"")</f>
        <v/>
      </c>
      <c r="B66" s="52" t="str">
        <f>IF($A66="","",INDEX('DATA INDUK'!$H$28:$H$151,MATCH($A66,'DATA INDUK'!$AM$28:$AM$151,0)))</f>
        <v/>
      </c>
      <c r="C66" s="219" t="str" cm="1">
        <f t="array" ref="C66">IF($A66="","",
_xlfn.LET(
_xlpm.Grp,INDEX('DATA INDUK'!$L$28:$L$228,
MATCH($A66,'DATA INDUK'!$AM$28:$AM$228,0)),
_xlpm.SID,INDEX('DATA INDUK'!$C$28:$C$228,
MATCH($A66,'DATA INDUK'!$AM$28:$AM$228,0)),
IF(
_xlpm.Grp="",
_xlpm.SID,
_xlfn.TEXTJOIN(CHAR(10),TRUE,
_xlfn._xlws.FILTER('DATA INDUK'!$C$28:$C$228,
'DATA INDUK'!$L$28:$L$228=_xlpm.Grp))
)
))</f>
        <v/>
      </c>
      <c r="D66" s="52" t="str">
        <f>IF($A66="","",INDEX('DATA INDUK'!$D$28:$D$151,MATCH($A66,'DATA INDUK'!$AM$28:$AM$151,0)))</f>
        <v/>
      </c>
      <c r="E66" s="52" t="str" cm="1">
        <f t="array" ref="E66">IF($A66="","",
_xlfn.LET(
_xlpm.Grp,INDEX('DATA INDUK'!$L$28:$L$228,
MATCH($A66,'DATA INDUK'!$AM$28:$AM$228,0)),
IF(
_xlpm.Grp="",
INDEX('DATA INDUK'!$I$28:$I$228,
MATCH($A66,'DATA INDUK'!$AM$28:$AM$228,0)),
_xlfn.TEXTJOIN(CHAR(10),TRUE,
_xlfn._xlws.FILTER('DATA INDUK'!$I$28:$I$228,
'DATA INDUK'!$L$28:$L$228=_xlpm.Grp))
)
))</f>
        <v/>
      </c>
      <c r="F66" s="52"/>
      <c r="G66" s="251" t="s">
        <v>252</v>
      </c>
      <c r="H66" s="251" t="s">
        <v>252</v>
      </c>
      <c r="I66" s="251" t="s">
        <v>252</v>
      </c>
      <c r="J66" s="251" t="s">
        <v>252</v>
      </c>
      <c r="K66" s="251" t="s">
        <v>252</v>
      </c>
      <c r="L66" s="251" t="s">
        <v>252</v>
      </c>
      <c r="M66" s="251" t="s">
        <v>252</v>
      </c>
      <c r="N66" s="251" t="s">
        <v>252</v>
      </c>
      <c r="O66" s="251" t="s">
        <v>252</v>
      </c>
      <c r="P66" s="251" t="s">
        <v>252</v>
      </c>
      <c r="Q66" s="251" t="s">
        <v>252</v>
      </c>
      <c r="R66" s="251" t="s">
        <v>252</v>
      </c>
      <c r="S66" s="251" t="s">
        <v>252</v>
      </c>
      <c r="T66" s="251" t="s">
        <v>252</v>
      </c>
      <c r="U66" s="251" t="s">
        <v>252</v>
      </c>
      <c r="V66" s="251" t="s">
        <v>252</v>
      </c>
      <c r="W66" s="251" t="s">
        <v>252</v>
      </c>
      <c r="X66" s="251" t="s">
        <v>252</v>
      </c>
      <c r="Y66">
        <f t="shared" si="0"/>
        <v>46</v>
      </c>
    </row>
    <row r="67" spans="1:25" ht="30" customHeight="1" x14ac:dyDescent="0.25">
      <c r="A67" s="52" t="str">
        <f>IFERROR(SMALL('DATA INDUK'!$AM$27:AM247,ROWS($A$21:A67)),"")</f>
        <v/>
      </c>
      <c r="B67" s="52" t="str">
        <f>IF($A67="","",INDEX('DATA INDUK'!$H$28:$H$151,MATCH($A67,'DATA INDUK'!$AM$28:$AM$151,0)))</f>
        <v/>
      </c>
      <c r="C67" s="219" t="str" cm="1">
        <f t="array" ref="C67">IF($A67="","",
_xlfn.LET(
_xlpm.Grp,INDEX('DATA INDUK'!$L$28:$L$228,
MATCH($A67,'DATA INDUK'!$AM$28:$AM$228,0)),
_xlpm.SID,INDEX('DATA INDUK'!$C$28:$C$228,
MATCH($A67,'DATA INDUK'!$AM$28:$AM$228,0)),
IF(
_xlpm.Grp="",
_xlpm.SID,
_xlfn.TEXTJOIN(CHAR(10),TRUE,
_xlfn._xlws.FILTER('DATA INDUK'!$C$28:$C$228,
'DATA INDUK'!$L$28:$L$228=_xlpm.Grp))
)
))</f>
        <v/>
      </c>
      <c r="D67" s="52" t="str">
        <f>IF($A67="","",INDEX('DATA INDUK'!$D$28:$D$151,MATCH($A67,'DATA INDUK'!$AM$28:$AM$151,0)))</f>
        <v/>
      </c>
      <c r="E67" s="52" t="str" cm="1">
        <f t="array" ref="E67">IF($A67="","",
_xlfn.LET(
_xlpm.Grp,INDEX('DATA INDUK'!$L$28:$L$228,
MATCH($A67,'DATA INDUK'!$AM$28:$AM$228,0)),
IF(
_xlpm.Grp="",
INDEX('DATA INDUK'!$I$28:$I$228,
MATCH($A67,'DATA INDUK'!$AM$28:$AM$228,0)),
_xlfn.TEXTJOIN(CHAR(10),TRUE,
_xlfn._xlws.FILTER('DATA INDUK'!$I$28:$I$228,
'DATA INDUK'!$L$28:$L$228=_xlpm.Grp))
)
))</f>
        <v/>
      </c>
      <c r="F67" s="52"/>
      <c r="G67" s="251" t="s">
        <v>252</v>
      </c>
      <c r="H67" s="251" t="s">
        <v>252</v>
      </c>
      <c r="I67" s="251" t="s">
        <v>252</v>
      </c>
      <c r="J67" s="251" t="s">
        <v>252</v>
      </c>
      <c r="K67" s="251" t="s">
        <v>252</v>
      </c>
      <c r="L67" s="251" t="s">
        <v>252</v>
      </c>
      <c r="M67" s="251" t="s">
        <v>252</v>
      </c>
      <c r="N67" s="251" t="s">
        <v>252</v>
      </c>
      <c r="O67" s="251" t="s">
        <v>252</v>
      </c>
      <c r="P67" s="251" t="s">
        <v>252</v>
      </c>
      <c r="Q67" s="251" t="s">
        <v>252</v>
      </c>
      <c r="R67" s="251" t="s">
        <v>252</v>
      </c>
      <c r="S67" s="251" t="s">
        <v>252</v>
      </c>
      <c r="T67" s="251" t="s">
        <v>252</v>
      </c>
      <c r="U67" s="251" t="s">
        <v>252</v>
      </c>
      <c r="V67" s="251" t="s">
        <v>252</v>
      </c>
      <c r="W67" s="251" t="s">
        <v>252</v>
      </c>
      <c r="X67" s="251" t="s">
        <v>252</v>
      </c>
      <c r="Y67">
        <f t="shared" si="0"/>
        <v>47</v>
      </c>
    </row>
    <row r="68" spans="1:25" ht="30" customHeight="1" x14ac:dyDescent="0.25">
      <c r="A68" s="52" t="str">
        <f>IFERROR(SMALL('DATA INDUK'!$AM$27:AM248,ROWS($A$21:A68)),"")</f>
        <v/>
      </c>
      <c r="B68" s="52" t="str">
        <f>IF($A68="","",INDEX('DATA INDUK'!$H$28:$H$151,MATCH($A68,'DATA INDUK'!$AM$28:$AM$151,0)))</f>
        <v/>
      </c>
      <c r="C68" s="219" t="str" cm="1">
        <f t="array" ref="C68">IF($A68="","",
_xlfn.LET(
_xlpm.Grp,INDEX('DATA INDUK'!$L$28:$L$228,
MATCH($A68,'DATA INDUK'!$AM$28:$AM$228,0)),
_xlpm.SID,INDEX('DATA INDUK'!$C$28:$C$228,
MATCH($A68,'DATA INDUK'!$AM$28:$AM$228,0)),
IF(
_xlpm.Grp="",
_xlpm.SID,
_xlfn.TEXTJOIN(CHAR(10),TRUE,
_xlfn._xlws.FILTER('DATA INDUK'!$C$28:$C$228,
'DATA INDUK'!$L$28:$L$228=_xlpm.Grp))
)
))</f>
        <v/>
      </c>
      <c r="D68" s="52" t="str">
        <f>IF($A68="","",INDEX('DATA INDUK'!$D$28:$D$151,MATCH($A68,'DATA INDUK'!$AM$28:$AM$151,0)))</f>
        <v/>
      </c>
      <c r="E68" s="52" t="str" cm="1">
        <f t="array" ref="E68">IF($A68="","",
_xlfn.LET(
_xlpm.Grp,INDEX('DATA INDUK'!$L$28:$L$228,
MATCH($A68,'DATA INDUK'!$AM$28:$AM$228,0)),
IF(
_xlpm.Grp="",
INDEX('DATA INDUK'!$I$28:$I$228,
MATCH($A68,'DATA INDUK'!$AM$28:$AM$228,0)),
_xlfn.TEXTJOIN(CHAR(10),TRUE,
_xlfn._xlws.FILTER('DATA INDUK'!$I$28:$I$228,
'DATA INDUK'!$L$28:$L$228=_xlpm.Grp))
)
))</f>
        <v/>
      </c>
      <c r="F68" s="52"/>
      <c r="G68" s="251" t="s">
        <v>252</v>
      </c>
      <c r="H68" s="251" t="s">
        <v>252</v>
      </c>
      <c r="I68" s="251" t="s">
        <v>252</v>
      </c>
      <c r="J68" s="251" t="s">
        <v>252</v>
      </c>
      <c r="K68" s="251" t="s">
        <v>252</v>
      </c>
      <c r="L68" s="251" t="s">
        <v>252</v>
      </c>
      <c r="M68" s="251" t="s">
        <v>252</v>
      </c>
      <c r="N68" s="251" t="s">
        <v>252</v>
      </c>
      <c r="O68" s="251" t="s">
        <v>252</v>
      </c>
      <c r="P68" s="251" t="s">
        <v>252</v>
      </c>
      <c r="Q68" s="251" t="s">
        <v>252</v>
      </c>
      <c r="R68" s="251" t="s">
        <v>252</v>
      </c>
      <c r="S68" s="251" t="s">
        <v>252</v>
      </c>
      <c r="T68" s="251" t="s">
        <v>252</v>
      </c>
      <c r="U68" s="251" t="s">
        <v>252</v>
      </c>
      <c r="V68" s="251" t="s">
        <v>252</v>
      </c>
      <c r="W68" s="251" t="s">
        <v>252</v>
      </c>
      <c r="X68" s="251" t="s">
        <v>252</v>
      </c>
      <c r="Y68">
        <f t="shared" si="0"/>
        <v>48</v>
      </c>
    </row>
    <row r="69" spans="1:25" ht="30" customHeight="1" x14ac:dyDescent="0.25">
      <c r="A69" s="52" t="str">
        <f>IFERROR(SMALL('DATA INDUK'!$AM$27:AM249,ROWS($A$21:A69)),"")</f>
        <v/>
      </c>
      <c r="B69" s="52" t="str">
        <f>IF($A69="","",INDEX('DATA INDUK'!$H$28:$H$151,MATCH($A69,'DATA INDUK'!$AM$28:$AM$151,0)))</f>
        <v/>
      </c>
      <c r="C69" s="219" t="str" cm="1">
        <f t="array" ref="C69">IF($A69="","",
_xlfn.LET(
_xlpm.Grp,INDEX('DATA INDUK'!$L$28:$L$228,
MATCH($A69,'DATA INDUK'!$AM$28:$AM$228,0)),
_xlpm.SID,INDEX('DATA INDUK'!$C$28:$C$228,
MATCH($A69,'DATA INDUK'!$AM$28:$AM$228,0)),
IF(
_xlpm.Grp="",
_xlpm.SID,
_xlfn.TEXTJOIN(CHAR(10),TRUE,
_xlfn._xlws.FILTER('DATA INDUK'!$C$28:$C$228,
'DATA INDUK'!$L$28:$L$228=_xlpm.Grp))
)
))</f>
        <v/>
      </c>
      <c r="D69" s="52" t="str">
        <f>IF($A69="","",INDEX('DATA INDUK'!$D$28:$D$151,MATCH($A69,'DATA INDUK'!$AM$28:$AM$151,0)))</f>
        <v/>
      </c>
      <c r="E69" s="52" t="str" cm="1">
        <f t="array" ref="E69">IF($A69="","",
_xlfn.LET(
_xlpm.Grp,INDEX('DATA INDUK'!$L$28:$L$228,
MATCH($A69,'DATA INDUK'!$AM$28:$AM$228,0)),
IF(
_xlpm.Grp="",
INDEX('DATA INDUK'!$I$28:$I$228,
MATCH($A69,'DATA INDUK'!$AM$28:$AM$228,0)),
_xlfn.TEXTJOIN(CHAR(10),TRUE,
_xlfn._xlws.FILTER('DATA INDUK'!$I$28:$I$228,
'DATA INDUK'!$L$28:$L$228=_xlpm.Grp))
)
))</f>
        <v/>
      </c>
      <c r="F69" s="52"/>
      <c r="G69" s="251" t="s">
        <v>252</v>
      </c>
      <c r="H69" s="251" t="s">
        <v>252</v>
      </c>
      <c r="I69" s="251" t="s">
        <v>252</v>
      </c>
      <c r="J69" s="251" t="s">
        <v>252</v>
      </c>
      <c r="K69" s="251" t="s">
        <v>252</v>
      </c>
      <c r="L69" s="251" t="s">
        <v>252</v>
      </c>
      <c r="M69" s="251" t="s">
        <v>252</v>
      </c>
      <c r="N69" s="251" t="s">
        <v>252</v>
      </c>
      <c r="O69" s="251" t="s">
        <v>252</v>
      </c>
      <c r="P69" s="251" t="s">
        <v>252</v>
      </c>
      <c r="Q69" s="251" t="s">
        <v>252</v>
      </c>
      <c r="R69" s="251" t="s">
        <v>252</v>
      </c>
      <c r="S69" s="251" t="s">
        <v>252</v>
      </c>
      <c r="T69" s="251" t="s">
        <v>252</v>
      </c>
      <c r="U69" s="251" t="s">
        <v>252</v>
      </c>
      <c r="V69" s="251" t="s">
        <v>252</v>
      </c>
      <c r="W69" s="251" t="s">
        <v>252</v>
      </c>
      <c r="X69" s="251" t="s">
        <v>252</v>
      </c>
      <c r="Y69">
        <f t="shared" si="0"/>
        <v>49</v>
      </c>
    </row>
    <row r="70" spans="1:25" ht="30" customHeight="1" x14ac:dyDescent="0.25">
      <c r="A70" s="52" t="str">
        <f>IFERROR(SMALL('DATA INDUK'!$AM$27:AM250,ROWS($A$21:A70)),"")</f>
        <v/>
      </c>
      <c r="B70" s="52" t="str">
        <f>IF($A70="","",INDEX('DATA INDUK'!$H$28:$H$151,MATCH($A70,'DATA INDUK'!$AM$28:$AM$151,0)))</f>
        <v/>
      </c>
      <c r="C70" s="219" t="str" cm="1">
        <f t="array" ref="C70">IF($A70="","",
_xlfn.LET(
_xlpm.Grp,INDEX('DATA INDUK'!$L$28:$L$228,
MATCH($A70,'DATA INDUK'!$AM$28:$AM$228,0)),
_xlpm.SID,INDEX('DATA INDUK'!$C$28:$C$228,
MATCH($A70,'DATA INDUK'!$AM$28:$AM$228,0)),
IF(
_xlpm.Grp="",
_xlpm.SID,
_xlfn.TEXTJOIN(CHAR(10),TRUE,
_xlfn._xlws.FILTER('DATA INDUK'!$C$28:$C$228,
'DATA INDUK'!$L$28:$L$228=_xlpm.Grp))
)
))</f>
        <v/>
      </c>
      <c r="D70" s="52" t="str">
        <f>IF($A70="","",INDEX('DATA INDUK'!$D$28:$D$151,MATCH($A70,'DATA INDUK'!$AM$28:$AM$151,0)))</f>
        <v/>
      </c>
      <c r="E70" s="52" t="str" cm="1">
        <f t="array" ref="E70">IF($A70="","",
_xlfn.LET(
_xlpm.Grp,INDEX('DATA INDUK'!$L$28:$L$228,
MATCH($A70,'DATA INDUK'!$AM$28:$AM$228,0)),
IF(
_xlpm.Grp="",
INDEX('DATA INDUK'!$I$28:$I$228,
MATCH($A70,'DATA INDUK'!$AM$28:$AM$228,0)),
_xlfn.TEXTJOIN(CHAR(10),TRUE,
_xlfn._xlws.FILTER('DATA INDUK'!$I$28:$I$228,
'DATA INDUK'!$L$28:$L$228=_xlpm.Grp))
)
))</f>
        <v/>
      </c>
      <c r="F70" s="52"/>
      <c r="G70" s="251" t="s">
        <v>252</v>
      </c>
      <c r="H70" s="251" t="s">
        <v>252</v>
      </c>
      <c r="I70" s="251" t="s">
        <v>252</v>
      </c>
      <c r="J70" s="251" t="s">
        <v>252</v>
      </c>
      <c r="K70" s="251" t="s">
        <v>252</v>
      </c>
      <c r="L70" s="251" t="s">
        <v>252</v>
      </c>
      <c r="M70" s="251" t="s">
        <v>252</v>
      </c>
      <c r="N70" s="251" t="s">
        <v>252</v>
      </c>
      <c r="O70" s="251" t="s">
        <v>252</v>
      </c>
      <c r="P70" s="251" t="s">
        <v>252</v>
      </c>
      <c r="Q70" s="251" t="s">
        <v>252</v>
      </c>
      <c r="R70" s="251" t="s">
        <v>252</v>
      </c>
      <c r="S70" s="251" t="s">
        <v>252</v>
      </c>
      <c r="T70" s="251" t="s">
        <v>252</v>
      </c>
      <c r="U70" s="251" t="s">
        <v>252</v>
      </c>
      <c r="V70" s="251" t="s">
        <v>252</v>
      </c>
      <c r="W70" s="251" t="s">
        <v>252</v>
      </c>
      <c r="X70" s="251" t="s">
        <v>252</v>
      </c>
      <c r="Y70">
        <f t="shared" si="0"/>
        <v>50</v>
      </c>
    </row>
    <row r="71" spans="1:25" ht="30" customHeight="1" x14ac:dyDescent="0.25">
      <c r="A71" s="52" t="str">
        <f>IFERROR(SMALL('DATA INDUK'!$AM$27:AM251,ROWS($A$21:A71)),"")</f>
        <v/>
      </c>
      <c r="B71" s="52" t="str">
        <f>IF($A71="","",INDEX('DATA INDUK'!$H$28:$H$151,MATCH($A71,'DATA INDUK'!$AM$28:$AM$151,0)))</f>
        <v/>
      </c>
      <c r="C71" s="219" t="str" cm="1">
        <f t="array" ref="C71">IF($A71="","",
_xlfn.LET(
_xlpm.Grp,INDEX('DATA INDUK'!$L$28:$L$228,
MATCH($A71,'DATA INDUK'!$AM$28:$AM$228,0)),
_xlpm.SID,INDEX('DATA INDUK'!$C$28:$C$228,
MATCH($A71,'DATA INDUK'!$AM$28:$AM$228,0)),
IF(
_xlpm.Grp="",
_xlpm.SID,
_xlfn.TEXTJOIN(CHAR(10),TRUE,
_xlfn._xlws.FILTER('DATA INDUK'!$C$28:$C$228,
'DATA INDUK'!$L$28:$L$228=_xlpm.Grp))
)
))</f>
        <v/>
      </c>
      <c r="D71" s="52" t="str">
        <f>IF($A71="","",INDEX('DATA INDUK'!$D$28:$D$151,MATCH($A71,'DATA INDUK'!$AM$28:$AM$151,0)))</f>
        <v/>
      </c>
      <c r="E71" s="52" t="str" cm="1">
        <f t="array" ref="E71">IF($A71="","",
_xlfn.LET(
_xlpm.Grp,INDEX('DATA INDUK'!$L$28:$L$228,
MATCH($A71,'DATA INDUK'!$AM$28:$AM$228,0)),
IF(
_xlpm.Grp="",
INDEX('DATA INDUK'!$I$28:$I$228,
MATCH($A71,'DATA INDUK'!$AM$28:$AM$228,0)),
_xlfn.TEXTJOIN(CHAR(10),TRUE,
_xlfn._xlws.FILTER('DATA INDUK'!$I$28:$I$228,
'DATA INDUK'!$L$28:$L$228=_xlpm.Grp))
)
))</f>
        <v/>
      </c>
      <c r="F71" s="52"/>
      <c r="G71" s="251" t="s">
        <v>252</v>
      </c>
      <c r="H71" s="251" t="s">
        <v>252</v>
      </c>
      <c r="I71" s="251" t="s">
        <v>252</v>
      </c>
      <c r="J71" s="251" t="s">
        <v>252</v>
      </c>
      <c r="K71" s="251" t="s">
        <v>252</v>
      </c>
      <c r="L71" s="251" t="s">
        <v>252</v>
      </c>
      <c r="M71" s="251" t="s">
        <v>252</v>
      </c>
      <c r="N71" s="251" t="s">
        <v>252</v>
      </c>
      <c r="O71" s="251" t="s">
        <v>252</v>
      </c>
      <c r="P71" s="251" t="s">
        <v>252</v>
      </c>
      <c r="Q71" s="251" t="s">
        <v>252</v>
      </c>
      <c r="R71" s="251" t="s">
        <v>252</v>
      </c>
      <c r="S71" s="251" t="s">
        <v>252</v>
      </c>
      <c r="T71" s="251" t="s">
        <v>252</v>
      </c>
      <c r="U71" s="251" t="s">
        <v>252</v>
      </c>
      <c r="V71" s="251" t="s">
        <v>252</v>
      </c>
      <c r="W71" s="251" t="s">
        <v>252</v>
      </c>
      <c r="X71" s="251" t="s">
        <v>252</v>
      </c>
      <c r="Y71">
        <f t="shared" si="0"/>
        <v>51</v>
      </c>
    </row>
    <row r="72" spans="1:25" ht="30" customHeight="1" x14ac:dyDescent="0.25">
      <c r="A72" s="52" t="str">
        <f>IFERROR(SMALL('DATA INDUK'!$AM$27:AM252,ROWS($A$21:A72)),"")</f>
        <v/>
      </c>
      <c r="B72" s="52" t="str">
        <f>IF($A72="","",INDEX('DATA INDUK'!$H$28:$H$151,MATCH($A72,'DATA INDUK'!$AM$28:$AM$151,0)))</f>
        <v/>
      </c>
      <c r="C72" s="219" t="str" cm="1">
        <f t="array" ref="C72">IF($A72="","",
_xlfn.LET(
_xlpm.Grp,INDEX('DATA INDUK'!$L$28:$L$228,
MATCH($A72,'DATA INDUK'!$AM$28:$AM$228,0)),
_xlpm.SID,INDEX('DATA INDUK'!$C$28:$C$228,
MATCH($A72,'DATA INDUK'!$AM$28:$AM$228,0)),
IF(
_xlpm.Grp="",
_xlpm.SID,
_xlfn.TEXTJOIN(CHAR(10),TRUE,
_xlfn._xlws.FILTER('DATA INDUK'!$C$28:$C$228,
'DATA INDUK'!$L$28:$L$228=_xlpm.Grp))
)
))</f>
        <v/>
      </c>
      <c r="D72" s="52" t="str">
        <f>IF($A72="","",INDEX('DATA INDUK'!$D$28:$D$151,MATCH($A72,'DATA INDUK'!$AM$28:$AM$151,0)))</f>
        <v/>
      </c>
      <c r="E72" s="52" t="str" cm="1">
        <f t="array" ref="E72">IF($A72="","",
_xlfn.LET(
_xlpm.Grp,INDEX('DATA INDUK'!$L$28:$L$228,
MATCH($A72,'DATA INDUK'!$AM$28:$AM$228,0)),
IF(
_xlpm.Grp="",
INDEX('DATA INDUK'!$I$28:$I$228,
MATCH($A72,'DATA INDUK'!$AM$28:$AM$228,0)),
_xlfn.TEXTJOIN(CHAR(10),TRUE,
_xlfn._xlws.FILTER('DATA INDUK'!$I$28:$I$228,
'DATA INDUK'!$L$28:$L$228=_xlpm.Grp))
)
))</f>
        <v/>
      </c>
      <c r="F72" s="52"/>
      <c r="G72" s="251" t="s">
        <v>252</v>
      </c>
      <c r="H72" s="251" t="s">
        <v>252</v>
      </c>
      <c r="I72" s="251" t="s">
        <v>252</v>
      </c>
      <c r="J72" s="251" t="s">
        <v>252</v>
      </c>
      <c r="K72" s="251" t="s">
        <v>252</v>
      </c>
      <c r="L72" s="251" t="s">
        <v>252</v>
      </c>
      <c r="M72" s="251" t="s">
        <v>252</v>
      </c>
      <c r="N72" s="251" t="s">
        <v>252</v>
      </c>
      <c r="O72" s="251" t="s">
        <v>252</v>
      </c>
      <c r="P72" s="251" t="s">
        <v>252</v>
      </c>
      <c r="Q72" s="251" t="s">
        <v>252</v>
      </c>
      <c r="R72" s="251" t="s">
        <v>252</v>
      </c>
      <c r="S72" s="251" t="s">
        <v>252</v>
      </c>
      <c r="T72" s="251" t="s">
        <v>252</v>
      </c>
      <c r="U72" s="251" t="s">
        <v>252</v>
      </c>
      <c r="V72" s="251" t="s">
        <v>252</v>
      </c>
      <c r="W72" s="251" t="s">
        <v>252</v>
      </c>
      <c r="X72" s="251" t="s">
        <v>252</v>
      </c>
      <c r="Y72">
        <f t="shared" si="0"/>
        <v>52</v>
      </c>
    </row>
    <row r="73" spans="1:25" ht="30" customHeight="1" x14ac:dyDescent="0.25">
      <c r="A73" s="52" t="str">
        <f>IFERROR(SMALL('DATA INDUK'!$AM$27:AM253,ROWS($A$21:A73)),"")</f>
        <v/>
      </c>
      <c r="B73" s="52" t="str">
        <f>IF($A73="","",INDEX('DATA INDUK'!$H$28:$H$151,MATCH($A73,'DATA INDUK'!$AM$28:$AM$151,0)))</f>
        <v/>
      </c>
      <c r="C73" s="219" t="str" cm="1">
        <f t="array" ref="C73">IF($A73="","",
_xlfn.LET(
_xlpm.Grp,INDEX('DATA INDUK'!$L$28:$L$228,
MATCH($A73,'DATA INDUK'!$AM$28:$AM$228,0)),
_xlpm.SID,INDEX('DATA INDUK'!$C$28:$C$228,
MATCH($A73,'DATA INDUK'!$AM$28:$AM$228,0)),
IF(
_xlpm.Grp="",
_xlpm.SID,
_xlfn.TEXTJOIN(CHAR(10),TRUE,
_xlfn._xlws.FILTER('DATA INDUK'!$C$28:$C$228,
'DATA INDUK'!$L$28:$L$228=_xlpm.Grp))
)
))</f>
        <v/>
      </c>
      <c r="D73" s="52" t="str">
        <f>IF($A73="","",INDEX('DATA INDUK'!$D$28:$D$151,MATCH($A73,'DATA INDUK'!$AM$28:$AM$151,0)))</f>
        <v/>
      </c>
      <c r="E73" s="52" t="str" cm="1">
        <f t="array" ref="E73">IF($A73="","",
_xlfn.LET(
_xlpm.Grp,INDEX('DATA INDUK'!$L$28:$L$228,
MATCH($A73,'DATA INDUK'!$AM$28:$AM$228,0)),
IF(
_xlpm.Grp="",
INDEX('DATA INDUK'!$I$28:$I$228,
MATCH($A73,'DATA INDUK'!$AM$28:$AM$228,0)),
_xlfn.TEXTJOIN(CHAR(10),TRUE,
_xlfn._xlws.FILTER('DATA INDUK'!$I$28:$I$228,
'DATA INDUK'!$L$28:$L$228=_xlpm.Grp))
)
))</f>
        <v/>
      </c>
      <c r="F73" s="52"/>
      <c r="G73" s="251" t="s">
        <v>252</v>
      </c>
      <c r="H73" s="251" t="s">
        <v>252</v>
      </c>
      <c r="I73" s="251" t="s">
        <v>252</v>
      </c>
      <c r="J73" s="251" t="s">
        <v>252</v>
      </c>
      <c r="K73" s="251" t="s">
        <v>252</v>
      </c>
      <c r="L73" s="251" t="s">
        <v>252</v>
      </c>
      <c r="M73" s="251" t="s">
        <v>252</v>
      </c>
      <c r="N73" s="251" t="s">
        <v>252</v>
      </c>
      <c r="O73" s="251" t="s">
        <v>252</v>
      </c>
      <c r="P73" s="251" t="s">
        <v>252</v>
      </c>
      <c r="Q73" s="251" t="s">
        <v>252</v>
      </c>
      <c r="R73" s="251" t="s">
        <v>252</v>
      </c>
      <c r="S73" s="251" t="s">
        <v>252</v>
      </c>
      <c r="T73" s="251" t="s">
        <v>252</v>
      </c>
      <c r="U73" s="251" t="s">
        <v>252</v>
      </c>
      <c r="V73" s="251" t="s">
        <v>252</v>
      </c>
      <c r="W73" s="251" t="s">
        <v>252</v>
      </c>
      <c r="X73" s="251" t="s">
        <v>252</v>
      </c>
      <c r="Y73">
        <f t="shared" si="0"/>
        <v>53</v>
      </c>
    </row>
    <row r="74" spans="1:25" ht="30" customHeight="1" x14ac:dyDescent="0.25">
      <c r="A74" s="52" t="str">
        <f>IFERROR(SMALL('DATA INDUK'!$AM$27:AM254,ROWS($A$21:A74)),"")</f>
        <v/>
      </c>
      <c r="B74" s="52" t="str">
        <f>IF($A74="","",INDEX('DATA INDUK'!$H$28:$H$151,MATCH($A74,'DATA INDUK'!$AM$28:$AM$151,0)))</f>
        <v/>
      </c>
      <c r="C74" s="219" t="str" cm="1">
        <f t="array" ref="C74">IF($A74="","",
_xlfn.LET(
_xlpm.Grp,INDEX('DATA INDUK'!$L$28:$L$228,
MATCH($A74,'DATA INDUK'!$AM$28:$AM$228,0)),
_xlpm.SID,INDEX('DATA INDUK'!$C$28:$C$228,
MATCH($A74,'DATA INDUK'!$AM$28:$AM$228,0)),
IF(
_xlpm.Grp="",
_xlpm.SID,
_xlfn.TEXTJOIN(CHAR(10),TRUE,
_xlfn._xlws.FILTER('DATA INDUK'!$C$28:$C$228,
'DATA INDUK'!$L$28:$L$228=_xlpm.Grp))
)
))</f>
        <v/>
      </c>
      <c r="D74" s="52" t="str">
        <f>IF($A74="","",INDEX('DATA INDUK'!$D$28:$D$151,MATCH($A74,'DATA INDUK'!$AM$28:$AM$151,0)))</f>
        <v/>
      </c>
      <c r="E74" s="52" t="str" cm="1">
        <f t="array" ref="E74">IF($A74="","",
_xlfn.LET(
_xlpm.Grp,INDEX('DATA INDUK'!$L$28:$L$228,
MATCH($A74,'DATA INDUK'!$AM$28:$AM$228,0)),
IF(
_xlpm.Grp="",
INDEX('DATA INDUK'!$I$28:$I$228,
MATCH($A74,'DATA INDUK'!$AM$28:$AM$228,0)),
_xlfn.TEXTJOIN(CHAR(10),TRUE,
_xlfn._xlws.FILTER('DATA INDUK'!$I$28:$I$228,
'DATA INDUK'!$L$28:$L$228=_xlpm.Grp))
)
))</f>
        <v/>
      </c>
      <c r="F74" s="52"/>
      <c r="G74" s="251" t="s">
        <v>252</v>
      </c>
      <c r="H74" s="251" t="s">
        <v>252</v>
      </c>
      <c r="I74" s="251" t="s">
        <v>252</v>
      </c>
      <c r="J74" s="251" t="s">
        <v>252</v>
      </c>
      <c r="K74" s="251" t="s">
        <v>252</v>
      </c>
      <c r="L74" s="251" t="s">
        <v>252</v>
      </c>
      <c r="M74" s="251" t="s">
        <v>252</v>
      </c>
      <c r="N74" s="251" t="s">
        <v>252</v>
      </c>
      <c r="O74" s="251" t="s">
        <v>252</v>
      </c>
      <c r="P74" s="251" t="s">
        <v>252</v>
      </c>
      <c r="Q74" s="251" t="s">
        <v>252</v>
      </c>
      <c r="R74" s="251" t="s">
        <v>252</v>
      </c>
      <c r="S74" s="251" t="s">
        <v>252</v>
      </c>
      <c r="T74" s="251" t="s">
        <v>252</v>
      </c>
      <c r="U74" s="251" t="s">
        <v>252</v>
      </c>
      <c r="V74" s="251" t="s">
        <v>252</v>
      </c>
      <c r="W74" s="251" t="s">
        <v>252</v>
      </c>
      <c r="X74" s="251" t="s">
        <v>252</v>
      </c>
      <c r="Y74">
        <f t="shared" si="0"/>
        <v>54</v>
      </c>
    </row>
    <row r="75" spans="1:25" ht="30" customHeight="1" x14ac:dyDescent="0.25">
      <c r="A75" s="52" t="str">
        <f>IFERROR(SMALL('DATA INDUK'!$AM$27:AM255,ROWS($A$21:A75)),"")</f>
        <v/>
      </c>
      <c r="B75" s="52" t="str">
        <f>IF($A75="","",INDEX('DATA INDUK'!$H$28:$H$151,MATCH($A75,'DATA INDUK'!$AM$28:$AM$151,0)))</f>
        <v/>
      </c>
      <c r="C75" s="219" t="str" cm="1">
        <f t="array" ref="C75">IF($A75="","",
_xlfn.LET(
_xlpm.Grp,INDEX('DATA INDUK'!$L$28:$L$228,
MATCH($A75,'DATA INDUK'!$AM$28:$AM$228,0)),
_xlpm.SID,INDEX('DATA INDUK'!$C$28:$C$228,
MATCH($A75,'DATA INDUK'!$AM$28:$AM$228,0)),
IF(
_xlpm.Grp="",
_xlpm.SID,
_xlfn.TEXTJOIN(CHAR(10),TRUE,
_xlfn._xlws.FILTER('DATA INDUK'!$C$28:$C$228,
'DATA INDUK'!$L$28:$L$228=_xlpm.Grp))
)
))</f>
        <v/>
      </c>
      <c r="D75" s="52" t="str">
        <f>IF($A75="","",INDEX('DATA INDUK'!$D$28:$D$151,MATCH($A75,'DATA INDUK'!$AM$28:$AM$151,0)))</f>
        <v/>
      </c>
      <c r="E75" s="52" t="str" cm="1">
        <f t="array" ref="E75">IF($A75="","",
_xlfn.LET(
_xlpm.Grp,INDEX('DATA INDUK'!$L$28:$L$228,
MATCH($A75,'DATA INDUK'!$AM$28:$AM$228,0)),
IF(
_xlpm.Grp="",
INDEX('DATA INDUK'!$I$28:$I$228,
MATCH($A75,'DATA INDUK'!$AM$28:$AM$228,0)),
_xlfn.TEXTJOIN(CHAR(10),TRUE,
_xlfn._xlws.FILTER('DATA INDUK'!$I$28:$I$228,
'DATA INDUK'!$L$28:$L$228=_xlpm.Grp))
)
))</f>
        <v/>
      </c>
      <c r="F75" s="52"/>
      <c r="G75" s="251" t="s">
        <v>252</v>
      </c>
      <c r="H75" s="251" t="s">
        <v>252</v>
      </c>
      <c r="I75" s="251" t="s">
        <v>252</v>
      </c>
      <c r="J75" s="251" t="s">
        <v>252</v>
      </c>
      <c r="K75" s="251" t="s">
        <v>252</v>
      </c>
      <c r="L75" s="251" t="s">
        <v>252</v>
      </c>
      <c r="M75" s="251" t="s">
        <v>252</v>
      </c>
      <c r="N75" s="251" t="s">
        <v>252</v>
      </c>
      <c r="O75" s="251" t="s">
        <v>252</v>
      </c>
      <c r="P75" s="251" t="s">
        <v>252</v>
      </c>
      <c r="Q75" s="251" t="s">
        <v>252</v>
      </c>
      <c r="R75" s="251" t="s">
        <v>252</v>
      </c>
      <c r="S75" s="251" t="s">
        <v>252</v>
      </c>
      <c r="T75" s="251" t="s">
        <v>252</v>
      </c>
      <c r="U75" s="251" t="s">
        <v>252</v>
      </c>
      <c r="V75" s="251" t="s">
        <v>252</v>
      </c>
      <c r="W75" s="251" t="s">
        <v>252</v>
      </c>
      <c r="X75" s="251" t="s">
        <v>252</v>
      </c>
      <c r="Y75">
        <f t="shared" si="0"/>
        <v>55</v>
      </c>
    </row>
    <row r="76" spans="1:25" ht="30" customHeight="1" x14ac:dyDescent="0.25">
      <c r="A76" s="52" t="str">
        <f>IFERROR(SMALL('DATA INDUK'!$AM$27:AM256,ROWS($A$21:A76)),"")</f>
        <v/>
      </c>
      <c r="B76" s="52" t="str">
        <f>IF($A76="","",INDEX('DATA INDUK'!$H$28:$H$151,MATCH($A76,'DATA INDUK'!$AM$28:$AM$151,0)))</f>
        <v/>
      </c>
      <c r="C76" s="219" t="str" cm="1">
        <f t="array" ref="C76">IF($A76="","",
_xlfn.LET(
_xlpm.Grp,INDEX('DATA INDUK'!$L$28:$L$228,
MATCH($A76,'DATA INDUK'!$AM$28:$AM$228,0)),
_xlpm.SID,INDEX('DATA INDUK'!$C$28:$C$228,
MATCH($A76,'DATA INDUK'!$AM$28:$AM$228,0)),
IF(
_xlpm.Grp="",
_xlpm.SID,
_xlfn.TEXTJOIN(CHAR(10),TRUE,
_xlfn._xlws.FILTER('DATA INDUK'!$C$28:$C$228,
'DATA INDUK'!$L$28:$L$228=_xlpm.Grp))
)
))</f>
        <v/>
      </c>
      <c r="D76" s="52" t="str">
        <f>IF($A76="","",INDEX('DATA INDUK'!$D$28:$D$151,MATCH($A76,'DATA INDUK'!$AM$28:$AM$151,0)))</f>
        <v/>
      </c>
      <c r="E76" s="52" t="str" cm="1">
        <f t="array" ref="E76">IF($A76="","",
_xlfn.LET(
_xlpm.Grp,INDEX('DATA INDUK'!$L$28:$L$228,
MATCH($A76,'DATA INDUK'!$AM$28:$AM$228,0)),
IF(
_xlpm.Grp="",
INDEX('DATA INDUK'!$I$28:$I$228,
MATCH($A76,'DATA INDUK'!$AM$28:$AM$228,0)),
_xlfn.TEXTJOIN(CHAR(10),TRUE,
_xlfn._xlws.FILTER('DATA INDUK'!$I$28:$I$228,
'DATA INDUK'!$L$28:$L$228=_xlpm.Grp))
)
))</f>
        <v/>
      </c>
      <c r="F76" s="52"/>
      <c r="G76" s="251" t="s">
        <v>252</v>
      </c>
      <c r="H76" s="251" t="s">
        <v>252</v>
      </c>
      <c r="I76" s="251" t="s">
        <v>252</v>
      </c>
      <c r="J76" s="251" t="s">
        <v>252</v>
      </c>
      <c r="K76" s="251" t="s">
        <v>252</v>
      </c>
      <c r="L76" s="251" t="s">
        <v>252</v>
      </c>
      <c r="M76" s="251" t="s">
        <v>252</v>
      </c>
      <c r="N76" s="251" t="s">
        <v>252</v>
      </c>
      <c r="O76" s="251" t="s">
        <v>252</v>
      </c>
      <c r="P76" s="251" t="s">
        <v>252</v>
      </c>
      <c r="Q76" s="251" t="s">
        <v>252</v>
      </c>
      <c r="R76" s="251" t="s">
        <v>252</v>
      </c>
      <c r="S76" s="251" t="s">
        <v>252</v>
      </c>
      <c r="T76" s="251" t="s">
        <v>252</v>
      </c>
      <c r="U76" s="251" t="s">
        <v>252</v>
      </c>
      <c r="V76" s="251" t="s">
        <v>252</v>
      </c>
      <c r="W76" s="251" t="s">
        <v>252</v>
      </c>
      <c r="X76" s="251" t="s">
        <v>252</v>
      </c>
      <c r="Y76">
        <f t="shared" si="0"/>
        <v>56</v>
      </c>
    </row>
    <row r="77" spans="1:25" ht="30" customHeight="1" x14ac:dyDescent="0.25">
      <c r="A77" s="52" t="str">
        <f>IFERROR(SMALL('DATA INDUK'!$AM$27:AM257,ROWS($A$21:A77)),"")</f>
        <v/>
      </c>
      <c r="B77" s="52" t="str">
        <f>IF($A77="","",INDEX('DATA INDUK'!$H$28:$H$151,MATCH($A77,'DATA INDUK'!$AM$28:$AM$151,0)))</f>
        <v/>
      </c>
      <c r="C77" s="219" t="str" cm="1">
        <f t="array" ref="C77">IF($A77="","",
_xlfn.LET(
_xlpm.Grp,INDEX('DATA INDUK'!$L$28:$L$228,
MATCH($A77,'DATA INDUK'!$AM$28:$AM$228,0)),
_xlpm.SID,INDEX('DATA INDUK'!$C$28:$C$228,
MATCH($A77,'DATA INDUK'!$AM$28:$AM$228,0)),
IF(
_xlpm.Grp="",
_xlpm.SID,
_xlfn.TEXTJOIN(CHAR(10),TRUE,
_xlfn._xlws.FILTER('DATA INDUK'!$C$28:$C$228,
'DATA INDUK'!$L$28:$L$228=_xlpm.Grp))
)
))</f>
        <v/>
      </c>
      <c r="D77" s="52" t="str">
        <f>IF($A77="","",INDEX('DATA INDUK'!$D$28:$D$151,MATCH($A77,'DATA INDUK'!$AM$28:$AM$151,0)))</f>
        <v/>
      </c>
      <c r="E77" s="52" t="str" cm="1">
        <f t="array" ref="E77">IF($A77="","",
_xlfn.LET(
_xlpm.Grp,INDEX('DATA INDUK'!$L$28:$L$228,
MATCH($A77,'DATA INDUK'!$AM$28:$AM$228,0)),
IF(
_xlpm.Grp="",
INDEX('DATA INDUK'!$I$28:$I$228,
MATCH($A77,'DATA INDUK'!$AM$28:$AM$228,0)),
_xlfn.TEXTJOIN(CHAR(10),TRUE,
_xlfn._xlws.FILTER('DATA INDUK'!$I$28:$I$228,
'DATA INDUK'!$L$28:$L$228=_xlpm.Grp))
)
))</f>
        <v/>
      </c>
      <c r="F77" s="52"/>
      <c r="G77" s="251" t="s">
        <v>252</v>
      </c>
      <c r="H77" s="251" t="s">
        <v>252</v>
      </c>
      <c r="I77" s="251" t="s">
        <v>252</v>
      </c>
      <c r="J77" s="251" t="s">
        <v>252</v>
      </c>
      <c r="K77" s="251" t="s">
        <v>252</v>
      </c>
      <c r="L77" s="251" t="s">
        <v>252</v>
      </c>
      <c r="M77" s="251" t="s">
        <v>252</v>
      </c>
      <c r="N77" s="251" t="s">
        <v>252</v>
      </c>
      <c r="O77" s="251" t="s">
        <v>252</v>
      </c>
      <c r="P77" s="251" t="s">
        <v>252</v>
      </c>
      <c r="Q77" s="251" t="s">
        <v>252</v>
      </c>
      <c r="R77" s="251" t="s">
        <v>252</v>
      </c>
      <c r="S77" s="251" t="s">
        <v>252</v>
      </c>
      <c r="T77" s="251" t="s">
        <v>252</v>
      </c>
      <c r="U77" s="251" t="s">
        <v>252</v>
      </c>
      <c r="V77" s="251" t="s">
        <v>252</v>
      </c>
      <c r="W77" s="251" t="s">
        <v>252</v>
      </c>
      <c r="X77" s="251" t="s">
        <v>252</v>
      </c>
      <c r="Y77">
        <f t="shared" si="0"/>
        <v>57</v>
      </c>
    </row>
    <row r="78" spans="1:25" ht="30" customHeight="1" x14ac:dyDescent="0.25">
      <c r="A78" s="52" t="str">
        <f>IFERROR(SMALL('DATA INDUK'!$AM$27:AM258,ROWS($A$21:A78)),"")</f>
        <v/>
      </c>
      <c r="B78" s="52" t="str">
        <f>IF($A78="","",INDEX('DATA INDUK'!$H$28:$H$151,MATCH($A78,'DATA INDUK'!$AM$28:$AM$151,0)))</f>
        <v/>
      </c>
      <c r="C78" s="219" t="str" cm="1">
        <f t="array" ref="C78">IF($A78="","",
_xlfn.LET(
_xlpm.Grp,INDEX('DATA INDUK'!$L$28:$L$228,
MATCH($A78,'DATA INDUK'!$AM$28:$AM$228,0)),
_xlpm.SID,INDEX('DATA INDUK'!$C$28:$C$228,
MATCH($A78,'DATA INDUK'!$AM$28:$AM$228,0)),
IF(
_xlpm.Grp="",
_xlpm.SID,
_xlfn.TEXTJOIN(CHAR(10),TRUE,
_xlfn._xlws.FILTER('DATA INDUK'!$C$28:$C$228,
'DATA INDUK'!$L$28:$L$228=_xlpm.Grp))
)
))</f>
        <v/>
      </c>
      <c r="D78" s="52" t="str">
        <f>IF($A78="","",INDEX('DATA INDUK'!$D$28:$D$151,MATCH($A78,'DATA INDUK'!$AM$28:$AM$151,0)))</f>
        <v/>
      </c>
      <c r="E78" s="52" t="str" cm="1">
        <f t="array" ref="E78">IF($A78="","",
_xlfn.LET(
_xlpm.Grp,INDEX('DATA INDUK'!$L$28:$L$228,
MATCH($A78,'DATA INDUK'!$AM$28:$AM$228,0)),
IF(
_xlpm.Grp="",
INDEX('DATA INDUK'!$I$28:$I$228,
MATCH($A78,'DATA INDUK'!$AM$28:$AM$228,0)),
_xlfn.TEXTJOIN(CHAR(10),TRUE,
_xlfn._xlws.FILTER('DATA INDUK'!$I$28:$I$228,
'DATA INDUK'!$L$28:$L$228=_xlpm.Grp))
)
))</f>
        <v/>
      </c>
      <c r="F78" s="52"/>
      <c r="G78" s="251" t="s">
        <v>252</v>
      </c>
      <c r="H78" s="251" t="s">
        <v>252</v>
      </c>
      <c r="I78" s="251" t="s">
        <v>252</v>
      </c>
      <c r="J78" s="251" t="s">
        <v>252</v>
      </c>
      <c r="K78" s="251" t="s">
        <v>252</v>
      </c>
      <c r="L78" s="251" t="s">
        <v>252</v>
      </c>
      <c r="M78" s="251" t="s">
        <v>252</v>
      </c>
      <c r="N78" s="251" t="s">
        <v>252</v>
      </c>
      <c r="O78" s="251" t="s">
        <v>252</v>
      </c>
      <c r="P78" s="251" t="s">
        <v>252</v>
      </c>
      <c r="Q78" s="251" t="s">
        <v>252</v>
      </c>
      <c r="R78" s="251" t="s">
        <v>252</v>
      </c>
      <c r="S78" s="251" t="s">
        <v>252</v>
      </c>
      <c r="T78" s="251" t="s">
        <v>252</v>
      </c>
      <c r="U78" s="251" t="s">
        <v>252</v>
      </c>
      <c r="V78" s="251" t="s">
        <v>252</v>
      </c>
      <c r="W78" s="251" t="s">
        <v>252</v>
      </c>
      <c r="X78" s="251" t="s">
        <v>252</v>
      </c>
      <c r="Y78">
        <f t="shared" si="0"/>
        <v>58</v>
      </c>
    </row>
    <row r="79" spans="1:25" ht="30" customHeight="1" x14ac:dyDescent="0.25">
      <c r="A79" s="52" t="str">
        <f>IFERROR(SMALL('DATA INDUK'!$AM$27:AM259,ROWS($A$21:A79)),"")</f>
        <v/>
      </c>
      <c r="B79" s="52" t="str">
        <f>IF($A79="","",INDEX('DATA INDUK'!$H$28:$H$151,MATCH($A79,'DATA INDUK'!$AM$28:$AM$151,0)))</f>
        <v/>
      </c>
      <c r="C79" s="219" t="str" cm="1">
        <f t="array" ref="C79">IF($A79="","",
_xlfn.LET(
_xlpm.Grp,INDEX('DATA INDUK'!$L$28:$L$228,
MATCH($A79,'DATA INDUK'!$AM$28:$AM$228,0)),
_xlpm.SID,INDEX('DATA INDUK'!$C$28:$C$228,
MATCH($A79,'DATA INDUK'!$AM$28:$AM$228,0)),
IF(
_xlpm.Grp="",
_xlpm.SID,
_xlfn.TEXTJOIN(CHAR(10),TRUE,
_xlfn._xlws.FILTER('DATA INDUK'!$C$28:$C$228,
'DATA INDUK'!$L$28:$L$228=_xlpm.Grp))
)
))</f>
        <v/>
      </c>
      <c r="D79" s="52" t="str">
        <f>IF($A79="","",INDEX('DATA INDUK'!$D$28:$D$151,MATCH($A79,'DATA INDUK'!$AM$28:$AM$151,0)))</f>
        <v/>
      </c>
      <c r="E79" s="52" t="str" cm="1">
        <f t="array" ref="E79">IF($A79="","",
_xlfn.LET(
_xlpm.Grp,INDEX('DATA INDUK'!$L$28:$L$228,
MATCH($A79,'DATA INDUK'!$AM$28:$AM$228,0)),
IF(
_xlpm.Grp="",
INDEX('DATA INDUK'!$I$28:$I$228,
MATCH($A79,'DATA INDUK'!$AM$28:$AM$228,0)),
_xlfn.TEXTJOIN(CHAR(10),TRUE,
_xlfn._xlws.FILTER('DATA INDUK'!$I$28:$I$228,
'DATA INDUK'!$L$28:$L$228=_xlpm.Grp))
)
))</f>
        <v/>
      </c>
      <c r="F79" s="52"/>
      <c r="G79" s="251" t="s">
        <v>252</v>
      </c>
      <c r="H79" s="251" t="s">
        <v>252</v>
      </c>
      <c r="I79" s="251" t="s">
        <v>252</v>
      </c>
      <c r="J79" s="251" t="s">
        <v>252</v>
      </c>
      <c r="K79" s="251" t="s">
        <v>252</v>
      </c>
      <c r="L79" s="251" t="s">
        <v>252</v>
      </c>
      <c r="M79" s="251" t="s">
        <v>252</v>
      </c>
      <c r="N79" s="251" t="s">
        <v>252</v>
      </c>
      <c r="O79" s="251" t="s">
        <v>252</v>
      </c>
      <c r="P79" s="251" t="s">
        <v>252</v>
      </c>
      <c r="Q79" s="251" t="s">
        <v>252</v>
      </c>
      <c r="R79" s="251" t="s">
        <v>252</v>
      </c>
      <c r="S79" s="251" t="s">
        <v>252</v>
      </c>
      <c r="T79" s="251" t="s">
        <v>252</v>
      </c>
      <c r="U79" s="251" t="s">
        <v>252</v>
      </c>
      <c r="V79" s="251" t="s">
        <v>252</v>
      </c>
      <c r="W79" s="251" t="s">
        <v>252</v>
      </c>
      <c r="X79" s="251" t="s">
        <v>252</v>
      </c>
      <c r="Y79">
        <f t="shared" si="0"/>
        <v>59</v>
      </c>
    </row>
    <row r="80" spans="1:25" ht="30" customHeight="1" x14ac:dyDescent="0.25">
      <c r="A80" s="52" t="str">
        <f>IFERROR(SMALL('DATA INDUK'!$AM$27:AM260,ROWS($A$21:A80)),"")</f>
        <v/>
      </c>
      <c r="B80" s="52" t="str">
        <f>IF($A80="","",INDEX('DATA INDUK'!$H$28:$H$151,MATCH($A80,'DATA INDUK'!$AM$28:$AM$151,0)))</f>
        <v/>
      </c>
      <c r="C80" s="219" t="str" cm="1">
        <f t="array" ref="C80">IF($A80="","",
_xlfn.LET(
_xlpm.Grp,INDEX('DATA INDUK'!$L$28:$L$228,
MATCH($A80,'DATA INDUK'!$AM$28:$AM$228,0)),
_xlpm.SID,INDEX('DATA INDUK'!$C$28:$C$228,
MATCH($A80,'DATA INDUK'!$AM$28:$AM$228,0)),
IF(
_xlpm.Grp="",
_xlpm.SID,
_xlfn.TEXTJOIN(CHAR(10),TRUE,
_xlfn._xlws.FILTER('DATA INDUK'!$C$28:$C$228,
'DATA INDUK'!$L$28:$L$228=_xlpm.Grp))
)
))</f>
        <v/>
      </c>
      <c r="D80" s="52" t="str">
        <f>IF($A80="","",INDEX('DATA INDUK'!$D$28:$D$151,MATCH($A80,'DATA INDUK'!$AM$28:$AM$151,0)))</f>
        <v/>
      </c>
      <c r="E80" s="52" t="str" cm="1">
        <f t="array" ref="E80">IF($A80="","",
_xlfn.LET(
_xlpm.Grp,INDEX('DATA INDUK'!$L$28:$L$228,
MATCH($A80,'DATA INDUK'!$AM$28:$AM$228,0)),
IF(
_xlpm.Grp="",
INDEX('DATA INDUK'!$I$28:$I$228,
MATCH($A80,'DATA INDUK'!$AM$28:$AM$228,0)),
_xlfn.TEXTJOIN(CHAR(10),TRUE,
_xlfn._xlws.FILTER('DATA INDUK'!$I$28:$I$228,
'DATA INDUK'!$L$28:$L$228=_xlpm.Grp))
)
))</f>
        <v/>
      </c>
      <c r="F80" s="52"/>
      <c r="G80" s="251" t="s">
        <v>252</v>
      </c>
      <c r="H80" s="251" t="s">
        <v>252</v>
      </c>
      <c r="I80" s="251" t="s">
        <v>252</v>
      </c>
      <c r="J80" s="251" t="s">
        <v>252</v>
      </c>
      <c r="K80" s="251" t="s">
        <v>252</v>
      </c>
      <c r="L80" s="251" t="s">
        <v>252</v>
      </c>
      <c r="M80" s="251" t="s">
        <v>252</v>
      </c>
      <c r="N80" s="251" t="s">
        <v>252</v>
      </c>
      <c r="O80" s="251" t="s">
        <v>252</v>
      </c>
      <c r="P80" s="251" t="s">
        <v>252</v>
      </c>
      <c r="Q80" s="251" t="s">
        <v>252</v>
      </c>
      <c r="R80" s="251" t="s">
        <v>252</v>
      </c>
      <c r="S80" s="251" t="s">
        <v>252</v>
      </c>
      <c r="T80" s="251" t="s">
        <v>252</v>
      </c>
      <c r="U80" s="251" t="s">
        <v>252</v>
      </c>
      <c r="V80" s="251" t="s">
        <v>252</v>
      </c>
      <c r="W80" s="251" t="s">
        <v>252</v>
      </c>
      <c r="X80" s="251" t="s">
        <v>252</v>
      </c>
      <c r="Y80">
        <f t="shared" si="0"/>
        <v>60</v>
      </c>
    </row>
    <row r="81" spans="1:25" ht="30" customHeight="1" x14ac:dyDescent="0.25">
      <c r="A81" s="52" t="str">
        <f>IFERROR(SMALL('DATA INDUK'!$AM$27:AM261,ROWS($A$21:A81)),"")</f>
        <v/>
      </c>
      <c r="B81" s="52" t="str">
        <f>IF($A81="","",INDEX('DATA INDUK'!$H$28:$H$151,MATCH($A81,'DATA INDUK'!$AM$28:$AM$151,0)))</f>
        <v/>
      </c>
      <c r="C81" s="219" t="str" cm="1">
        <f t="array" ref="C81">IF($A81="","",
_xlfn.LET(
_xlpm.Grp,INDEX('DATA INDUK'!$L$28:$L$228,
MATCH($A81,'DATA INDUK'!$AM$28:$AM$228,0)),
_xlpm.SID,INDEX('DATA INDUK'!$C$28:$C$228,
MATCH($A81,'DATA INDUK'!$AM$28:$AM$228,0)),
IF(
_xlpm.Grp="",
_xlpm.SID,
_xlfn.TEXTJOIN(CHAR(10),TRUE,
_xlfn._xlws.FILTER('DATA INDUK'!$C$28:$C$228,
'DATA INDUK'!$L$28:$L$228=_xlpm.Grp))
)
))</f>
        <v/>
      </c>
      <c r="D81" s="52" t="str">
        <f>IF($A81="","",INDEX('DATA INDUK'!$D$28:$D$151,MATCH($A81,'DATA INDUK'!$AM$28:$AM$151,0)))</f>
        <v/>
      </c>
      <c r="E81" s="52" t="str" cm="1">
        <f t="array" ref="E81">IF($A81="","",
_xlfn.LET(
_xlpm.Grp,INDEX('DATA INDUK'!$L$28:$L$228,
MATCH($A81,'DATA INDUK'!$AM$28:$AM$228,0)),
IF(
_xlpm.Grp="",
INDEX('DATA INDUK'!$I$28:$I$228,
MATCH($A81,'DATA INDUK'!$AM$28:$AM$228,0)),
_xlfn.TEXTJOIN(CHAR(10),TRUE,
_xlfn._xlws.FILTER('DATA INDUK'!$I$28:$I$228,
'DATA INDUK'!$L$28:$L$228=_xlpm.Grp))
)
))</f>
        <v/>
      </c>
      <c r="F81" s="52"/>
      <c r="G81" s="251" t="s">
        <v>252</v>
      </c>
      <c r="H81" s="251" t="s">
        <v>252</v>
      </c>
      <c r="I81" s="251" t="s">
        <v>252</v>
      </c>
      <c r="J81" s="251" t="s">
        <v>252</v>
      </c>
      <c r="K81" s="251" t="s">
        <v>252</v>
      </c>
      <c r="L81" s="251" t="s">
        <v>252</v>
      </c>
      <c r="M81" s="251" t="s">
        <v>252</v>
      </c>
      <c r="N81" s="251" t="s">
        <v>252</v>
      </c>
      <c r="O81" s="251" t="s">
        <v>252</v>
      </c>
      <c r="P81" s="251" t="s">
        <v>252</v>
      </c>
      <c r="Q81" s="251" t="s">
        <v>252</v>
      </c>
      <c r="R81" s="251" t="s">
        <v>252</v>
      </c>
      <c r="S81" s="251" t="s">
        <v>252</v>
      </c>
      <c r="T81" s="251" t="s">
        <v>252</v>
      </c>
      <c r="U81" s="251" t="s">
        <v>252</v>
      </c>
      <c r="V81" s="251" t="s">
        <v>252</v>
      </c>
      <c r="W81" s="251" t="s">
        <v>252</v>
      </c>
      <c r="X81" s="251" t="s">
        <v>252</v>
      </c>
      <c r="Y81">
        <f t="shared" si="0"/>
        <v>61</v>
      </c>
    </row>
    <row r="82" spans="1:25" ht="30" customHeight="1" x14ac:dyDescent="0.25">
      <c r="A82" s="52" t="str">
        <f>IFERROR(SMALL('DATA INDUK'!$AM$27:AM262,ROWS($A$21:A82)),"")</f>
        <v/>
      </c>
      <c r="B82" s="52" t="str">
        <f>IF($A82="","",INDEX('DATA INDUK'!$H$28:$H$151,MATCH($A82,'DATA INDUK'!$AM$28:$AM$151,0)))</f>
        <v/>
      </c>
      <c r="C82" s="219" t="str" cm="1">
        <f t="array" ref="C82">IF($A82="","",
_xlfn.LET(
_xlpm.Grp,INDEX('DATA INDUK'!$L$28:$L$228,
MATCH($A82,'DATA INDUK'!$AM$28:$AM$228,0)),
_xlpm.SID,INDEX('DATA INDUK'!$C$28:$C$228,
MATCH($A82,'DATA INDUK'!$AM$28:$AM$228,0)),
IF(
_xlpm.Grp="",
_xlpm.SID,
_xlfn.TEXTJOIN(CHAR(10),TRUE,
_xlfn._xlws.FILTER('DATA INDUK'!$C$28:$C$228,
'DATA INDUK'!$L$28:$L$228=_xlpm.Grp))
)
))</f>
        <v/>
      </c>
      <c r="D82" s="52" t="str">
        <f>IF($A82="","",INDEX('DATA INDUK'!$D$28:$D$151,MATCH($A82,'DATA INDUK'!$AM$28:$AM$151,0)))</f>
        <v/>
      </c>
      <c r="E82" s="52" t="str" cm="1">
        <f t="array" ref="E82">IF($A82="","",
_xlfn.LET(
_xlpm.Grp,INDEX('DATA INDUK'!$L$28:$L$228,
MATCH($A82,'DATA INDUK'!$AM$28:$AM$228,0)),
IF(
_xlpm.Grp="",
INDEX('DATA INDUK'!$I$28:$I$228,
MATCH($A82,'DATA INDUK'!$AM$28:$AM$228,0)),
_xlfn.TEXTJOIN(CHAR(10),TRUE,
_xlfn._xlws.FILTER('DATA INDUK'!$I$28:$I$228,
'DATA INDUK'!$L$28:$L$228=_xlpm.Grp))
)
))</f>
        <v/>
      </c>
      <c r="F82" s="52"/>
      <c r="G82" s="251" t="s">
        <v>252</v>
      </c>
      <c r="H82" s="251" t="s">
        <v>252</v>
      </c>
      <c r="I82" s="251" t="s">
        <v>252</v>
      </c>
      <c r="J82" s="251" t="s">
        <v>252</v>
      </c>
      <c r="K82" s="251" t="s">
        <v>252</v>
      </c>
      <c r="L82" s="251" t="s">
        <v>252</v>
      </c>
      <c r="M82" s="251" t="s">
        <v>252</v>
      </c>
      <c r="N82" s="251" t="s">
        <v>252</v>
      </c>
      <c r="O82" s="251" t="s">
        <v>252</v>
      </c>
      <c r="P82" s="251" t="s">
        <v>252</v>
      </c>
      <c r="Q82" s="251" t="s">
        <v>252</v>
      </c>
      <c r="R82" s="251" t="s">
        <v>252</v>
      </c>
      <c r="S82" s="251" t="s">
        <v>252</v>
      </c>
      <c r="T82" s="251" t="s">
        <v>252</v>
      </c>
      <c r="U82" s="251" t="s">
        <v>252</v>
      </c>
      <c r="V82" s="251" t="s">
        <v>252</v>
      </c>
      <c r="W82" s="251" t="s">
        <v>252</v>
      </c>
      <c r="X82" s="251" t="s">
        <v>252</v>
      </c>
      <c r="Y82">
        <f t="shared" si="0"/>
        <v>62</v>
      </c>
    </row>
    <row r="83" spans="1:25" ht="30" customHeight="1" x14ac:dyDescent="0.25">
      <c r="A83" s="52" t="str">
        <f>IFERROR(SMALL('DATA INDUK'!$AM$27:AM263,ROWS($A$21:A83)),"")</f>
        <v/>
      </c>
      <c r="B83" s="52" t="str">
        <f>IF($A83="","",INDEX('DATA INDUK'!$H$28:$H$151,MATCH($A83,'DATA INDUK'!$AM$28:$AM$151,0)))</f>
        <v/>
      </c>
      <c r="C83" s="219" t="str" cm="1">
        <f t="array" ref="C83">IF($A83="","",
_xlfn.LET(
_xlpm.Grp,INDEX('DATA INDUK'!$L$28:$L$228,
MATCH($A83,'DATA INDUK'!$AM$28:$AM$228,0)),
_xlpm.SID,INDEX('DATA INDUK'!$C$28:$C$228,
MATCH($A83,'DATA INDUK'!$AM$28:$AM$228,0)),
IF(
_xlpm.Grp="",
_xlpm.SID,
_xlfn.TEXTJOIN(CHAR(10),TRUE,
_xlfn._xlws.FILTER('DATA INDUK'!$C$28:$C$228,
'DATA INDUK'!$L$28:$L$228=_xlpm.Grp))
)
))</f>
        <v/>
      </c>
      <c r="D83" s="52" t="str">
        <f>IF($A83="","",INDEX('DATA INDUK'!$D$28:$D$151,MATCH($A83,'DATA INDUK'!$AM$28:$AM$151,0)))</f>
        <v/>
      </c>
      <c r="E83" s="52" t="str" cm="1">
        <f t="array" ref="E83">IF($A83="","",
_xlfn.LET(
_xlpm.Grp,INDEX('DATA INDUK'!$L$28:$L$228,
MATCH($A83,'DATA INDUK'!$AM$28:$AM$228,0)),
IF(
_xlpm.Grp="",
INDEX('DATA INDUK'!$I$28:$I$228,
MATCH($A83,'DATA INDUK'!$AM$28:$AM$228,0)),
_xlfn.TEXTJOIN(CHAR(10),TRUE,
_xlfn._xlws.FILTER('DATA INDUK'!$I$28:$I$228,
'DATA INDUK'!$L$28:$L$228=_xlpm.Grp))
)
))</f>
        <v/>
      </c>
      <c r="F83" s="52"/>
      <c r="G83" s="251" t="s">
        <v>252</v>
      </c>
      <c r="H83" s="251" t="s">
        <v>252</v>
      </c>
      <c r="I83" s="251" t="s">
        <v>252</v>
      </c>
      <c r="J83" s="251" t="s">
        <v>252</v>
      </c>
      <c r="K83" s="251" t="s">
        <v>252</v>
      </c>
      <c r="L83" s="251" t="s">
        <v>252</v>
      </c>
      <c r="M83" s="251" t="s">
        <v>252</v>
      </c>
      <c r="N83" s="251" t="s">
        <v>252</v>
      </c>
      <c r="O83" s="251" t="s">
        <v>252</v>
      </c>
      <c r="P83" s="251" t="s">
        <v>252</v>
      </c>
      <c r="Q83" s="251" t="s">
        <v>252</v>
      </c>
      <c r="R83" s="251" t="s">
        <v>252</v>
      </c>
      <c r="S83" s="251" t="s">
        <v>252</v>
      </c>
      <c r="T83" s="251" t="s">
        <v>252</v>
      </c>
      <c r="U83" s="251" t="s">
        <v>252</v>
      </c>
      <c r="V83" s="251" t="s">
        <v>252</v>
      </c>
      <c r="W83" s="251" t="s">
        <v>252</v>
      </c>
      <c r="X83" s="251" t="s">
        <v>252</v>
      </c>
      <c r="Y83">
        <f t="shared" si="0"/>
        <v>63</v>
      </c>
    </row>
    <row r="84" spans="1:25" ht="30" customHeight="1" x14ac:dyDescent="0.25">
      <c r="A84" s="52" t="str">
        <f>IFERROR(SMALL('DATA INDUK'!$AM$27:AM264,ROWS($A$21:A84)),"")</f>
        <v/>
      </c>
      <c r="B84" s="52" t="str">
        <f>IF($A84="","",INDEX('DATA INDUK'!$H$28:$H$151,MATCH($A84,'DATA INDUK'!$AM$28:$AM$151,0)))</f>
        <v/>
      </c>
      <c r="C84" s="219" t="str" cm="1">
        <f t="array" ref="C84">IF($A84="","",
_xlfn.LET(
_xlpm.Grp,INDEX('DATA INDUK'!$L$28:$L$228,
MATCH($A84,'DATA INDUK'!$AM$28:$AM$228,0)),
_xlpm.SID,INDEX('DATA INDUK'!$C$28:$C$228,
MATCH($A84,'DATA INDUK'!$AM$28:$AM$228,0)),
IF(
_xlpm.Grp="",
_xlpm.SID,
_xlfn.TEXTJOIN(CHAR(10),TRUE,
_xlfn._xlws.FILTER('DATA INDUK'!$C$28:$C$228,
'DATA INDUK'!$L$28:$L$228=_xlpm.Grp))
)
))</f>
        <v/>
      </c>
      <c r="D84" s="52" t="str">
        <f>IF($A84="","",INDEX('DATA INDUK'!$D$28:$D$151,MATCH($A84,'DATA INDUK'!$AM$28:$AM$151,0)))</f>
        <v/>
      </c>
      <c r="E84" s="52" t="str" cm="1">
        <f t="array" ref="E84">IF($A84="","",
_xlfn.LET(
_xlpm.Grp,INDEX('DATA INDUK'!$L$28:$L$228,
MATCH($A84,'DATA INDUK'!$AM$28:$AM$228,0)),
IF(
_xlpm.Grp="",
INDEX('DATA INDUK'!$I$28:$I$228,
MATCH($A84,'DATA INDUK'!$AM$28:$AM$228,0)),
_xlfn.TEXTJOIN(CHAR(10),TRUE,
_xlfn._xlws.FILTER('DATA INDUK'!$I$28:$I$228,
'DATA INDUK'!$L$28:$L$228=_xlpm.Grp))
)
))</f>
        <v/>
      </c>
      <c r="F84" s="52"/>
      <c r="G84" s="251" t="s">
        <v>252</v>
      </c>
      <c r="H84" s="251" t="s">
        <v>252</v>
      </c>
      <c r="I84" s="251" t="s">
        <v>252</v>
      </c>
      <c r="J84" s="251" t="s">
        <v>252</v>
      </c>
      <c r="K84" s="251" t="s">
        <v>252</v>
      </c>
      <c r="L84" s="251" t="s">
        <v>252</v>
      </c>
      <c r="M84" s="251" t="s">
        <v>252</v>
      </c>
      <c r="N84" s="251" t="s">
        <v>252</v>
      </c>
      <c r="O84" s="251" t="s">
        <v>252</v>
      </c>
      <c r="P84" s="251" t="s">
        <v>252</v>
      </c>
      <c r="Q84" s="251" t="s">
        <v>252</v>
      </c>
      <c r="R84" s="251" t="s">
        <v>252</v>
      </c>
      <c r="S84" s="251" t="s">
        <v>252</v>
      </c>
      <c r="T84" s="251" t="s">
        <v>252</v>
      </c>
      <c r="U84" s="251" t="s">
        <v>252</v>
      </c>
      <c r="V84" s="251" t="s">
        <v>252</v>
      </c>
      <c r="W84" s="251" t="s">
        <v>252</v>
      </c>
      <c r="X84" s="251" t="s">
        <v>252</v>
      </c>
      <c r="Y84">
        <f t="shared" si="0"/>
        <v>64</v>
      </c>
    </row>
    <row r="85" spans="1:25" ht="30" customHeight="1" x14ac:dyDescent="0.25">
      <c r="A85" s="52" t="str">
        <f>IFERROR(SMALL('DATA INDUK'!$AM$27:AM265,ROWS($A$21:A85)),"")</f>
        <v/>
      </c>
      <c r="B85" s="52" t="str">
        <f>IF($A85="","",INDEX('DATA INDUK'!$H$28:$H$151,MATCH($A85,'DATA INDUK'!$AM$28:$AM$151,0)))</f>
        <v/>
      </c>
      <c r="C85" s="219" t="str" cm="1">
        <f t="array" ref="C85">IF($A85="","",
_xlfn.LET(
_xlpm.Grp,INDEX('DATA INDUK'!$L$28:$L$228,
MATCH($A85,'DATA INDUK'!$AM$28:$AM$228,0)),
_xlpm.SID,INDEX('DATA INDUK'!$C$28:$C$228,
MATCH($A85,'DATA INDUK'!$AM$28:$AM$228,0)),
IF(
_xlpm.Grp="",
_xlpm.SID,
_xlfn.TEXTJOIN(CHAR(10),TRUE,
_xlfn._xlws.FILTER('DATA INDUK'!$C$28:$C$228,
'DATA INDUK'!$L$28:$L$228=_xlpm.Grp))
)
))</f>
        <v/>
      </c>
      <c r="D85" s="52" t="str">
        <f>IF($A85="","",INDEX('DATA INDUK'!$D$28:$D$151,MATCH($A85,'DATA INDUK'!$AM$28:$AM$151,0)))</f>
        <v/>
      </c>
      <c r="E85" s="52" t="str" cm="1">
        <f t="array" ref="E85">IF($A85="","",
_xlfn.LET(
_xlpm.Grp,INDEX('DATA INDUK'!$L$28:$L$228,
MATCH($A85,'DATA INDUK'!$AM$28:$AM$228,0)),
IF(
_xlpm.Grp="",
INDEX('DATA INDUK'!$I$28:$I$228,
MATCH($A85,'DATA INDUK'!$AM$28:$AM$228,0)),
_xlfn.TEXTJOIN(CHAR(10),TRUE,
_xlfn._xlws.FILTER('DATA INDUK'!$I$28:$I$228,
'DATA INDUK'!$L$28:$L$228=_xlpm.Grp))
)
))</f>
        <v/>
      </c>
      <c r="F85" s="52"/>
      <c r="G85" s="251" t="s">
        <v>252</v>
      </c>
      <c r="H85" s="251" t="s">
        <v>252</v>
      </c>
      <c r="I85" s="251" t="s">
        <v>252</v>
      </c>
      <c r="J85" s="251" t="s">
        <v>252</v>
      </c>
      <c r="K85" s="251" t="s">
        <v>252</v>
      </c>
      <c r="L85" s="251" t="s">
        <v>252</v>
      </c>
      <c r="M85" s="251" t="s">
        <v>252</v>
      </c>
      <c r="N85" s="251" t="s">
        <v>252</v>
      </c>
      <c r="O85" s="251" t="s">
        <v>252</v>
      </c>
      <c r="P85" s="251" t="s">
        <v>252</v>
      </c>
      <c r="Q85" s="251" t="s">
        <v>252</v>
      </c>
      <c r="R85" s="251" t="s">
        <v>252</v>
      </c>
      <c r="S85" s="251" t="s">
        <v>252</v>
      </c>
      <c r="T85" s="251" t="s">
        <v>252</v>
      </c>
      <c r="U85" s="251" t="s">
        <v>252</v>
      </c>
      <c r="V85" s="251" t="s">
        <v>252</v>
      </c>
      <c r="W85" s="251" t="s">
        <v>252</v>
      </c>
      <c r="X85" s="251" t="s">
        <v>252</v>
      </c>
      <c r="Y85">
        <f t="shared" si="0"/>
        <v>65</v>
      </c>
    </row>
    <row r="86" spans="1:25" ht="30" customHeight="1" x14ac:dyDescent="0.25">
      <c r="A86" s="52" t="str">
        <f>IFERROR(SMALL('DATA INDUK'!$AM$27:AM266,ROWS($A$21:A86)),"")</f>
        <v/>
      </c>
      <c r="B86" s="52" t="str">
        <f>IF($A86="","",INDEX('DATA INDUK'!$H$28:$H$151,MATCH($A86,'DATA INDUK'!$AM$28:$AM$151,0)))</f>
        <v/>
      </c>
      <c r="C86" s="219" t="str" cm="1">
        <f t="array" ref="C86">IF($A86="","",
_xlfn.LET(
_xlpm.Grp,INDEX('DATA INDUK'!$L$28:$L$228,
MATCH($A86,'DATA INDUK'!$AM$28:$AM$228,0)),
_xlpm.SID,INDEX('DATA INDUK'!$C$28:$C$228,
MATCH($A86,'DATA INDUK'!$AM$28:$AM$228,0)),
IF(
_xlpm.Grp="",
_xlpm.SID,
_xlfn.TEXTJOIN(CHAR(10),TRUE,
_xlfn._xlws.FILTER('DATA INDUK'!$C$28:$C$228,
'DATA INDUK'!$L$28:$L$228=_xlpm.Grp))
)
))</f>
        <v/>
      </c>
      <c r="D86" s="52" t="str">
        <f>IF($A86="","",INDEX('DATA INDUK'!$D$28:$D$151,MATCH($A86,'DATA INDUK'!$AM$28:$AM$151,0)))</f>
        <v/>
      </c>
      <c r="E86" s="52" t="str" cm="1">
        <f t="array" ref="E86">IF($A86="","",
_xlfn.LET(
_xlpm.Grp,INDEX('DATA INDUK'!$L$28:$L$228,
MATCH($A86,'DATA INDUK'!$AM$28:$AM$228,0)),
IF(
_xlpm.Grp="",
INDEX('DATA INDUK'!$I$28:$I$228,
MATCH($A86,'DATA INDUK'!$AM$28:$AM$228,0)),
_xlfn.TEXTJOIN(CHAR(10),TRUE,
_xlfn._xlws.FILTER('DATA INDUK'!$I$28:$I$228,
'DATA INDUK'!$L$28:$L$228=_xlpm.Grp))
)
))</f>
        <v/>
      </c>
      <c r="F86" s="52"/>
      <c r="G86" s="251" t="s">
        <v>252</v>
      </c>
      <c r="H86" s="251" t="s">
        <v>252</v>
      </c>
      <c r="I86" s="251" t="s">
        <v>252</v>
      </c>
      <c r="J86" s="251" t="s">
        <v>252</v>
      </c>
      <c r="K86" s="251" t="s">
        <v>252</v>
      </c>
      <c r="L86" s="251" t="s">
        <v>252</v>
      </c>
      <c r="M86" s="251" t="s">
        <v>252</v>
      </c>
      <c r="N86" s="251" t="s">
        <v>252</v>
      </c>
      <c r="O86" s="251" t="s">
        <v>252</v>
      </c>
      <c r="P86" s="251" t="s">
        <v>252</v>
      </c>
      <c r="Q86" s="251" t="s">
        <v>252</v>
      </c>
      <c r="R86" s="251" t="s">
        <v>252</v>
      </c>
      <c r="S86" s="251" t="s">
        <v>252</v>
      </c>
      <c r="T86" s="251" t="s">
        <v>252</v>
      </c>
      <c r="U86" s="251" t="s">
        <v>252</v>
      </c>
      <c r="V86" s="251" t="s">
        <v>252</v>
      </c>
      <c r="W86" s="251" t="s">
        <v>252</v>
      </c>
      <c r="X86" s="251" t="s">
        <v>252</v>
      </c>
      <c r="Y86">
        <f t="shared" si="0"/>
        <v>66</v>
      </c>
    </row>
    <row r="87" spans="1:25" ht="30" customHeight="1" x14ac:dyDescent="0.25">
      <c r="A87" s="52" t="str">
        <f>IFERROR(SMALL('DATA INDUK'!$AM$27:AM267,ROWS($A$21:A87)),"")</f>
        <v/>
      </c>
      <c r="B87" s="52" t="str">
        <f>IF($A87="","",INDEX('DATA INDUK'!$H$28:$H$151,MATCH($A87,'DATA INDUK'!$AM$28:$AM$151,0)))</f>
        <v/>
      </c>
      <c r="C87" s="219" t="str" cm="1">
        <f t="array" ref="C87">IF($A87="","",
_xlfn.LET(
_xlpm.Grp,INDEX('DATA INDUK'!$L$28:$L$228,
MATCH($A87,'DATA INDUK'!$AM$28:$AM$228,0)),
_xlpm.SID,INDEX('DATA INDUK'!$C$28:$C$228,
MATCH($A87,'DATA INDUK'!$AM$28:$AM$228,0)),
IF(
_xlpm.Grp="",
_xlpm.SID,
_xlfn.TEXTJOIN(CHAR(10),TRUE,
_xlfn._xlws.FILTER('DATA INDUK'!$C$28:$C$228,
'DATA INDUK'!$L$28:$L$228=_xlpm.Grp))
)
))</f>
        <v/>
      </c>
      <c r="D87" s="52" t="str">
        <f>IF($A87="","",INDEX('DATA INDUK'!$D$28:$D$151,MATCH($A87,'DATA INDUK'!$AM$28:$AM$151,0)))</f>
        <v/>
      </c>
      <c r="E87" s="52" t="str" cm="1">
        <f t="array" ref="E87">IF($A87="","",
_xlfn.LET(
_xlpm.Grp,INDEX('DATA INDUK'!$L$28:$L$228,
MATCH($A87,'DATA INDUK'!$AM$28:$AM$228,0)),
IF(
_xlpm.Grp="",
INDEX('DATA INDUK'!$I$28:$I$228,
MATCH($A87,'DATA INDUK'!$AM$28:$AM$228,0)),
_xlfn.TEXTJOIN(CHAR(10),TRUE,
_xlfn._xlws.FILTER('DATA INDUK'!$I$28:$I$228,
'DATA INDUK'!$L$28:$L$228=_xlpm.Grp))
)
))</f>
        <v/>
      </c>
      <c r="F87" s="52"/>
      <c r="G87" s="251" t="s">
        <v>252</v>
      </c>
      <c r="H87" s="251" t="s">
        <v>252</v>
      </c>
      <c r="I87" s="251" t="s">
        <v>252</v>
      </c>
      <c r="J87" s="251" t="s">
        <v>252</v>
      </c>
      <c r="K87" s="251" t="s">
        <v>252</v>
      </c>
      <c r="L87" s="251" t="s">
        <v>252</v>
      </c>
      <c r="M87" s="251" t="s">
        <v>252</v>
      </c>
      <c r="N87" s="251" t="s">
        <v>252</v>
      </c>
      <c r="O87" s="251" t="s">
        <v>252</v>
      </c>
      <c r="P87" s="251" t="s">
        <v>252</v>
      </c>
      <c r="Q87" s="251" t="s">
        <v>252</v>
      </c>
      <c r="R87" s="251" t="s">
        <v>252</v>
      </c>
      <c r="S87" s="251" t="s">
        <v>252</v>
      </c>
      <c r="T87" s="251" t="s">
        <v>252</v>
      </c>
      <c r="U87" s="251" t="s">
        <v>252</v>
      </c>
      <c r="V87" s="251" t="s">
        <v>252</v>
      </c>
      <c r="W87" s="251" t="s">
        <v>252</v>
      </c>
      <c r="X87" s="251" t="s">
        <v>252</v>
      </c>
      <c r="Y87">
        <f t="shared" ref="Y87:Y93" si="1">Y86+1</f>
        <v>67</v>
      </c>
    </row>
    <row r="88" spans="1:25" ht="30" customHeight="1" x14ac:dyDescent="0.25">
      <c r="A88" s="52" t="str">
        <f>IFERROR(SMALL('DATA INDUK'!$AM$27:AM268,ROWS($A$21:A88)),"")</f>
        <v/>
      </c>
      <c r="B88" s="52" t="str">
        <f>IF($A88="","",INDEX('DATA INDUK'!$H$28:$H$151,MATCH($A88,'DATA INDUK'!$AM$28:$AM$151,0)))</f>
        <v/>
      </c>
      <c r="C88" s="219" t="str" cm="1">
        <f t="array" ref="C88">IF($A88="","",
_xlfn.LET(
_xlpm.Grp,INDEX('DATA INDUK'!$L$28:$L$228,
MATCH($A88,'DATA INDUK'!$AM$28:$AM$228,0)),
_xlpm.SID,INDEX('DATA INDUK'!$C$28:$C$228,
MATCH($A88,'DATA INDUK'!$AM$28:$AM$228,0)),
IF(
_xlpm.Grp="",
_xlpm.SID,
_xlfn.TEXTJOIN(CHAR(10),TRUE,
_xlfn._xlws.FILTER('DATA INDUK'!$C$28:$C$228,
'DATA INDUK'!$L$28:$L$228=_xlpm.Grp))
)
))</f>
        <v/>
      </c>
      <c r="D88" s="52" t="str">
        <f>IF($A88="","",INDEX('DATA INDUK'!$D$28:$D$151,MATCH($A88,'DATA INDUK'!$AM$28:$AM$151,0)))</f>
        <v/>
      </c>
      <c r="E88" s="52" t="str" cm="1">
        <f t="array" ref="E88">IF($A88="","",
_xlfn.LET(
_xlpm.Grp,INDEX('DATA INDUK'!$L$28:$L$228,
MATCH($A88,'DATA INDUK'!$AM$28:$AM$228,0)),
IF(
_xlpm.Grp="",
INDEX('DATA INDUK'!$I$28:$I$228,
MATCH($A88,'DATA INDUK'!$AM$28:$AM$228,0)),
_xlfn.TEXTJOIN(CHAR(10),TRUE,
_xlfn._xlws.FILTER('DATA INDUK'!$I$28:$I$228,
'DATA INDUK'!$L$28:$L$228=_xlpm.Grp))
)
))</f>
        <v/>
      </c>
      <c r="F88" s="52"/>
      <c r="G88" s="251" t="s">
        <v>252</v>
      </c>
      <c r="H88" s="251" t="s">
        <v>252</v>
      </c>
      <c r="I88" s="251" t="s">
        <v>252</v>
      </c>
      <c r="J88" s="251" t="s">
        <v>252</v>
      </c>
      <c r="K88" s="251" t="s">
        <v>252</v>
      </c>
      <c r="L88" s="251" t="s">
        <v>252</v>
      </c>
      <c r="M88" s="251" t="s">
        <v>252</v>
      </c>
      <c r="N88" s="251" t="s">
        <v>252</v>
      </c>
      <c r="O88" s="251" t="s">
        <v>252</v>
      </c>
      <c r="P88" s="251" t="s">
        <v>252</v>
      </c>
      <c r="Q88" s="251" t="s">
        <v>252</v>
      </c>
      <c r="R88" s="251" t="s">
        <v>252</v>
      </c>
      <c r="S88" s="251" t="s">
        <v>252</v>
      </c>
      <c r="T88" s="251" t="s">
        <v>252</v>
      </c>
      <c r="U88" s="251" t="s">
        <v>252</v>
      </c>
      <c r="V88" s="251" t="s">
        <v>252</v>
      </c>
      <c r="W88" s="251" t="s">
        <v>252</v>
      </c>
      <c r="X88" s="251" t="s">
        <v>252</v>
      </c>
      <c r="Y88">
        <f t="shared" si="1"/>
        <v>68</v>
      </c>
    </row>
    <row r="89" spans="1:25" ht="30" customHeight="1" x14ac:dyDescent="0.25">
      <c r="A89" s="52" t="str">
        <f>IFERROR(SMALL('DATA INDUK'!$AM$27:AM269,ROWS($A$21:A89)),"")</f>
        <v/>
      </c>
      <c r="B89" s="52" t="str">
        <f>IF($A89="","",INDEX('DATA INDUK'!$H$28:$H$151,MATCH($A89,'DATA INDUK'!$AM$28:$AM$151,0)))</f>
        <v/>
      </c>
      <c r="C89" s="219" t="str" cm="1">
        <f t="array" ref="C89">IF($A89="","",
_xlfn.LET(
_xlpm.Grp,INDEX('DATA INDUK'!$L$28:$L$228,
MATCH($A89,'DATA INDUK'!$AM$28:$AM$228,0)),
_xlpm.SID,INDEX('DATA INDUK'!$C$28:$C$228,
MATCH($A89,'DATA INDUK'!$AM$28:$AM$228,0)),
IF(
_xlpm.Grp="",
_xlpm.SID,
_xlfn.TEXTJOIN(CHAR(10),TRUE,
_xlfn._xlws.FILTER('DATA INDUK'!$C$28:$C$228,
'DATA INDUK'!$L$28:$L$228=_xlpm.Grp))
)
))</f>
        <v/>
      </c>
      <c r="D89" s="52" t="str">
        <f>IF($A89="","",INDEX('DATA INDUK'!$D$28:$D$151,MATCH($A89,'DATA INDUK'!$AM$28:$AM$151,0)))</f>
        <v/>
      </c>
      <c r="E89" s="52" t="str" cm="1">
        <f t="array" ref="E89">IF($A89="","",
_xlfn.LET(
_xlpm.Grp,INDEX('DATA INDUK'!$L$28:$L$228,
MATCH($A89,'DATA INDUK'!$AM$28:$AM$228,0)),
IF(
_xlpm.Grp="",
INDEX('DATA INDUK'!$I$28:$I$228,
MATCH($A89,'DATA INDUK'!$AM$28:$AM$228,0)),
_xlfn.TEXTJOIN(CHAR(10),TRUE,
_xlfn._xlws.FILTER('DATA INDUK'!$I$28:$I$228,
'DATA INDUK'!$L$28:$L$228=_xlpm.Grp))
)
))</f>
        <v/>
      </c>
      <c r="F89" s="52"/>
      <c r="G89" s="251" t="s">
        <v>252</v>
      </c>
      <c r="H89" s="251" t="s">
        <v>252</v>
      </c>
      <c r="I89" s="251" t="s">
        <v>252</v>
      </c>
      <c r="J89" s="251" t="s">
        <v>252</v>
      </c>
      <c r="K89" s="251" t="s">
        <v>252</v>
      </c>
      <c r="L89" s="251" t="s">
        <v>252</v>
      </c>
      <c r="M89" s="251" t="s">
        <v>252</v>
      </c>
      <c r="N89" s="251" t="s">
        <v>252</v>
      </c>
      <c r="O89" s="251" t="s">
        <v>252</v>
      </c>
      <c r="P89" s="251" t="s">
        <v>252</v>
      </c>
      <c r="Q89" s="251" t="s">
        <v>252</v>
      </c>
      <c r="R89" s="251" t="s">
        <v>252</v>
      </c>
      <c r="S89" s="251" t="s">
        <v>252</v>
      </c>
      <c r="T89" s="251" t="s">
        <v>252</v>
      </c>
      <c r="U89" s="251" t="s">
        <v>252</v>
      </c>
      <c r="V89" s="251" t="s">
        <v>252</v>
      </c>
      <c r="W89" s="251" t="s">
        <v>252</v>
      </c>
      <c r="X89" s="251" t="s">
        <v>252</v>
      </c>
      <c r="Y89">
        <f t="shared" si="1"/>
        <v>69</v>
      </c>
    </row>
    <row r="90" spans="1:25" ht="30" customHeight="1" x14ac:dyDescent="0.25">
      <c r="A90" s="52" t="str">
        <f>IFERROR(SMALL('DATA INDUK'!$AM$27:AM270,ROWS($A$21:A90)),"")</f>
        <v/>
      </c>
      <c r="B90" s="52" t="str">
        <f>IF($A90="","",INDEX('DATA INDUK'!$H$28:$H$151,MATCH($A90,'DATA INDUK'!$AM$28:$AM$151,0)))</f>
        <v/>
      </c>
      <c r="C90" s="219" t="str" cm="1">
        <f t="array" ref="C90">IF($A90="","",
_xlfn.LET(
_xlpm.Grp,INDEX('DATA INDUK'!$L$28:$L$228,
MATCH($A90,'DATA INDUK'!$AM$28:$AM$228,0)),
_xlpm.SID,INDEX('DATA INDUK'!$C$28:$C$228,
MATCH($A90,'DATA INDUK'!$AM$28:$AM$228,0)),
IF(
_xlpm.Grp="",
_xlpm.SID,
_xlfn.TEXTJOIN(CHAR(10),TRUE,
_xlfn._xlws.FILTER('DATA INDUK'!$C$28:$C$228,
'DATA INDUK'!$L$28:$L$228=_xlpm.Grp))
)
))</f>
        <v/>
      </c>
      <c r="D90" s="52" t="str">
        <f>IF($A90="","",INDEX('DATA INDUK'!$D$28:$D$151,MATCH($A90,'DATA INDUK'!$AM$28:$AM$151,0)))</f>
        <v/>
      </c>
      <c r="E90" s="52" t="str" cm="1">
        <f t="array" ref="E90">IF($A90="","",
_xlfn.LET(
_xlpm.Grp,INDEX('DATA INDUK'!$L$28:$L$228,
MATCH($A90,'DATA INDUK'!$AM$28:$AM$228,0)),
IF(
_xlpm.Grp="",
INDEX('DATA INDUK'!$I$28:$I$228,
MATCH($A90,'DATA INDUK'!$AM$28:$AM$228,0)),
_xlfn.TEXTJOIN(CHAR(10),TRUE,
_xlfn._xlws.FILTER('DATA INDUK'!$I$28:$I$228,
'DATA INDUK'!$L$28:$L$228=_xlpm.Grp))
)
))</f>
        <v/>
      </c>
      <c r="F90" s="52"/>
      <c r="G90" s="52"/>
      <c r="H90" s="52"/>
      <c r="I90" s="52"/>
      <c r="J90" s="52"/>
      <c r="K90" s="52"/>
      <c r="L90" s="52"/>
      <c r="M90" s="52"/>
      <c r="N90" s="52"/>
      <c r="O90" s="52"/>
      <c r="P90" s="52"/>
      <c r="Q90" s="52"/>
      <c r="R90" s="52"/>
      <c r="S90" s="52"/>
      <c r="T90" s="52"/>
      <c r="U90" s="52"/>
      <c r="V90" s="52"/>
      <c r="W90" s="52"/>
      <c r="X90" s="52"/>
      <c r="Y90">
        <f t="shared" si="1"/>
        <v>70</v>
      </c>
    </row>
    <row r="91" spans="1:25" ht="30" customHeight="1" x14ac:dyDescent="0.25">
      <c r="A91" s="52"/>
      <c r="B91" s="52"/>
      <c r="C91" s="219"/>
      <c r="D91" s="52"/>
      <c r="E91" s="52"/>
      <c r="F91" s="52"/>
      <c r="G91" s="52"/>
      <c r="H91" s="52"/>
      <c r="I91" s="52"/>
      <c r="J91" s="52"/>
      <c r="K91" s="52"/>
      <c r="L91" s="52"/>
      <c r="M91" s="52"/>
      <c r="N91" s="52"/>
      <c r="O91" s="52"/>
      <c r="P91" s="52"/>
      <c r="Q91" s="52"/>
      <c r="R91" s="52"/>
      <c r="S91" s="52"/>
      <c r="T91" s="52"/>
      <c r="U91" s="52"/>
      <c r="V91" s="52"/>
      <c r="W91" s="52"/>
      <c r="X91" s="52"/>
    </row>
    <row r="92" spans="1:25" ht="30" customHeight="1" x14ac:dyDescent="0.25">
      <c r="A92" s="409" t="str">
        <f>IF(
OR(
COUNTIF($G$21:$X$90,"-")&gt;0,
COUNTIF($G$21:$X$90,"ND")&gt;0
),
"Catatan / Notes: "&amp;_xlfn.TEXTJOIN(
"; ",
TRUE,
IF(COUNTIF($G$21:$X$90,"-")&gt;0,
"- : Pengujian tidak dilakukan / Test not performed",
""),
IF(COUNTIF($G$21:$X$40,"ND")&gt;0,
"ND : Tidak dapat ditentukan / Non Determined",
"")
),
""
)</f>
        <v>Catatan / Notes: - : Pengujian tidak dilakukan / Test not performed</v>
      </c>
      <c r="B92" s="409"/>
      <c r="C92" s="409"/>
      <c r="D92" s="409"/>
      <c r="E92" s="409"/>
      <c r="F92" s="409"/>
      <c r="G92" s="409"/>
      <c r="H92" s="409"/>
      <c r="I92" s="409"/>
      <c r="J92" s="409"/>
      <c r="K92" s="409"/>
      <c r="L92" s="409"/>
      <c r="M92" s="409"/>
      <c r="N92" s="409"/>
      <c r="O92" s="409"/>
      <c r="P92" s="409"/>
      <c r="Q92" s="409"/>
      <c r="R92" s="409"/>
      <c r="S92" s="409"/>
      <c r="T92" s="409"/>
      <c r="U92" s="409"/>
      <c r="V92" s="409"/>
      <c r="W92" s="409"/>
      <c r="X92" s="409"/>
      <c r="Y92">
        <f>Y90+1</f>
        <v>71</v>
      </c>
    </row>
    <row r="93" spans="1:25" ht="30" customHeight="1" x14ac:dyDescent="0.25">
      <c r="A93" s="410" t="str">
        <f>IF($Z$18=1,
"Parameter atau hasil tambahan yang diminta secara khusus oleh pelanggan dapat dilihat pada Laporan Hasil Uji (LHU) terkait. / Additional client-specific parameters or results shall refer to the corresponding Test Report.",
"")</f>
        <v>Parameter atau hasil tambahan yang diminta secara khusus oleh pelanggan dapat dilihat pada Laporan Hasil Uji (LHU) terkait. / Additional client-specific parameters or results shall refer to the corresponding Test Report.</v>
      </c>
      <c r="B93" s="410"/>
      <c r="C93" s="410"/>
      <c r="D93" s="410"/>
      <c r="E93" s="410"/>
      <c r="F93" s="410"/>
      <c r="G93" s="410"/>
      <c r="H93" s="410"/>
      <c r="I93" s="410"/>
      <c r="J93" s="410"/>
      <c r="K93" s="410"/>
      <c r="L93" s="410"/>
      <c r="M93" s="410"/>
      <c r="N93" s="410"/>
      <c r="O93" s="410"/>
      <c r="P93" s="410"/>
      <c r="Q93" s="410"/>
      <c r="R93" s="410"/>
      <c r="S93" s="199"/>
      <c r="T93" s="199"/>
      <c r="U93" s="199"/>
      <c r="V93" s="199"/>
      <c r="W93" s="199"/>
      <c r="X93" s="199"/>
      <c r="Y93">
        <f t="shared" si="1"/>
        <v>72</v>
      </c>
    </row>
    <row r="94" spans="1:25" ht="30" customHeight="1" x14ac:dyDescent="0.25">
      <c r="A94" s="223"/>
      <c r="B94" s="223"/>
      <c r="C94" s="223"/>
      <c r="D94" s="223"/>
      <c r="E94" s="223"/>
      <c r="F94" s="223"/>
      <c r="G94" s="223"/>
      <c r="H94" s="223"/>
      <c r="I94" s="223"/>
      <c r="J94" s="223"/>
      <c r="K94" s="223"/>
      <c r="L94" s="223"/>
      <c r="M94" s="223"/>
      <c r="N94" s="223"/>
      <c r="O94" s="223"/>
      <c r="P94" s="223"/>
      <c r="Q94" s="223"/>
      <c r="R94" s="223"/>
      <c r="S94" s="223"/>
      <c r="T94" s="223"/>
      <c r="U94" s="223"/>
      <c r="V94" s="224" t="s">
        <v>293</v>
      </c>
      <c r="W94" s="223"/>
      <c r="X94" s="223"/>
    </row>
    <row r="95" spans="1:25" ht="30" customHeight="1" x14ac:dyDescent="0.25">
      <c r="A95" s="142"/>
      <c r="B95" s="142"/>
      <c r="C95" s="66"/>
      <c r="D95" s="66"/>
      <c r="E95" s="66"/>
      <c r="F95" s="66"/>
      <c r="G95" s="66"/>
      <c r="H95" s="66"/>
      <c r="I95" s="66"/>
      <c r="J95" s="135"/>
      <c r="K95" s="135"/>
      <c r="L95" s="135"/>
      <c r="M95" s="135"/>
      <c r="N95" s="135"/>
      <c r="O95" s="135"/>
      <c r="P95" s="135"/>
      <c r="Q95" s="135"/>
      <c r="R95" s="135"/>
      <c r="S95" s="135"/>
      <c r="T95" s="135"/>
      <c r="U95" s="135"/>
    </row>
    <row r="96" spans="1:25" ht="30" customHeight="1" x14ac:dyDescent="0.25">
      <c r="A96" s="203"/>
      <c r="B96" s="203"/>
      <c r="C96" s="402" t="s">
        <v>236</v>
      </c>
      <c r="D96" s="403"/>
      <c r="E96" s="403"/>
      <c r="F96" s="403"/>
      <c r="G96" s="403"/>
      <c r="H96" s="403"/>
      <c r="I96" s="403"/>
      <c r="J96" s="403"/>
      <c r="K96" s="404" t="s">
        <v>237</v>
      </c>
      <c r="L96" s="405"/>
      <c r="M96" s="405"/>
      <c r="N96" s="405"/>
      <c r="O96" s="405"/>
      <c r="P96" s="405"/>
      <c r="Q96" s="405"/>
      <c r="R96" s="405"/>
      <c r="S96" s="405"/>
      <c r="T96" s="405"/>
      <c r="U96" s="405"/>
    </row>
    <row r="97" spans="1:21" ht="30" customHeight="1" x14ac:dyDescent="0.25">
      <c r="A97" s="406" t="s">
        <v>239</v>
      </c>
      <c r="B97" s="407"/>
      <c r="C97" s="402"/>
      <c r="D97" s="403"/>
      <c r="E97" s="403"/>
      <c r="F97" s="403"/>
      <c r="G97" s="403"/>
      <c r="H97" s="403"/>
      <c r="I97" s="403"/>
      <c r="J97" s="403"/>
      <c r="K97" s="404"/>
      <c r="L97" s="405"/>
      <c r="M97" s="405"/>
      <c r="N97" s="405"/>
      <c r="O97" s="405"/>
      <c r="P97" s="405"/>
      <c r="Q97" s="405"/>
      <c r="R97" s="405"/>
      <c r="S97" s="405"/>
      <c r="T97" s="405"/>
      <c r="U97" s="405"/>
    </row>
    <row r="98" spans="1:21" ht="30" customHeight="1" x14ac:dyDescent="0.25">
      <c r="A98" s="406"/>
      <c r="B98" s="407"/>
      <c r="C98" s="402"/>
      <c r="D98" s="403"/>
      <c r="E98" s="403"/>
      <c r="F98" s="403"/>
      <c r="G98" s="403"/>
      <c r="H98" s="403"/>
      <c r="I98" s="403"/>
      <c r="J98" s="403"/>
      <c r="K98" s="404"/>
      <c r="L98" s="405"/>
      <c r="M98" s="405"/>
      <c r="N98" s="405"/>
      <c r="O98" s="405"/>
      <c r="P98" s="405"/>
      <c r="Q98" s="405"/>
      <c r="R98" s="405"/>
      <c r="S98" s="405"/>
      <c r="T98" s="405"/>
      <c r="U98" s="405"/>
    </row>
    <row r="99" spans="1:21" ht="30" customHeight="1" x14ac:dyDescent="0.25">
      <c r="A99" s="203"/>
      <c r="B99" s="203"/>
      <c r="C99" s="402"/>
      <c r="D99" s="403"/>
      <c r="E99" s="403"/>
      <c r="F99" s="403"/>
      <c r="G99" s="403"/>
      <c r="H99" s="403"/>
      <c r="I99" s="403"/>
      <c r="J99" s="403"/>
      <c r="K99" s="404"/>
      <c r="L99" s="405"/>
      <c r="M99" s="405"/>
      <c r="N99" s="405"/>
      <c r="O99" s="405"/>
      <c r="P99" s="405"/>
      <c r="Q99" s="405"/>
      <c r="R99" s="405"/>
      <c r="S99" s="405"/>
      <c r="T99" s="405"/>
      <c r="U99" s="405"/>
    </row>
    <row r="100" spans="1:21" ht="30" customHeight="1" x14ac:dyDescent="0.25">
      <c r="A100" s="142"/>
      <c r="B100" s="142"/>
      <c r="C100" s="66"/>
      <c r="D100" s="66"/>
      <c r="E100" s="66"/>
      <c r="F100" s="66"/>
      <c r="G100" s="66"/>
      <c r="H100" s="66"/>
      <c r="I100" s="66"/>
      <c r="J100" s="135"/>
      <c r="K100" s="135"/>
      <c r="L100" s="135"/>
      <c r="M100" s="135"/>
      <c r="N100" s="135"/>
      <c r="O100" s="135"/>
      <c r="P100" s="135"/>
      <c r="Q100" s="135"/>
      <c r="R100" s="135"/>
      <c r="S100" s="135"/>
      <c r="T100" s="135"/>
      <c r="U100" s="135"/>
    </row>
    <row r="101" spans="1:21" ht="30" customHeight="1" x14ac:dyDescent="0.25">
      <c r="C101" s="137"/>
    </row>
    <row r="102" spans="1:21" ht="30" customHeight="1" x14ac:dyDescent="0.25">
      <c r="C102" s="137"/>
    </row>
    <row r="103" spans="1:21" ht="30" customHeight="1" x14ac:dyDescent="0.25">
      <c r="C103" s="137"/>
    </row>
    <row r="104" spans="1:21" ht="30" customHeight="1" x14ac:dyDescent="0.25">
      <c r="C104" s="137"/>
    </row>
    <row r="105" spans="1:21" ht="30" customHeight="1" x14ac:dyDescent="0.25">
      <c r="C105" s="137"/>
    </row>
    <row r="106" spans="1:21" ht="30" customHeight="1" x14ac:dyDescent="0.25">
      <c r="C106" s="137"/>
    </row>
    <row r="107" spans="1:21" ht="30" customHeight="1" x14ac:dyDescent="0.25">
      <c r="C107" s="137"/>
    </row>
    <row r="108" spans="1:21" ht="30" customHeight="1" x14ac:dyDescent="0.25">
      <c r="C108" s="137"/>
    </row>
    <row r="109" spans="1:21" ht="30" customHeight="1" x14ac:dyDescent="0.25">
      <c r="C109" s="137"/>
    </row>
    <row r="110" spans="1:21" ht="30" customHeight="1" x14ac:dyDescent="0.25">
      <c r="C110" s="137"/>
    </row>
    <row r="111" spans="1:21" ht="30" customHeight="1" x14ac:dyDescent="0.25">
      <c r="C111" s="137"/>
    </row>
    <row r="112" spans="1:21" ht="30" customHeight="1" x14ac:dyDescent="0.25">
      <c r="C112" s="137"/>
    </row>
    <row r="113" spans="1:24" ht="30" customHeight="1" x14ac:dyDescent="0.25">
      <c r="C113" s="137"/>
    </row>
    <row r="114" spans="1:24" ht="30" customHeight="1" x14ac:dyDescent="0.25">
      <c r="C114" s="137"/>
    </row>
    <row r="115" spans="1:24" ht="30" customHeight="1" x14ac:dyDescent="0.25">
      <c r="C115" s="137"/>
    </row>
    <row r="116" spans="1:24" ht="30" customHeight="1" x14ac:dyDescent="0.25">
      <c r="C116" s="137"/>
    </row>
    <row r="117" spans="1:24" ht="30" customHeight="1" x14ac:dyDescent="0.25">
      <c r="C117" s="137"/>
    </row>
    <row r="118" spans="1:24" ht="30" customHeight="1" x14ac:dyDescent="0.25">
      <c r="C118" s="137"/>
    </row>
    <row r="119" spans="1:24" ht="30" customHeight="1" x14ac:dyDescent="0.25">
      <c r="C119" s="137"/>
    </row>
    <row r="120" spans="1:24" ht="30" customHeight="1" x14ac:dyDescent="0.25">
      <c r="C120" s="137"/>
    </row>
    <row r="121" spans="1:24" ht="18" customHeight="1" x14ac:dyDescent="0.25"/>
    <row r="122" spans="1:24" ht="18" customHeight="1" x14ac:dyDescent="0.25">
      <c r="B122" s="225"/>
      <c r="C122" s="168"/>
      <c r="D122" s="168"/>
      <c r="E122" s="168"/>
      <c r="F122" s="168"/>
      <c r="G122" s="168"/>
      <c r="H122" s="168"/>
      <c r="I122" s="168"/>
      <c r="J122" s="168"/>
      <c r="K122" s="168"/>
      <c r="L122" s="168"/>
      <c r="M122" s="168"/>
      <c r="N122" s="168"/>
      <c r="O122" s="168"/>
      <c r="P122" s="168"/>
      <c r="Q122" s="168"/>
      <c r="R122" s="168"/>
      <c r="S122" s="168"/>
      <c r="T122" s="168"/>
      <c r="U122" s="168"/>
      <c r="V122" s="168"/>
      <c r="W122" s="168"/>
      <c r="X122" s="168"/>
    </row>
    <row r="123" spans="1:24" ht="18" customHeight="1" x14ac:dyDescent="0.25">
      <c r="B123" s="199"/>
      <c r="C123" s="199"/>
      <c r="D123" s="199"/>
      <c r="E123" s="199"/>
      <c r="F123" s="199"/>
      <c r="G123" s="199"/>
      <c r="H123" s="199"/>
      <c r="I123" s="199"/>
      <c r="J123" s="199"/>
      <c r="K123" s="199"/>
      <c r="L123" s="199"/>
      <c r="M123" s="199"/>
      <c r="N123" s="199"/>
      <c r="O123" s="199"/>
      <c r="P123" s="199"/>
      <c r="Q123" s="199"/>
      <c r="R123" s="199"/>
      <c r="S123" s="199"/>
      <c r="T123" s="199"/>
      <c r="U123" s="199"/>
      <c r="V123" s="199"/>
      <c r="W123" s="199"/>
      <c r="X123" s="199"/>
    </row>
    <row r="124" spans="1:24" ht="18" customHeight="1" x14ac:dyDescent="0.25"/>
    <row r="125" spans="1:24" ht="18" customHeight="1" x14ac:dyDescent="0.25">
      <c r="D125" s="66"/>
      <c r="E125" s="66"/>
      <c r="F125" s="66"/>
      <c r="G125" s="66"/>
      <c r="H125" s="66"/>
      <c r="I125" s="66"/>
      <c r="L125" s="135"/>
      <c r="M125" s="135"/>
      <c r="N125" s="135"/>
      <c r="O125" s="135"/>
      <c r="P125" s="135"/>
      <c r="Q125" s="135"/>
      <c r="R125" s="135"/>
      <c r="S125" s="135"/>
      <c r="T125" s="135"/>
      <c r="U125" s="135"/>
    </row>
    <row r="126" spans="1:24" ht="18" customHeight="1" x14ac:dyDescent="0.25">
      <c r="A126" s="142"/>
      <c r="B126" s="142"/>
      <c r="C126" s="66"/>
      <c r="D126" s="66"/>
      <c r="E126" s="66"/>
      <c r="F126" s="66"/>
      <c r="G126" s="66"/>
      <c r="H126" s="66"/>
      <c r="I126" s="66"/>
      <c r="J126" s="135"/>
      <c r="K126" s="135"/>
      <c r="L126" s="135"/>
      <c r="M126" s="135"/>
      <c r="N126" s="135"/>
      <c r="O126" s="135"/>
      <c r="P126" s="135"/>
      <c r="Q126" s="135"/>
      <c r="R126" s="135"/>
      <c r="S126" s="135"/>
      <c r="T126" s="135"/>
      <c r="U126" s="135"/>
    </row>
    <row r="127" spans="1:24" ht="23.25" customHeight="1" x14ac:dyDescent="0.25">
      <c r="A127" s="203"/>
      <c r="B127" s="203"/>
      <c r="C127" s="201"/>
      <c r="D127" s="201"/>
      <c r="E127" s="201"/>
      <c r="F127" s="201"/>
      <c r="G127" s="201"/>
      <c r="H127" s="201"/>
      <c r="I127" s="201"/>
      <c r="J127" s="201"/>
      <c r="K127" s="202"/>
      <c r="L127" s="202"/>
      <c r="M127" s="202"/>
      <c r="N127" s="202"/>
      <c r="O127" s="202"/>
      <c r="P127" s="202"/>
      <c r="Q127" s="202"/>
      <c r="R127" s="202"/>
      <c r="S127" s="202"/>
      <c r="T127" s="202"/>
      <c r="U127" s="202"/>
    </row>
    <row r="128" spans="1:24" ht="18" customHeight="1" x14ac:dyDescent="0.25">
      <c r="A128" s="203"/>
      <c r="B128" s="203"/>
      <c r="C128" s="201"/>
      <c r="D128" s="201"/>
      <c r="E128" s="201"/>
      <c r="F128" s="201"/>
      <c r="G128" s="201"/>
      <c r="H128" s="201"/>
      <c r="I128" s="201"/>
      <c r="J128" s="201"/>
      <c r="K128" s="202"/>
      <c r="L128" s="202"/>
      <c r="M128" s="202"/>
      <c r="N128" s="202"/>
      <c r="O128" s="202"/>
      <c r="P128" s="202"/>
      <c r="Q128" s="202"/>
      <c r="R128" s="202"/>
      <c r="S128" s="202"/>
      <c r="T128" s="202"/>
      <c r="U128" s="202"/>
    </row>
    <row r="129" spans="1:21" x14ac:dyDescent="0.25">
      <c r="A129" s="203"/>
      <c r="B129" s="203"/>
      <c r="C129" s="201"/>
      <c r="D129" s="201"/>
      <c r="E129" s="201"/>
      <c r="F129" s="201"/>
      <c r="G129" s="201"/>
      <c r="H129" s="201"/>
      <c r="I129" s="201"/>
      <c r="J129" s="201"/>
      <c r="K129" s="202"/>
      <c r="L129" s="202"/>
      <c r="M129" s="202"/>
      <c r="N129" s="202"/>
      <c r="O129" s="202"/>
      <c r="P129" s="202"/>
      <c r="Q129" s="202"/>
      <c r="R129" s="202"/>
      <c r="S129" s="202"/>
      <c r="T129" s="202"/>
      <c r="U129" s="202"/>
    </row>
    <row r="130" spans="1:21" x14ac:dyDescent="0.25">
      <c r="A130" s="203"/>
      <c r="B130" s="203"/>
      <c r="C130" s="201"/>
      <c r="D130" s="201"/>
      <c r="E130" s="201"/>
      <c r="F130" s="201"/>
      <c r="G130" s="201"/>
      <c r="H130" s="201"/>
      <c r="I130" s="201"/>
      <c r="J130" s="201"/>
      <c r="K130" s="202"/>
      <c r="L130" s="202"/>
      <c r="M130" s="202"/>
      <c r="N130" s="202"/>
      <c r="O130" s="202"/>
      <c r="P130" s="202"/>
      <c r="Q130" s="202"/>
      <c r="R130" s="202"/>
      <c r="S130" s="202"/>
      <c r="T130" s="202"/>
      <c r="U130" s="202"/>
    </row>
    <row r="131" spans="1:21" ht="42.75" customHeight="1" x14ac:dyDescent="0.25">
      <c r="A131" s="142"/>
      <c r="B131" s="142"/>
      <c r="C131" s="66"/>
      <c r="D131" s="66"/>
      <c r="E131" s="66"/>
      <c r="F131" s="66"/>
      <c r="G131" s="66"/>
      <c r="H131" s="66"/>
      <c r="I131" s="66"/>
      <c r="J131" s="135"/>
      <c r="K131" s="135"/>
      <c r="L131" s="135"/>
      <c r="M131" s="135"/>
      <c r="N131" s="135"/>
      <c r="O131" s="135"/>
      <c r="P131" s="135"/>
      <c r="Q131" s="135"/>
      <c r="R131" s="135"/>
      <c r="S131" s="135"/>
      <c r="T131" s="135"/>
      <c r="U131" s="135"/>
    </row>
    <row r="132" spans="1:21" x14ac:dyDescent="0.25">
      <c r="A132" s="134"/>
      <c r="B132" s="134"/>
      <c r="C132" s="66"/>
      <c r="D132" s="66"/>
      <c r="E132" s="66"/>
      <c r="F132" s="66"/>
      <c r="G132" s="66"/>
      <c r="H132" s="66"/>
      <c r="I132" s="66"/>
      <c r="J132" s="135"/>
      <c r="K132" s="135"/>
      <c r="L132" s="135"/>
      <c r="M132" s="135"/>
      <c r="N132" s="135"/>
      <c r="O132" s="135"/>
      <c r="P132" s="135"/>
      <c r="Q132" s="135"/>
      <c r="R132" s="135"/>
      <c r="S132" s="126"/>
      <c r="U132" s="126"/>
    </row>
  </sheetData>
  <mergeCells count="24">
    <mergeCell ref="C96:J99"/>
    <mergeCell ref="K96:U99"/>
    <mergeCell ref="A97:B98"/>
    <mergeCell ref="B16:B19"/>
    <mergeCell ref="G16:H17"/>
    <mergeCell ref="I16:R16"/>
    <mergeCell ref="E16:E19"/>
    <mergeCell ref="D16:D19"/>
    <mergeCell ref="I17:J17"/>
    <mergeCell ref="K17:L17"/>
    <mergeCell ref="M17:N17"/>
    <mergeCell ref="O17:P17"/>
    <mergeCell ref="Q17:R17"/>
    <mergeCell ref="A92:X92"/>
    <mergeCell ref="A93:R93"/>
    <mergeCell ref="W17:X17"/>
    <mergeCell ref="J9:L9"/>
    <mergeCell ref="M9:O9"/>
    <mergeCell ref="U9:V9"/>
    <mergeCell ref="C16:C19"/>
    <mergeCell ref="A16:A19"/>
    <mergeCell ref="U17:V17"/>
    <mergeCell ref="S17:T17"/>
    <mergeCell ref="S16:X16"/>
  </mergeCells>
  <conditionalFormatting sqref="A21:E91 G21:X91 A101:E120 G101:X120">
    <cfRule type="expression" dxfId="120" priority="1">
      <formula>$A21&lt;&gt;""</formula>
    </cfRule>
  </conditionalFormatting>
  <pageMargins left="0.75" right="0.47" top="0.51" bottom="0.51" header="0.12" footer="0.12"/>
  <pageSetup paperSize="9" scale="28" orientation="portrait" r:id="rId1"/>
  <rowBreaks count="1" manualBreakCount="1">
    <brk id="100" max="23" man="1"/>
  </rowBreaks>
  <colBreaks count="1" manualBreakCount="1">
    <brk id="24" max="131"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D7549-962E-496C-A26E-8EE66E69DC88}">
  <sheetPr>
    <tabColor theme="9" tint="-0.249977111117893"/>
  </sheetPr>
  <dimension ref="A1:V138"/>
  <sheetViews>
    <sheetView view="pageBreakPreview" topLeftCell="G18" zoomScale="98" zoomScaleNormal="100" zoomScaleSheetLayoutView="98" workbookViewId="0">
      <selection activeCell="J27" sqref="J27"/>
    </sheetView>
  </sheetViews>
  <sheetFormatPr defaultRowHeight="15" x14ac:dyDescent="0.25"/>
  <cols>
    <col min="2" max="2" width="21.28515625" customWidth="1"/>
    <col min="3" max="3" width="7.42578125" customWidth="1"/>
    <col min="4" max="4" width="25.28515625" customWidth="1"/>
    <col min="5" max="6" width="22.42578125" customWidth="1"/>
    <col min="7" max="7" width="26.28515625" customWidth="1"/>
    <col min="8" max="8" width="1.28515625" customWidth="1"/>
    <col min="9" max="9" width="19.42578125" customWidth="1"/>
    <col min="10" max="10" width="18.28515625" customWidth="1"/>
    <col min="11" max="11" width="25.28515625" customWidth="1"/>
    <col min="12" max="12" width="19.7109375" customWidth="1"/>
    <col min="13" max="13" width="17.140625" customWidth="1"/>
    <col min="14" max="14" width="18.28515625" customWidth="1"/>
    <col min="15" max="15" width="19.28515625" customWidth="1"/>
    <col min="16" max="16" width="23.28515625" customWidth="1"/>
    <col min="17" max="17" width="21.85546875" customWidth="1"/>
    <col min="18" max="27" width="10.7109375" customWidth="1"/>
  </cols>
  <sheetData>
    <row r="1" spans="2:22" ht="20.100000000000001" customHeight="1" x14ac:dyDescent="0.25">
      <c r="B1" s="79"/>
      <c r="C1" s="80"/>
      <c r="D1" s="80"/>
      <c r="E1" s="80"/>
      <c r="F1" s="81"/>
      <c r="G1" s="81"/>
      <c r="H1" s="81"/>
      <c r="I1" s="81"/>
      <c r="J1" s="81"/>
      <c r="K1" s="81"/>
      <c r="L1" s="81"/>
      <c r="M1" s="80"/>
      <c r="N1" s="80"/>
      <c r="O1" s="80"/>
      <c r="P1" s="80"/>
      <c r="Q1" s="80"/>
    </row>
    <row r="2" spans="2:22" ht="20.100000000000001" customHeight="1" x14ac:dyDescent="0.35">
      <c r="B2" s="73"/>
      <c r="D2" s="171" t="s">
        <v>327</v>
      </c>
      <c r="F2" s="172"/>
      <c r="G2" s="172"/>
      <c r="H2" s="172"/>
      <c r="J2" s="172"/>
      <c r="K2" s="172"/>
      <c r="L2" s="172"/>
      <c r="M2" s="172"/>
      <c r="N2" s="172"/>
      <c r="P2" s="173" t="s">
        <v>0</v>
      </c>
      <c r="Q2" s="174"/>
      <c r="R2" s="174"/>
      <c r="T2" s="173"/>
      <c r="U2" s="173"/>
    </row>
    <row r="3" spans="2:22" ht="20.100000000000001" customHeight="1" x14ac:dyDescent="0.25">
      <c r="B3" s="73"/>
      <c r="D3" s="175" t="s">
        <v>289</v>
      </c>
      <c r="J3" s="176"/>
      <c r="K3" s="176"/>
      <c r="L3" s="176"/>
      <c r="N3" s="176"/>
      <c r="P3" s="177" t="s">
        <v>290</v>
      </c>
      <c r="T3" s="177"/>
      <c r="U3" s="177"/>
    </row>
    <row r="4" spans="2:22" ht="20.100000000000001" customHeight="1" x14ac:dyDescent="0.25">
      <c r="B4" s="73"/>
      <c r="J4" s="176"/>
      <c r="K4" s="176"/>
      <c r="L4" s="176"/>
      <c r="N4" s="176"/>
      <c r="O4" s="176"/>
      <c r="S4" s="178"/>
      <c r="T4" s="178"/>
      <c r="U4" s="178"/>
      <c r="V4" s="178"/>
    </row>
    <row r="5" spans="2:22" ht="20.100000000000001" customHeight="1" x14ac:dyDescent="0.3">
      <c r="B5" s="74"/>
      <c r="C5" s="75"/>
      <c r="D5" s="75"/>
      <c r="E5" s="75"/>
      <c r="F5" s="75"/>
      <c r="G5" s="75"/>
      <c r="H5" s="75"/>
      <c r="I5" s="76"/>
      <c r="J5" s="179"/>
      <c r="K5" s="179"/>
      <c r="L5" s="179"/>
      <c r="M5" s="76"/>
      <c r="N5" s="180"/>
      <c r="O5" s="180"/>
      <c r="P5" s="75"/>
      <c r="Q5" s="75"/>
    </row>
    <row r="6" spans="2:22" ht="9.9499999999999993" customHeight="1" x14ac:dyDescent="0.25"/>
    <row r="7" spans="2:22" ht="20.100000000000001" customHeight="1" x14ac:dyDescent="0.25">
      <c r="B7" s="52" t="s">
        <v>242</v>
      </c>
      <c r="C7" s="52"/>
      <c r="D7" s="181" t="str">
        <f>":  "&amp; IF('DATA INDUK'!$P$17="","",'DATA INDUK'!$P$17)</f>
        <v>:  QMS/SUM-001/VI/2026</v>
      </c>
      <c r="E7" s="52"/>
      <c r="G7" s="52"/>
      <c r="H7" s="52"/>
      <c r="I7" s="181"/>
      <c r="J7" s="52"/>
      <c r="L7" s="176"/>
      <c r="N7" s="176"/>
      <c r="O7" s="176"/>
    </row>
    <row r="8" spans="2:22" ht="20.100000000000001" customHeight="1" x14ac:dyDescent="0.25">
      <c r="B8" s="52" t="s">
        <v>243</v>
      </c>
      <c r="C8" s="52"/>
      <c r="D8" s="181" t="str">
        <f>":  "&amp; IF('DATA INDUK'!$P$18="","",'DATA INDUK'!$P$18)</f>
        <v>:  R0</v>
      </c>
      <c r="E8" s="52"/>
      <c r="G8" s="52"/>
      <c r="H8" s="52"/>
      <c r="I8" s="181"/>
      <c r="J8" s="52"/>
      <c r="L8" s="176"/>
      <c r="N8" s="176"/>
      <c r="O8" s="176"/>
    </row>
    <row r="9" spans="2:22" ht="20.100000000000001" customHeight="1" x14ac:dyDescent="0.25">
      <c r="B9" s="52" t="s">
        <v>241</v>
      </c>
      <c r="C9" s="52"/>
      <c r="D9" s="182" t="str">
        <f>":  "&amp; IF('DATA INDUK'!$P$19="","",'DATA INDUK'!$P$19)</f>
        <v>:  -</v>
      </c>
      <c r="E9" s="52"/>
      <c r="G9" s="52"/>
      <c r="H9" s="414" t="s">
        <v>244</v>
      </c>
      <c r="I9" s="414"/>
      <c r="J9" s="183" t="str">
        <f>":  "&amp; IF('DATA INDUK'!$P$20="","",TEXT('DATA INDUK'!$P$20,"dd mmmm yyyy"))</f>
        <v>:  20 June 2026</v>
      </c>
      <c r="N9" s="184"/>
      <c r="Q9" s="185" t="s">
        <v>245</v>
      </c>
      <c r="R9" s="184" t="str">
        <f>":   1 dari X"</f>
        <v>:   1 dari X</v>
      </c>
      <c r="U9" s="117"/>
    </row>
    <row r="10" spans="2:22" ht="9.9499999999999993" customHeight="1" x14ac:dyDescent="0.25"/>
    <row r="11" spans="2:22" ht="20.100000000000001" customHeight="1" x14ac:dyDescent="0.25"/>
    <row r="12" spans="2:22" ht="20.100000000000001" customHeight="1" x14ac:dyDescent="0.25"/>
    <row r="13" spans="2:22" ht="20.100000000000001" customHeight="1" x14ac:dyDescent="0.25"/>
    <row r="14" spans="2:22" ht="20.100000000000001" customHeight="1" x14ac:dyDescent="0.3">
      <c r="B14" s="186" t="s">
        <v>305</v>
      </c>
    </row>
    <row r="15" spans="2:22" ht="20.100000000000001" customHeight="1" x14ac:dyDescent="0.25">
      <c r="B15" s="187" t="s">
        <v>306</v>
      </c>
    </row>
    <row r="16" spans="2:22" ht="20.100000000000001" customHeight="1" x14ac:dyDescent="0.25">
      <c r="B16" s="187"/>
    </row>
    <row r="17" spans="3:21" ht="35.25" customHeight="1" x14ac:dyDescent="0.25">
      <c r="C17" s="417" t="s">
        <v>155</v>
      </c>
      <c r="D17" s="412" t="s">
        <v>280</v>
      </c>
      <c r="E17" s="412" t="s">
        <v>30</v>
      </c>
      <c r="F17" s="418" t="s">
        <v>211</v>
      </c>
      <c r="G17" s="411" t="s">
        <v>317</v>
      </c>
      <c r="I17" s="278" t="s">
        <v>45</v>
      </c>
      <c r="J17" s="278"/>
      <c r="K17" s="278"/>
      <c r="L17" s="278"/>
      <c r="M17" s="279" t="s">
        <v>319</v>
      </c>
      <c r="N17" s="279"/>
      <c r="O17" s="415" t="s">
        <v>51</v>
      </c>
      <c r="P17" s="415"/>
    </row>
    <row r="18" spans="3:21" ht="50.25" customHeight="1" x14ac:dyDescent="0.25">
      <c r="C18" s="417"/>
      <c r="D18" s="412"/>
      <c r="E18" s="412"/>
      <c r="F18" s="418"/>
      <c r="G18" s="412"/>
      <c r="H18" s="188"/>
      <c r="I18" s="152" t="s">
        <v>294</v>
      </c>
      <c r="J18" s="152" t="s">
        <v>295</v>
      </c>
      <c r="K18" s="152" t="s">
        <v>296</v>
      </c>
      <c r="L18" s="152" t="s">
        <v>297</v>
      </c>
      <c r="M18" s="153" t="s">
        <v>318</v>
      </c>
      <c r="N18" s="153" t="s">
        <v>298</v>
      </c>
      <c r="O18" s="154" t="s">
        <v>207</v>
      </c>
      <c r="P18" s="154" t="s">
        <v>299</v>
      </c>
      <c r="R18" s="61"/>
    </row>
    <row r="19" spans="3:21" ht="20.100000000000001" customHeight="1" x14ac:dyDescent="0.25">
      <c r="C19" s="417"/>
      <c r="D19" s="412"/>
      <c r="E19" s="412"/>
      <c r="F19" s="418"/>
      <c r="G19" s="412"/>
      <c r="H19" s="188"/>
      <c r="I19" s="169" t="s">
        <v>204</v>
      </c>
      <c r="J19" s="169" t="s">
        <v>205</v>
      </c>
      <c r="K19" s="169" t="s">
        <v>173</v>
      </c>
      <c r="L19" s="169" t="s">
        <v>206</v>
      </c>
      <c r="M19" s="189" t="s">
        <v>172</v>
      </c>
      <c r="N19" s="189" t="s">
        <v>300</v>
      </c>
      <c r="O19" s="190" t="s">
        <v>301</v>
      </c>
      <c r="P19" s="190" t="s">
        <v>302</v>
      </c>
    </row>
    <row r="20" spans="3:21" ht="20.100000000000001" customHeight="1" x14ac:dyDescent="0.25">
      <c r="C20" s="417"/>
      <c r="D20" s="412"/>
      <c r="E20" s="412"/>
      <c r="F20" s="418"/>
      <c r="G20" s="413"/>
      <c r="H20" s="188"/>
      <c r="I20" s="169" t="s">
        <v>252</v>
      </c>
      <c r="J20" s="169" t="s">
        <v>277</v>
      </c>
      <c r="K20" s="169" t="s">
        <v>252</v>
      </c>
      <c r="L20" s="169" t="s">
        <v>252</v>
      </c>
      <c r="M20" s="189" t="s">
        <v>303</v>
      </c>
      <c r="N20" s="189" t="s">
        <v>303</v>
      </c>
      <c r="O20" s="190" t="s">
        <v>277</v>
      </c>
      <c r="P20" s="190" t="s">
        <v>304</v>
      </c>
      <c r="T20" s="191" t="s">
        <v>291</v>
      </c>
      <c r="U20" s="192">
        <v>1</v>
      </c>
    </row>
    <row r="21" spans="3:21" ht="9.9499999999999993" customHeight="1" x14ac:dyDescent="0.25">
      <c r="T21" s="193"/>
      <c r="U21" s="193"/>
    </row>
    <row r="22" spans="3:21" ht="30" customHeight="1" x14ac:dyDescent="0.25">
      <c r="C22" s="148">
        <f>IFERROR(SMALL('DATA INDUK'!$AN$28:AN228,ROWS($B$22:B22)),"")</f>
        <v>1</v>
      </c>
      <c r="D22" s="117" t="str">
        <f>IF($C22="","",INDEX('DATA INDUK'!$H$28:$H$228,MATCH($C22,'DATA INDUK'!$AN$28:$AN$228,0)))</f>
        <v>26-001-DS-006</v>
      </c>
      <c r="E22" s="162" t="str" cm="1">
        <f t="array" ref="E22">IF($C22="","",
_xlfn.LET(
_xlpm.Grp,INDEX('DATA INDUK'!$L$28:$L$228,
MATCH($C22,'DATA INDUK'!$AN$28:$AN$228,0)),
_xlpm.SID,INDEX('DATA INDUK'!$C$28:$C$228,
MATCH($C22,'DATA INDUK'!$AN$28:$AN$228,0)),
IF(
_xlpm.Grp="",
_xlpm.SID,
_xlfn.TEXTJOIN(CHAR(10),TRUE,
_xlfn._xlws.FILTER('DATA INDUK'!$C$28:$C$228,
'DATA INDUK'!$L$28:$L$228=_xlpm.Grp))
)
))</f>
        <v>BH-06-R2-SPT 03</v>
      </c>
      <c r="F22" s="117" t="str">
        <f>IF($C22="","",INDEX('DATA INDUK'!$D$28:$D$151,MATCH($C22,'DATA INDUK'!$AN$28:$AN$151,0)))</f>
        <v>Disturbed Sample</v>
      </c>
      <c r="G22" s="163" t="str" cm="1">
        <f t="array" ref="G22">IF($C22="","",
_xlfn.LET(
_xlpm.Grp,INDEX('DATA INDUK'!$L$28:$L$228,
MATCH($C22,'DATA INDUK'!$AN$28:$AN$228,0)),
IF(
_xlpm.Grp="",
INDEX('DATA INDUK'!$I$28:$I$228,
MATCH($C22,'DATA INDUK'!$AN$28:$AN$228,0)),
_xlfn.TEXTJOIN(CHAR(10),TRUE,
_xlfn._xlws.FILTER('DATA INDUK'!$I$28:$I$228,
'DATA INDUK'!$L$28:$L$228=_xlpm.Grp))
)
))</f>
        <v>4.50 - 4.95 m</v>
      </c>
      <c r="H22" s="117"/>
      <c r="I22" s="148">
        <f>'[7]WS-Konsolidasi'!$B$392</f>
        <v>0.96648601808242662</v>
      </c>
      <c r="J22" s="148">
        <f>'[7]WS-Konsolidasi'!$B$394</f>
        <v>230</v>
      </c>
      <c r="K22" s="148">
        <f>'[7]WS-Konsolidasi'!$B$388</f>
        <v>3.1304377954543286E-2</v>
      </c>
      <c r="L22" s="148">
        <f>'[7]WS-Konsolidasi'!$B$390</f>
        <v>1.1871902796484492E-3</v>
      </c>
      <c r="M22" s="148" t="s">
        <v>252</v>
      </c>
      <c r="N22" s="148" t="s">
        <v>252</v>
      </c>
      <c r="O22" s="148" t="s">
        <v>252</v>
      </c>
      <c r="P22" s="148" t="s">
        <v>252</v>
      </c>
    </row>
    <row r="23" spans="3:21" ht="30" customHeight="1" x14ac:dyDescent="0.25">
      <c r="C23" s="148">
        <f>IFERROR(SMALL('DATA INDUK'!$AN$28:AN229,ROWS($B$22:B23)),"")</f>
        <v>2</v>
      </c>
      <c r="D23" s="117" t="str">
        <f>IF($C23="","",INDEX('DATA INDUK'!$H$28:$H$228,MATCH($C23,'DATA INDUK'!$AN$28:$AN$228,0)))</f>
        <v>26-001-UDS-008</v>
      </c>
      <c r="E23" s="162" t="str" cm="1">
        <f t="array" ref="E23">IF($C23="","",
_xlfn.LET(
_xlpm.Grp,INDEX('DATA INDUK'!$L$28:$L$228,
MATCH($C23,'DATA INDUK'!$AN$28:$AN$228,0)),
_xlpm.SID,INDEX('DATA INDUK'!$C$28:$C$228,
MATCH($C23,'DATA INDUK'!$AN$28:$AN$228,0)),
IF(
_xlpm.Grp="",
_xlpm.SID,
_xlfn.TEXTJOIN(CHAR(10),TRUE,
_xlfn._xlws.FILTER('DATA INDUK'!$C$28:$C$228,
'DATA INDUK'!$L$28:$L$228=_xlpm.Grp))
)
))</f>
        <v>BH-05-R-UDS 01</v>
      </c>
      <c r="F23" s="117" t="str">
        <f>IF($C23="","",INDEX('DATA INDUK'!$D$28:$D$151,MATCH($C23,'DATA INDUK'!$AN$28:$AN$151,0)))</f>
        <v>Undisturbed Sample</v>
      </c>
      <c r="G23" s="163" t="str" cm="1">
        <f t="array" ref="G23">IF($C23="","",
_xlfn.LET(
_xlpm.Grp,INDEX('DATA INDUK'!$L$28:$L$228,
MATCH($C23,'DATA INDUK'!$AN$28:$AN$228,0)),
IF(
_xlpm.Grp="",
INDEX('DATA INDUK'!$I$28:$I$228,
MATCH($C23,'DATA INDUK'!$AN$28:$AN$228,0)),
_xlfn.TEXTJOIN(CHAR(10),TRUE,
_xlfn._xlws.FILTER('DATA INDUK'!$I$28:$I$228,
'DATA INDUK'!$L$28:$L$228=_xlpm.Grp))
)
))</f>
        <v>0.50 - 0.75 m</v>
      </c>
      <c r="H23" s="117"/>
      <c r="I23" s="148" t="s">
        <v>252</v>
      </c>
      <c r="J23" s="148" t="s">
        <v>252</v>
      </c>
      <c r="K23" s="148" t="s">
        <v>252</v>
      </c>
      <c r="L23" s="148" t="s">
        <v>252</v>
      </c>
      <c r="M23" s="148" t="s">
        <v>252</v>
      </c>
      <c r="N23" s="148" t="s">
        <v>252</v>
      </c>
      <c r="O23" s="148" t="s">
        <v>252</v>
      </c>
      <c r="P23" s="148" t="s">
        <v>252</v>
      </c>
    </row>
    <row r="24" spans="3:21" ht="30" customHeight="1" x14ac:dyDescent="0.25">
      <c r="C24" s="148">
        <f>IFERROR(SMALL('DATA INDUK'!$AN$28:AN230,ROWS($B$22:B24)),"")</f>
        <v>3</v>
      </c>
      <c r="D24" s="117" t="str">
        <f>IF($C24="","",INDEX('DATA INDUK'!$H$28:$H$228,MATCH($C24,'DATA INDUK'!$AN$28:$AN$228,0)))</f>
        <v>26-001-UDS-012</v>
      </c>
      <c r="E24" s="162" t="str" cm="1">
        <f t="array" ref="E24">IF($C24="","",
_xlfn.LET(
_xlpm.Grp,INDEX('DATA INDUK'!$L$28:$L$228,
MATCH($C24,'DATA INDUK'!$AN$28:$AN$228,0)),
_xlpm.SID,INDEX('DATA INDUK'!$C$28:$C$228,
MATCH($C24,'DATA INDUK'!$AN$28:$AN$228,0)),
IF(
_xlpm.Grp="",
_xlpm.SID,
_xlfn.TEXTJOIN(CHAR(10),TRUE,
_xlfn._xlws.FILTER('DATA INDUK'!$C$28:$C$228,
'DATA INDUK'!$L$28:$L$228=_xlpm.Grp))
)
))</f>
        <v>BH-06-R2-UDS 01</v>
      </c>
      <c r="F24" s="117" t="str">
        <f>IF($C24="","",INDEX('DATA INDUK'!$D$28:$D$151,MATCH($C24,'DATA INDUK'!$AN$28:$AN$151,0)))</f>
        <v>Undisturbed Sample</v>
      </c>
      <c r="G24" s="163" t="str" cm="1">
        <f t="array" ref="G24">IF($C24="","",
_xlfn.LET(
_xlpm.Grp,INDEX('DATA INDUK'!$L$28:$L$228,
MATCH($C24,'DATA INDUK'!$AN$28:$AN$228,0)),
IF(
_xlpm.Grp="",
INDEX('DATA INDUK'!$I$28:$I$228,
MATCH($C24,'DATA INDUK'!$AN$28:$AN$228,0)),
_xlfn.TEXTJOIN(CHAR(10),TRUE,
_xlfn._xlws.FILTER('DATA INDUK'!$I$28:$I$228,
'DATA INDUK'!$L$28:$L$228=_xlpm.Grp))
)
))</f>
        <v>2.50 - 3.00 m</v>
      </c>
      <c r="H24" s="117"/>
      <c r="I24" s="148" t="s">
        <v>252</v>
      </c>
      <c r="J24" s="148" t="s">
        <v>252</v>
      </c>
      <c r="K24" s="148" t="s">
        <v>252</v>
      </c>
      <c r="L24" s="148" t="s">
        <v>252</v>
      </c>
      <c r="M24" s="148" t="s">
        <v>252</v>
      </c>
      <c r="N24" s="148" t="s">
        <v>252</v>
      </c>
      <c r="O24" s="148" t="s">
        <v>252</v>
      </c>
      <c r="P24" s="148" t="s">
        <v>252</v>
      </c>
    </row>
    <row r="25" spans="3:21" ht="30" customHeight="1" x14ac:dyDescent="0.25">
      <c r="C25" s="188" t="str">
        <f>IFERROR(SMALL('DATA INDUK'!$AN$28:AN231,ROWS($B$22:B25)),"")</f>
        <v/>
      </c>
      <c r="D25" t="str">
        <f>IF($C25="","",INDEX('DATA INDUK'!$H$28:$H$228,MATCH($C25,'DATA INDUK'!$AN$28:$AN$228,0)))</f>
        <v/>
      </c>
      <c r="E25" s="137" t="str" cm="1">
        <f t="array" ref="E25">IF($C25="","",
_xlfn.LET(
_xlpm.Grp,INDEX('DATA INDUK'!$L$28:$L$228,
MATCH($C25,'DATA INDUK'!$AN$28:$AN$228,0)),
_xlpm.SID,INDEX('DATA INDUK'!$C$28:$C$228,
MATCH($C25,'DATA INDUK'!$AN$28:$AN$228,0)),
IF(
_xlpm.Grp="",
_xlpm.SID,
_xlfn.TEXTJOIN(CHAR(10),TRUE,
_xlfn._xlws.FILTER('DATA INDUK'!$C$28:$C$228,
'DATA INDUK'!$L$28:$L$228=_xlpm.Grp))
)
))</f>
        <v/>
      </c>
      <c r="F25" t="str">
        <f>IF($C25="","",INDEX('DATA INDUK'!$D$28:$D$151,MATCH($C25,'DATA INDUK'!$AN$28:$AN$151,0)))</f>
        <v/>
      </c>
      <c r="G25" s="194" t="str" cm="1">
        <f t="array" ref="G25">IF($C25="","",
_xlfn.LET(
_xlpm.Grp,INDEX('DATA INDUK'!$L$28:$L$228,
MATCH($C25,'DATA INDUK'!$AN$28:$AN$228,0)),
IF(
_xlpm.Grp="",
INDEX('DATA INDUK'!$I$28:$I$228,
MATCH($C25,'DATA INDUK'!$AN$28:$AN$228,0)),
_xlfn.TEXTJOIN(CHAR(10),TRUE,
_xlfn._xlws.FILTER('DATA INDUK'!$I$28:$I$228,
'DATA INDUK'!$L$28:$L$228=_xlpm.Grp))
)
))</f>
        <v/>
      </c>
      <c r="T25" s="195" t="str">
        <f>'DATA INDUK'!$H$9</f>
        <v>PO-GQT-001</v>
      </c>
    </row>
    <row r="26" spans="3:21" ht="30" customHeight="1" x14ac:dyDescent="0.25">
      <c r="C26" s="188" t="str">
        <f>IFERROR(SMALL('DATA INDUK'!$AN$28:AN232,ROWS($B$22:B26)),"")</f>
        <v/>
      </c>
      <c r="D26" t="str">
        <f>IF($C26="","",INDEX('DATA INDUK'!$H$28:$H$228,MATCH($C26,'DATA INDUK'!$AN$28:$AN$228,0)))</f>
        <v/>
      </c>
      <c r="E26" s="137" t="str" cm="1">
        <f t="array" ref="E26">IF($C26="","",
_xlfn.LET(
_xlpm.Grp,INDEX('DATA INDUK'!$L$28:$L$228,
MATCH($C26,'DATA INDUK'!$AN$28:$AN$228,0)),
_xlpm.SID,INDEX('DATA INDUK'!$C$28:$C$228,
MATCH($C26,'DATA INDUK'!$AN$28:$AN$228,0)),
IF(
_xlpm.Grp="",
_xlpm.SID,
_xlfn.TEXTJOIN(CHAR(10),TRUE,
_xlfn._xlws.FILTER('DATA INDUK'!$C$28:$C$228,
'DATA INDUK'!$L$28:$L$228=_xlpm.Grp))
)
))</f>
        <v/>
      </c>
      <c r="F26" t="str">
        <f>IF($C26="","",INDEX('DATA INDUK'!$D$28:$D$151,MATCH($C26,'DATA INDUK'!$AN$28:$AN$151,0)))</f>
        <v/>
      </c>
      <c r="G26" s="194" t="str" cm="1">
        <f t="array" ref="G26">IF($C26="","",
_xlfn.LET(
_xlpm.Grp,INDEX('DATA INDUK'!$L$28:$L$228,
MATCH($C26,'DATA INDUK'!$AN$28:$AN$228,0)),
IF(
_xlpm.Grp="",
INDEX('DATA INDUK'!$I$28:$I$228,
MATCH($C26,'DATA INDUK'!$AN$28:$AN$228,0)),
_xlfn.TEXTJOIN(CHAR(10),TRUE,
_xlfn._xlws.FILTER('DATA INDUK'!$I$28:$I$228,
'DATA INDUK'!$L$28:$L$228=_xlpm.Grp))
)
))</f>
        <v/>
      </c>
      <c r="T26" s="195" t="str">
        <f>'DATA INDUK'!$P$17</f>
        <v>QMS/SUM-001/VI/2026</v>
      </c>
    </row>
    <row r="27" spans="3:21" ht="30" customHeight="1" x14ac:dyDescent="0.25">
      <c r="C27" s="188" t="str">
        <f>IFERROR(SMALL('DATA INDUK'!$AN$28:AN233,ROWS($B$22:B27)),"")</f>
        <v/>
      </c>
      <c r="D27" t="str">
        <f>IF($C27="","",INDEX('DATA INDUK'!$H$28:$H$228,MATCH($C27,'DATA INDUK'!$AN$28:$AN$228,0)))</f>
        <v/>
      </c>
      <c r="E27" s="137" t="str" cm="1">
        <f t="array" ref="E27">IF($C27="","",
_xlfn.LET(
_xlpm.Grp,INDEX('DATA INDUK'!$L$28:$L$228,
MATCH($C27,'DATA INDUK'!$AN$28:$AN$228,0)),
_xlpm.SID,INDEX('DATA INDUK'!$C$28:$C$228,
MATCH($C27,'DATA INDUK'!$AN$28:$AN$228,0)),
IF(
_xlpm.Grp="",
_xlpm.SID,
_xlfn.TEXTJOIN(CHAR(10),TRUE,
_xlfn._xlws.FILTER('DATA INDUK'!$C$28:$C$228,
'DATA INDUK'!$L$28:$L$228=_xlpm.Grp))
)
))</f>
        <v/>
      </c>
      <c r="F27" t="str">
        <f>IF($C27="","",INDEX('DATA INDUK'!$D$28:$D$151,MATCH($C27,'DATA INDUK'!$AN$28:$AN$151,0)))</f>
        <v/>
      </c>
      <c r="G27" s="194" t="str" cm="1">
        <f t="array" ref="G27">IF($C27="","",
_xlfn.LET(
_xlpm.Grp,INDEX('DATA INDUK'!$L$28:$L$228,
MATCH($C27,'DATA INDUK'!$AN$28:$AN$228,0)),
IF(
_xlpm.Grp="",
INDEX('DATA INDUK'!$I$28:$I$228,
MATCH($C27,'DATA INDUK'!$AN$28:$AN$228,0)),
_xlfn.TEXTJOIN(CHAR(10),TRUE,
_xlfn._xlws.FILTER('DATA INDUK'!$I$28:$I$228,
'DATA INDUK'!$L$28:$L$228=_xlpm.Grp))
)
))</f>
        <v/>
      </c>
      <c r="T27" s="195" t="s">
        <v>323</v>
      </c>
    </row>
    <row r="28" spans="3:21" ht="30" customHeight="1" x14ac:dyDescent="0.25">
      <c r="C28" s="188" t="str">
        <f>IFERROR(SMALL('DATA INDUK'!$AN$28:AN234,ROWS($B$22:B28)),"")</f>
        <v/>
      </c>
      <c r="D28" t="str">
        <f>IF($C28="","",INDEX('DATA INDUK'!$H$28:$H$228,MATCH($C28,'DATA INDUK'!$AN$28:$AN$228,0)))</f>
        <v/>
      </c>
      <c r="E28" s="137" t="str" cm="1">
        <f t="array" ref="E28">IF($C28="","",
_xlfn.LET(
_xlpm.Grp,INDEX('DATA INDUK'!$L$28:$L$228,
MATCH($C28,'DATA INDUK'!$AN$28:$AN$228,0)),
_xlpm.SID,INDEX('DATA INDUK'!$C$28:$C$228,
MATCH($C28,'DATA INDUK'!$AN$28:$AN$228,0)),
IF(
_xlpm.Grp="",
_xlpm.SID,
_xlfn.TEXTJOIN(CHAR(10),TRUE,
_xlfn._xlws.FILTER('DATA INDUK'!$C$28:$C$228,
'DATA INDUK'!$L$28:$L$228=_xlpm.Grp))
)
))</f>
        <v/>
      </c>
      <c r="F28" t="str">
        <f>IF($C28="","",INDEX('DATA INDUK'!$D$28:$D$151,MATCH($C28,'DATA INDUK'!$AN$28:$AN$151,0)))</f>
        <v/>
      </c>
      <c r="G28" s="194" t="str" cm="1">
        <f t="array" ref="G28">IF($C28="","",
_xlfn.LET(
_xlpm.Grp,INDEX('DATA INDUK'!$L$28:$L$228,
MATCH($C28,'DATA INDUK'!$AN$28:$AN$228,0)),
IF(
_xlpm.Grp="",
INDEX('DATA INDUK'!$I$28:$I$228,
MATCH($C28,'DATA INDUK'!$AN$28:$AN$228,0)),
_xlfn.TEXTJOIN(CHAR(10),TRUE,
_xlfn._xlws.FILTER('DATA INDUK'!$I$28:$I$228,
'DATA INDUK'!$L$28:$L$228=_xlpm.Grp))
)
))</f>
        <v/>
      </c>
    </row>
    <row r="29" spans="3:21" ht="30" customHeight="1" x14ac:dyDescent="0.25">
      <c r="C29" s="188" t="str">
        <f>IFERROR(SMALL('DATA INDUK'!$AN$28:AN235,ROWS($B$22:B29)),"")</f>
        <v/>
      </c>
      <c r="D29" t="str">
        <f>IF($C29="","",INDEX('DATA INDUK'!$H$28:$H$228,MATCH($C29,'DATA INDUK'!$AN$28:$AN$228,0)))</f>
        <v/>
      </c>
      <c r="E29" s="137" t="str" cm="1">
        <f t="array" ref="E29">IF($C29="","",
_xlfn.LET(
_xlpm.Grp,INDEX('DATA INDUK'!$L$28:$L$228,
MATCH($C29,'DATA INDUK'!$AN$28:$AN$228,0)),
_xlpm.SID,INDEX('DATA INDUK'!$C$28:$C$228,
MATCH($C29,'DATA INDUK'!$AN$28:$AN$228,0)),
IF(
_xlpm.Grp="",
_xlpm.SID,
_xlfn.TEXTJOIN(CHAR(10),TRUE,
_xlfn._xlws.FILTER('DATA INDUK'!$C$28:$C$228,
'DATA INDUK'!$L$28:$L$228=_xlpm.Grp))
)
))</f>
        <v/>
      </c>
      <c r="F29" t="str">
        <f>IF($C29="","",INDEX('DATA INDUK'!$D$28:$D$151,MATCH($C29,'DATA INDUK'!$AN$28:$AN$151,0)))</f>
        <v/>
      </c>
      <c r="G29" s="194" t="str" cm="1">
        <f t="array" ref="G29">IF($C29="","",
_xlfn.LET(
_xlpm.Grp,INDEX('DATA INDUK'!$L$28:$L$228,
MATCH($C29,'DATA INDUK'!$AN$28:$AN$228,0)),
IF(
_xlpm.Grp="",
INDEX('DATA INDUK'!$I$28:$I$228,
MATCH($C29,'DATA INDUK'!$AN$28:$AN$228,0)),
_xlfn.TEXTJOIN(CHAR(10),TRUE,
_xlfn._xlws.FILTER('DATA INDUK'!$I$28:$I$228,
'DATA INDUK'!$L$28:$L$228=_xlpm.Grp))
)
))</f>
        <v/>
      </c>
    </row>
    <row r="30" spans="3:21" ht="30" customHeight="1" x14ac:dyDescent="0.25">
      <c r="C30" s="188" t="str">
        <f>IFERROR(SMALL('DATA INDUK'!$AN$28:AN236,ROWS($B$22:B30)),"")</f>
        <v/>
      </c>
      <c r="D30" t="str">
        <f>IF($C30="","",INDEX('DATA INDUK'!$H$28:$H$228,MATCH($C30,'DATA INDUK'!$AN$28:$AN$228,0)))</f>
        <v/>
      </c>
      <c r="E30" s="137" t="str" cm="1">
        <f t="array" ref="E30">IF($C30="","",
_xlfn.LET(
_xlpm.Grp,INDEX('DATA INDUK'!$L$28:$L$228,
MATCH($C30,'DATA INDUK'!$AN$28:$AN$228,0)),
_xlpm.SID,INDEX('DATA INDUK'!$C$28:$C$228,
MATCH($C30,'DATA INDUK'!$AN$28:$AN$228,0)),
IF(
_xlpm.Grp="",
_xlpm.SID,
_xlfn.TEXTJOIN(CHAR(10),TRUE,
_xlfn._xlws.FILTER('DATA INDUK'!$C$28:$C$228,
'DATA INDUK'!$L$28:$L$228=_xlpm.Grp))
)
))</f>
        <v/>
      </c>
      <c r="F30" t="str">
        <f>IF($C30="","",INDEX('DATA INDUK'!$D$28:$D$151,MATCH($C30,'DATA INDUK'!$AN$28:$AN$151,0)))</f>
        <v/>
      </c>
      <c r="G30" s="194" t="str" cm="1">
        <f t="array" ref="G30">IF($C30="","",
_xlfn.LET(
_xlpm.Grp,INDEX('DATA INDUK'!$L$28:$L$228,
MATCH($C30,'DATA INDUK'!$AN$28:$AN$228,0)),
IF(
_xlpm.Grp="",
INDEX('DATA INDUK'!$I$28:$I$228,
MATCH($C30,'DATA INDUK'!$AN$28:$AN$228,0)),
_xlfn.TEXTJOIN(CHAR(10),TRUE,
_xlfn._xlws.FILTER('DATA INDUK'!$I$28:$I$228,
'DATA INDUK'!$L$28:$L$228=_xlpm.Grp))
)
))</f>
        <v/>
      </c>
    </row>
    <row r="31" spans="3:21" ht="30" customHeight="1" x14ac:dyDescent="0.25">
      <c r="C31" s="188" t="str">
        <f>IFERROR(SMALL('DATA INDUK'!$AN$28:AN237,ROWS($B$22:B31)),"")</f>
        <v/>
      </c>
      <c r="D31" t="str">
        <f>IF($C31="","",INDEX('DATA INDUK'!$H$28:$H$228,MATCH($C31,'DATA INDUK'!$AN$28:$AN$228,0)))</f>
        <v/>
      </c>
      <c r="E31" s="137" t="str" cm="1">
        <f t="array" ref="E31">IF($C31="","",
_xlfn.LET(
_xlpm.Grp,INDEX('DATA INDUK'!$L$28:$L$228,
MATCH($C31,'DATA INDUK'!$AN$28:$AN$228,0)),
_xlpm.SID,INDEX('DATA INDUK'!$C$28:$C$228,
MATCH($C31,'DATA INDUK'!$AN$28:$AN$228,0)),
IF(
_xlpm.Grp="",
_xlpm.SID,
_xlfn.TEXTJOIN(CHAR(10),TRUE,
_xlfn._xlws.FILTER('DATA INDUK'!$C$28:$C$228,
'DATA INDUK'!$L$28:$L$228=_xlpm.Grp))
)
))</f>
        <v/>
      </c>
      <c r="F31" t="str">
        <f>IF($C31="","",INDEX('DATA INDUK'!$D$28:$D$151,MATCH($C31,'DATA INDUK'!$AN$28:$AN$151,0)))</f>
        <v/>
      </c>
      <c r="G31" s="194" t="str" cm="1">
        <f t="array" ref="G31">IF($C31="","",
_xlfn.LET(
_xlpm.Grp,INDEX('DATA INDUK'!$L$28:$L$228,
MATCH($C31,'DATA INDUK'!$AN$28:$AN$228,0)),
IF(
_xlpm.Grp="",
INDEX('DATA INDUK'!$I$28:$I$228,
MATCH($C31,'DATA INDUK'!$AN$28:$AN$228,0)),
_xlfn.TEXTJOIN(CHAR(10),TRUE,
_xlfn._xlws.FILTER('DATA INDUK'!$I$28:$I$228,
'DATA INDUK'!$L$28:$L$228=_xlpm.Grp))
)
))</f>
        <v/>
      </c>
    </row>
    <row r="32" spans="3:21" ht="30" customHeight="1" x14ac:dyDescent="0.25">
      <c r="C32" s="188" t="str">
        <f>IFERROR(SMALL('DATA INDUK'!$AN$28:AN238,ROWS($B$22:B32)),"")</f>
        <v/>
      </c>
      <c r="D32" t="str">
        <f>IF($C32="","",INDEX('DATA INDUK'!$H$28:$H$228,MATCH($C32,'DATA INDUK'!$AN$28:$AN$228,0)))</f>
        <v/>
      </c>
      <c r="E32" s="137" t="str" cm="1">
        <f t="array" ref="E32">IF($C32="","",
_xlfn.LET(
_xlpm.Grp,INDEX('DATA INDUK'!$L$28:$L$228,
MATCH($C32,'DATA INDUK'!$AN$28:$AN$228,0)),
_xlpm.SID,INDEX('DATA INDUK'!$C$28:$C$228,
MATCH($C32,'DATA INDUK'!$AN$28:$AN$228,0)),
IF(
_xlpm.Grp="",
_xlpm.SID,
_xlfn.TEXTJOIN(CHAR(10),TRUE,
_xlfn._xlws.FILTER('DATA INDUK'!$C$28:$C$228,
'DATA INDUK'!$L$28:$L$228=_xlpm.Grp))
)
))</f>
        <v/>
      </c>
      <c r="F32" t="str">
        <f>IF($C32="","",INDEX('DATA INDUK'!$D$28:$D$151,MATCH($C32,'DATA INDUK'!$AN$28:$AN$151,0)))</f>
        <v/>
      </c>
      <c r="G32" s="194" t="str" cm="1">
        <f t="array" ref="G32">IF($C32="","",
_xlfn.LET(
_xlpm.Grp,INDEX('DATA INDUK'!$L$28:$L$228,
MATCH($C32,'DATA INDUK'!$AN$28:$AN$228,0)),
IF(
_xlpm.Grp="",
INDEX('DATA INDUK'!$I$28:$I$228,
MATCH($C32,'DATA INDUK'!$AN$28:$AN$228,0)),
_xlfn.TEXTJOIN(CHAR(10),TRUE,
_xlfn._xlws.FILTER('DATA INDUK'!$I$28:$I$228,
'DATA INDUK'!$L$28:$L$228=_xlpm.Grp))
)
))</f>
        <v/>
      </c>
    </row>
    <row r="33" spans="3:7" ht="30" customHeight="1" x14ac:dyDescent="0.25">
      <c r="C33" s="188" t="str">
        <f>IFERROR(SMALL('DATA INDUK'!$AN$28:AN239,ROWS($B$22:B33)),"")</f>
        <v/>
      </c>
      <c r="D33" t="str">
        <f>IF($C33="","",INDEX('DATA INDUK'!$H$28:$H$228,MATCH($C33,'DATA INDUK'!$AN$28:$AN$228,0)))</f>
        <v/>
      </c>
      <c r="E33" s="137" t="str" cm="1">
        <f t="array" ref="E33">IF($C33="","",
_xlfn.LET(
_xlpm.Grp,INDEX('DATA INDUK'!$L$28:$L$228,
MATCH($C33,'DATA INDUK'!$AN$28:$AN$228,0)),
_xlpm.SID,INDEX('DATA INDUK'!$C$28:$C$228,
MATCH($C33,'DATA INDUK'!$AN$28:$AN$228,0)),
IF(
_xlpm.Grp="",
_xlpm.SID,
_xlfn.TEXTJOIN(CHAR(10),TRUE,
_xlfn._xlws.FILTER('DATA INDUK'!$C$28:$C$228,
'DATA INDUK'!$L$28:$L$228=_xlpm.Grp))
)
))</f>
        <v/>
      </c>
      <c r="F33" t="str">
        <f>IF($C33="","",INDEX('DATA INDUK'!$D$28:$D$151,MATCH($C33,'DATA INDUK'!$AN$28:$AN$151,0)))</f>
        <v/>
      </c>
      <c r="G33" s="194" t="str" cm="1">
        <f t="array" ref="G33">IF($C33="","",
_xlfn.LET(
_xlpm.Grp,INDEX('DATA INDUK'!$L$28:$L$228,
MATCH($C33,'DATA INDUK'!$AN$28:$AN$228,0)),
IF(
_xlpm.Grp="",
INDEX('DATA INDUK'!$I$28:$I$228,
MATCH($C33,'DATA INDUK'!$AN$28:$AN$228,0)),
_xlfn.TEXTJOIN(CHAR(10),TRUE,
_xlfn._xlws.FILTER('DATA INDUK'!$I$28:$I$228,
'DATA INDUK'!$L$28:$L$228=_xlpm.Grp))
)
))</f>
        <v/>
      </c>
    </row>
    <row r="34" spans="3:7" ht="30" customHeight="1" x14ac:dyDescent="0.25">
      <c r="C34" s="188" t="str">
        <f>IFERROR(SMALL('DATA INDUK'!$AN$28:AN240,ROWS($B$22:B34)),"")</f>
        <v/>
      </c>
      <c r="D34" t="str">
        <f>IF($C34="","",INDEX('DATA INDUK'!$H$28:$H$228,MATCH($C34,'DATA INDUK'!$AN$28:$AN$228,0)))</f>
        <v/>
      </c>
      <c r="E34" s="137" t="str" cm="1">
        <f t="array" ref="E34">IF($C34="","",
_xlfn.LET(
_xlpm.Grp,INDEX('DATA INDUK'!$L$28:$L$228,
MATCH($C34,'DATA INDUK'!$AN$28:$AN$228,0)),
_xlpm.SID,INDEX('DATA INDUK'!$C$28:$C$228,
MATCH($C34,'DATA INDUK'!$AN$28:$AN$228,0)),
IF(
_xlpm.Grp="",
_xlpm.SID,
_xlfn.TEXTJOIN(CHAR(10),TRUE,
_xlfn._xlws.FILTER('DATA INDUK'!$C$28:$C$228,
'DATA INDUK'!$L$28:$L$228=_xlpm.Grp))
)
))</f>
        <v/>
      </c>
      <c r="F34" t="str">
        <f>IF($C34="","",INDEX('DATA INDUK'!$D$28:$D$151,MATCH($C34,'DATA INDUK'!$AN$28:$AN$151,0)))</f>
        <v/>
      </c>
      <c r="G34" s="194" t="str" cm="1">
        <f t="array" ref="G34">IF($C34="","",
_xlfn.LET(
_xlpm.Grp,INDEX('DATA INDUK'!$L$28:$L$228,
MATCH($C34,'DATA INDUK'!$AN$28:$AN$228,0)),
IF(
_xlpm.Grp="",
INDEX('DATA INDUK'!$I$28:$I$228,
MATCH($C34,'DATA INDUK'!$AN$28:$AN$228,0)),
_xlfn.TEXTJOIN(CHAR(10),TRUE,
_xlfn._xlws.FILTER('DATA INDUK'!$I$28:$I$228,
'DATA INDUK'!$L$28:$L$228=_xlpm.Grp))
)
))</f>
        <v/>
      </c>
    </row>
    <row r="35" spans="3:7" ht="30" customHeight="1" x14ac:dyDescent="0.25">
      <c r="C35" s="188" t="str">
        <f>IFERROR(SMALL('DATA INDUK'!$AN$28:AN241,ROWS($B$22:B35)),"")</f>
        <v/>
      </c>
      <c r="D35" t="str">
        <f>IF($C35="","",INDEX('DATA INDUK'!$H$28:$H$228,MATCH($C35,'DATA INDUK'!$AN$28:$AN$228,0)))</f>
        <v/>
      </c>
      <c r="E35" s="137" t="str" cm="1">
        <f t="array" ref="E35">IF($C35="","",
_xlfn.LET(
_xlpm.Grp,INDEX('DATA INDUK'!$L$28:$L$228,
MATCH($C35,'DATA INDUK'!$AN$28:$AN$228,0)),
_xlpm.SID,INDEX('DATA INDUK'!$C$28:$C$228,
MATCH($C35,'DATA INDUK'!$AN$28:$AN$228,0)),
IF(
_xlpm.Grp="",
_xlpm.SID,
_xlfn.TEXTJOIN(CHAR(10),TRUE,
_xlfn._xlws.FILTER('DATA INDUK'!$C$28:$C$228,
'DATA INDUK'!$L$28:$L$228=_xlpm.Grp))
)
))</f>
        <v/>
      </c>
      <c r="F35" t="str">
        <f>IF($C35="","",INDEX('DATA INDUK'!$D$28:$D$151,MATCH($C35,'DATA INDUK'!$AN$28:$AN$151,0)))</f>
        <v/>
      </c>
      <c r="G35" s="194" t="str" cm="1">
        <f t="array" ref="G35">IF($C35="","",
_xlfn.LET(
_xlpm.Grp,INDEX('DATA INDUK'!$L$28:$L$228,
MATCH($C35,'DATA INDUK'!$AN$28:$AN$228,0)),
IF(
_xlpm.Grp="",
INDEX('DATA INDUK'!$I$28:$I$228,
MATCH($C35,'DATA INDUK'!$AN$28:$AN$228,0)),
_xlfn.TEXTJOIN(CHAR(10),TRUE,
_xlfn._xlws.FILTER('DATA INDUK'!$I$28:$I$228,
'DATA INDUK'!$L$28:$L$228=_xlpm.Grp))
)
))</f>
        <v/>
      </c>
    </row>
    <row r="36" spans="3:7" ht="30" customHeight="1" x14ac:dyDescent="0.25">
      <c r="C36" s="188" t="str">
        <f>IFERROR(SMALL('DATA INDUK'!$AN$28:AN242,ROWS($B$22:B36)),"")</f>
        <v/>
      </c>
      <c r="D36" t="str">
        <f>IF($C36="","",INDEX('DATA INDUK'!$H$28:$H$228,MATCH($C36,'DATA INDUK'!$AN$28:$AN$228,0)))</f>
        <v/>
      </c>
      <c r="E36" s="137" t="str" cm="1">
        <f t="array" ref="E36">IF($C36="","",
_xlfn.LET(
_xlpm.Grp,INDEX('DATA INDUK'!$L$28:$L$228,
MATCH($C36,'DATA INDUK'!$AN$28:$AN$228,0)),
_xlpm.SID,INDEX('DATA INDUK'!$C$28:$C$228,
MATCH($C36,'DATA INDUK'!$AN$28:$AN$228,0)),
IF(
_xlpm.Grp="",
_xlpm.SID,
_xlfn.TEXTJOIN(CHAR(10),TRUE,
_xlfn._xlws.FILTER('DATA INDUK'!$C$28:$C$228,
'DATA INDUK'!$L$28:$L$228=_xlpm.Grp))
)
))</f>
        <v/>
      </c>
      <c r="F36" t="str">
        <f>IF($C36="","",INDEX('DATA INDUK'!$D$28:$D$151,MATCH($C36,'DATA INDUK'!$AN$28:$AN$151,0)))</f>
        <v/>
      </c>
      <c r="G36" s="194" t="str" cm="1">
        <f t="array" ref="G36">IF($C36="","",
_xlfn.LET(
_xlpm.Grp,INDEX('DATA INDUK'!$L$28:$L$228,
MATCH($C36,'DATA INDUK'!$AN$28:$AN$228,0)),
IF(
_xlpm.Grp="",
INDEX('DATA INDUK'!$I$28:$I$228,
MATCH($C36,'DATA INDUK'!$AN$28:$AN$228,0)),
_xlfn.TEXTJOIN(CHAR(10),TRUE,
_xlfn._xlws.FILTER('DATA INDUK'!$I$28:$I$228,
'DATA INDUK'!$L$28:$L$228=_xlpm.Grp))
)
))</f>
        <v/>
      </c>
    </row>
    <row r="37" spans="3:7" ht="30" customHeight="1" x14ac:dyDescent="0.25">
      <c r="C37" s="188" t="str">
        <f>IFERROR(SMALL('DATA INDUK'!$AN$28:AN243,ROWS($B$22:B37)),"")</f>
        <v/>
      </c>
      <c r="D37" t="str">
        <f>IF($C37="","",INDEX('DATA INDUK'!$H$28:$H$228,MATCH($C37,'DATA INDUK'!$AN$28:$AN$228,0)))</f>
        <v/>
      </c>
      <c r="E37" s="137" t="str" cm="1">
        <f t="array" ref="E37">IF($C37="","",
_xlfn.LET(
_xlpm.Grp,INDEX('DATA INDUK'!$L$28:$L$228,
MATCH($C37,'DATA INDUK'!$AN$28:$AN$228,0)),
_xlpm.SID,INDEX('DATA INDUK'!$C$28:$C$228,
MATCH($C37,'DATA INDUK'!$AN$28:$AN$228,0)),
IF(
_xlpm.Grp="",
_xlpm.SID,
_xlfn.TEXTJOIN(CHAR(10),TRUE,
_xlfn._xlws.FILTER('DATA INDUK'!$C$28:$C$228,
'DATA INDUK'!$L$28:$L$228=_xlpm.Grp))
)
))</f>
        <v/>
      </c>
      <c r="F37" t="str">
        <f>IF($C37="","",INDEX('DATA INDUK'!$D$28:$D$151,MATCH($C37,'DATA INDUK'!$AN$28:$AN$151,0)))</f>
        <v/>
      </c>
      <c r="G37" s="194" t="str" cm="1">
        <f t="array" ref="G37">IF($C37="","",
_xlfn.LET(
_xlpm.Grp,INDEX('DATA INDUK'!$L$28:$L$228,
MATCH($C37,'DATA INDUK'!$AN$28:$AN$228,0)),
IF(
_xlpm.Grp="",
INDEX('DATA INDUK'!$I$28:$I$228,
MATCH($C37,'DATA INDUK'!$AN$28:$AN$228,0)),
_xlfn.TEXTJOIN(CHAR(10),TRUE,
_xlfn._xlws.FILTER('DATA INDUK'!$I$28:$I$228,
'DATA INDUK'!$L$28:$L$228=_xlpm.Grp))
)
))</f>
        <v/>
      </c>
    </row>
    <row r="38" spans="3:7" ht="30" customHeight="1" x14ac:dyDescent="0.25">
      <c r="C38" s="188" t="str">
        <f>IFERROR(SMALL('DATA INDUK'!$AN$28:AN244,ROWS($B$22:B38)),"")</f>
        <v/>
      </c>
      <c r="D38" t="str">
        <f>IF($C38="","",INDEX('DATA INDUK'!$H$28:$H$228,MATCH($C38,'DATA INDUK'!$AN$28:$AN$228,0)))</f>
        <v/>
      </c>
      <c r="E38" s="137" t="str" cm="1">
        <f t="array" ref="E38">IF($C38="","",
_xlfn.LET(
_xlpm.Grp,INDEX('DATA INDUK'!$L$28:$L$228,
MATCH($C38,'DATA INDUK'!$AN$28:$AN$228,0)),
_xlpm.SID,INDEX('DATA INDUK'!$C$28:$C$228,
MATCH($C38,'DATA INDUK'!$AN$28:$AN$228,0)),
IF(
_xlpm.Grp="",
_xlpm.SID,
_xlfn.TEXTJOIN(CHAR(10),TRUE,
_xlfn._xlws.FILTER('DATA INDUK'!$C$28:$C$228,
'DATA INDUK'!$L$28:$L$228=_xlpm.Grp))
)
))</f>
        <v/>
      </c>
      <c r="F38" t="str">
        <f>IF($C38="","",INDEX('DATA INDUK'!$D$28:$D$151,MATCH($C38,'DATA INDUK'!$AN$28:$AN$151,0)))</f>
        <v/>
      </c>
      <c r="G38" s="194" t="str" cm="1">
        <f t="array" ref="G38">IF($C38="","",
_xlfn.LET(
_xlpm.Grp,INDEX('DATA INDUK'!$L$28:$L$228,
MATCH($C38,'DATA INDUK'!$AN$28:$AN$228,0)),
IF(
_xlpm.Grp="",
INDEX('DATA INDUK'!$I$28:$I$228,
MATCH($C38,'DATA INDUK'!$AN$28:$AN$228,0)),
_xlfn.TEXTJOIN(CHAR(10),TRUE,
_xlfn._xlws.FILTER('DATA INDUK'!$I$28:$I$228,
'DATA INDUK'!$L$28:$L$228=_xlpm.Grp))
)
))</f>
        <v/>
      </c>
    </row>
    <row r="39" spans="3:7" ht="30" customHeight="1" x14ac:dyDescent="0.25">
      <c r="C39" s="188" t="str">
        <f>IFERROR(SMALL('DATA INDUK'!$AN$28:AN245,ROWS($B$22:B39)),"")</f>
        <v/>
      </c>
      <c r="D39" t="str">
        <f>IF($C39="","",INDEX('DATA INDUK'!$H$28:$H$228,MATCH($C39,'DATA INDUK'!$AN$28:$AN$228,0)))</f>
        <v/>
      </c>
      <c r="E39" s="137" t="str" cm="1">
        <f t="array" ref="E39">IF($C39="","",
_xlfn.LET(
_xlpm.Grp,INDEX('DATA INDUK'!$L$28:$L$228,
MATCH($C39,'DATA INDUK'!$AN$28:$AN$228,0)),
_xlpm.SID,INDEX('DATA INDUK'!$C$28:$C$228,
MATCH($C39,'DATA INDUK'!$AN$28:$AN$228,0)),
IF(
_xlpm.Grp="",
_xlpm.SID,
_xlfn.TEXTJOIN(CHAR(10),TRUE,
_xlfn._xlws.FILTER('DATA INDUK'!$C$28:$C$228,
'DATA INDUK'!$L$28:$L$228=_xlpm.Grp))
)
))</f>
        <v/>
      </c>
      <c r="F39" t="str">
        <f>IF($C39="","",INDEX('DATA INDUK'!$D$28:$D$151,MATCH($C39,'DATA INDUK'!$AN$28:$AN$151,0)))</f>
        <v/>
      </c>
      <c r="G39" s="194" t="str" cm="1">
        <f t="array" ref="G39">IF($C39="","",
_xlfn.LET(
_xlpm.Grp,INDEX('DATA INDUK'!$L$28:$L$228,
MATCH($C39,'DATA INDUK'!$AN$28:$AN$228,0)),
IF(
_xlpm.Grp="",
INDEX('DATA INDUK'!$I$28:$I$228,
MATCH($C39,'DATA INDUK'!$AN$28:$AN$228,0)),
_xlfn.TEXTJOIN(CHAR(10),TRUE,
_xlfn._xlws.FILTER('DATA INDUK'!$I$28:$I$228,
'DATA INDUK'!$L$28:$L$228=_xlpm.Grp))
)
))</f>
        <v/>
      </c>
    </row>
    <row r="40" spans="3:7" ht="30" customHeight="1" x14ac:dyDescent="0.25">
      <c r="C40" t="str">
        <f>IFERROR(SMALL('DATA INDUK'!$AN$28:AN246,ROWS($B$22:B40)),"")</f>
        <v/>
      </c>
      <c r="D40" t="str">
        <f>IF($C40="","",INDEX('DATA INDUK'!$H$28:$H$228,MATCH($C40,'DATA INDUK'!$AN$28:$AN$228,0)))</f>
        <v/>
      </c>
      <c r="E40" s="137" t="str" cm="1">
        <f t="array" ref="E40">IF($C40="","",
_xlfn.LET(
_xlpm.Grp,INDEX('DATA INDUK'!$L$28:$L$228,
MATCH($C40,'DATA INDUK'!$AN$28:$AN$228,0)),
_xlpm.SID,INDEX('DATA INDUK'!$C$28:$C$228,
MATCH($C40,'DATA INDUK'!$AN$28:$AN$228,0)),
IF(
_xlpm.Grp="",
_xlpm.SID,
_xlfn.TEXTJOIN(CHAR(10),TRUE,
_xlfn._xlws.FILTER('DATA INDUK'!$C$28:$C$228,
'DATA INDUK'!$L$28:$L$228=_xlpm.Grp))
)
))</f>
        <v/>
      </c>
      <c r="F40" t="str">
        <f>IF($C40="","",INDEX('DATA INDUK'!$D$28:$D$151,MATCH($C40,'DATA INDUK'!$AN$28:$AN$151,0)))</f>
        <v/>
      </c>
      <c r="G40" s="194" t="str" cm="1">
        <f t="array" ref="G40">IF($C40="","",
_xlfn.LET(
_xlpm.Grp,INDEX('DATA INDUK'!$L$28:$L$228,
MATCH($C40,'DATA INDUK'!$AN$28:$AN$228,0)),
IF(
_xlpm.Grp="",
INDEX('DATA INDUK'!$I$28:$I$228,
MATCH($C40,'DATA INDUK'!$AN$28:$AN$228,0)),
_xlfn.TEXTJOIN(CHAR(10),TRUE,
_xlfn._xlws.FILTER('DATA INDUK'!$I$28:$I$228,
'DATA INDUK'!$L$28:$L$228=_xlpm.Grp))
)
))</f>
        <v/>
      </c>
    </row>
    <row r="41" spans="3:7" ht="30" customHeight="1" x14ac:dyDescent="0.25">
      <c r="C41" t="str">
        <f>IFERROR(SMALL('DATA INDUK'!$AN$28:AN247,ROWS($B$22:B41)),"")</f>
        <v/>
      </c>
      <c r="D41" t="str">
        <f>IF($C41="","",INDEX('DATA INDUK'!$H$28:$H$228,MATCH($C41,'DATA INDUK'!$AN$28:$AN$228,0)))</f>
        <v/>
      </c>
      <c r="E41" s="137" t="str" cm="1">
        <f t="array" ref="E41">IF($C41="","",
_xlfn.LET(
_xlpm.Grp,INDEX('DATA INDUK'!$L$28:$L$228,
MATCH($C41,'DATA INDUK'!$AN$28:$AN$228,0)),
_xlpm.SID,INDEX('DATA INDUK'!$C$28:$C$228,
MATCH($C41,'DATA INDUK'!$AN$28:$AN$228,0)),
IF(
_xlpm.Grp="",
_xlpm.SID,
_xlfn.TEXTJOIN(CHAR(10),TRUE,
_xlfn._xlws.FILTER('DATA INDUK'!$C$28:$C$228,
'DATA INDUK'!$L$28:$L$228=_xlpm.Grp))
)
))</f>
        <v/>
      </c>
      <c r="F41" t="str">
        <f>IF($C41="","",INDEX('DATA INDUK'!$D$28:$D$151,MATCH($C41,'DATA INDUK'!$AN$28:$AN$151,0)))</f>
        <v/>
      </c>
      <c r="G41" s="194" t="str" cm="1">
        <f t="array" ref="G41">IF($C41="","",
_xlfn.LET(
_xlpm.Grp,INDEX('DATA INDUK'!$L$28:$L$228,
MATCH($C41,'DATA INDUK'!$AN$28:$AN$228,0)),
IF(
_xlpm.Grp="",
INDEX('DATA INDUK'!$I$28:$I$228,
MATCH($C41,'DATA INDUK'!$AN$28:$AN$228,0)),
_xlfn.TEXTJOIN(CHAR(10),TRUE,
_xlfn._xlws.FILTER('DATA INDUK'!$I$28:$I$228,
'DATA INDUK'!$L$28:$L$228=_xlpm.Grp))
)
))</f>
        <v/>
      </c>
    </row>
    <row r="42" spans="3:7" ht="30" customHeight="1" x14ac:dyDescent="0.25">
      <c r="C42" t="str">
        <f>IFERROR(SMALL('DATA INDUK'!$AN$28:AN248,ROWS($B$22:B42)),"")</f>
        <v/>
      </c>
      <c r="D42" t="str">
        <f>IF($C42="","",INDEX('DATA INDUK'!$H$28:$H$228,MATCH($C42,'DATA INDUK'!$AN$28:$AN$228,0)))</f>
        <v/>
      </c>
      <c r="E42" s="137" t="str" cm="1">
        <f t="array" ref="E42">IF($C42="","",
_xlfn.LET(
_xlpm.Grp,INDEX('DATA INDUK'!$L$28:$L$228,
MATCH($C42,'DATA INDUK'!$AN$28:$AN$228,0)),
_xlpm.SID,INDEX('DATA INDUK'!$C$28:$C$228,
MATCH($C42,'DATA INDUK'!$AN$28:$AN$228,0)),
IF(
_xlpm.Grp="",
_xlpm.SID,
_xlfn.TEXTJOIN(CHAR(10),TRUE,
_xlfn._xlws.FILTER('DATA INDUK'!$C$28:$C$228,
'DATA INDUK'!$L$28:$L$228=_xlpm.Grp))
)
))</f>
        <v/>
      </c>
      <c r="F42" t="str">
        <f>IF($C42="","",INDEX('DATA INDUK'!$D$28:$D$151,MATCH($C42,'DATA INDUK'!$AN$28:$AN$151,0)))</f>
        <v/>
      </c>
      <c r="G42" s="194" t="str" cm="1">
        <f t="array" ref="G42">IF($C42="","",
_xlfn.LET(
_xlpm.Grp,INDEX('DATA INDUK'!$L$28:$L$228,
MATCH($C42,'DATA INDUK'!$AN$28:$AN$228,0)),
IF(
_xlpm.Grp="",
INDEX('DATA INDUK'!$I$28:$I$228,
MATCH($C42,'DATA INDUK'!$AN$28:$AN$228,0)),
_xlfn.TEXTJOIN(CHAR(10),TRUE,
_xlfn._xlws.FILTER('DATA INDUK'!$I$28:$I$228,
'DATA INDUK'!$L$28:$L$228=_xlpm.Grp))
)
))</f>
        <v/>
      </c>
    </row>
    <row r="43" spans="3:7" ht="30" customHeight="1" x14ac:dyDescent="0.25">
      <c r="C43" t="str">
        <f>IFERROR(SMALL('DATA INDUK'!$AN$28:AN249,ROWS($B$22:B43)),"")</f>
        <v/>
      </c>
      <c r="D43" t="str">
        <f>IF($C43="","",INDEX('DATA INDUK'!$H$28:$H$228,MATCH($C43,'DATA INDUK'!$AN$28:$AN$228,0)))</f>
        <v/>
      </c>
      <c r="E43" s="137" t="str" cm="1">
        <f t="array" ref="E43">IF($C43="","",
_xlfn.LET(
_xlpm.Grp,INDEX('DATA INDUK'!$L$28:$L$228,
MATCH($C43,'DATA INDUK'!$AN$28:$AN$228,0)),
_xlpm.SID,INDEX('DATA INDUK'!$C$28:$C$228,
MATCH($C43,'DATA INDUK'!$AN$28:$AN$228,0)),
IF(
_xlpm.Grp="",
_xlpm.SID,
_xlfn.TEXTJOIN(CHAR(10),TRUE,
_xlfn._xlws.FILTER('DATA INDUK'!$C$28:$C$228,
'DATA INDUK'!$L$28:$L$228=_xlpm.Grp))
)
))</f>
        <v/>
      </c>
      <c r="F43" t="str">
        <f>IF($C43="","",INDEX('DATA INDUK'!$D$28:$D$151,MATCH($C43,'DATA INDUK'!$AN$28:$AN$151,0)))</f>
        <v/>
      </c>
      <c r="G43" s="194" t="str" cm="1">
        <f t="array" ref="G43">IF($C43="","",
_xlfn.LET(
_xlpm.Grp,INDEX('DATA INDUK'!$L$28:$L$228,
MATCH($C43,'DATA INDUK'!$AN$28:$AN$228,0)),
IF(
_xlpm.Grp="",
INDEX('DATA INDUK'!$I$28:$I$228,
MATCH($C43,'DATA INDUK'!$AN$28:$AN$228,0)),
_xlfn.TEXTJOIN(CHAR(10),TRUE,
_xlfn._xlws.FILTER('DATA INDUK'!$I$28:$I$228,
'DATA INDUK'!$L$28:$L$228=_xlpm.Grp))
)
))</f>
        <v/>
      </c>
    </row>
    <row r="44" spans="3:7" ht="30" customHeight="1" x14ac:dyDescent="0.25">
      <c r="C44" t="str">
        <f>IFERROR(SMALL('DATA INDUK'!$AN$28:AN250,ROWS($B$22:B44)),"")</f>
        <v/>
      </c>
      <c r="D44" t="str">
        <f>IF($C44="","",INDEX('DATA INDUK'!$H$28:$H$228,MATCH($C44,'DATA INDUK'!$AN$28:$AN$228,0)))</f>
        <v/>
      </c>
      <c r="E44" s="137" t="str" cm="1">
        <f t="array" ref="E44">IF($C44="","",
_xlfn.LET(
_xlpm.Grp,INDEX('DATA INDUK'!$L$28:$L$228,
MATCH($C44,'DATA INDUK'!$AN$28:$AN$228,0)),
_xlpm.SID,INDEX('DATA INDUK'!$C$28:$C$228,
MATCH($C44,'DATA INDUK'!$AN$28:$AN$228,0)),
IF(
_xlpm.Grp="",
_xlpm.SID,
_xlfn.TEXTJOIN(CHAR(10),TRUE,
_xlfn._xlws.FILTER('DATA INDUK'!$C$28:$C$228,
'DATA INDUK'!$L$28:$L$228=_xlpm.Grp))
)
))</f>
        <v/>
      </c>
      <c r="F44" t="str">
        <f>IF($C44="","",INDEX('DATA INDUK'!$D$28:$D$151,MATCH($C44,'DATA INDUK'!$AN$28:$AN$151,0)))</f>
        <v/>
      </c>
      <c r="G44" s="194" t="str" cm="1">
        <f t="array" ref="G44">IF($C44="","",
_xlfn.LET(
_xlpm.Grp,INDEX('DATA INDUK'!$L$28:$L$228,
MATCH($C44,'DATA INDUK'!$AN$28:$AN$228,0)),
IF(
_xlpm.Grp="",
INDEX('DATA INDUK'!$I$28:$I$228,
MATCH($C44,'DATA INDUK'!$AN$28:$AN$228,0)),
_xlfn.TEXTJOIN(CHAR(10),TRUE,
_xlfn._xlws.FILTER('DATA INDUK'!$I$28:$I$228,
'DATA INDUK'!$L$28:$L$228=_xlpm.Grp))
)
))</f>
        <v/>
      </c>
    </row>
    <row r="45" spans="3:7" ht="30" customHeight="1" x14ac:dyDescent="0.25">
      <c r="C45" t="str">
        <f>IFERROR(SMALL('DATA INDUK'!$AN$28:AN251,ROWS($B$22:B45)),"")</f>
        <v/>
      </c>
      <c r="D45" t="str">
        <f>IF($C45="","",INDEX('DATA INDUK'!$H$28:$H$228,MATCH($C45,'DATA INDUK'!$AN$28:$AN$228,0)))</f>
        <v/>
      </c>
      <c r="E45" s="137" t="str" cm="1">
        <f t="array" ref="E45">IF($C45="","",
_xlfn.LET(
_xlpm.Grp,INDEX('DATA INDUK'!$L$28:$L$228,
MATCH($C45,'DATA INDUK'!$AN$28:$AN$228,0)),
_xlpm.SID,INDEX('DATA INDUK'!$C$28:$C$228,
MATCH($C45,'DATA INDUK'!$AN$28:$AN$228,0)),
IF(
_xlpm.Grp="",
_xlpm.SID,
_xlfn.TEXTJOIN(CHAR(10),TRUE,
_xlfn._xlws.FILTER('DATA INDUK'!$C$28:$C$228,
'DATA INDUK'!$L$28:$L$228=_xlpm.Grp))
)
))</f>
        <v/>
      </c>
      <c r="F45" t="str">
        <f>IF($C45="","",INDEX('DATA INDUK'!$D$28:$D$151,MATCH($C45,'DATA INDUK'!$AN$28:$AN$151,0)))</f>
        <v/>
      </c>
      <c r="G45" s="194" t="str" cm="1">
        <f t="array" ref="G45">IF($C45="","",
_xlfn.LET(
_xlpm.Grp,INDEX('DATA INDUK'!$L$28:$L$228,
MATCH($C45,'DATA INDUK'!$AN$28:$AN$228,0)),
IF(
_xlpm.Grp="",
INDEX('DATA INDUK'!$I$28:$I$228,
MATCH($C45,'DATA INDUK'!$AN$28:$AN$228,0)),
_xlfn.TEXTJOIN(CHAR(10),TRUE,
_xlfn._xlws.FILTER('DATA INDUK'!$I$28:$I$228,
'DATA INDUK'!$L$28:$L$228=_xlpm.Grp))
)
))</f>
        <v/>
      </c>
    </row>
    <row r="46" spans="3:7" ht="30" customHeight="1" x14ac:dyDescent="0.25">
      <c r="C46" t="str">
        <f>IFERROR(SMALL('DATA INDUK'!$AN$28:AN252,ROWS($B$22:B46)),"")</f>
        <v/>
      </c>
      <c r="D46" t="str">
        <f>IF($C46="","",INDEX('DATA INDUK'!$H$28:$H$228,MATCH($C46,'DATA INDUK'!$AN$28:$AN$228,0)))</f>
        <v/>
      </c>
      <c r="E46" s="137" t="str" cm="1">
        <f t="array" ref="E46">IF($C46="","",
_xlfn.LET(
_xlpm.Grp,INDEX('DATA INDUK'!$L$28:$L$228,
MATCH($C46,'DATA INDUK'!$AN$28:$AN$228,0)),
_xlpm.SID,INDEX('DATA INDUK'!$C$28:$C$228,
MATCH($C46,'DATA INDUK'!$AN$28:$AN$228,0)),
IF(
_xlpm.Grp="",
_xlpm.SID,
_xlfn.TEXTJOIN(CHAR(10),TRUE,
_xlfn._xlws.FILTER('DATA INDUK'!$C$28:$C$228,
'DATA INDUK'!$L$28:$L$228=_xlpm.Grp))
)
))</f>
        <v/>
      </c>
      <c r="F46" t="str">
        <f>IF($C46="","",INDEX('DATA INDUK'!$D$28:$D$151,MATCH($C46,'DATA INDUK'!$AN$28:$AN$151,0)))</f>
        <v/>
      </c>
      <c r="G46" s="194" t="str" cm="1">
        <f t="array" ref="G46">IF($C46="","",
_xlfn.LET(
_xlpm.Grp,INDEX('DATA INDUK'!$L$28:$L$228,
MATCH($C46,'DATA INDUK'!$AN$28:$AN$228,0)),
IF(
_xlpm.Grp="",
INDEX('DATA INDUK'!$I$28:$I$228,
MATCH($C46,'DATA INDUK'!$AN$28:$AN$228,0)),
_xlfn.TEXTJOIN(CHAR(10),TRUE,
_xlfn._xlws.FILTER('DATA INDUK'!$I$28:$I$228,
'DATA INDUK'!$L$28:$L$228=_xlpm.Grp))
)
))</f>
        <v/>
      </c>
    </row>
    <row r="47" spans="3:7" ht="30" customHeight="1" x14ac:dyDescent="0.25">
      <c r="C47" t="str">
        <f>IFERROR(SMALL('DATA INDUK'!$AN$28:AN253,ROWS($B$22:B47)),"")</f>
        <v/>
      </c>
      <c r="D47" t="str">
        <f>IF($C47="","",INDEX('DATA INDUK'!$H$28:$H$228,MATCH($C47,'DATA INDUK'!$AN$28:$AN$228,0)))</f>
        <v/>
      </c>
      <c r="E47" s="137" t="str" cm="1">
        <f t="array" ref="E47">IF($C47="","",
_xlfn.LET(
_xlpm.Grp,INDEX('DATA INDUK'!$L$28:$L$228,
MATCH($C47,'DATA INDUK'!$AN$28:$AN$228,0)),
_xlpm.SID,INDEX('DATA INDUK'!$C$28:$C$228,
MATCH($C47,'DATA INDUK'!$AN$28:$AN$228,0)),
IF(
_xlpm.Grp="",
_xlpm.SID,
_xlfn.TEXTJOIN(CHAR(10),TRUE,
_xlfn._xlws.FILTER('DATA INDUK'!$C$28:$C$228,
'DATA INDUK'!$L$28:$L$228=_xlpm.Grp))
)
))</f>
        <v/>
      </c>
      <c r="F47" t="str">
        <f>IF($C47="","",INDEX('DATA INDUK'!$D$28:$D$151,MATCH($C47,'DATA INDUK'!$AN$28:$AN$151,0)))</f>
        <v/>
      </c>
      <c r="G47" s="194" t="str" cm="1">
        <f t="array" ref="G47">IF($C47="","",
_xlfn.LET(
_xlpm.Grp,INDEX('DATA INDUK'!$L$28:$L$228,
MATCH($C47,'DATA INDUK'!$AN$28:$AN$228,0)),
IF(
_xlpm.Grp="",
INDEX('DATA INDUK'!$I$28:$I$228,
MATCH($C47,'DATA INDUK'!$AN$28:$AN$228,0)),
_xlfn.TEXTJOIN(CHAR(10),TRUE,
_xlfn._xlws.FILTER('DATA INDUK'!$I$28:$I$228,
'DATA INDUK'!$L$28:$L$228=_xlpm.Grp))
)
))</f>
        <v/>
      </c>
    </row>
    <row r="48" spans="3:7" ht="30" customHeight="1" x14ac:dyDescent="0.25">
      <c r="C48" t="str">
        <f>IFERROR(SMALL('DATA INDUK'!$AN$28:AN254,ROWS($B$22:B48)),"")</f>
        <v/>
      </c>
      <c r="D48" t="str">
        <f>IF($C48="","",INDEX('DATA INDUK'!$H$28:$H$228,MATCH($C48,'DATA INDUK'!$AN$28:$AN$228,0)))</f>
        <v/>
      </c>
      <c r="E48" s="137" t="str" cm="1">
        <f t="array" ref="E48">IF($C48="","",
_xlfn.LET(
_xlpm.Grp,INDEX('DATA INDUK'!$L$28:$L$228,
MATCH($C48,'DATA INDUK'!$AN$28:$AN$228,0)),
_xlpm.SID,INDEX('DATA INDUK'!$C$28:$C$228,
MATCH($C48,'DATA INDUK'!$AN$28:$AN$228,0)),
IF(
_xlpm.Grp="",
_xlpm.SID,
_xlfn.TEXTJOIN(CHAR(10),TRUE,
_xlfn._xlws.FILTER('DATA INDUK'!$C$28:$C$228,
'DATA INDUK'!$L$28:$L$228=_xlpm.Grp))
)
))</f>
        <v/>
      </c>
      <c r="F48" t="str">
        <f>IF($C48="","",INDEX('DATA INDUK'!$D$28:$D$151,MATCH($C48,'DATA INDUK'!$AN$28:$AN$151,0)))</f>
        <v/>
      </c>
      <c r="G48" s="194" t="str" cm="1">
        <f t="array" ref="G48">IF($C48="","",
_xlfn.LET(
_xlpm.Grp,INDEX('DATA INDUK'!$L$28:$L$228,
MATCH($C48,'DATA INDUK'!$AN$28:$AN$228,0)),
IF(
_xlpm.Grp="",
INDEX('DATA INDUK'!$I$28:$I$228,
MATCH($C48,'DATA INDUK'!$AN$28:$AN$228,0)),
_xlfn.TEXTJOIN(CHAR(10),TRUE,
_xlfn._xlws.FILTER('DATA INDUK'!$I$28:$I$228,
'DATA INDUK'!$L$28:$L$228=_xlpm.Grp))
)
))</f>
        <v/>
      </c>
    </row>
    <row r="49" spans="3:7" ht="30" customHeight="1" x14ac:dyDescent="0.25">
      <c r="C49" t="str">
        <f>IFERROR(SMALL('DATA INDUK'!$AN$28:AN255,ROWS($B$22:B49)),"")</f>
        <v/>
      </c>
      <c r="D49" t="str">
        <f>IF($C49="","",INDEX('DATA INDUK'!$H$28:$H$228,MATCH($C49,'DATA INDUK'!$AN$28:$AN$228,0)))</f>
        <v/>
      </c>
      <c r="E49" s="137" t="str" cm="1">
        <f t="array" ref="E49">IF($C49="","",
_xlfn.LET(
_xlpm.Grp,INDEX('DATA INDUK'!$L$28:$L$228,
MATCH($C49,'DATA INDUK'!$AN$28:$AN$228,0)),
_xlpm.SID,INDEX('DATA INDUK'!$C$28:$C$228,
MATCH($C49,'DATA INDUK'!$AN$28:$AN$228,0)),
IF(
_xlpm.Grp="",
_xlpm.SID,
_xlfn.TEXTJOIN(CHAR(10),TRUE,
_xlfn._xlws.FILTER('DATA INDUK'!$C$28:$C$228,
'DATA INDUK'!$L$28:$L$228=_xlpm.Grp))
)
))</f>
        <v/>
      </c>
      <c r="F49" t="str">
        <f>IF($C49="","",INDEX('DATA INDUK'!$D$28:$D$151,MATCH($C49,'DATA INDUK'!$AN$28:$AN$151,0)))</f>
        <v/>
      </c>
      <c r="G49" s="194" t="str" cm="1">
        <f t="array" ref="G49">IF($C49="","",
_xlfn.LET(
_xlpm.Grp,INDEX('DATA INDUK'!$L$28:$L$228,
MATCH($C49,'DATA INDUK'!$AN$28:$AN$228,0)),
IF(
_xlpm.Grp="",
INDEX('DATA INDUK'!$I$28:$I$228,
MATCH($C49,'DATA INDUK'!$AN$28:$AN$228,0)),
_xlfn.TEXTJOIN(CHAR(10),TRUE,
_xlfn._xlws.FILTER('DATA INDUK'!$I$28:$I$228,
'DATA INDUK'!$L$28:$L$228=_xlpm.Grp))
)
))</f>
        <v/>
      </c>
    </row>
    <row r="50" spans="3:7" ht="30" customHeight="1" x14ac:dyDescent="0.25">
      <c r="C50" t="str">
        <f>IFERROR(SMALL('DATA INDUK'!$AN$28:AN256,ROWS($B$22:B50)),"")</f>
        <v/>
      </c>
      <c r="D50" t="str">
        <f>IF($C50="","",INDEX('DATA INDUK'!$H$28:$H$228,MATCH($C50,'DATA INDUK'!$AN$28:$AN$228,0)))</f>
        <v/>
      </c>
      <c r="E50" s="137" t="str" cm="1">
        <f t="array" ref="E50">IF($C50="","",
_xlfn.LET(
_xlpm.Grp,INDEX('DATA INDUK'!$L$28:$L$228,
MATCH($C50,'DATA INDUK'!$AN$28:$AN$228,0)),
_xlpm.SID,INDEX('DATA INDUK'!$C$28:$C$228,
MATCH($C50,'DATA INDUK'!$AN$28:$AN$228,0)),
IF(
_xlpm.Grp="",
_xlpm.SID,
_xlfn.TEXTJOIN(CHAR(10),TRUE,
_xlfn._xlws.FILTER('DATA INDUK'!$C$28:$C$228,
'DATA INDUK'!$L$28:$L$228=_xlpm.Grp))
)
))</f>
        <v/>
      </c>
      <c r="F50" t="str">
        <f>IF($C50="","",INDEX('DATA INDUK'!$D$28:$D$151,MATCH($C50,'DATA INDUK'!$AN$28:$AN$151,0)))</f>
        <v/>
      </c>
      <c r="G50" s="194" t="str" cm="1">
        <f t="array" ref="G50">IF($C50="","",
_xlfn.LET(
_xlpm.Grp,INDEX('DATA INDUK'!$L$28:$L$228,
MATCH($C50,'DATA INDUK'!$AN$28:$AN$228,0)),
IF(
_xlpm.Grp="",
INDEX('DATA INDUK'!$I$28:$I$228,
MATCH($C50,'DATA INDUK'!$AN$28:$AN$228,0)),
_xlfn.TEXTJOIN(CHAR(10),TRUE,
_xlfn._xlws.FILTER('DATA INDUK'!$I$28:$I$228,
'DATA INDUK'!$L$28:$L$228=_xlpm.Grp))
)
))</f>
        <v/>
      </c>
    </row>
    <row r="51" spans="3:7" ht="30" customHeight="1" x14ac:dyDescent="0.25">
      <c r="C51" t="str">
        <f>IFERROR(SMALL('DATA INDUK'!$AN$28:AN257,ROWS($B$22:B51)),"")</f>
        <v/>
      </c>
      <c r="D51" t="str">
        <f>IF($C51="","",INDEX('DATA INDUK'!$H$28:$H$228,MATCH($C51,'DATA INDUK'!$AN$28:$AN$228,0)))</f>
        <v/>
      </c>
      <c r="E51" s="137" t="str" cm="1">
        <f t="array" ref="E51">IF($C51="","",
_xlfn.LET(
_xlpm.Grp,INDEX('DATA INDUK'!$L$28:$L$228,
MATCH($C51,'DATA INDUK'!$AN$28:$AN$228,0)),
_xlpm.SID,INDEX('DATA INDUK'!$C$28:$C$228,
MATCH($C51,'DATA INDUK'!$AN$28:$AN$228,0)),
IF(
_xlpm.Grp="",
_xlpm.SID,
_xlfn.TEXTJOIN(CHAR(10),TRUE,
_xlfn._xlws.FILTER('DATA INDUK'!$C$28:$C$228,
'DATA INDUK'!$L$28:$L$228=_xlpm.Grp))
)
))</f>
        <v/>
      </c>
      <c r="F51" t="str">
        <f>IF($C51="","",INDEX('DATA INDUK'!$D$28:$D$151,MATCH($C51,'DATA INDUK'!$AN$28:$AN$151,0)))</f>
        <v/>
      </c>
      <c r="G51" s="194" t="str" cm="1">
        <f t="array" ref="G51">IF($C51="","",
_xlfn.LET(
_xlpm.Grp,INDEX('DATA INDUK'!$L$28:$L$228,
MATCH($C51,'DATA INDUK'!$AN$28:$AN$228,0)),
IF(
_xlpm.Grp="",
INDEX('DATA INDUK'!$I$28:$I$228,
MATCH($C51,'DATA INDUK'!$AN$28:$AN$228,0)),
_xlfn.TEXTJOIN(CHAR(10),TRUE,
_xlfn._xlws.FILTER('DATA INDUK'!$I$28:$I$228,
'DATA INDUK'!$L$28:$L$228=_xlpm.Grp))
)
))</f>
        <v/>
      </c>
    </row>
    <row r="52" spans="3:7" ht="30" customHeight="1" x14ac:dyDescent="0.25">
      <c r="C52" t="str">
        <f>IFERROR(SMALL('DATA INDUK'!$AN$28:AN258,ROWS($B$22:B52)),"")</f>
        <v/>
      </c>
      <c r="D52" t="str">
        <f>IF($C52="","",INDEX('DATA INDUK'!$H$28:$H$228,MATCH($C52,'DATA INDUK'!$AN$28:$AN$228,0)))</f>
        <v/>
      </c>
      <c r="E52" s="137" t="str" cm="1">
        <f t="array" ref="E52">IF($C52="","",
_xlfn.LET(
_xlpm.Grp,INDEX('DATA INDUK'!$L$28:$L$228,
MATCH($C52,'DATA INDUK'!$AN$28:$AN$228,0)),
_xlpm.SID,INDEX('DATA INDUK'!$C$28:$C$228,
MATCH($C52,'DATA INDUK'!$AN$28:$AN$228,0)),
IF(
_xlpm.Grp="",
_xlpm.SID,
_xlfn.TEXTJOIN(CHAR(10),TRUE,
_xlfn._xlws.FILTER('DATA INDUK'!$C$28:$C$228,
'DATA INDUK'!$L$28:$L$228=_xlpm.Grp))
)
))</f>
        <v/>
      </c>
      <c r="F52" t="str">
        <f>IF($C52="","",INDEX('DATA INDUK'!$D$28:$D$151,MATCH($C52,'DATA INDUK'!$AN$28:$AN$151,0)))</f>
        <v/>
      </c>
      <c r="G52" s="194" t="str" cm="1">
        <f t="array" ref="G52">IF($C52="","",
_xlfn.LET(
_xlpm.Grp,INDEX('DATA INDUK'!$L$28:$L$228,
MATCH($C52,'DATA INDUK'!$AN$28:$AN$228,0)),
IF(
_xlpm.Grp="",
INDEX('DATA INDUK'!$I$28:$I$228,
MATCH($C52,'DATA INDUK'!$AN$28:$AN$228,0)),
_xlfn.TEXTJOIN(CHAR(10),TRUE,
_xlfn._xlws.FILTER('DATA INDUK'!$I$28:$I$228,
'DATA INDUK'!$L$28:$L$228=_xlpm.Grp))
)
))</f>
        <v/>
      </c>
    </row>
    <row r="53" spans="3:7" ht="30" customHeight="1" x14ac:dyDescent="0.25">
      <c r="C53" t="str">
        <f>IFERROR(SMALL('DATA INDUK'!$AN$28:AN259,ROWS($B$22:B53)),"")</f>
        <v/>
      </c>
      <c r="D53" t="str">
        <f>IF($C53="","",INDEX('DATA INDUK'!$H$28:$H$228,MATCH($C53,'DATA INDUK'!$AN$28:$AN$228,0)))</f>
        <v/>
      </c>
      <c r="E53" s="137" t="str" cm="1">
        <f t="array" ref="E53">IF($C53="","",
_xlfn.LET(
_xlpm.Grp,INDEX('DATA INDUK'!$L$28:$L$228,
MATCH($C53,'DATA INDUK'!$AN$28:$AN$228,0)),
_xlpm.SID,INDEX('DATA INDUK'!$C$28:$C$228,
MATCH($C53,'DATA INDUK'!$AN$28:$AN$228,0)),
IF(
_xlpm.Grp="",
_xlpm.SID,
_xlfn.TEXTJOIN(CHAR(10),TRUE,
_xlfn._xlws.FILTER('DATA INDUK'!$C$28:$C$228,
'DATA INDUK'!$L$28:$L$228=_xlpm.Grp))
)
))</f>
        <v/>
      </c>
      <c r="F53" t="str">
        <f>IF($C53="","",INDEX('DATA INDUK'!$D$28:$D$151,MATCH($C53,'DATA INDUK'!$AN$28:$AN$151,0)))</f>
        <v/>
      </c>
      <c r="G53" s="194" t="str" cm="1">
        <f t="array" ref="G53">IF($C53="","",
_xlfn.LET(
_xlpm.Grp,INDEX('DATA INDUK'!$L$28:$L$228,
MATCH($C53,'DATA INDUK'!$AN$28:$AN$228,0)),
IF(
_xlpm.Grp="",
INDEX('DATA INDUK'!$I$28:$I$228,
MATCH($C53,'DATA INDUK'!$AN$28:$AN$228,0)),
_xlfn.TEXTJOIN(CHAR(10),TRUE,
_xlfn._xlws.FILTER('DATA INDUK'!$I$28:$I$228,
'DATA INDUK'!$L$28:$L$228=_xlpm.Grp))
)
))</f>
        <v/>
      </c>
    </row>
    <row r="54" spans="3:7" ht="30" customHeight="1" x14ac:dyDescent="0.25">
      <c r="C54" t="str">
        <f>IFERROR(SMALL('DATA INDUK'!$AN$28:AN260,ROWS($B$22:B54)),"")</f>
        <v/>
      </c>
      <c r="D54" t="str">
        <f>IF($C54="","",INDEX('DATA INDUK'!$H$28:$H$228,MATCH($C54,'DATA INDUK'!$AN$28:$AN$228,0)))</f>
        <v/>
      </c>
      <c r="E54" s="137" t="str" cm="1">
        <f t="array" ref="E54">IF($C54="","",
_xlfn.LET(
_xlpm.Grp,INDEX('DATA INDUK'!$L$28:$L$228,
MATCH($C54,'DATA INDUK'!$AN$28:$AN$228,0)),
_xlpm.SID,INDEX('DATA INDUK'!$C$28:$C$228,
MATCH($C54,'DATA INDUK'!$AN$28:$AN$228,0)),
IF(
_xlpm.Grp="",
_xlpm.SID,
_xlfn.TEXTJOIN(CHAR(10),TRUE,
_xlfn._xlws.FILTER('DATA INDUK'!$C$28:$C$228,
'DATA INDUK'!$L$28:$L$228=_xlpm.Grp))
)
))</f>
        <v/>
      </c>
      <c r="F54" t="str">
        <f>IF($C54="","",INDEX('DATA INDUK'!$D$28:$D$151,MATCH($C54,'DATA INDUK'!$AN$28:$AN$151,0)))</f>
        <v/>
      </c>
      <c r="G54" s="194" t="str" cm="1">
        <f t="array" ref="G54">IF($C54="","",
_xlfn.LET(
_xlpm.Grp,INDEX('DATA INDUK'!$L$28:$L$228,
MATCH($C54,'DATA INDUK'!$AN$28:$AN$228,0)),
IF(
_xlpm.Grp="",
INDEX('DATA INDUK'!$I$28:$I$228,
MATCH($C54,'DATA INDUK'!$AN$28:$AN$228,0)),
_xlfn.TEXTJOIN(CHAR(10),TRUE,
_xlfn._xlws.FILTER('DATA INDUK'!$I$28:$I$228,
'DATA INDUK'!$L$28:$L$228=_xlpm.Grp))
)
))</f>
        <v/>
      </c>
    </row>
    <row r="55" spans="3:7" ht="30" customHeight="1" x14ac:dyDescent="0.25">
      <c r="C55" t="str">
        <f>IFERROR(SMALL('DATA INDUK'!$AN$28:AN261,ROWS($B$22:B55)),"")</f>
        <v/>
      </c>
      <c r="D55" t="str">
        <f>IF($C55="","",INDEX('DATA INDUK'!$H$28:$H$228,MATCH($C55,'DATA INDUK'!$AN$28:$AN$228,0)))</f>
        <v/>
      </c>
      <c r="E55" s="137" t="str" cm="1">
        <f t="array" ref="E55">IF($C55="","",
_xlfn.LET(
_xlpm.Grp,INDEX('DATA INDUK'!$L$28:$L$228,
MATCH($C55,'DATA INDUK'!$AN$28:$AN$228,0)),
_xlpm.SID,INDEX('DATA INDUK'!$C$28:$C$228,
MATCH($C55,'DATA INDUK'!$AN$28:$AN$228,0)),
IF(
_xlpm.Grp="",
_xlpm.SID,
_xlfn.TEXTJOIN(CHAR(10),TRUE,
_xlfn._xlws.FILTER('DATA INDUK'!$C$28:$C$228,
'DATA INDUK'!$L$28:$L$228=_xlpm.Grp))
)
))</f>
        <v/>
      </c>
      <c r="F55" t="str">
        <f>IF($C55="","",INDEX('DATA INDUK'!$D$28:$D$151,MATCH($C55,'DATA INDUK'!$AN$28:$AN$151,0)))</f>
        <v/>
      </c>
      <c r="G55" s="194" t="str" cm="1">
        <f t="array" ref="G55">IF($C55="","",
_xlfn.LET(
_xlpm.Grp,INDEX('DATA INDUK'!$L$28:$L$228,
MATCH($C55,'DATA INDUK'!$AN$28:$AN$228,0)),
IF(
_xlpm.Grp="",
INDEX('DATA INDUK'!$I$28:$I$228,
MATCH($C55,'DATA INDUK'!$AN$28:$AN$228,0)),
_xlfn.TEXTJOIN(CHAR(10),TRUE,
_xlfn._xlws.FILTER('DATA INDUK'!$I$28:$I$228,
'DATA INDUK'!$L$28:$L$228=_xlpm.Grp))
)
))</f>
        <v/>
      </c>
    </row>
    <row r="56" spans="3:7" ht="30" customHeight="1" x14ac:dyDescent="0.25">
      <c r="C56" t="str">
        <f>IFERROR(SMALL('DATA INDUK'!$AN$28:AN262,ROWS($B$22:B56)),"")</f>
        <v/>
      </c>
      <c r="D56" t="str">
        <f>IF($C56="","",INDEX('DATA INDUK'!$H$28:$H$228,MATCH($C56,'DATA INDUK'!$AN$28:$AN$228,0)))</f>
        <v/>
      </c>
      <c r="E56" s="137" t="str" cm="1">
        <f t="array" ref="E56">IF($C56="","",
_xlfn.LET(
_xlpm.Grp,INDEX('DATA INDUK'!$L$28:$L$228,
MATCH($C56,'DATA INDUK'!$AN$28:$AN$228,0)),
_xlpm.SID,INDEX('DATA INDUK'!$C$28:$C$228,
MATCH($C56,'DATA INDUK'!$AN$28:$AN$228,0)),
IF(
_xlpm.Grp="",
_xlpm.SID,
_xlfn.TEXTJOIN(CHAR(10),TRUE,
_xlfn._xlws.FILTER('DATA INDUK'!$C$28:$C$228,
'DATA INDUK'!$L$28:$L$228=_xlpm.Grp))
)
))</f>
        <v/>
      </c>
      <c r="F56" t="str">
        <f>IF($C56="","",INDEX('DATA INDUK'!$D$28:$D$151,MATCH($C56,'DATA INDUK'!$AN$28:$AN$151,0)))</f>
        <v/>
      </c>
      <c r="G56" s="194" t="str" cm="1">
        <f t="array" ref="G56">IF($C56="","",
_xlfn.LET(
_xlpm.Grp,INDEX('DATA INDUK'!$L$28:$L$228,
MATCH($C56,'DATA INDUK'!$AN$28:$AN$228,0)),
IF(
_xlpm.Grp="",
INDEX('DATA INDUK'!$I$28:$I$228,
MATCH($C56,'DATA INDUK'!$AN$28:$AN$228,0)),
_xlfn.TEXTJOIN(CHAR(10),TRUE,
_xlfn._xlws.FILTER('DATA INDUK'!$I$28:$I$228,
'DATA INDUK'!$L$28:$L$228=_xlpm.Grp))
)
))</f>
        <v/>
      </c>
    </row>
    <row r="57" spans="3:7" ht="30" customHeight="1" x14ac:dyDescent="0.25">
      <c r="C57" t="str">
        <f>IFERROR(SMALL('DATA INDUK'!$AN$28:AN263,ROWS($B$22:B57)),"")</f>
        <v/>
      </c>
      <c r="D57" t="str">
        <f>IF($C57="","",INDEX('DATA INDUK'!$H$28:$H$228,MATCH($C57,'DATA INDUK'!$AN$28:$AN$228,0)))</f>
        <v/>
      </c>
      <c r="E57" s="137" t="str" cm="1">
        <f t="array" ref="E57">IF($C57="","",
_xlfn.LET(
_xlpm.Grp,INDEX('DATA INDUK'!$L$28:$L$228,
MATCH($C57,'DATA INDUK'!$AN$28:$AN$228,0)),
_xlpm.SID,INDEX('DATA INDUK'!$C$28:$C$228,
MATCH($C57,'DATA INDUK'!$AN$28:$AN$228,0)),
IF(
_xlpm.Grp="",
_xlpm.SID,
_xlfn.TEXTJOIN(CHAR(10),TRUE,
_xlfn._xlws.FILTER('DATA INDUK'!$C$28:$C$228,
'DATA INDUK'!$L$28:$L$228=_xlpm.Grp))
)
))</f>
        <v/>
      </c>
      <c r="F57" t="str">
        <f>IF($C57="","",INDEX('DATA INDUK'!$D$28:$D$151,MATCH($C57,'DATA INDUK'!$AN$28:$AN$151,0)))</f>
        <v/>
      </c>
      <c r="G57" s="194" t="str" cm="1">
        <f t="array" ref="G57">IF($C57="","",
_xlfn.LET(
_xlpm.Grp,INDEX('DATA INDUK'!$L$28:$L$228,
MATCH($C57,'DATA INDUK'!$AN$28:$AN$228,0)),
IF(
_xlpm.Grp="",
INDEX('DATA INDUK'!$I$28:$I$228,
MATCH($C57,'DATA INDUK'!$AN$28:$AN$228,0)),
_xlfn.TEXTJOIN(CHAR(10),TRUE,
_xlfn._xlws.FILTER('DATA INDUK'!$I$28:$I$228,
'DATA INDUK'!$L$28:$L$228=_xlpm.Grp))
)
))</f>
        <v/>
      </c>
    </row>
    <row r="58" spans="3:7" ht="30" customHeight="1" x14ac:dyDescent="0.25">
      <c r="C58" t="str">
        <f>IFERROR(SMALL('DATA INDUK'!$AN$28:AN264,ROWS($B$22:B58)),"")</f>
        <v/>
      </c>
      <c r="D58" t="str">
        <f>IF($C58="","",INDEX('DATA INDUK'!$H$28:$H$228,MATCH($C58,'DATA INDUK'!$AN$28:$AN$228,0)))</f>
        <v/>
      </c>
      <c r="E58" s="137" t="str" cm="1">
        <f t="array" ref="E58">IF($C58="","",
_xlfn.LET(
_xlpm.Grp,INDEX('DATA INDUK'!$L$28:$L$228,
MATCH($C58,'DATA INDUK'!$AN$28:$AN$228,0)),
_xlpm.SID,INDEX('DATA INDUK'!$C$28:$C$228,
MATCH($C58,'DATA INDUK'!$AN$28:$AN$228,0)),
IF(
_xlpm.Grp="",
_xlpm.SID,
_xlfn.TEXTJOIN(CHAR(10),TRUE,
_xlfn._xlws.FILTER('DATA INDUK'!$C$28:$C$228,
'DATA INDUK'!$L$28:$L$228=_xlpm.Grp))
)
))</f>
        <v/>
      </c>
      <c r="F58" t="str">
        <f>IF($C58="","",INDEX('DATA INDUK'!$D$28:$D$151,MATCH($C58,'DATA INDUK'!$AN$28:$AN$151,0)))</f>
        <v/>
      </c>
      <c r="G58" s="194" t="str" cm="1">
        <f t="array" ref="G58">IF($C58="","",
_xlfn.LET(
_xlpm.Grp,INDEX('DATA INDUK'!$L$28:$L$228,
MATCH($C58,'DATA INDUK'!$AN$28:$AN$228,0)),
IF(
_xlpm.Grp="",
INDEX('DATA INDUK'!$I$28:$I$228,
MATCH($C58,'DATA INDUK'!$AN$28:$AN$228,0)),
_xlfn.TEXTJOIN(CHAR(10),TRUE,
_xlfn._xlws.FILTER('DATA INDUK'!$I$28:$I$228,
'DATA INDUK'!$L$28:$L$228=_xlpm.Grp))
)
))</f>
        <v/>
      </c>
    </row>
    <row r="59" spans="3:7" ht="30" customHeight="1" x14ac:dyDescent="0.25">
      <c r="C59" t="str">
        <f>IFERROR(SMALL('DATA INDUK'!$AN$28:AN265,ROWS($B$22:B59)),"")</f>
        <v/>
      </c>
      <c r="D59" t="str">
        <f>IF($C59="","",INDEX('DATA INDUK'!$H$28:$H$228,MATCH($C59,'DATA INDUK'!$AN$28:$AN$228,0)))</f>
        <v/>
      </c>
      <c r="E59" s="137" t="str" cm="1">
        <f t="array" ref="E59">IF($C59="","",
_xlfn.LET(
_xlpm.Grp,INDEX('DATA INDUK'!$L$28:$L$228,
MATCH($C59,'DATA INDUK'!$AN$28:$AN$228,0)),
_xlpm.SID,INDEX('DATA INDUK'!$C$28:$C$228,
MATCH($C59,'DATA INDUK'!$AN$28:$AN$228,0)),
IF(
_xlpm.Grp="",
_xlpm.SID,
_xlfn.TEXTJOIN(CHAR(10),TRUE,
_xlfn._xlws.FILTER('DATA INDUK'!$C$28:$C$228,
'DATA INDUK'!$L$28:$L$228=_xlpm.Grp))
)
))</f>
        <v/>
      </c>
      <c r="F59" t="str">
        <f>IF($C59="","",INDEX('DATA INDUK'!$D$28:$D$151,MATCH($C59,'DATA INDUK'!$AN$28:$AN$151,0)))</f>
        <v/>
      </c>
      <c r="G59" s="194" t="str" cm="1">
        <f t="array" ref="G59">IF($C59="","",
_xlfn.LET(
_xlpm.Grp,INDEX('DATA INDUK'!$L$28:$L$228,
MATCH($C59,'DATA INDUK'!$AN$28:$AN$228,0)),
IF(
_xlpm.Grp="",
INDEX('DATA INDUK'!$I$28:$I$228,
MATCH($C59,'DATA INDUK'!$AN$28:$AN$228,0)),
_xlfn.TEXTJOIN(CHAR(10),TRUE,
_xlfn._xlws.FILTER('DATA INDUK'!$I$28:$I$228,
'DATA INDUK'!$L$28:$L$228=_xlpm.Grp))
)
))</f>
        <v/>
      </c>
    </row>
    <row r="60" spans="3:7" ht="30" customHeight="1" x14ac:dyDescent="0.25">
      <c r="C60" t="str">
        <f>IFERROR(SMALL('DATA INDUK'!$AN$28:AN266,ROWS($B$22:B60)),"")</f>
        <v/>
      </c>
      <c r="D60" t="str">
        <f>IF($C60="","",INDEX('DATA INDUK'!$H$28:$H$228,MATCH($C60,'DATA INDUK'!$AN$28:$AN$228,0)))</f>
        <v/>
      </c>
      <c r="E60" s="137" t="str" cm="1">
        <f t="array" ref="E60">IF($C60="","",
_xlfn.LET(
_xlpm.Grp,INDEX('DATA INDUK'!$L$28:$L$228,
MATCH($C60,'DATA INDUK'!$AN$28:$AN$228,0)),
_xlpm.SID,INDEX('DATA INDUK'!$C$28:$C$228,
MATCH($C60,'DATA INDUK'!$AN$28:$AN$228,0)),
IF(
_xlpm.Grp="",
_xlpm.SID,
_xlfn.TEXTJOIN(CHAR(10),TRUE,
_xlfn._xlws.FILTER('DATA INDUK'!$C$28:$C$228,
'DATA INDUK'!$L$28:$L$228=_xlpm.Grp))
)
))</f>
        <v/>
      </c>
      <c r="F60" t="str">
        <f>IF($C60="","",INDEX('DATA INDUK'!$D$28:$D$151,MATCH($C60,'DATA INDUK'!$AN$28:$AN$151,0)))</f>
        <v/>
      </c>
      <c r="G60" s="194" t="str" cm="1">
        <f t="array" ref="G60">IF($C60="","",
_xlfn.LET(
_xlpm.Grp,INDEX('DATA INDUK'!$L$28:$L$228,
MATCH($C60,'DATA INDUK'!$AN$28:$AN$228,0)),
IF(
_xlpm.Grp="",
INDEX('DATA INDUK'!$I$28:$I$228,
MATCH($C60,'DATA INDUK'!$AN$28:$AN$228,0)),
_xlfn.TEXTJOIN(CHAR(10),TRUE,
_xlfn._xlws.FILTER('DATA INDUK'!$I$28:$I$228,
'DATA INDUK'!$L$28:$L$228=_xlpm.Grp))
)
))</f>
        <v/>
      </c>
    </row>
    <row r="61" spans="3:7" ht="30" customHeight="1" x14ac:dyDescent="0.25">
      <c r="C61" t="str">
        <f>IFERROR(SMALL('DATA INDUK'!$AN$28:AN267,ROWS($B$22:B61)),"")</f>
        <v/>
      </c>
      <c r="D61" t="str">
        <f>IF($C61="","",INDEX('DATA INDUK'!$H$28:$H$228,MATCH($C61,'DATA INDUK'!$AN$28:$AN$228,0)))</f>
        <v/>
      </c>
      <c r="E61" s="137" t="str" cm="1">
        <f t="array" ref="E61">IF($C61="","",
_xlfn.LET(
_xlpm.Grp,INDEX('DATA INDUK'!$L$28:$L$228,
MATCH($C61,'DATA INDUK'!$AN$28:$AN$228,0)),
_xlpm.SID,INDEX('DATA INDUK'!$C$28:$C$228,
MATCH($C61,'DATA INDUK'!$AN$28:$AN$228,0)),
IF(
_xlpm.Grp="",
_xlpm.SID,
_xlfn.TEXTJOIN(CHAR(10),TRUE,
_xlfn._xlws.FILTER('DATA INDUK'!$C$28:$C$228,
'DATA INDUK'!$L$28:$L$228=_xlpm.Grp))
)
))</f>
        <v/>
      </c>
      <c r="F61" t="str">
        <f>IF($C61="","",INDEX('DATA INDUK'!$D$28:$D$151,MATCH($C61,'DATA INDUK'!$AN$28:$AN$151,0)))</f>
        <v/>
      </c>
      <c r="G61" s="194" t="str" cm="1">
        <f t="array" ref="G61">IF($C61="","",
_xlfn.LET(
_xlpm.Grp,INDEX('DATA INDUK'!$L$28:$L$228,
MATCH($C61,'DATA INDUK'!$AN$28:$AN$228,0)),
IF(
_xlpm.Grp="",
INDEX('DATA INDUK'!$I$28:$I$228,
MATCH($C61,'DATA INDUK'!$AN$28:$AN$228,0)),
_xlfn.TEXTJOIN(CHAR(10),TRUE,
_xlfn._xlws.FILTER('DATA INDUK'!$I$28:$I$228,
'DATA INDUK'!$L$28:$L$228=_xlpm.Grp))
)
))</f>
        <v/>
      </c>
    </row>
    <row r="62" spans="3:7" ht="30" customHeight="1" x14ac:dyDescent="0.25">
      <c r="C62" t="str">
        <f>IFERROR(SMALL('DATA INDUK'!$AN$28:AN268,ROWS($B$22:B62)),"")</f>
        <v/>
      </c>
      <c r="D62" t="str">
        <f>IF($C62="","",INDEX('DATA INDUK'!$H$28:$H$228,MATCH($C62,'DATA INDUK'!$AN$28:$AN$228,0)))</f>
        <v/>
      </c>
      <c r="E62" s="137" t="str" cm="1">
        <f t="array" ref="E62">IF($C62="","",
_xlfn.LET(
_xlpm.Grp,INDEX('DATA INDUK'!$L$28:$L$228,
MATCH($C62,'DATA INDUK'!$AN$28:$AN$228,0)),
_xlpm.SID,INDEX('DATA INDUK'!$C$28:$C$228,
MATCH($C62,'DATA INDUK'!$AN$28:$AN$228,0)),
IF(
_xlpm.Grp="",
_xlpm.SID,
_xlfn.TEXTJOIN(CHAR(10),TRUE,
_xlfn._xlws.FILTER('DATA INDUK'!$C$28:$C$228,
'DATA INDUK'!$L$28:$L$228=_xlpm.Grp))
)
))</f>
        <v/>
      </c>
      <c r="F62" t="str">
        <f>IF($C62="","",INDEX('DATA INDUK'!$D$28:$D$151,MATCH($C62,'DATA INDUK'!$AN$28:$AN$151,0)))</f>
        <v/>
      </c>
      <c r="G62" s="194" t="str" cm="1">
        <f t="array" ref="G62">IF($C62="","",
_xlfn.LET(
_xlpm.Grp,INDEX('DATA INDUK'!$L$28:$L$228,
MATCH($C62,'DATA INDUK'!$AN$28:$AN$228,0)),
IF(
_xlpm.Grp="",
INDEX('DATA INDUK'!$I$28:$I$228,
MATCH($C62,'DATA INDUK'!$AN$28:$AN$228,0)),
_xlfn.TEXTJOIN(CHAR(10),TRUE,
_xlfn._xlws.FILTER('DATA INDUK'!$I$28:$I$228,
'DATA INDUK'!$L$28:$L$228=_xlpm.Grp))
)
))</f>
        <v/>
      </c>
    </row>
    <row r="63" spans="3:7" ht="30" customHeight="1" x14ac:dyDescent="0.25">
      <c r="C63" t="str">
        <f>IFERROR(SMALL('DATA INDUK'!$AN$28:AN269,ROWS($B$22:B63)),"")</f>
        <v/>
      </c>
      <c r="D63" t="str">
        <f>IF($C63="","",INDEX('DATA INDUK'!$H$28:$H$228,MATCH($C63,'DATA INDUK'!$AN$28:$AN$228,0)))</f>
        <v/>
      </c>
      <c r="E63" s="137" t="str" cm="1">
        <f t="array" ref="E63">IF($C63="","",
_xlfn.LET(
_xlpm.Grp,INDEX('DATA INDUK'!$L$28:$L$228,
MATCH($C63,'DATA INDUK'!$AN$28:$AN$228,0)),
_xlpm.SID,INDEX('DATA INDUK'!$C$28:$C$228,
MATCH($C63,'DATA INDUK'!$AN$28:$AN$228,0)),
IF(
_xlpm.Grp="",
_xlpm.SID,
_xlfn.TEXTJOIN(CHAR(10),TRUE,
_xlfn._xlws.FILTER('DATA INDUK'!$C$28:$C$228,
'DATA INDUK'!$L$28:$L$228=_xlpm.Grp))
)
))</f>
        <v/>
      </c>
      <c r="F63" t="str">
        <f>IF($C63="","",INDEX('DATA INDUK'!$D$28:$D$151,MATCH($C63,'DATA INDUK'!$AN$28:$AN$151,0)))</f>
        <v/>
      </c>
      <c r="G63" s="194" t="str" cm="1">
        <f t="array" ref="G63">IF($C63="","",
_xlfn.LET(
_xlpm.Grp,INDEX('DATA INDUK'!$L$28:$L$228,
MATCH($C63,'DATA INDUK'!$AN$28:$AN$228,0)),
IF(
_xlpm.Grp="",
INDEX('DATA INDUK'!$I$28:$I$228,
MATCH($C63,'DATA INDUK'!$AN$28:$AN$228,0)),
_xlfn.TEXTJOIN(CHAR(10),TRUE,
_xlfn._xlws.FILTER('DATA INDUK'!$I$28:$I$228,
'DATA INDUK'!$L$28:$L$228=_xlpm.Grp))
)
))</f>
        <v/>
      </c>
    </row>
    <row r="64" spans="3:7" ht="30" customHeight="1" x14ac:dyDescent="0.25">
      <c r="C64" t="str">
        <f>IFERROR(SMALL('DATA INDUK'!$AN$28:AN270,ROWS($B$22:B64)),"")</f>
        <v/>
      </c>
      <c r="D64" t="str">
        <f>IF($C64="","",INDEX('DATA INDUK'!$H$28:$H$228,MATCH($C64,'DATA INDUK'!$AN$28:$AN$228,0)))</f>
        <v/>
      </c>
      <c r="E64" s="137" t="str" cm="1">
        <f t="array" ref="E64">IF($C64="","",
_xlfn.LET(
_xlpm.Grp,INDEX('DATA INDUK'!$L$28:$L$228,
MATCH($C64,'DATA INDUK'!$AN$28:$AN$228,0)),
_xlpm.SID,INDEX('DATA INDUK'!$C$28:$C$228,
MATCH($C64,'DATA INDUK'!$AN$28:$AN$228,0)),
IF(
_xlpm.Grp="",
_xlpm.SID,
_xlfn.TEXTJOIN(CHAR(10),TRUE,
_xlfn._xlws.FILTER('DATA INDUK'!$C$28:$C$228,
'DATA INDUK'!$L$28:$L$228=_xlpm.Grp))
)
))</f>
        <v/>
      </c>
      <c r="F64" t="str">
        <f>IF($C64="","",INDEX('DATA INDUK'!$D$28:$D$151,MATCH($C64,'DATA INDUK'!$AN$28:$AN$151,0)))</f>
        <v/>
      </c>
      <c r="G64" s="194" t="str" cm="1">
        <f t="array" ref="G64">IF($C64="","",
_xlfn.LET(
_xlpm.Grp,INDEX('DATA INDUK'!$L$28:$L$228,
MATCH($C64,'DATA INDUK'!$AN$28:$AN$228,0)),
IF(
_xlpm.Grp="",
INDEX('DATA INDUK'!$I$28:$I$228,
MATCH($C64,'DATA INDUK'!$AN$28:$AN$228,0)),
_xlfn.TEXTJOIN(CHAR(10),TRUE,
_xlfn._xlws.FILTER('DATA INDUK'!$I$28:$I$228,
'DATA INDUK'!$L$28:$L$228=_xlpm.Grp))
)
))</f>
        <v/>
      </c>
    </row>
    <row r="65" spans="3:7" ht="30" customHeight="1" x14ac:dyDescent="0.25">
      <c r="C65" t="str">
        <f>IFERROR(SMALL('DATA INDUK'!$AN$28:AN271,ROWS($B$22:B65)),"")</f>
        <v/>
      </c>
      <c r="D65" t="str">
        <f>IF($C65="","",INDEX('DATA INDUK'!$H$28:$H$228,MATCH($C65,'DATA INDUK'!$AN$28:$AN$228,0)))</f>
        <v/>
      </c>
      <c r="E65" s="137" t="str" cm="1">
        <f t="array" ref="E65">IF($C65="","",
_xlfn.LET(
_xlpm.Grp,INDEX('DATA INDUK'!$L$28:$L$228,
MATCH($C65,'DATA INDUK'!$AN$28:$AN$228,0)),
_xlpm.SID,INDEX('DATA INDUK'!$C$28:$C$228,
MATCH($C65,'DATA INDUK'!$AN$28:$AN$228,0)),
IF(
_xlpm.Grp="",
_xlpm.SID,
_xlfn.TEXTJOIN(CHAR(10),TRUE,
_xlfn._xlws.FILTER('DATA INDUK'!$C$28:$C$228,
'DATA INDUK'!$L$28:$L$228=_xlpm.Grp))
)
))</f>
        <v/>
      </c>
      <c r="F65" t="str">
        <f>IF($C65="","",INDEX('DATA INDUK'!$D$28:$D$151,MATCH($C65,'DATA INDUK'!$AN$28:$AN$151,0)))</f>
        <v/>
      </c>
      <c r="G65" s="194" t="str" cm="1">
        <f t="array" ref="G65">IF($C65="","",
_xlfn.LET(
_xlpm.Grp,INDEX('DATA INDUK'!$L$28:$L$228,
MATCH($C65,'DATA INDUK'!$AN$28:$AN$228,0)),
IF(
_xlpm.Grp="",
INDEX('DATA INDUK'!$I$28:$I$228,
MATCH($C65,'DATA INDUK'!$AN$28:$AN$228,0)),
_xlfn.TEXTJOIN(CHAR(10),TRUE,
_xlfn._xlws.FILTER('DATA INDUK'!$I$28:$I$228,
'DATA INDUK'!$L$28:$L$228=_xlpm.Grp))
)
))</f>
        <v/>
      </c>
    </row>
    <row r="66" spans="3:7" ht="30" customHeight="1" x14ac:dyDescent="0.25">
      <c r="C66" t="str">
        <f>IFERROR(SMALL('DATA INDUK'!$AN$28:AN272,ROWS($B$22:B66)),"")</f>
        <v/>
      </c>
      <c r="D66" t="str">
        <f>IF($C66="","",INDEX('DATA INDUK'!$H$28:$H$228,MATCH($C66,'DATA INDUK'!$AN$28:$AN$228,0)))</f>
        <v/>
      </c>
      <c r="E66" s="137" t="str" cm="1">
        <f t="array" ref="E66">IF($C66="","",
_xlfn.LET(
_xlpm.Grp,INDEX('DATA INDUK'!$L$28:$L$228,
MATCH($C66,'DATA INDUK'!$AN$28:$AN$228,0)),
_xlpm.SID,INDEX('DATA INDUK'!$C$28:$C$228,
MATCH($C66,'DATA INDUK'!$AN$28:$AN$228,0)),
IF(
_xlpm.Grp="",
_xlpm.SID,
_xlfn.TEXTJOIN(CHAR(10),TRUE,
_xlfn._xlws.FILTER('DATA INDUK'!$C$28:$C$228,
'DATA INDUK'!$L$28:$L$228=_xlpm.Grp))
)
))</f>
        <v/>
      </c>
      <c r="F66" t="str">
        <f>IF($C66="","",INDEX('DATA INDUK'!$D$28:$D$151,MATCH($C66,'DATA INDUK'!$AN$28:$AN$151,0)))</f>
        <v/>
      </c>
      <c r="G66" s="194" t="str" cm="1">
        <f t="array" ref="G66">IF($C66="","",
_xlfn.LET(
_xlpm.Grp,INDEX('DATA INDUK'!$L$28:$L$228,
MATCH($C66,'DATA INDUK'!$AN$28:$AN$228,0)),
IF(
_xlpm.Grp="",
INDEX('DATA INDUK'!$I$28:$I$228,
MATCH($C66,'DATA INDUK'!$AN$28:$AN$228,0)),
_xlfn.TEXTJOIN(CHAR(10),TRUE,
_xlfn._xlws.FILTER('DATA INDUK'!$I$28:$I$228,
'DATA INDUK'!$L$28:$L$228=_xlpm.Grp))
)
))</f>
        <v/>
      </c>
    </row>
    <row r="67" spans="3:7" ht="30" customHeight="1" x14ac:dyDescent="0.25">
      <c r="C67" t="str">
        <f>IFERROR(SMALL('DATA INDUK'!$AN$28:AN273,ROWS($B$22:B67)),"")</f>
        <v/>
      </c>
      <c r="D67" t="str">
        <f>IF($C67="","",INDEX('DATA INDUK'!$H$28:$H$228,MATCH($C67,'DATA INDUK'!$AN$28:$AN$228,0)))</f>
        <v/>
      </c>
      <c r="E67" s="137" t="str" cm="1">
        <f t="array" ref="E67">IF($C67="","",
_xlfn.LET(
_xlpm.Grp,INDEX('DATA INDUK'!$L$28:$L$228,
MATCH($C67,'DATA INDUK'!$AN$28:$AN$228,0)),
_xlpm.SID,INDEX('DATA INDUK'!$C$28:$C$228,
MATCH($C67,'DATA INDUK'!$AN$28:$AN$228,0)),
IF(
_xlpm.Grp="",
_xlpm.SID,
_xlfn.TEXTJOIN(CHAR(10),TRUE,
_xlfn._xlws.FILTER('DATA INDUK'!$C$28:$C$228,
'DATA INDUK'!$L$28:$L$228=_xlpm.Grp))
)
))</f>
        <v/>
      </c>
      <c r="F67" t="str">
        <f>IF($C67="","",INDEX('DATA INDUK'!$D$28:$D$151,MATCH($C67,'DATA INDUK'!$AN$28:$AN$151,0)))</f>
        <v/>
      </c>
      <c r="G67" s="194" t="str" cm="1">
        <f t="array" ref="G67">IF($C67="","",
_xlfn.LET(
_xlpm.Grp,INDEX('DATA INDUK'!$L$28:$L$228,
MATCH($C67,'DATA INDUK'!$AN$28:$AN$228,0)),
IF(
_xlpm.Grp="",
INDEX('DATA INDUK'!$I$28:$I$228,
MATCH($C67,'DATA INDUK'!$AN$28:$AN$228,0)),
_xlfn.TEXTJOIN(CHAR(10),TRUE,
_xlfn._xlws.FILTER('DATA INDUK'!$I$28:$I$228,
'DATA INDUK'!$L$28:$L$228=_xlpm.Grp))
)
))</f>
        <v/>
      </c>
    </row>
    <row r="68" spans="3:7" ht="30" customHeight="1" x14ac:dyDescent="0.25">
      <c r="C68" t="str">
        <f>IFERROR(SMALL('DATA INDUK'!$AN$28:AN274,ROWS($B$22:B68)),"")</f>
        <v/>
      </c>
      <c r="D68" t="str">
        <f>IF($C68="","",INDEX('DATA INDUK'!$H$28:$H$228,MATCH($C68,'DATA INDUK'!$AN$28:$AN$228,0)))</f>
        <v/>
      </c>
      <c r="E68" s="137" t="str" cm="1">
        <f t="array" ref="E68">IF($C68="","",
_xlfn.LET(
_xlpm.Grp,INDEX('DATA INDUK'!$L$28:$L$228,
MATCH($C68,'DATA INDUK'!$AN$28:$AN$228,0)),
_xlpm.SID,INDEX('DATA INDUK'!$C$28:$C$228,
MATCH($C68,'DATA INDUK'!$AN$28:$AN$228,0)),
IF(
_xlpm.Grp="",
_xlpm.SID,
_xlfn.TEXTJOIN(CHAR(10),TRUE,
_xlfn._xlws.FILTER('DATA INDUK'!$C$28:$C$228,
'DATA INDUK'!$L$28:$L$228=_xlpm.Grp))
)
))</f>
        <v/>
      </c>
      <c r="F68" t="str">
        <f>IF($C68="","",INDEX('DATA INDUK'!$D$28:$D$151,MATCH($C68,'DATA INDUK'!$AN$28:$AN$151,0)))</f>
        <v/>
      </c>
      <c r="G68" s="194" t="str" cm="1">
        <f t="array" ref="G68">IF($C68="","",
_xlfn.LET(
_xlpm.Grp,INDEX('DATA INDUK'!$L$28:$L$228,
MATCH($C68,'DATA INDUK'!$AN$28:$AN$228,0)),
IF(
_xlpm.Grp="",
INDEX('DATA INDUK'!$I$28:$I$228,
MATCH($C68,'DATA INDUK'!$AN$28:$AN$228,0)),
_xlfn.TEXTJOIN(CHAR(10),TRUE,
_xlfn._xlws.FILTER('DATA INDUK'!$I$28:$I$228,
'DATA INDUK'!$L$28:$L$228=_xlpm.Grp))
)
))</f>
        <v/>
      </c>
    </row>
    <row r="69" spans="3:7" ht="30" customHeight="1" x14ac:dyDescent="0.25">
      <c r="C69" t="str">
        <f>IFERROR(SMALL('DATA INDUK'!$AN$28:AN275,ROWS($B$22:B69)),"")</f>
        <v/>
      </c>
      <c r="D69" t="str">
        <f>IF($C69="","",INDEX('DATA INDUK'!$H$28:$H$228,MATCH($C69,'DATA INDUK'!$AN$28:$AN$228,0)))</f>
        <v/>
      </c>
      <c r="E69" s="137" t="str" cm="1">
        <f t="array" ref="E69">IF($C69="","",
_xlfn.LET(
_xlpm.Grp,INDEX('DATA INDUK'!$L$28:$L$228,
MATCH($C69,'DATA INDUK'!$AN$28:$AN$228,0)),
_xlpm.SID,INDEX('DATA INDUK'!$C$28:$C$228,
MATCH($C69,'DATA INDUK'!$AN$28:$AN$228,0)),
IF(
_xlpm.Grp="",
_xlpm.SID,
_xlfn.TEXTJOIN(CHAR(10),TRUE,
_xlfn._xlws.FILTER('DATA INDUK'!$C$28:$C$228,
'DATA INDUK'!$L$28:$L$228=_xlpm.Grp))
)
))</f>
        <v/>
      </c>
      <c r="F69" t="str">
        <f>IF($C69="","",INDEX('DATA INDUK'!$D$28:$D$151,MATCH($C69,'DATA INDUK'!$AN$28:$AN$151,0)))</f>
        <v/>
      </c>
      <c r="G69" s="194" t="str" cm="1">
        <f t="array" ref="G69">IF($C69="","",
_xlfn.LET(
_xlpm.Grp,INDEX('DATA INDUK'!$L$28:$L$228,
MATCH($C69,'DATA INDUK'!$AN$28:$AN$228,0)),
IF(
_xlpm.Grp="",
INDEX('DATA INDUK'!$I$28:$I$228,
MATCH($C69,'DATA INDUK'!$AN$28:$AN$228,0)),
_xlfn.TEXTJOIN(CHAR(10),TRUE,
_xlfn._xlws.FILTER('DATA INDUK'!$I$28:$I$228,
'DATA INDUK'!$L$28:$L$228=_xlpm.Grp))
)
))</f>
        <v/>
      </c>
    </row>
    <row r="70" spans="3:7" ht="30" customHeight="1" x14ac:dyDescent="0.25">
      <c r="C70" t="str">
        <f>IFERROR(SMALL('DATA INDUK'!$AN$28:AN276,ROWS($B$22:B70)),"")</f>
        <v/>
      </c>
      <c r="D70" t="str">
        <f>IF($C70="","",INDEX('DATA INDUK'!$H$28:$H$228,MATCH($C70,'DATA INDUK'!$AN$28:$AN$228,0)))</f>
        <v/>
      </c>
      <c r="E70" s="137" t="str" cm="1">
        <f t="array" ref="E70">IF($C70="","",
_xlfn.LET(
_xlpm.Grp,INDEX('DATA INDUK'!$L$28:$L$228,
MATCH($C70,'DATA INDUK'!$AN$28:$AN$228,0)),
_xlpm.SID,INDEX('DATA INDUK'!$C$28:$C$228,
MATCH($C70,'DATA INDUK'!$AN$28:$AN$228,0)),
IF(
_xlpm.Grp="",
_xlpm.SID,
_xlfn.TEXTJOIN(CHAR(10),TRUE,
_xlfn._xlws.FILTER('DATA INDUK'!$C$28:$C$228,
'DATA INDUK'!$L$28:$L$228=_xlpm.Grp))
)
))</f>
        <v/>
      </c>
      <c r="F70" t="str">
        <f>IF($C70="","",INDEX('DATA INDUK'!$D$28:$D$151,MATCH($C70,'DATA INDUK'!$AN$28:$AN$151,0)))</f>
        <v/>
      </c>
      <c r="G70" s="194" t="str" cm="1">
        <f t="array" ref="G70">IF($C70="","",
_xlfn.LET(
_xlpm.Grp,INDEX('DATA INDUK'!$L$28:$L$228,
MATCH($C70,'DATA INDUK'!$AN$28:$AN$228,0)),
IF(
_xlpm.Grp="",
INDEX('DATA INDUK'!$I$28:$I$228,
MATCH($C70,'DATA INDUK'!$AN$28:$AN$228,0)),
_xlfn.TEXTJOIN(CHAR(10),TRUE,
_xlfn._xlws.FILTER('DATA INDUK'!$I$28:$I$228,
'DATA INDUK'!$L$28:$L$228=_xlpm.Grp))
)
))</f>
        <v/>
      </c>
    </row>
    <row r="71" spans="3:7" ht="30" customHeight="1" x14ac:dyDescent="0.25">
      <c r="C71" t="str">
        <f>IFERROR(SMALL('DATA INDUK'!$AN$28:AN277,ROWS($B$22:B71)),"")</f>
        <v/>
      </c>
      <c r="D71" t="str">
        <f>IF($C71="","",INDEX('DATA INDUK'!$H$28:$H$228,MATCH($C71,'DATA INDUK'!$AN$28:$AN$228,0)))</f>
        <v/>
      </c>
      <c r="E71" s="137" t="str" cm="1">
        <f t="array" ref="E71">IF($C71="","",
_xlfn.LET(
_xlpm.Grp,INDEX('DATA INDUK'!$L$28:$L$228,
MATCH($C71,'DATA INDUK'!$AN$28:$AN$228,0)),
_xlpm.SID,INDEX('DATA INDUK'!$C$28:$C$228,
MATCH($C71,'DATA INDUK'!$AN$28:$AN$228,0)),
IF(
_xlpm.Grp="",
_xlpm.SID,
_xlfn.TEXTJOIN(CHAR(10),TRUE,
_xlfn._xlws.FILTER('DATA INDUK'!$C$28:$C$228,
'DATA INDUK'!$L$28:$L$228=_xlpm.Grp))
)
))</f>
        <v/>
      </c>
      <c r="F71" t="str">
        <f>IF($C71="","",INDEX('DATA INDUK'!$D$28:$D$151,MATCH($C71,'DATA INDUK'!$AN$28:$AN$151,0)))</f>
        <v/>
      </c>
      <c r="G71" s="194" t="str" cm="1">
        <f t="array" ref="G71">IF($C71="","",
_xlfn.LET(
_xlpm.Grp,INDEX('DATA INDUK'!$L$28:$L$228,
MATCH($C71,'DATA INDUK'!$AN$28:$AN$228,0)),
IF(
_xlpm.Grp="",
INDEX('DATA INDUK'!$I$28:$I$228,
MATCH($C71,'DATA INDUK'!$AN$28:$AN$228,0)),
_xlfn.TEXTJOIN(CHAR(10),TRUE,
_xlfn._xlws.FILTER('DATA INDUK'!$I$28:$I$228,
'DATA INDUK'!$L$28:$L$228=_xlpm.Grp))
)
))</f>
        <v/>
      </c>
    </row>
    <row r="72" spans="3:7" ht="30" customHeight="1" x14ac:dyDescent="0.25">
      <c r="C72" t="str">
        <f>IFERROR(SMALL('DATA INDUK'!$AN$28:AN278,ROWS($B$22:B72)),"")</f>
        <v/>
      </c>
      <c r="D72" t="str">
        <f>IF($C72="","",INDEX('DATA INDUK'!$H$28:$H$228,MATCH($C72,'DATA INDUK'!$AN$28:$AN$228,0)))</f>
        <v/>
      </c>
      <c r="E72" s="137" t="str" cm="1">
        <f t="array" ref="E72">IF($C72="","",
_xlfn.LET(
_xlpm.Grp,INDEX('DATA INDUK'!$L$28:$L$228,
MATCH($C72,'DATA INDUK'!$AN$28:$AN$228,0)),
_xlpm.SID,INDEX('DATA INDUK'!$C$28:$C$228,
MATCH($C72,'DATA INDUK'!$AN$28:$AN$228,0)),
IF(
_xlpm.Grp="",
_xlpm.SID,
_xlfn.TEXTJOIN(CHAR(10),TRUE,
_xlfn._xlws.FILTER('DATA INDUK'!$C$28:$C$228,
'DATA INDUK'!$L$28:$L$228=_xlpm.Grp))
)
))</f>
        <v/>
      </c>
      <c r="F72" t="str">
        <f>IF($C72="","",INDEX('DATA INDUK'!$D$28:$D$151,MATCH($C72,'DATA INDUK'!$AN$28:$AN$151,0)))</f>
        <v/>
      </c>
      <c r="G72" s="194" t="str" cm="1">
        <f t="array" ref="G72">IF($C72="","",
_xlfn.LET(
_xlpm.Grp,INDEX('DATA INDUK'!$L$28:$L$228,
MATCH($C72,'DATA INDUK'!$AN$28:$AN$228,0)),
IF(
_xlpm.Grp="",
INDEX('DATA INDUK'!$I$28:$I$228,
MATCH($C72,'DATA INDUK'!$AN$28:$AN$228,0)),
_xlfn.TEXTJOIN(CHAR(10),TRUE,
_xlfn._xlws.FILTER('DATA INDUK'!$I$28:$I$228,
'DATA INDUK'!$L$28:$L$228=_xlpm.Grp))
)
))</f>
        <v/>
      </c>
    </row>
    <row r="73" spans="3:7" ht="30" customHeight="1" x14ac:dyDescent="0.25">
      <c r="C73" t="str">
        <f>IFERROR(SMALL('DATA INDUK'!$AN$28:AN279,ROWS($B$22:B73)),"")</f>
        <v/>
      </c>
      <c r="D73" t="str">
        <f>IF($C73="","",INDEX('DATA INDUK'!$H$28:$H$228,MATCH($C73,'DATA INDUK'!$AN$28:$AN$228,0)))</f>
        <v/>
      </c>
      <c r="E73" s="137" t="str" cm="1">
        <f t="array" ref="E73">IF($C73="","",
_xlfn.LET(
_xlpm.Grp,INDEX('DATA INDUK'!$L$28:$L$228,
MATCH($C73,'DATA INDUK'!$AN$28:$AN$228,0)),
_xlpm.SID,INDEX('DATA INDUK'!$C$28:$C$228,
MATCH($C73,'DATA INDUK'!$AN$28:$AN$228,0)),
IF(
_xlpm.Grp="",
_xlpm.SID,
_xlfn.TEXTJOIN(CHAR(10),TRUE,
_xlfn._xlws.FILTER('DATA INDUK'!$C$28:$C$228,
'DATA INDUK'!$L$28:$L$228=_xlpm.Grp))
)
))</f>
        <v/>
      </c>
      <c r="F73" t="str">
        <f>IF($C73="","",INDEX('DATA INDUK'!$D$28:$D$151,MATCH($C73,'DATA INDUK'!$AN$28:$AN$151,0)))</f>
        <v/>
      </c>
      <c r="G73" s="194" t="str" cm="1">
        <f t="array" ref="G73">IF($C73="","",
_xlfn.LET(
_xlpm.Grp,INDEX('DATA INDUK'!$L$28:$L$228,
MATCH($C73,'DATA INDUK'!$AN$28:$AN$228,0)),
IF(
_xlpm.Grp="",
INDEX('DATA INDUK'!$I$28:$I$228,
MATCH($C73,'DATA INDUK'!$AN$28:$AN$228,0)),
_xlfn.TEXTJOIN(CHAR(10),TRUE,
_xlfn._xlws.FILTER('DATA INDUK'!$I$28:$I$228,
'DATA INDUK'!$L$28:$L$228=_xlpm.Grp))
)
))</f>
        <v/>
      </c>
    </row>
    <row r="74" spans="3:7" ht="30" customHeight="1" x14ac:dyDescent="0.25">
      <c r="C74" t="str">
        <f>IFERROR(SMALL('DATA INDUK'!$AN$28:AN280,ROWS($B$22:B74)),"")</f>
        <v/>
      </c>
      <c r="D74" t="str">
        <f>IF($C74="","",INDEX('DATA INDUK'!$H$28:$H$228,MATCH($C74,'DATA INDUK'!$AN$28:$AN$228,0)))</f>
        <v/>
      </c>
      <c r="E74" s="137" t="str" cm="1">
        <f t="array" ref="E74">IF($C74="","",
_xlfn.LET(
_xlpm.Grp,INDEX('DATA INDUK'!$L$28:$L$228,
MATCH($C74,'DATA INDUK'!$AN$28:$AN$228,0)),
_xlpm.SID,INDEX('DATA INDUK'!$C$28:$C$228,
MATCH($C74,'DATA INDUK'!$AN$28:$AN$228,0)),
IF(
_xlpm.Grp="",
_xlpm.SID,
_xlfn.TEXTJOIN(CHAR(10),TRUE,
_xlfn._xlws.FILTER('DATA INDUK'!$C$28:$C$228,
'DATA INDUK'!$L$28:$L$228=_xlpm.Grp))
)
))</f>
        <v/>
      </c>
      <c r="F74" t="str">
        <f>IF($C74="","",INDEX('DATA INDUK'!$D$28:$D$151,MATCH($C74,'DATA INDUK'!$AN$28:$AN$151,0)))</f>
        <v/>
      </c>
      <c r="G74" s="194" t="str" cm="1">
        <f t="array" ref="G74">IF($C74="","",
_xlfn.LET(
_xlpm.Grp,INDEX('DATA INDUK'!$L$28:$L$228,
MATCH($C74,'DATA INDUK'!$AN$28:$AN$228,0)),
IF(
_xlpm.Grp="",
INDEX('DATA INDUK'!$I$28:$I$228,
MATCH($C74,'DATA INDUK'!$AN$28:$AN$228,0)),
_xlfn.TEXTJOIN(CHAR(10),TRUE,
_xlfn._xlws.FILTER('DATA INDUK'!$I$28:$I$228,
'DATA INDUK'!$L$28:$L$228=_xlpm.Grp))
)
))</f>
        <v/>
      </c>
    </row>
    <row r="75" spans="3:7" ht="30" customHeight="1" x14ac:dyDescent="0.25">
      <c r="C75" t="str">
        <f>IFERROR(SMALL('DATA INDUK'!$AN$28:AN281,ROWS($B$22:B75)),"")</f>
        <v/>
      </c>
      <c r="D75" t="str">
        <f>IF($C75="","",INDEX('DATA INDUK'!$H$28:$H$228,MATCH($C75,'DATA INDUK'!$AN$28:$AN$228,0)))</f>
        <v/>
      </c>
      <c r="E75" s="137" t="str" cm="1">
        <f t="array" ref="E75">IF($C75="","",
_xlfn.LET(
_xlpm.Grp,INDEX('DATA INDUK'!$L$28:$L$228,
MATCH($C75,'DATA INDUK'!$AN$28:$AN$228,0)),
_xlpm.SID,INDEX('DATA INDUK'!$C$28:$C$228,
MATCH($C75,'DATA INDUK'!$AN$28:$AN$228,0)),
IF(
_xlpm.Grp="",
_xlpm.SID,
_xlfn.TEXTJOIN(CHAR(10),TRUE,
_xlfn._xlws.FILTER('DATA INDUK'!$C$28:$C$228,
'DATA INDUK'!$L$28:$L$228=_xlpm.Grp))
)
))</f>
        <v/>
      </c>
      <c r="F75" t="str">
        <f>IF($C75="","",INDEX('DATA INDUK'!$D$28:$D$151,MATCH($C75,'DATA INDUK'!$AN$28:$AN$151,0)))</f>
        <v/>
      </c>
      <c r="G75" s="194" t="str" cm="1">
        <f t="array" ref="G75">IF($C75="","",
_xlfn.LET(
_xlpm.Grp,INDEX('DATA INDUK'!$L$28:$L$228,
MATCH($C75,'DATA INDUK'!$AN$28:$AN$228,0)),
IF(
_xlpm.Grp="",
INDEX('DATA INDUK'!$I$28:$I$228,
MATCH($C75,'DATA INDUK'!$AN$28:$AN$228,0)),
_xlfn.TEXTJOIN(CHAR(10),TRUE,
_xlfn._xlws.FILTER('DATA INDUK'!$I$28:$I$228,
'DATA INDUK'!$L$28:$L$228=_xlpm.Grp))
)
))</f>
        <v/>
      </c>
    </row>
    <row r="76" spans="3:7" ht="30" customHeight="1" x14ac:dyDescent="0.25">
      <c r="C76" t="str">
        <f>IFERROR(SMALL('DATA INDUK'!$AN$28:AN282,ROWS($B$22:B76)),"")</f>
        <v/>
      </c>
      <c r="D76" t="str">
        <f>IF($C76="","",INDEX('DATA INDUK'!$H$28:$H$228,MATCH($C76,'DATA INDUK'!$AN$28:$AN$228,0)))</f>
        <v/>
      </c>
      <c r="E76" s="137" t="str" cm="1">
        <f t="array" ref="E76">IF($C76="","",
_xlfn.LET(
_xlpm.Grp,INDEX('DATA INDUK'!$L$28:$L$228,
MATCH($C76,'DATA INDUK'!$AN$28:$AN$228,0)),
_xlpm.SID,INDEX('DATA INDUK'!$C$28:$C$228,
MATCH($C76,'DATA INDUK'!$AN$28:$AN$228,0)),
IF(
_xlpm.Grp="",
_xlpm.SID,
_xlfn.TEXTJOIN(CHAR(10),TRUE,
_xlfn._xlws.FILTER('DATA INDUK'!$C$28:$C$228,
'DATA INDUK'!$L$28:$L$228=_xlpm.Grp))
)
))</f>
        <v/>
      </c>
      <c r="F76" t="str">
        <f>IF($C76="","",INDEX('DATA INDUK'!$D$28:$D$151,MATCH($C76,'DATA INDUK'!$AN$28:$AN$151,0)))</f>
        <v/>
      </c>
      <c r="G76" s="194" t="str" cm="1">
        <f t="array" ref="G76">IF($C76="","",
_xlfn.LET(
_xlpm.Grp,INDEX('DATA INDUK'!$L$28:$L$228,
MATCH($C76,'DATA INDUK'!$AN$28:$AN$228,0)),
IF(
_xlpm.Grp="",
INDEX('DATA INDUK'!$I$28:$I$228,
MATCH($C76,'DATA INDUK'!$AN$28:$AN$228,0)),
_xlfn.TEXTJOIN(CHAR(10),TRUE,
_xlfn._xlws.FILTER('DATA INDUK'!$I$28:$I$228,
'DATA INDUK'!$L$28:$L$228=_xlpm.Grp))
)
))</f>
        <v/>
      </c>
    </row>
    <row r="77" spans="3:7" ht="30" customHeight="1" x14ac:dyDescent="0.25">
      <c r="C77" t="str">
        <f>IFERROR(SMALL('DATA INDUK'!$AN$28:AN283,ROWS($B$22:B77)),"")</f>
        <v/>
      </c>
      <c r="D77" t="str">
        <f>IF($C77="","",INDEX('DATA INDUK'!$H$28:$H$228,MATCH($C77,'DATA INDUK'!$AN$28:$AN$228,0)))</f>
        <v/>
      </c>
      <c r="E77" s="137" t="str" cm="1">
        <f t="array" ref="E77">IF($C77="","",
_xlfn.LET(
_xlpm.Grp,INDEX('DATA INDUK'!$L$28:$L$228,
MATCH($C77,'DATA INDUK'!$AN$28:$AN$228,0)),
_xlpm.SID,INDEX('DATA INDUK'!$C$28:$C$228,
MATCH($C77,'DATA INDUK'!$AN$28:$AN$228,0)),
IF(
_xlpm.Grp="",
_xlpm.SID,
_xlfn.TEXTJOIN(CHAR(10),TRUE,
_xlfn._xlws.FILTER('DATA INDUK'!$C$28:$C$228,
'DATA INDUK'!$L$28:$L$228=_xlpm.Grp))
)
))</f>
        <v/>
      </c>
      <c r="F77" t="str">
        <f>IF($C77="","",INDEX('DATA INDUK'!$D$28:$D$151,MATCH($C77,'DATA INDUK'!$AN$28:$AN$151,0)))</f>
        <v/>
      </c>
      <c r="G77" s="194" t="str" cm="1">
        <f t="array" ref="G77">IF($C77="","",
_xlfn.LET(
_xlpm.Grp,INDEX('DATA INDUK'!$L$28:$L$228,
MATCH($C77,'DATA INDUK'!$AN$28:$AN$228,0)),
IF(
_xlpm.Grp="",
INDEX('DATA INDUK'!$I$28:$I$228,
MATCH($C77,'DATA INDUK'!$AN$28:$AN$228,0)),
_xlfn.TEXTJOIN(CHAR(10),TRUE,
_xlfn._xlws.FILTER('DATA INDUK'!$I$28:$I$228,
'DATA INDUK'!$L$28:$L$228=_xlpm.Grp))
)
))</f>
        <v/>
      </c>
    </row>
    <row r="78" spans="3:7" ht="30" customHeight="1" x14ac:dyDescent="0.25">
      <c r="C78" t="str">
        <f>IFERROR(SMALL('DATA INDUK'!$AN$28:AN284,ROWS($B$22:B78)),"")</f>
        <v/>
      </c>
      <c r="D78" t="str">
        <f>IF($C78="","",INDEX('DATA INDUK'!$H$28:$H$228,MATCH($C78,'DATA INDUK'!$AN$28:$AN$228,0)))</f>
        <v/>
      </c>
      <c r="E78" s="137" t="str" cm="1">
        <f t="array" ref="E78">IF($C78="","",
_xlfn.LET(
_xlpm.Grp,INDEX('DATA INDUK'!$L$28:$L$228,
MATCH($C78,'DATA INDUK'!$AN$28:$AN$228,0)),
_xlpm.SID,INDEX('DATA INDUK'!$C$28:$C$228,
MATCH($C78,'DATA INDUK'!$AN$28:$AN$228,0)),
IF(
_xlpm.Grp="",
_xlpm.SID,
_xlfn.TEXTJOIN(CHAR(10),TRUE,
_xlfn._xlws.FILTER('DATA INDUK'!$C$28:$C$228,
'DATA INDUK'!$L$28:$L$228=_xlpm.Grp))
)
))</f>
        <v/>
      </c>
      <c r="F78" t="str">
        <f>IF($C78="","",INDEX('DATA INDUK'!$D$28:$D$151,MATCH($C78,'DATA INDUK'!$AN$28:$AN$151,0)))</f>
        <v/>
      </c>
      <c r="G78" s="194" t="str" cm="1">
        <f t="array" ref="G78">IF($C78="","",
_xlfn.LET(
_xlpm.Grp,INDEX('DATA INDUK'!$L$28:$L$228,
MATCH($C78,'DATA INDUK'!$AN$28:$AN$228,0)),
IF(
_xlpm.Grp="",
INDEX('DATA INDUK'!$I$28:$I$228,
MATCH($C78,'DATA INDUK'!$AN$28:$AN$228,0)),
_xlfn.TEXTJOIN(CHAR(10),TRUE,
_xlfn._xlws.FILTER('DATA INDUK'!$I$28:$I$228,
'DATA INDUK'!$L$28:$L$228=_xlpm.Grp))
)
))</f>
        <v/>
      </c>
    </row>
    <row r="79" spans="3:7" ht="30" customHeight="1" x14ac:dyDescent="0.25">
      <c r="C79" t="str">
        <f>IFERROR(SMALL('DATA INDUK'!$AN$28:AN285,ROWS($B$22:B79)),"")</f>
        <v/>
      </c>
      <c r="D79" t="str">
        <f>IF($C79="","",INDEX('DATA INDUK'!$H$28:$H$228,MATCH($C79,'DATA INDUK'!$AN$28:$AN$228,0)))</f>
        <v/>
      </c>
      <c r="E79" s="137" t="str" cm="1">
        <f t="array" ref="E79">IF($C79="","",
_xlfn.LET(
_xlpm.Grp,INDEX('DATA INDUK'!$L$28:$L$228,
MATCH($C79,'DATA INDUK'!$AN$28:$AN$228,0)),
_xlpm.SID,INDEX('DATA INDUK'!$C$28:$C$228,
MATCH($C79,'DATA INDUK'!$AN$28:$AN$228,0)),
IF(
_xlpm.Grp="",
_xlpm.SID,
_xlfn.TEXTJOIN(CHAR(10),TRUE,
_xlfn._xlws.FILTER('DATA INDUK'!$C$28:$C$228,
'DATA INDUK'!$L$28:$L$228=_xlpm.Grp))
)
))</f>
        <v/>
      </c>
      <c r="F79" t="str">
        <f>IF($C79="","",INDEX('DATA INDUK'!$D$28:$D$151,MATCH($C79,'DATA INDUK'!$AN$28:$AN$151,0)))</f>
        <v/>
      </c>
      <c r="G79" s="194" t="str" cm="1">
        <f t="array" ref="G79">IF($C79="","",
_xlfn.LET(
_xlpm.Grp,INDEX('DATA INDUK'!$L$28:$L$228,
MATCH($C79,'DATA INDUK'!$AN$28:$AN$228,0)),
IF(
_xlpm.Grp="",
INDEX('DATA INDUK'!$I$28:$I$228,
MATCH($C79,'DATA INDUK'!$AN$28:$AN$228,0)),
_xlfn.TEXTJOIN(CHAR(10),TRUE,
_xlfn._xlws.FILTER('DATA INDUK'!$I$28:$I$228,
'DATA INDUK'!$L$28:$L$228=_xlpm.Grp))
)
))</f>
        <v/>
      </c>
    </row>
    <row r="80" spans="3:7" ht="30" customHeight="1" x14ac:dyDescent="0.25">
      <c r="C80" t="str">
        <f>IFERROR(SMALL('DATA INDUK'!$AN$28:AN286,ROWS($B$22:B80)),"")</f>
        <v/>
      </c>
      <c r="D80" t="str">
        <f>IF($C80="","",INDEX('DATA INDUK'!$H$28:$H$228,MATCH($C80,'DATA INDUK'!$AN$28:$AN$228,0)))</f>
        <v/>
      </c>
      <c r="E80" s="137" t="str" cm="1">
        <f t="array" ref="E80">IF($C80="","",
_xlfn.LET(
_xlpm.Grp,INDEX('DATA INDUK'!$L$28:$L$228,
MATCH($C80,'DATA INDUK'!$AN$28:$AN$228,0)),
_xlpm.SID,INDEX('DATA INDUK'!$C$28:$C$228,
MATCH($C80,'DATA INDUK'!$AN$28:$AN$228,0)),
IF(
_xlpm.Grp="",
_xlpm.SID,
_xlfn.TEXTJOIN(CHAR(10),TRUE,
_xlfn._xlws.FILTER('DATA INDUK'!$C$28:$C$228,
'DATA INDUK'!$L$28:$L$228=_xlpm.Grp))
)
))</f>
        <v/>
      </c>
      <c r="F80" t="str">
        <f>IF($C80="","",INDEX('DATA INDUK'!$D$28:$D$151,MATCH($C80,'DATA INDUK'!$AN$28:$AN$151,0)))</f>
        <v/>
      </c>
      <c r="G80" s="194" t="str" cm="1">
        <f t="array" ref="G80">IF($C80="","",
_xlfn.LET(
_xlpm.Grp,INDEX('DATA INDUK'!$L$28:$L$228,
MATCH($C80,'DATA INDUK'!$AN$28:$AN$228,0)),
IF(
_xlpm.Grp="",
INDEX('DATA INDUK'!$I$28:$I$228,
MATCH($C80,'DATA INDUK'!$AN$28:$AN$228,0)),
_xlfn.TEXTJOIN(CHAR(10),TRUE,
_xlfn._xlws.FILTER('DATA INDUK'!$I$28:$I$228,
'DATA INDUK'!$L$28:$L$228=_xlpm.Grp))
)
))</f>
        <v/>
      </c>
    </row>
    <row r="81" spans="3:7" ht="30" customHeight="1" x14ac:dyDescent="0.25">
      <c r="C81" t="str">
        <f>IFERROR(SMALL('DATA INDUK'!$AN$28:AN287,ROWS($B$22:B81)),"")</f>
        <v/>
      </c>
      <c r="D81" t="str">
        <f>IF($C81="","",INDEX('DATA INDUK'!$H$28:$H$228,MATCH($C81,'DATA INDUK'!$AN$28:$AN$228,0)))</f>
        <v/>
      </c>
      <c r="E81" s="137" t="str" cm="1">
        <f t="array" ref="E81">IF($C81="","",
_xlfn.LET(
_xlpm.Grp,INDEX('DATA INDUK'!$L$28:$L$228,
MATCH($C81,'DATA INDUK'!$AN$28:$AN$228,0)),
_xlpm.SID,INDEX('DATA INDUK'!$C$28:$C$228,
MATCH($C81,'DATA INDUK'!$AN$28:$AN$228,0)),
IF(
_xlpm.Grp="",
_xlpm.SID,
_xlfn.TEXTJOIN(CHAR(10),TRUE,
_xlfn._xlws.FILTER('DATA INDUK'!$C$28:$C$228,
'DATA INDUK'!$L$28:$L$228=_xlpm.Grp))
)
))</f>
        <v/>
      </c>
      <c r="F81" t="str">
        <f>IF($C81="","",INDEX('DATA INDUK'!$D$28:$D$151,MATCH($C81,'DATA INDUK'!$AN$28:$AN$151,0)))</f>
        <v/>
      </c>
      <c r="G81" s="194" t="str" cm="1">
        <f t="array" ref="G81">IF($C81="","",
_xlfn.LET(
_xlpm.Grp,INDEX('DATA INDUK'!$L$28:$L$228,
MATCH($C81,'DATA INDUK'!$AN$28:$AN$228,0)),
IF(
_xlpm.Grp="",
INDEX('DATA INDUK'!$I$28:$I$228,
MATCH($C81,'DATA INDUK'!$AN$28:$AN$228,0)),
_xlfn.TEXTJOIN(CHAR(10),TRUE,
_xlfn._xlws.FILTER('DATA INDUK'!$I$28:$I$228,
'DATA INDUK'!$L$28:$L$228=_xlpm.Grp))
)
))</f>
        <v/>
      </c>
    </row>
    <row r="82" spans="3:7" ht="30" customHeight="1" x14ac:dyDescent="0.25">
      <c r="C82" t="str">
        <f>IFERROR(SMALL('DATA INDUK'!$AN$28:AN288,ROWS($B$22:B82)),"")</f>
        <v/>
      </c>
      <c r="D82" t="str">
        <f>IF($C82="","",INDEX('DATA INDUK'!$H$28:$H$228,MATCH($C82,'DATA INDUK'!$AN$28:$AN$228,0)))</f>
        <v/>
      </c>
      <c r="E82" s="137" t="str" cm="1">
        <f t="array" ref="E82">IF($C82="","",
_xlfn.LET(
_xlpm.Grp,INDEX('DATA INDUK'!$L$28:$L$228,
MATCH($C82,'DATA INDUK'!$AN$28:$AN$228,0)),
_xlpm.SID,INDEX('DATA INDUK'!$C$28:$C$228,
MATCH($C82,'DATA INDUK'!$AN$28:$AN$228,0)),
IF(
_xlpm.Grp="",
_xlpm.SID,
_xlfn.TEXTJOIN(CHAR(10),TRUE,
_xlfn._xlws.FILTER('DATA INDUK'!$C$28:$C$228,
'DATA INDUK'!$L$28:$L$228=_xlpm.Grp))
)
))</f>
        <v/>
      </c>
      <c r="F82" t="str">
        <f>IF($C82="","",INDEX('DATA INDUK'!$D$28:$D$151,MATCH($C82,'DATA INDUK'!$AN$28:$AN$151,0)))</f>
        <v/>
      </c>
      <c r="G82" s="194" t="str" cm="1">
        <f t="array" ref="G82">IF($C82="","",
_xlfn.LET(
_xlpm.Grp,INDEX('DATA INDUK'!$L$28:$L$228,
MATCH($C82,'DATA INDUK'!$AN$28:$AN$228,0)),
IF(
_xlpm.Grp="",
INDEX('DATA INDUK'!$I$28:$I$228,
MATCH($C82,'DATA INDUK'!$AN$28:$AN$228,0)),
_xlfn.TEXTJOIN(CHAR(10),TRUE,
_xlfn._xlws.FILTER('DATA INDUK'!$I$28:$I$228,
'DATA INDUK'!$L$28:$L$228=_xlpm.Grp))
)
))</f>
        <v/>
      </c>
    </row>
    <row r="83" spans="3:7" ht="30" customHeight="1" x14ac:dyDescent="0.25">
      <c r="C83" t="str">
        <f>IFERROR(SMALL('DATA INDUK'!$AN$28:AN289,ROWS($B$22:B83)),"")</f>
        <v/>
      </c>
      <c r="D83" t="str">
        <f>IF($C83="","",INDEX('DATA INDUK'!$H$28:$H$228,MATCH($C83,'DATA INDUK'!$AN$28:$AN$228,0)))</f>
        <v/>
      </c>
      <c r="E83" s="137" t="str" cm="1">
        <f t="array" ref="E83">IF($C83="","",
_xlfn.LET(
_xlpm.Grp,INDEX('DATA INDUK'!$L$28:$L$228,
MATCH($C83,'DATA INDUK'!$AN$28:$AN$228,0)),
_xlpm.SID,INDEX('DATA INDUK'!$C$28:$C$228,
MATCH($C83,'DATA INDUK'!$AN$28:$AN$228,0)),
IF(
_xlpm.Grp="",
_xlpm.SID,
_xlfn.TEXTJOIN(CHAR(10),TRUE,
_xlfn._xlws.FILTER('DATA INDUK'!$C$28:$C$228,
'DATA INDUK'!$L$28:$L$228=_xlpm.Grp))
)
))</f>
        <v/>
      </c>
      <c r="F83" t="str">
        <f>IF($C83="","",INDEX('DATA INDUK'!$D$28:$D$151,MATCH($C83,'DATA INDUK'!$AN$28:$AN$151,0)))</f>
        <v/>
      </c>
      <c r="G83" s="194" t="str" cm="1">
        <f t="array" ref="G83">IF($C83="","",
_xlfn.LET(
_xlpm.Grp,INDEX('DATA INDUK'!$L$28:$L$228,
MATCH($C83,'DATA INDUK'!$AN$28:$AN$228,0)),
IF(
_xlpm.Grp="",
INDEX('DATA INDUK'!$I$28:$I$228,
MATCH($C83,'DATA INDUK'!$AN$28:$AN$228,0)),
_xlfn.TEXTJOIN(CHAR(10),TRUE,
_xlfn._xlws.FILTER('DATA INDUK'!$I$28:$I$228,
'DATA INDUK'!$L$28:$L$228=_xlpm.Grp))
)
))</f>
        <v/>
      </c>
    </row>
    <row r="84" spans="3:7" ht="30" customHeight="1" x14ac:dyDescent="0.25">
      <c r="C84" t="str">
        <f>IFERROR(SMALL('DATA INDUK'!$AN$28:AN290,ROWS($B$22:B84)),"")</f>
        <v/>
      </c>
      <c r="D84" t="str">
        <f>IF($C84="","",INDEX('DATA INDUK'!$H$28:$H$228,MATCH($C84,'DATA INDUK'!$AN$28:$AN$228,0)))</f>
        <v/>
      </c>
      <c r="E84" s="137" t="str" cm="1">
        <f t="array" ref="E84">IF($C84="","",
_xlfn.LET(
_xlpm.Grp,INDEX('DATA INDUK'!$L$28:$L$228,
MATCH($C84,'DATA INDUK'!$AN$28:$AN$228,0)),
_xlpm.SID,INDEX('DATA INDUK'!$C$28:$C$228,
MATCH($C84,'DATA INDUK'!$AN$28:$AN$228,0)),
IF(
_xlpm.Grp="",
_xlpm.SID,
_xlfn.TEXTJOIN(CHAR(10),TRUE,
_xlfn._xlws.FILTER('DATA INDUK'!$C$28:$C$228,
'DATA INDUK'!$L$28:$L$228=_xlpm.Grp))
)
))</f>
        <v/>
      </c>
      <c r="F84" t="str">
        <f>IF($C84="","",INDEX('DATA INDUK'!$D$28:$D$151,MATCH($C84,'DATA INDUK'!$AN$28:$AN$151,0)))</f>
        <v/>
      </c>
      <c r="G84" s="194" t="str" cm="1">
        <f t="array" ref="G84">IF($C84="","",
_xlfn.LET(
_xlpm.Grp,INDEX('DATA INDUK'!$L$28:$L$228,
MATCH($C84,'DATA INDUK'!$AN$28:$AN$228,0)),
IF(
_xlpm.Grp="",
INDEX('DATA INDUK'!$I$28:$I$228,
MATCH($C84,'DATA INDUK'!$AN$28:$AN$228,0)),
_xlfn.TEXTJOIN(CHAR(10),TRUE,
_xlfn._xlws.FILTER('DATA INDUK'!$I$28:$I$228,
'DATA INDUK'!$L$28:$L$228=_xlpm.Grp))
)
))</f>
        <v/>
      </c>
    </row>
    <row r="85" spans="3:7" ht="30" customHeight="1" x14ac:dyDescent="0.25">
      <c r="C85" t="str">
        <f>IFERROR(SMALL('DATA INDUK'!$AN$28:AN291,ROWS($B$22:B85)),"")</f>
        <v/>
      </c>
      <c r="D85" t="str">
        <f>IF($C85="","",INDEX('DATA INDUK'!$H$28:$H$228,MATCH($C85,'DATA INDUK'!$AN$28:$AN$228,0)))</f>
        <v/>
      </c>
      <c r="E85" s="137" t="str" cm="1">
        <f t="array" ref="E85">IF($C85="","",
_xlfn.LET(
_xlpm.Grp,INDEX('DATA INDUK'!$L$28:$L$228,
MATCH($C85,'DATA INDUK'!$AN$28:$AN$228,0)),
_xlpm.SID,INDEX('DATA INDUK'!$C$28:$C$228,
MATCH($C85,'DATA INDUK'!$AN$28:$AN$228,0)),
IF(
_xlpm.Grp="",
_xlpm.SID,
_xlfn.TEXTJOIN(CHAR(10),TRUE,
_xlfn._xlws.FILTER('DATA INDUK'!$C$28:$C$228,
'DATA INDUK'!$L$28:$L$228=_xlpm.Grp))
)
))</f>
        <v/>
      </c>
      <c r="F85" t="str">
        <f>IF($C85="","",INDEX('DATA INDUK'!$D$28:$D$151,MATCH($C85,'DATA INDUK'!$AN$28:$AN$151,0)))</f>
        <v/>
      </c>
      <c r="G85" s="194" t="str" cm="1">
        <f t="array" ref="G85">IF($C85="","",
_xlfn.LET(
_xlpm.Grp,INDEX('DATA INDUK'!$L$28:$L$228,
MATCH($C85,'DATA INDUK'!$AN$28:$AN$228,0)),
IF(
_xlpm.Grp="",
INDEX('DATA INDUK'!$I$28:$I$228,
MATCH($C85,'DATA INDUK'!$AN$28:$AN$228,0)),
_xlfn.TEXTJOIN(CHAR(10),TRUE,
_xlfn._xlws.FILTER('DATA INDUK'!$I$28:$I$228,
'DATA INDUK'!$L$28:$L$228=_xlpm.Grp))
)
))</f>
        <v/>
      </c>
    </row>
    <row r="86" spans="3:7" ht="30" customHeight="1" x14ac:dyDescent="0.25">
      <c r="C86" t="str">
        <f>IFERROR(SMALL('DATA INDUK'!$AN$28:AN292,ROWS($B$22:B86)),"")</f>
        <v/>
      </c>
      <c r="D86" t="str">
        <f>IF($C86="","",INDEX('DATA INDUK'!$H$28:$H$228,MATCH($C86,'DATA INDUK'!$AN$28:$AN$228,0)))</f>
        <v/>
      </c>
      <c r="E86" s="137" t="str" cm="1">
        <f t="array" ref="E86">IF($C86="","",
_xlfn.LET(
_xlpm.Grp,INDEX('DATA INDUK'!$L$28:$L$228,
MATCH($C86,'DATA INDUK'!$AN$28:$AN$228,0)),
_xlpm.SID,INDEX('DATA INDUK'!$C$28:$C$228,
MATCH($C86,'DATA INDUK'!$AN$28:$AN$228,0)),
IF(
_xlpm.Grp="",
_xlpm.SID,
_xlfn.TEXTJOIN(CHAR(10),TRUE,
_xlfn._xlws.FILTER('DATA INDUK'!$C$28:$C$228,
'DATA INDUK'!$L$28:$L$228=_xlpm.Grp))
)
))</f>
        <v/>
      </c>
      <c r="F86" t="str">
        <f>IF($C86="","",INDEX('DATA INDUK'!$D$28:$D$151,MATCH($C86,'DATA INDUK'!$AN$28:$AN$151,0)))</f>
        <v/>
      </c>
      <c r="G86" s="194" t="str" cm="1">
        <f t="array" ref="G86">IF($C86="","",
_xlfn.LET(
_xlpm.Grp,INDEX('DATA INDUK'!$L$28:$L$228,
MATCH($C86,'DATA INDUK'!$AN$28:$AN$228,0)),
IF(
_xlpm.Grp="",
INDEX('DATA INDUK'!$I$28:$I$228,
MATCH($C86,'DATA INDUK'!$AN$28:$AN$228,0)),
_xlfn.TEXTJOIN(CHAR(10),TRUE,
_xlfn._xlws.FILTER('DATA INDUK'!$I$28:$I$228,
'DATA INDUK'!$L$28:$L$228=_xlpm.Grp))
)
))</f>
        <v/>
      </c>
    </row>
    <row r="87" spans="3:7" ht="30" customHeight="1" x14ac:dyDescent="0.25">
      <c r="C87" t="str">
        <f>IFERROR(SMALL('DATA INDUK'!$AN$28:AN293,ROWS($B$22:B87)),"")</f>
        <v/>
      </c>
      <c r="D87" t="str">
        <f>IF($C87="","",INDEX('DATA INDUK'!$H$28:$H$228,MATCH($C87,'DATA INDUK'!$AN$28:$AN$228,0)))</f>
        <v/>
      </c>
      <c r="E87" s="137" t="str" cm="1">
        <f t="array" ref="E87">IF($C87="","",
_xlfn.LET(
_xlpm.Grp,INDEX('DATA INDUK'!$L$28:$L$228,
MATCH($C87,'DATA INDUK'!$AN$28:$AN$228,0)),
_xlpm.SID,INDEX('DATA INDUK'!$C$28:$C$228,
MATCH($C87,'DATA INDUK'!$AN$28:$AN$228,0)),
IF(
_xlpm.Grp="",
_xlpm.SID,
_xlfn.TEXTJOIN(CHAR(10),TRUE,
_xlfn._xlws.FILTER('DATA INDUK'!$C$28:$C$228,
'DATA INDUK'!$L$28:$L$228=_xlpm.Grp))
)
))</f>
        <v/>
      </c>
      <c r="F87" t="str">
        <f>IF($C87="","",INDEX('DATA INDUK'!$D$28:$D$151,MATCH($C87,'DATA INDUK'!$AN$28:$AN$151,0)))</f>
        <v/>
      </c>
      <c r="G87" s="194" t="str" cm="1">
        <f t="array" ref="G87">IF($C87="","",
_xlfn.LET(
_xlpm.Grp,INDEX('DATA INDUK'!$L$28:$L$228,
MATCH($C87,'DATA INDUK'!$AN$28:$AN$228,0)),
IF(
_xlpm.Grp="",
INDEX('DATA INDUK'!$I$28:$I$228,
MATCH($C87,'DATA INDUK'!$AN$28:$AN$228,0)),
_xlfn.TEXTJOIN(CHAR(10),TRUE,
_xlfn._xlws.FILTER('DATA INDUK'!$I$28:$I$228,
'DATA INDUK'!$L$28:$L$228=_xlpm.Grp))
)
))</f>
        <v/>
      </c>
    </row>
    <row r="88" spans="3:7" ht="30" customHeight="1" x14ac:dyDescent="0.25">
      <c r="C88" t="str">
        <f>IFERROR(SMALL('DATA INDUK'!$AN$28:AN294,ROWS($B$22:B88)),"")</f>
        <v/>
      </c>
      <c r="D88" t="str">
        <f>IF($C88="","",INDEX('DATA INDUK'!$H$28:$H$228,MATCH($C88,'DATA INDUK'!$AN$28:$AN$228,0)))</f>
        <v/>
      </c>
      <c r="E88" s="137" t="str" cm="1">
        <f t="array" ref="E88">IF($C88="","",
_xlfn.LET(
_xlpm.Grp,INDEX('DATA INDUK'!$L$28:$L$228,
MATCH($C88,'DATA INDUK'!$AN$28:$AN$228,0)),
_xlpm.SID,INDEX('DATA INDUK'!$C$28:$C$228,
MATCH($C88,'DATA INDUK'!$AN$28:$AN$228,0)),
IF(
_xlpm.Grp="",
_xlpm.SID,
_xlfn.TEXTJOIN(CHAR(10),TRUE,
_xlfn._xlws.FILTER('DATA INDUK'!$C$28:$C$228,
'DATA INDUK'!$L$28:$L$228=_xlpm.Grp))
)
))</f>
        <v/>
      </c>
      <c r="F88" t="str">
        <f>IF($C88="","",INDEX('DATA INDUK'!$D$28:$D$151,MATCH($C88,'DATA INDUK'!$AN$28:$AN$151,0)))</f>
        <v/>
      </c>
      <c r="G88" s="194" t="str" cm="1">
        <f t="array" ref="G88">IF($C88="","",
_xlfn.LET(
_xlpm.Grp,INDEX('DATA INDUK'!$L$28:$L$228,
MATCH($C88,'DATA INDUK'!$AN$28:$AN$228,0)),
IF(
_xlpm.Grp="",
INDEX('DATA INDUK'!$I$28:$I$228,
MATCH($C88,'DATA INDUK'!$AN$28:$AN$228,0)),
_xlfn.TEXTJOIN(CHAR(10),TRUE,
_xlfn._xlws.FILTER('DATA INDUK'!$I$28:$I$228,
'DATA INDUK'!$L$28:$L$228=_xlpm.Grp))
)
))</f>
        <v/>
      </c>
    </row>
    <row r="89" spans="3:7" ht="30" customHeight="1" x14ac:dyDescent="0.25">
      <c r="C89" t="str">
        <f>IFERROR(SMALL('DATA INDUK'!$AN$28:AN295,ROWS($B$22:B89)),"")</f>
        <v/>
      </c>
      <c r="D89" t="str">
        <f>IF($C89="","",INDEX('DATA INDUK'!$H$28:$H$228,MATCH($C89,'DATA INDUK'!$AN$28:$AN$228,0)))</f>
        <v/>
      </c>
      <c r="E89" s="137" t="str" cm="1">
        <f t="array" ref="E89">IF($C89="","",
_xlfn.LET(
_xlpm.Grp,INDEX('DATA INDUK'!$L$28:$L$228,
MATCH($C89,'DATA INDUK'!$AN$28:$AN$228,0)),
_xlpm.SID,INDEX('DATA INDUK'!$C$28:$C$228,
MATCH($C89,'DATA INDUK'!$AN$28:$AN$228,0)),
IF(
_xlpm.Grp="",
_xlpm.SID,
_xlfn.TEXTJOIN(CHAR(10),TRUE,
_xlfn._xlws.FILTER('DATA INDUK'!$C$28:$C$228,
'DATA INDUK'!$L$28:$L$228=_xlpm.Grp))
)
))</f>
        <v/>
      </c>
      <c r="F89" t="str">
        <f>IF($C89="","",INDEX('DATA INDUK'!$D$28:$D$151,MATCH($C89,'DATA INDUK'!$AN$28:$AN$151,0)))</f>
        <v/>
      </c>
      <c r="G89" s="194" t="str" cm="1">
        <f t="array" ref="G89">IF($C89="","",
_xlfn.LET(
_xlpm.Grp,INDEX('DATA INDUK'!$L$28:$L$228,
MATCH($C89,'DATA INDUK'!$AN$28:$AN$228,0)),
IF(
_xlpm.Grp="",
INDEX('DATA INDUK'!$I$28:$I$228,
MATCH($C89,'DATA INDUK'!$AN$28:$AN$228,0)),
_xlfn.TEXTJOIN(CHAR(10),TRUE,
_xlfn._xlws.FILTER('DATA INDUK'!$I$28:$I$228,
'DATA INDUK'!$L$28:$L$228=_xlpm.Grp))
)
))</f>
        <v/>
      </c>
    </row>
    <row r="90" spans="3:7" ht="30" customHeight="1" x14ac:dyDescent="0.25">
      <c r="C90" t="str">
        <f>IFERROR(SMALL('DATA INDUK'!$AN$28:AN296,ROWS($B$22:B90)),"")</f>
        <v/>
      </c>
      <c r="D90" t="str">
        <f>IF($C90="","",INDEX('DATA INDUK'!$H$28:$H$228,MATCH($C90,'DATA INDUK'!$AN$28:$AN$228,0)))</f>
        <v/>
      </c>
      <c r="E90" s="137" t="str" cm="1">
        <f t="array" ref="E90">IF($C90="","",
_xlfn.LET(
_xlpm.Grp,INDEX('DATA INDUK'!$L$28:$L$228,
MATCH($C90,'DATA INDUK'!$AN$28:$AN$228,0)),
_xlpm.SID,INDEX('DATA INDUK'!$C$28:$C$228,
MATCH($C90,'DATA INDUK'!$AN$28:$AN$228,0)),
IF(
_xlpm.Grp="",
_xlpm.SID,
_xlfn.TEXTJOIN(CHAR(10),TRUE,
_xlfn._xlws.FILTER('DATA INDUK'!$C$28:$C$228,
'DATA INDUK'!$L$28:$L$228=_xlpm.Grp))
)
))</f>
        <v/>
      </c>
      <c r="F90" t="str">
        <f>IF($C90="","",INDEX('DATA INDUK'!$D$28:$D$151,MATCH($C90,'DATA INDUK'!$AN$28:$AN$151,0)))</f>
        <v/>
      </c>
      <c r="G90" s="194" t="str" cm="1">
        <f t="array" ref="G90">IF($C90="","",
_xlfn.LET(
_xlpm.Grp,INDEX('DATA INDUK'!$L$28:$L$228,
MATCH($C90,'DATA INDUK'!$AN$28:$AN$228,0)),
IF(
_xlpm.Grp="",
INDEX('DATA INDUK'!$I$28:$I$228,
MATCH($C90,'DATA INDUK'!$AN$28:$AN$228,0)),
_xlfn.TEXTJOIN(CHAR(10),TRUE,
_xlfn._xlws.FILTER('DATA INDUK'!$I$28:$I$228,
'DATA INDUK'!$L$28:$L$228=_xlpm.Grp))
)
))</f>
        <v/>
      </c>
    </row>
    <row r="91" spans="3:7" ht="30" customHeight="1" x14ac:dyDescent="0.25">
      <c r="C91" t="str">
        <f>IFERROR(SMALL('DATA INDUK'!$AN$28:AN297,ROWS($B$22:B91)),"")</f>
        <v/>
      </c>
      <c r="D91" t="str">
        <f>IF($C91="","",INDEX('DATA INDUK'!$H$28:$H$228,MATCH($C91,'DATA INDUK'!$AN$28:$AN$228,0)))</f>
        <v/>
      </c>
      <c r="E91" s="137" t="str" cm="1">
        <f t="array" ref="E91">IF($C91="","",
_xlfn.LET(
_xlpm.Grp,INDEX('DATA INDUK'!$L$28:$L$228,
MATCH($C91,'DATA INDUK'!$AN$28:$AN$228,0)),
_xlpm.SID,INDEX('DATA INDUK'!$C$28:$C$228,
MATCH($C91,'DATA INDUK'!$AN$28:$AN$228,0)),
IF(
_xlpm.Grp="",
_xlpm.SID,
_xlfn.TEXTJOIN(CHAR(10),TRUE,
_xlfn._xlws.FILTER('DATA INDUK'!$C$28:$C$228,
'DATA INDUK'!$L$28:$L$228=_xlpm.Grp))
)
))</f>
        <v/>
      </c>
      <c r="F91" t="str">
        <f>IF($C91="","",INDEX('DATA INDUK'!$D$28:$D$151,MATCH($C91,'DATA INDUK'!$AN$28:$AN$151,0)))</f>
        <v/>
      </c>
      <c r="G91" s="194" t="str" cm="1">
        <f t="array" ref="G91">IF($C91="","",
_xlfn.LET(
_xlpm.Grp,INDEX('DATA INDUK'!$L$28:$L$228,
MATCH($C91,'DATA INDUK'!$AN$28:$AN$228,0)),
IF(
_xlpm.Grp="",
INDEX('DATA INDUK'!$I$28:$I$228,
MATCH($C91,'DATA INDUK'!$AN$28:$AN$228,0)),
_xlfn.TEXTJOIN(CHAR(10),TRUE,
_xlfn._xlws.FILTER('DATA INDUK'!$I$28:$I$228,
'DATA INDUK'!$L$28:$L$228=_xlpm.Grp))
)
))</f>
        <v/>
      </c>
    </row>
    <row r="92" spans="3:7" ht="30" customHeight="1" x14ac:dyDescent="0.25">
      <c r="C92" t="str">
        <f>IFERROR(SMALL('DATA INDUK'!$AN$28:AN298,ROWS($B$22:B92)),"")</f>
        <v/>
      </c>
      <c r="D92" t="str">
        <f>IF($C92="","",INDEX('DATA INDUK'!$H$28:$H$228,MATCH($C92,'DATA INDUK'!$AN$28:$AN$228,0)))</f>
        <v/>
      </c>
      <c r="E92" s="137" t="str" cm="1">
        <f t="array" ref="E92">IF($C92="","",
_xlfn.LET(
_xlpm.Grp,INDEX('DATA INDUK'!$L$28:$L$228,
MATCH($C92,'DATA INDUK'!$AN$28:$AN$228,0)),
_xlpm.SID,INDEX('DATA INDUK'!$C$28:$C$228,
MATCH($C92,'DATA INDUK'!$AN$28:$AN$228,0)),
IF(
_xlpm.Grp="",
_xlpm.SID,
_xlfn.TEXTJOIN(CHAR(10),TRUE,
_xlfn._xlws.FILTER('DATA INDUK'!$C$28:$C$228,
'DATA INDUK'!$L$28:$L$228=_xlpm.Grp))
)
))</f>
        <v/>
      </c>
      <c r="F92" t="str">
        <f>IF($C92="","",INDEX('DATA INDUK'!$D$28:$D$151,MATCH($C92,'DATA INDUK'!$AN$28:$AN$151,0)))</f>
        <v/>
      </c>
      <c r="G92" s="194" t="str" cm="1">
        <f t="array" ref="G92">IF($C92="","",
_xlfn.LET(
_xlpm.Grp,INDEX('DATA INDUK'!$L$28:$L$228,
MATCH($C92,'DATA INDUK'!$AN$28:$AN$228,0)),
IF(
_xlpm.Grp="",
INDEX('DATA INDUK'!$I$28:$I$228,
MATCH($C92,'DATA INDUK'!$AN$28:$AN$228,0)),
_xlfn.TEXTJOIN(CHAR(10),TRUE,
_xlfn._xlws.FILTER('DATA INDUK'!$I$28:$I$228,
'DATA INDUK'!$L$28:$L$228=_xlpm.Grp))
)
))</f>
        <v/>
      </c>
    </row>
    <row r="93" spans="3:7" ht="30" customHeight="1" x14ac:dyDescent="0.25">
      <c r="C93" t="str">
        <f>IFERROR(SMALL('DATA INDUK'!$AN$28:AN299,ROWS($B$22:B93)),"")</f>
        <v/>
      </c>
      <c r="D93" t="str">
        <f>IF($C93="","",INDEX('DATA INDUK'!$H$28:$H$228,MATCH($C93,'DATA INDUK'!$AN$28:$AN$228,0)))</f>
        <v/>
      </c>
      <c r="E93" s="137" t="str" cm="1">
        <f t="array" ref="E93">IF($C93="","",
_xlfn.LET(
_xlpm.Grp,INDEX('DATA INDUK'!$L$28:$L$228,
MATCH($C93,'DATA INDUK'!$AN$28:$AN$228,0)),
_xlpm.SID,INDEX('DATA INDUK'!$C$28:$C$228,
MATCH($C93,'DATA INDUK'!$AN$28:$AN$228,0)),
IF(
_xlpm.Grp="",
_xlpm.SID,
_xlfn.TEXTJOIN(CHAR(10),TRUE,
_xlfn._xlws.FILTER('DATA INDUK'!$C$28:$C$228,
'DATA INDUK'!$L$28:$L$228=_xlpm.Grp))
)
))</f>
        <v/>
      </c>
      <c r="F93" t="str">
        <f>IF($C93="","",INDEX('DATA INDUK'!$D$28:$D$151,MATCH($C93,'DATA INDUK'!$AN$28:$AN$151,0)))</f>
        <v/>
      </c>
      <c r="G93" s="194" t="str" cm="1">
        <f t="array" ref="G93">IF($C93="","",
_xlfn.LET(
_xlpm.Grp,INDEX('DATA INDUK'!$L$28:$L$228,
MATCH($C93,'DATA INDUK'!$AN$28:$AN$228,0)),
IF(
_xlpm.Grp="",
INDEX('DATA INDUK'!$I$28:$I$228,
MATCH($C93,'DATA INDUK'!$AN$28:$AN$228,0)),
_xlfn.TEXTJOIN(CHAR(10),TRUE,
_xlfn._xlws.FILTER('DATA INDUK'!$I$28:$I$228,
'DATA INDUK'!$L$28:$L$228=_xlpm.Grp))
)
))</f>
        <v/>
      </c>
    </row>
    <row r="94" spans="3:7" ht="30" customHeight="1" x14ac:dyDescent="0.25">
      <c r="C94" t="str">
        <f>IFERROR(SMALL('DATA INDUK'!$AN$28:AN300,ROWS($B$22:B94)),"")</f>
        <v/>
      </c>
      <c r="D94" t="str">
        <f>IF($C94="","",INDEX('DATA INDUK'!$H$28:$H$228,MATCH($C94,'DATA INDUK'!$AN$28:$AN$228,0)))</f>
        <v/>
      </c>
      <c r="E94" s="137" t="str" cm="1">
        <f t="array" ref="E94">IF($C94="","",
_xlfn.LET(
_xlpm.Grp,INDEX('DATA INDUK'!$L$28:$L$228,
MATCH($C94,'DATA INDUK'!$AN$28:$AN$228,0)),
_xlpm.SID,INDEX('DATA INDUK'!$C$28:$C$228,
MATCH($C94,'DATA INDUK'!$AN$28:$AN$228,0)),
IF(
_xlpm.Grp="",
_xlpm.SID,
_xlfn.TEXTJOIN(CHAR(10),TRUE,
_xlfn._xlws.FILTER('DATA INDUK'!$C$28:$C$228,
'DATA INDUK'!$L$28:$L$228=_xlpm.Grp))
)
))</f>
        <v/>
      </c>
      <c r="F94" t="str">
        <f>IF($C94="","",INDEX('DATA INDUK'!$D$28:$D$151,MATCH($C94,'DATA INDUK'!$AN$28:$AN$151,0)))</f>
        <v/>
      </c>
      <c r="G94" s="194" t="str" cm="1">
        <f t="array" ref="G94">IF($C94="","",
_xlfn.LET(
_xlpm.Grp,INDEX('DATA INDUK'!$L$28:$L$228,
MATCH($C94,'DATA INDUK'!$AN$28:$AN$228,0)),
IF(
_xlpm.Grp="",
INDEX('DATA INDUK'!$I$28:$I$228,
MATCH($C94,'DATA INDUK'!$AN$28:$AN$228,0)),
_xlfn.TEXTJOIN(CHAR(10),TRUE,
_xlfn._xlws.FILTER('DATA INDUK'!$I$28:$I$228,
'DATA INDUK'!$L$28:$L$228=_xlpm.Grp))
)
))</f>
        <v/>
      </c>
    </row>
    <row r="95" spans="3:7" ht="30" customHeight="1" x14ac:dyDescent="0.25">
      <c r="C95" t="str">
        <f>IFERROR(SMALL('DATA INDUK'!$AN$28:AN301,ROWS($B$22:B95)),"")</f>
        <v/>
      </c>
      <c r="D95" t="str">
        <f>IF($C95="","",INDEX('DATA INDUK'!$H$28:$H$228,MATCH($C95,'DATA INDUK'!$AN$28:$AN$228,0)))</f>
        <v/>
      </c>
      <c r="E95" s="137" t="str" cm="1">
        <f t="array" ref="E95">IF($C95="","",
_xlfn.LET(
_xlpm.Grp,INDEX('DATA INDUK'!$L$28:$L$228,
MATCH($C95,'DATA INDUK'!$AN$28:$AN$228,0)),
_xlpm.SID,INDEX('DATA INDUK'!$C$28:$C$228,
MATCH($C95,'DATA INDUK'!$AN$28:$AN$228,0)),
IF(
_xlpm.Grp="",
_xlpm.SID,
_xlfn.TEXTJOIN(CHAR(10),TRUE,
_xlfn._xlws.FILTER('DATA INDUK'!$C$28:$C$228,
'DATA INDUK'!$L$28:$L$228=_xlpm.Grp))
)
))</f>
        <v/>
      </c>
      <c r="F95" t="str">
        <f>IF($C95="","",INDEX('DATA INDUK'!$D$28:$D$151,MATCH($C95,'DATA INDUK'!$AN$28:$AN$151,0)))</f>
        <v/>
      </c>
      <c r="G95" s="194" t="str" cm="1">
        <f t="array" ref="G95">IF($C95="","",
_xlfn.LET(
_xlpm.Grp,INDEX('DATA INDUK'!$L$28:$L$228,
MATCH($C95,'DATA INDUK'!$AN$28:$AN$228,0)),
IF(
_xlpm.Grp="",
INDEX('DATA INDUK'!$I$28:$I$228,
MATCH($C95,'DATA INDUK'!$AN$28:$AN$228,0)),
_xlfn.TEXTJOIN(CHAR(10),TRUE,
_xlfn._xlws.FILTER('DATA INDUK'!$I$28:$I$228,
'DATA INDUK'!$L$28:$L$228=_xlpm.Grp))
)
))</f>
        <v/>
      </c>
    </row>
    <row r="96" spans="3:7" ht="30" customHeight="1" x14ac:dyDescent="0.25">
      <c r="C96" t="str">
        <f>IFERROR(SMALL('DATA INDUK'!$AN$28:AN302,ROWS($B$22:B96)),"")</f>
        <v/>
      </c>
      <c r="D96" t="str">
        <f>IF($C96="","",INDEX('DATA INDUK'!$H$28:$H$228,MATCH($C96,'DATA INDUK'!$AN$28:$AN$228,0)))</f>
        <v/>
      </c>
      <c r="E96" s="137" t="str" cm="1">
        <f t="array" ref="E96">IF($C96="","",
_xlfn.LET(
_xlpm.Grp,INDEX('DATA INDUK'!$L$28:$L$228,
MATCH($C96,'DATA INDUK'!$AN$28:$AN$228,0)),
_xlpm.SID,INDEX('DATA INDUK'!$C$28:$C$228,
MATCH($C96,'DATA INDUK'!$AN$28:$AN$228,0)),
IF(
_xlpm.Grp="",
_xlpm.SID,
_xlfn.TEXTJOIN(CHAR(10),TRUE,
_xlfn._xlws.FILTER('DATA INDUK'!$C$28:$C$228,
'DATA INDUK'!$L$28:$L$228=_xlpm.Grp))
)
))</f>
        <v/>
      </c>
      <c r="F96" t="str">
        <f>IF($C96="","",INDEX('DATA INDUK'!$D$28:$D$151,MATCH($C96,'DATA INDUK'!$AN$28:$AN$151,0)))</f>
        <v/>
      </c>
      <c r="G96" s="194" t="str" cm="1">
        <f t="array" ref="G96">IF($C96="","",
_xlfn.LET(
_xlpm.Grp,INDEX('DATA INDUK'!$L$28:$L$228,
MATCH($C96,'DATA INDUK'!$AN$28:$AN$228,0)),
IF(
_xlpm.Grp="",
INDEX('DATA INDUK'!$I$28:$I$228,
MATCH($C96,'DATA INDUK'!$AN$28:$AN$228,0)),
_xlfn.TEXTJOIN(CHAR(10),TRUE,
_xlfn._xlws.FILTER('DATA INDUK'!$I$28:$I$228,
'DATA INDUK'!$L$28:$L$228=_xlpm.Grp))
)
))</f>
        <v/>
      </c>
    </row>
    <row r="97" spans="1:22" ht="30" customHeight="1" x14ac:dyDescent="0.25">
      <c r="A97" s="196"/>
      <c r="B97" s="196"/>
      <c r="C97" s="196" t="str">
        <f>IFERROR(SMALL('DATA INDUK'!$AN$28:AN303,ROWS($B$22:B97)),"")</f>
        <v/>
      </c>
      <c r="D97" s="196" t="str">
        <f>IF($C97="","",INDEX('DATA INDUK'!$H$28:$H$228,MATCH($C97,'DATA INDUK'!$AN$28:$AN$228,0)))</f>
        <v/>
      </c>
      <c r="E97" s="197" t="str" cm="1">
        <f t="array" ref="E97">IF($C97="","",
_xlfn.LET(
_xlpm.Grp,INDEX('DATA INDUK'!$L$28:$L$228,
MATCH($C97,'DATA INDUK'!$AN$28:$AN$228,0)),
_xlpm.SID,INDEX('DATA INDUK'!$C$28:$C$228,
MATCH($C97,'DATA INDUK'!$AN$28:$AN$228,0)),
IF(
_xlpm.Grp="",
_xlpm.SID,
_xlfn.TEXTJOIN(CHAR(10),TRUE,
_xlfn._xlws.FILTER('DATA INDUK'!$C$28:$C$228,
'DATA INDUK'!$L$28:$L$228=_xlpm.Grp))
)
))</f>
        <v/>
      </c>
      <c r="F97" s="196" t="str">
        <f>IF($C97="","",INDEX('DATA INDUK'!$D$28:$D$151,MATCH($C97,'DATA INDUK'!$AN$28:$AN$151,0)))</f>
        <v/>
      </c>
      <c r="G97" s="198" t="str" cm="1">
        <f t="array" ref="G97">IF($C97="","",
_xlfn.LET(
_xlpm.Grp,INDEX('DATA INDUK'!$L$28:$L$228,
MATCH($C97,'DATA INDUK'!$AN$28:$AN$228,0)),
IF(
_xlpm.Grp="",
INDEX('DATA INDUK'!$I$28:$I$228,
MATCH($C97,'DATA INDUK'!$AN$28:$AN$228,0)),
_xlfn.TEXTJOIN(CHAR(10),TRUE,
_xlfn._xlws.FILTER('DATA INDUK'!$I$28:$I$228,
'DATA INDUK'!$L$28:$L$228=_xlpm.Grp))
)
))</f>
        <v/>
      </c>
      <c r="H97" s="196"/>
      <c r="I97" s="196"/>
      <c r="J97" s="196"/>
      <c r="K97" s="196"/>
      <c r="L97" s="196"/>
      <c r="M97" s="196"/>
      <c r="N97" s="196"/>
      <c r="O97" s="196"/>
      <c r="P97" s="196"/>
      <c r="Q97" s="196"/>
      <c r="R97" s="196"/>
    </row>
    <row r="98" spans="1:22" s="52" customFormat="1" ht="30" customHeight="1" x14ac:dyDescent="0.2">
      <c r="B98" s="416" t="str">
        <f>IF(
OR(
COUNTIF($I$22:$P$96,"-")&gt;0,
COUNTIF($I$22:$P$96,"ND")&gt;0
),
"Catatan / Notes: "&amp;_xlfn.TEXTJOIN(
"; ",
TRUE,
IF(COUNTIF($I$22:$P$96,"-")&gt;0,
"- : Pengujian tidak dilakukan / Test not performed",
""),
IF(COUNTIF($I$22:$P$96,"ND")&gt;0,
"ND : Tidak dapat ditentukan / Non Determined",
"")
),
""
)</f>
        <v>Catatan / Notes: - : Pengujian tidak dilakukan / Test not performed</v>
      </c>
      <c r="C98" s="416"/>
      <c r="D98" s="416"/>
      <c r="E98" s="416"/>
      <c r="F98" s="416"/>
      <c r="G98" s="416"/>
      <c r="H98" s="416"/>
      <c r="I98" s="416"/>
      <c r="J98" s="416"/>
      <c r="K98" s="416"/>
      <c r="L98" s="416"/>
      <c r="M98" s="416"/>
    </row>
    <row r="99" spans="1:22" ht="30" customHeight="1" x14ac:dyDescent="0.25">
      <c r="B99" s="199" t="str">
        <f>IF($U$20=1,
"Parameter atau hasil tambahan yang diminta secara khusus oleh pelanggan dapat dilihat pada Laporan Hasil Uji (LHU) terkait. / Additional client-specific parameters or results shall refer to the corresponding Test Report.",
"")</f>
        <v>Parameter atau hasil tambahan yang diminta secara khusus oleh pelanggan dapat dilihat pada Laporan Hasil Uji (LHU) terkait. / Additional client-specific parameters or results shall refer to the corresponding Test Report.</v>
      </c>
      <c r="C99" s="200"/>
      <c r="D99" s="200"/>
      <c r="E99" s="200"/>
      <c r="F99" s="200"/>
      <c r="G99" s="200"/>
      <c r="H99" s="200"/>
      <c r="I99" s="200"/>
      <c r="J99" s="200"/>
      <c r="K99" s="200"/>
      <c r="L99" s="200"/>
      <c r="M99" s="200"/>
    </row>
    <row r="100" spans="1:22" ht="30" customHeight="1" x14ac:dyDescent="0.25">
      <c r="B100" s="200"/>
      <c r="C100" s="200"/>
      <c r="D100" s="200"/>
      <c r="E100" s="200"/>
      <c r="F100" s="200"/>
      <c r="G100" s="200"/>
      <c r="H100" s="200"/>
      <c r="I100" s="200"/>
      <c r="J100" s="200"/>
      <c r="K100" s="200"/>
      <c r="L100" s="200"/>
      <c r="M100" s="200"/>
    </row>
    <row r="101" spans="1:22" ht="20.100000000000001" customHeight="1" x14ac:dyDescent="0.25">
      <c r="B101" s="406" t="s">
        <v>239</v>
      </c>
      <c r="C101" s="403" t="s">
        <v>236</v>
      </c>
      <c r="D101" s="403"/>
      <c r="E101" s="403"/>
      <c r="F101" s="403"/>
      <c r="G101" s="403"/>
      <c r="H101" s="201"/>
      <c r="I101" s="405" t="s">
        <v>237</v>
      </c>
      <c r="J101" s="405"/>
      <c r="K101" s="405"/>
      <c r="L101" s="405"/>
      <c r="M101" s="405"/>
      <c r="N101" s="405"/>
      <c r="O101" s="405"/>
      <c r="P101" s="202"/>
      <c r="Q101" s="202"/>
      <c r="R101" s="202"/>
      <c r="S101" s="202"/>
      <c r="T101" s="202"/>
      <c r="U101" s="202"/>
      <c r="V101" s="202"/>
    </row>
    <row r="102" spans="1:22" ht="20.100000000000001" customHeight="1" x14ac:dyDescent="0.25">
      <c r="A102" s="203"/>
      <c r="B102" s="406"/>
      <c r="C102" s="403"/>
      <c r="D102" s="403"/>
      <c r="E102" s="403"/>
      <c r="F102" s="403"/>
      <c r="G102" s="403"/>
      <c r="H102" s="201"/>
      <c r="I102" s="405"/>
      <c r="J102" s="405"/>
      <c r="K102" s="405"/>
      <c r="L102" s="405"/>
      <c r="M102" s="405"/>
      <c r="N102" s="405"/>
      <c r="O102" s="405"/>
      <c r="P102" s="202"/>
      <c r="Q102" s="202"/>
      <c r="R102" s="202"/>
      <c r="S102" s="202"/>
      <c r="T102" s="202"/>
      <c r="U102" s="202"/>
      <c r="V102" s="202"/>
    </row>
    <row r="103" spans="1:22" ht="20.100000000000001" customHeight="1" x14ac:dyDescent="0.25">
      <c r="A103" s="203"/>
      <c r="B103" s="406"/>
      <c r="C103" s="403"/>
      <c r="D103" s="403"/>
      <c r="E103" s="403"/>
      <c r="F103" s="403"/>
      <c r="G103" s="403"/>
      <c r="H103" s="201"/>
      <c r="I103" s="405"/>
      <c r="J103" s="405"/>
      <c r="K103" s="405"/>
      <c r="L103" s="405"/>
      <c r="M103" s="405"/>
      <c r="N103" s="405"/>
      <c r="O103" s="405"/>
      <c r="P103" s="202"/>
      <c r="Q103" s="202"/>
      <c r="R103" s="202"/>
      <c r="S103" s="202"/>
      <c r="T103" s="202"/>
      <c r="U103" s="202"/>
      <c r="V103" s="202"/>
    </row>
    <row r="104" spans="1:22" ht="20.100000000000001" customHeight="1" x14ac:dyDescent="0.25">
      <c r="B104" s="203"/>
      <c r="C104" s="203"/>
      <c r="D104" s="201"/>
      <c r="E104" s="201"/>
      <c r="F104" s="201"/>
      <c r="G104" s="201"/>
      <c r="H104" s="201"/>
      <c r="I104" s="201"/>
      <c r="J104" s="201"/>
      <c r="K104" s="201"/>
      <c r="L104" s="202"/>
      <c r="M104" s="202"/>
      <c r="N104" s="202"/>
      <c r="O104" s="202"/>
      <c r="P104" s="202"/>
      <c r="Q104" s="202"/>
      <c r="R104" s="202"/>
      <c r="S104" s="202"/>
      <c r="T104" s="202"/>
      <c r="U104" s="202"/>
      <c r="V104" s="202"/>
    </row>
    <row r="105" spans="1:22" ht="20.100000000000001" customHeight="1" x14ac:dyDescent="0.25">
      <c r="B105" s="142"/>
      <c r="C105" s="142"/>
      <c r="D105" s="66"/>
      <c r="E105" s="66"/>
      <c r="F105" s="66"/>
      <c r="G105" s="66"/>
      <c r="H105" s="66"/>
      <c r="I105" s="66"/>
      <c r="J105" s="66"/>
      <c r="K105" s="135"/>
      <c r="L105" s="135"/>
      <c r="M105" s="135"/>
      <c r="N105" s="135"/>
      <c r="O105" s="135"/>
      <c r="P105" s="135"/>
      <c r="Q105" s="135"/>
      <c r="R105" s="135"/>
      <c r="S105" s="135"/>
      <c r="T105" s="135"/>
      <c r="U105" s="135"/>
      <c r="V105" s="135"/>
    </row>
    <row r="106" spans="1:22" ht="20.100000000000001" customHeight="1" x14ac:dyDescent="0.25"/>
    <row r="107" spans="1:22" ht="20.100000000000001" customHeight="1" x14ac:dyDescent="0.25"/>
    <row r="108" spans="1:22" ht="20.100000000000001" customHeight="1" x14ac:dyDescent="0.25"/>
    <row r="109" spans="1:22" ht="20.100000000000001" customHeight="1" x14ac:dyDescent="0.25"/>
    <row r="110" spans="1:22" ht="20.100000000000001" customHeight="1" x14ac:dyDescent="0.25"/>
    <row r="111" spans="1:22" ht="20.100000000000001" customHeight="1" x14ac:dyDescent="0.25"/>
    <row r="112" spans="1:22" ht="20.100000000000001" customHeight="1" x14ac:dyDescent="0.25"/>
    <row r="113" customFormat="1" ht="20.100000000000001" customHeight="1" x14ac:dyDescent="0.25"/>
    <row r="114" customFormat="1" ht="20.100000000000001" customHeight="1" x14ac:dyDescent="0.25"/>
    <row r="115" customFormat="1" ht="20.100000000000001" customHeight="1" x14ac:dyDescent="0.25"/>
    <row r="116" customFormat="1" ht="20.100000000000001" customHeight="1" x14ac:dyDescent="0.25"/>
    <row r="117" customFormat="1" ht="20.100000000000001" customHeight="1" x14ac:dyDescent="0.25"/>
    <row r="118" customFormat="1" ht="20.100000000000001" customHeight="1" x14ac:dyDescent="0.25"/>
    <row r="119" customFormat="1" ht="20.100000000000001" customHeight="1" x14ac:dyDescent="0.25"/>
    <row r="120" customFormat="1" ht="20.100000000000001" customHeight="1" x14ac:dyDescent="0.25"/>
    <row r="121" customFormat="1" ht="20.100000000000001" customHeight="1" x14ac:dyDescent="0.25"/>
    <row r="122" customFormat="1" ht="20.100000000000001" customHeight="1" x14ac:dyDescent="0.25"/>
    <row r="123" customFormat="1" ht="20.100000000000001" customHeight="1" x14ac:dyDescent="0.25"/>
    <row r="124" customFormat="1" ht="20.100000000000001" customHeight="1" x14ac:dyDescent="0.25"/>
    <row r="125" customFormat="1" ht="20.100000000000001" customHeight="1" x14ac:dyDescent="0.25"/>
    <row r="126" customFormat="1" ht="20.100000000000001" customHeight="1" x14ac:dyDescent="0.25"/>
    <row r="127" customFormat="1" ht="20.100000000000001" customHeight="1" x14ac:dyDescent="0.25"/>
    <row r="128" customFormat="1" ht="20.100000000000001" customHeight="1" x14ac:dyDescent="0.25"/>
    <row r="129" customFormat="1" ht="20.100000000000001" customHeight="1" x14ac:dyDescent="0.25"/>
    <row r="130" customFormat="1" ht="20.100000000000001" customHeight="1" x14ac:dyDescent="0.25"/>
    <row r="131" customFormat="1" ht="20.100000000000001" customHeight="1" x14ac:dyDescent="0.25"/>
    <row r="132" customFormat="1" ht="20.100000000000001" customHeight="1" x14ac:dyDescent="0.25"/>
    <row r="133" customFormat="1" ht="20.100000000000001" customHeight="1" x14ac:dyDescent="0.25"/>
    <row r="134" customFormat="1" ht="20.100000000000001" customHeight="1" x14ac:dyDescent="0.25"/>
    <row r="135" customFormat="1" ht="20.100000000000001" customHeight="1" x14ac:dyDescent="0.25"/>
    <row r="136" customFormat="1" ht="20.100000000000001" customHeight="1" x14ac:dyDescent="0.25"/>
    <row r="137" customFormat="1" ht="20.100000000000001" customHeight="1" x14ac:dyDescent="0.25"/>
    <row r="138" customFormat="1" ht="20.100000000000001" customHeight="1" x14ac:dyDescent="0.25"/>
  </sheetData>
  <mergeCells count="13">
    <mergeCell ref="G17:G20"/>
    <mergeCell ref="M17:N17"/>
    <mergeCell ref="C101:G103"/>
    <mergeCell ref="I101:O103"/>
    <mergeCell ref="H9:I9"/>
    <mergeCell ref="I17:L17"/>
    <mergeCell ref="O17:P17"/>
    <mergeCell ref="B98:M98"/>
    <mergeCell ref="B101:B103"/>
    <mergeCell ref="C17:C20"/>
    <mergeCell ref="D17:D20"/>
    <mergeCell ref="E17:E20"/>
    <mergeCell ref="F17:F20"/>
  </mergeCells>
  <conditionalFormatting sqref="C22:G97">
    <cfRule type="expression" dxfId="119" priority="1">
      <formula>$C22&lt;&gt;""</formula>
    </cfRule>
    <cfRule type="expression" dxfId="118" priority="2">
      <formula>$B22&lt;&gt;""</formula>
    </cfRule>
  </conditionalFormatting>
  <conditionalFormatting sqref="I22:P97 N98:P100">
    <cfRule type="expression" dxfId="117" priority="7">
      <formula>$C22&lt;&gt;""</formula>
    </cfRule>
  </conditionalFormatting>
  <pageMargins left="0.75" right="0.47" top="0.51" bottom="0.51" header="0.12" footer="0.12"/>
  <pageSetup paperSize="9" scale="27"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08CF0-917C-4516-B5F8-676CA399EA34}">
  <sheetPr>
    <tabColor theme="9" tint="-0.249977111117893"/>
  </sheetPr>
  <dimension ref="A1:AD254"/>
  <sheetViews>
    <sheetView view="pageBreakPreview" topLeftCell="A22" zoomScale="78" zoomScaleNormal="100" zoomScaleSheetLayoutView="78" workbookViewId="0">
      <selection activeCell="O36" sqref="O36"/>
    </sheetView>
  </sheetViews>
  <sheetFormatPr defaultRowHeight="15" x14ac:dyDescent="0.25"/>
  <cols>
    <col min="8" max="8" width="28.42578125" customWidth="1"/>
    <col min="9" max="9" width="30.140625" customWidth="1"/>
    <col min="10" max="10" width="31.5703125" customWidth="1"/>
    <col min="11" max="11" width="21.5703125" customWidth="1"/>
    <col min="12" max="12" width="1.85546875" customWidth="1"/>
    <col min="13" max="28" width="18.7109375" customWidth="1"/>
  </cols>
  <sheetData>
    <row r="1" spans="2:27" ht="20.100000000000001" customHeight="1" x14ac:dyDescent="0.25">
      <c r="B1" s="79"/>
      <c r="C1" s="80"/>
      <c r="D1" s="80"/>
      <c r="E1" s="80"/>
      <c r="F1" s="80"/>
      <c r="G1" s="80"/>
      <c r="H1" s="81"/>
      <c r="I1" s="81"/>
      <c r="J1" s="81"/>
      <c r="K1" s="81"/>
      <c r="L1" s="81"/>
      <c r="M1" s="81"/>
      <c r="N1" s="81"/>
      <c r="O1" s="81"/>
      <c r="P1" s="80"/>
      <c r="Q1" s="80"/>
      <c r="R1" s="80"/>
      <c r="S1" s="80"/>
      <c r="T1" s="80"/>
    </row>
    <row r="2" spans="2:27" ht="20.100000000000001" customHeight="1" x14ac:dyDescent="0.35">
      <c r="B2" s="73"/>
      <c r="F2" s="72" t="s">
        <v>240</v>
      </c>
      <c r="H2" s="123"/>
      <c r="I2" s="123"/>
      <c r="J2" s="123"/>
      <c r="M2" s="123"/>
      <c r="N2" s="123"/>
      <c r="O2" s="123"/>
      <c r="P2" s="123"/>
      <c r="Q2" s="123"/>
      <c r="T2" s="1"/>
      <c r="U2" s="1"/>
      <c r="X2" s="140" t="s">
        <v>0</v>
      </c>
    </row>
    <row r="3" spans="2:27" ht="20.100000000000001" customHeight="1" x14ac:dyDescent="0.25">
      <c r="B3" s="73"/>
      <c r="F3" s="131" t="s">
        <v>289</v>
      </c>
      <c r="M3" s="2"/>
      <c r="N3" s="2"/>
      <c r="O3" s="2"/>
      <c r="Q3" s="2"/>
      <c r="X3" s="141" t="s">
        <v>290</v>
      </c>
    </row>
    <row r="4" spans="2:27" ht="20.100000000000001" customHeight="1" x14ac:dyDescent="0.25">
      <c r="B4" s="73"/>
      <c r="M4" s="2"/>
      <c r="N4" s="2"/>
      <c r="O4" s="2"/>
      <c r="Q4" s="2"/>
      <c r="R4" s="2"/>
    </row>
    <row r="5" spans="2:27" ht="20.100000000000001" customHeight="1" x14ac:dyDescent="0.3">
      <c r="B5" s="74"/>
      <c r="C5" s="75"/>
      <c r="D5" s="75"/>
      <c r="E5" s="75"/>
      <c r="F5" s="75"/>
      <c r="G5" s="75"/>
      <c r="H5" s="75"/>
      <c r="I5" s="75"/>
      <c r="J5" s="75"/>
      <c r="K5" s="76"/>
      <c r="L5" s="76"/>
      <c r="M5" s="77"/>
      <c r="N5" s="77"/>
      <c r="O5" s="77"/>
      <c r="P5" s="76"/>
      <c r="Q5" s="78"/>
      <c r="R5" s="78"/>
      <c r="S5" s="75"/>
      <c r="T5" s="75"/>
    </row>
    <row r="6" spans="2:27" ht="20.100000000000001" customHeight="1" x14ac:dyDescent="0.25"/>
    <row r="7" spans="2:27" ht="20.100000000000001" customHeight="1" x14ac:dyDescent="0.25">
      <c r="B7" s="144" t="s">
        <v>242</v>
      </c>
      <c r="C7" s="144"/>
      <c r="D7" s="144"/>
      <c r="E7" s="144"/>
      <c r="G7" s="129" t="str">
        <f>":  "&amp; IF('DATA INDUK'!$P$17="","",'DATA INDUK'!$P$17)</f>
        <v>:  QMS/SUM-001/VI/2026</v>
      </c>
      <c r="I7" s="144"/>
      <c r="J7" s="144"/>
      <c r="K7" s="129"/>
      <c r="L7" s="144"/>
      <c r="N7" s="2"/>
      <c r="P7" s="2"/>
      <c r="Q7" s="2"/>
    </row>
    <row r="8" spans="2:27" ht="20.100000000000001" customHeight="1" x14ac:dyDescent="0.25">
      <c r="B8" s="144" t="s">
        <v>243</v>
      </c>
      <c r="C8" s="144"/>
      <c r="D8" s="144"/>
      <c r="E8" s="144"/>
      <c r="G8" s="129" t="str">
        <f>":  "&amp; IF('DATA INDUK'!$P$18="","",'DATA INDUK'!$P$18)</f>
        <v>:  R0</v>
      </c>
      <c r="I8" s="144"/>
      <c r="J8" s="144"/>
      <c r="K8" s="129"/>
      <c r="L8" s="144"/>
      <c r="N8" s="2"/>
      <c r="P8" s="2"/>
      <c r="Q8" s="2"/>
    </row>
    <row r="9" spans="2:27" ht="20.100000000000001" customHeight="1" x14ac:dyDescent="0.25">
      <c r="B9" s="144" t="s">
        <v>241</v>
      </c>
      <c r="C9" s="144"/>
      <c r="D9" s="144"/>
      <c r="E9" s="144"/>
      <c r="G9" s="130" t="str">
        <f>":  "&amp; IF('DATA INDUK'!$P$19="","",'DATA INDUK'!$P$19)</f>
        <v>:  -</v>
      </c>
      <c r="I9" s="144"/>
      <c r="J9" s="392" t="s">
        <v>244</v>
      </c>
      <c r="K9" s="392"/>
      <c r="L9" s="149" t="str">
        <f>":  "&amp; IF('DATA INDUK'!$P$20="","",TEXT('DATA INDUK'!$P$20,"dd mmmm yyyy"))</f>
        <v>:  20 June 2026</v>
      </c>
      <c r="P9" s="104"/>
      <c r="Z9" s="150" t="s">
        <v>245</v>
      </c>
      <c r="AA9" s="104" t="str">
        <f>":   1 dari X"</f>
        <v>:   1 dari X</v>
      </c>
    </row>
    <row r="10" spans="2:27" ht="20.100000000000001" customHeight="1" x14ac:dyDescent="0.25">
      <c r="B10" s="144"/>
      <c r="C10" s="144"/>
      <c r="D10" s="144"/>
      <c r="E10" s="144"/>
      <c r="G10" s="130"/>
      <c r="I10" s="144"/>
      <c r="J10" s="147"/>
      <c r="K10" s="147"/>
      <c r="L10" s="149"/>
      <c r="P10" s="104"/>
      <c r="Z10" s="150"/>
      <c r="AA10" s="104"/>
    </row>
    <row r="11" spans="2:27" ht="20.100000000000001" customHeight="1" x14ac:dyDescent="0.25">
      <c r="B11" s="144"/>
      <c r="C11" s="144"/>
      <c r="D11" s="144"/>
      <c r="E11" s="144"/>
      <c r="G11" s="130"/>
      <c r="I11" s="144"/>
      <c r="J11" s="147"/>
      <c r="K11" s="147"/>
      <c r="L11" s="149"/>
      <c r="P11" s="104"/>
      <c r="Z11" s="150"/>
      <c r="AA11" s="104"/>
    </row>
    <row r="12" spans="2:27" ht="20.100000000000001" customHeight="1" x14ac:dyDescent="0.25">
      <c r="B12" s="144"/>
      <c r="C12" s="144"/>
      <c r="D12" s="144"/>
      <c r="E12" s="144"/>
      <c r="G12" s="130"/>
      <c r="I12" s="144"/>
      <c r="J12" s="147"/>
      <c r="K12" s="147"/>
      <c r="L12" s="149"/>
      <c r="P12" s="104"/>
      <c r="Z12" s="150"/>
      <c r="AA12" s="104"/>
    </row>
    <row r="13" spans="2:27" ht="20.100000000000001" customHeight="1" x14ac:dyDescent="0.25">
      <c r="B13" s="144"/>
      <c r="C13" s="144"/>
      <c r="D13" s="144"/>
      <c r="E13" s="144"/>
      <c r="G13" s="130"/>
      <c r="I13" s="144"/>
      <c r="J13" s="147"/>
      <c r="K13" s="147"/>
      <c r="L13" s="149"/>
      <c r="P13" s="104"/>
      <c r="Z13" s="150"/>
      <c r="AA13" s="104"/>
    </row>
    <row r="14" spans="2:27" ht="20.100000000000001" customHeight="1" x14ac:dyDescent="0.25">
      <c r="B14" s="144"/>
      <c r="C14" s="144"/>
      <c r="D14" s="144"/>
      <c r="E14" s="144"/>
      <c r="G14" s="130"/>
      <c r="I14" s="144"/>
      <c r="J14" s="147"/>
      <c r="K14" s="147"/>
      <c r="L14" s="149"/>
      <c r="P14" s="104"/>
      <c r="Z14" s="150"/>
      <c r="AA14" s="104"/>
    </row>
    <row r="15" spans="2:27" ht="20.100000000000001" customHeight="1" x14ac:dyDescent="0.25">
      <c r="B15" s="144"/>
      <c r="C15" s="144"/>
      <c r="D15" s="144"/>
      <c r="E15" s="144"/>
      <c r="G15" s="130"/>
      <c r="I15" s="144"/>
      <c r="J15" s="147"/>
      <c r="K15" s="147"/>
      <c r="L15" s="149"/>
      <c r="P15" s="104"/>
      <c r="Z15" s="150"/>
      <c r="AA15" s="104"/>
    </row>
    <row r="16" spans="2:27" ht="20.100000000000001" customHeight="1" x14ac:dyDescent="0.25">
      <c r="B16" s="144"/>
      <c r="C16" s="144"/>
      <c r="D16" s="144"/>
      <c r="E16" s="144"/>
      <c r="G16" s="130"/>
      <c r="I16" s="144"/>
      <c r="J16" s="147"/>
      <c r="K16" s="147"/>
      <c r="L16" s="149"/>
      <c r="P16" s="104"/>
      <c r="Z16" s="150"/>
      <c r="AA16" s="104"/>
    </row>
    <row r="17" spans="2:30" ht="20.100000000000001" customHeight="1" x14ac:dyDescent="0.25">
      <c r="B17" s="144"/>
      <c r="C17" s="144"/>
      <c r="D17" s="144"/>
      <c r="E17" s="144"/>
      <c r="G17" s="130"/>
      <c r="I17" s="144"/>
      <c r="J17" s="147"/>
      <c r="K17" s="147"/>
      <c r="L17" s="149"/>
      <c r="P17" s="104"/>
      <c r="Z17" s="150"/>
      <c r="AA17" s="104"/>
    </row>
    <row r="18" spans="2:30" ht="20.100000000000001" customHeight="1" x14ac:dyDescent="0.25">
      <c r="B18" s="144"/>
      <c r="C18" s="144"/>
      <c r="D18" s="144"/>
      <c r="E18" s="144"/>
      <c r="G18" s="130"/>
      <c r="I18" s="144"/>
      <c r="J18" s="147"/>
      <c r="K18" s="147"/>
      <c r="L18" s="149"/>
      <c r="P18" s="104"/>
      <c r="Z18" s="150"/>
      <c r="AA18" s="104"/>
    </row>
    <row r="19" spans="2:30" ht="20.100000000000001" customHeight="1" x14ac:dyDescent="0.25">
      <c r="B19" s="144"/>
      <c r="C19" s="144"/>
      <c r="D19" s="144"/>
      <c r="E19" s="144"/>
      <c r="G19" s="130"/>
      <c r="I19" s="144"/>
      <c r="J19" s="147"/>
      <c r="K19" s="147"/>
      <c r="L19" s="149"/>
      <c r="P19" s="104"/>
      <c r="Z19" s="150"/>
      <c r="AA19" s="104"/>
    </row>
    <row r="20" spans="2:30" ht="19.5" customHeight="1" x14ac:dyDescent="0.25"/>
    <row r="21" spans="2:30" ht="20.100000000000001" customHeight="1" x14ac:dyDescent="0.25"/>
    <row r="22" spans="2:30" ht="20.100000000000001" customHeight="1" x14ac:dyDescent="0.25">
      <c r="B22" s="103" t="s">
        <v>314</v>
      </c>
    </row>
    <row r="23" spans="2:30" ht="20.100000000000001" customHeight="1" x14ac:dyDescent="0.25">
      <c r="B23" s="127" t="s">
        <v>315</v>
      </c>
    </row>
    <row r="24" spans="2:30" ht="20.100000000000001" customHeight="1" x14ac:dyDescent="0.25"/>
    <row r="25" spans="2:30" ht="32.25" customHeight="1" x14ac:dyDescent="0.25">
      <c r="G25" s="417" t="s">
        <v>155</v>
      </c>
      <c r="H25" s="412" t="s">
        <v>280</v>
      </c>
      <c r="I25" s="412" t="s">
        <v>30</v>
      </c>
      <c r="J25" s="412" t="s">
        <v>211</v>
      </c>
      <c r="K25" s="419" t="s">
        <v>317</v>
      </c>
      <c r="M25" s="281" t="s">
        <v>43</v>
      </c>
      <c r="N25" s="281"/>
      <c r="O25" s="281"/>
      <c r="P25" s="281"/>
      <c r="Q25" s="269" t="s">
        <v>321</v>
      </c>
      <c r="R25" s="269"/>
      <c r="S25" s="269"/>
      <c r="T25" s="269"/>
      <c r="U25" s="269"/>
    </row>
    <row r="26" spans="2:30" ht="20.100000000000001" customHeight="1" x14ac:dyDescent="0.25">
      <c r="G26" s="417"/>
      <c r="H26" s="412"/>
      <c r="I26" s="412"/>
      <c r="J26" s="412"/>
      <c r="K26" s="419"/>
      <c r="M26" s="274" t="s">
        <v>307</v>
      </c>
      <c r="N26" s="274"/>
      <c r="O26" s="274" t="s">
        <v>308</v>
      </c>
      <c r="P26" s="274"/>
      <c r="Q26" s="282" t="s">
        <v>185</v>
      </c>
      <c r="R26" s="282"/>
      <c r="S26" s="282"/>
      <c r="T26" s="282" t="s">
        <v>184</v>
      </c>
      <c r="U26" s="282"/>
    </row>
    <row r="27" spans="2:30" ht="20.100000000000001" customHeight="1" x14ac:dyDescent="0.25">
      <c r="G27" s="417"/>
      <c r="H27" s="412"/>
      <c r="I27" s="412"/>
      <c r="J27" s="412"/>
      <c r="K27" s="419"/>
      <c r="M27" s="164" t="s">
        <v>171</v>
      </c>
      <c r="N27" s="164" t="s">
        <v>309</v>
      </c>
      <c r="O27" s="164" t="s">
        <v>171</v>
      </c>
      <c r="P27" s="164" t="s">
        <v>309</v>
      </c>
      <c r="Q27" s="165" t="s">
        <v>310</v>
      </c>
      <c r="R27" s="165" t="s">
        <v>311</v>
      </c>
      <c r="S27" s="165" t="s">
        <v>186</v>
      </c>
      <c r="T27" s="165" t="s">
        <v>310</v>
      </c>
      <c r="U27" s="165" t="s">
        <v>311</v>
      </c>
    </row>
    <row r="28" spans="2:30" ht="20.100000000000001" customHeight="1" x14ac:dyDescent="0.25">
      <c r="G28" s="417"/>
      <c r="H28" s="412"/>
      <c r="I28" s="412"/>
      <c r="J28" s="412"/>
      <c r="K28" s="419"/>
      <c r="M28" s="164" t="s">
        <v>304</v>
      </c>
      <c r="N28" s="164" t="s">
        <v>312</v>
      </c>
      <c r="O28" s="164" t="s">
        <v>304</v>
      </c>
      <c r="P28" s="164" t="s">
        <v>312</v>
      </c>
      <c r="Q28" s="165" t="s">
        <v>313</v>
      </c>
      <c r="R28" s="165" t="s">
        <v>304</v>
      </c>
      <c r="S28" s="165" t="s">
        <v>304</v>
      </c>
      <c r="T28" s="165" t="s">
        <v>313</v>
      </c>
      <c r="U28" s="165" t="s">
        <v>304</v>
      </c>
    </row>
    <row r="29" spans="2:30" ht="9.9499999999999993" customHeight="1" x14ac:dyDescent="0.25">
      <c r="AC29" s="138" t="s">
        <v>291</v>
      </c>
      <c r="AD29" s="139">
        <v>1</v>
      </c>
    </row>
    <row r="30" spans="2:30" ht="30" customHeight="1" x14ac:dyDescent="0.25">
      <c r="G30" s="117">
        <f>IFERROR(SMALL('DATA INDUK'!$AO$28:AO228,ROWS($G30:G$30)),"")</f>
        <v>1</v>
      </c>
      <c r="H30" s="117" t="str">
        <f>IF($G30="","",INDEX('DATA INDUK'!$H$28:$H$228,MATCH($G30,'DATA INDUK'!$AO$28:$AO$228,0)))</f>
        <v>26-001-BS-021</v>
      </c>
      <c r="I30" s="162" t="str" cm="1">
        <f t="array" ref="I30">IF($G30="","",
_xlfn.LET(
_xlpm.Grp,INDEX('DATA INDUK'!$L$28:$L$228,
MATCH($G30,'DATA INDUK'!$AO$28:$AO$228,0)),
_xlpm.SID,INDEX('DATA INDUK'!$C$28:$C$228,
MATCH($G30,'DATA INDUK'!$AO$28:$AO$228,0)),
IF(
_xlpm.Grp="",
_xlpm.SID,
_xlfn.TEXTJOIN(CHAR(10),TRUE,
_xlfn._xlws.FILTER('DATA INDUK'!$C$28:$C$228,
'DATA INDUK'!$L$28:$L$228=_xlpm.Grp))
)
))</f>
        <v>SPOT 01-01</v>
      </c>
      <c r="J30" s="117" t="str">
        <f>IF($G30="","",INDEX('DATA INDUK'!$D$28:$D$151,MATCH($G30,'DATA INDUK'!$AO$28:$AO$151,0)))</f>
        <v>Bulk Sample</v>
      </c>
      <c r="K30" s="148" t="str" cm="1">
        <f t="array" ref="K30">IF($G30="","",
_xlfn.LET(
_xlpm.Grp,INDEX('DATA INDUK'!$L$28:$L$228,
MATCH($G30,'DATA INDUK'!$AO$28:$AO$228,0)),
IF(
_xlpm.Grp="",
INDEX('DATA INDUK'!$I$28:$I$228,
MATCH($G30,'DATA INDUK'!$AO$28:$AO$228,0)),
_xlfn.TEXTJOIN(CHAR(10),TRUE,
_xlfn._xlws.FILTER('DATA INDUK'!$I$28:$I$228,
'DATA INDUK'!$L$28:$L$228=_xlpm.Grp))
)
))</f>
        <v>-</v>
      </c>
      <c r="M30" s="148" t="s">
        <v>252</v>
      </c>
      <c r="N30" s="148" t="s">
        <v>252</v>
      </c>
      <c r="O30" s="148" t="s">
        <v>252</v>
      </c>
      <c r="P30" s="148" t="s">
        <v>252</v>
      </c>
      <c r="Q30" s="148" t="s">
        <v>252</v>
      </c>
      <c r="R30" s="148" t="s">
        <v>252</v>
      </c>
      <c r="S30" s="148" t="s">
        <v>252</v>
      </c>
      <c r="T30" s="148" t="s">
        <v>252</v>
      </c>
      <c r="U30" s="148" t="s">
        <v>252</v>
      </c>
      <c r="AC30" s="45"/>
      <c r="AD30" s="45"/>
    </row>
    <row r="31" spans="2:30" ht="30" customHeight="1" x14ac:dyDescent="0.25">
      <c r="G31" s="117">
        <f>IFERROR(SMALL('DATA INDUK'!$AO$28:AO229,ROWS($G$30:G31)),"")</f>
        <v>2</v>
      </c>
      <c r="H31" s="117" t="str">
        <f>IF($G31="","",INDEX('DATA INDUK'!$H$28:$H$228,MATCH($G31,'DATA INDUK'!$AO$28:$AO$228,0)))</f>
        <v>26-001-BS-022</v>
      </c>
      <c r="I31" s="162" t="str" cm="1">
        <f t="array" ref="I31">IF($G31="","",
_xlfn.LET(
_xlpm.Grp,INDEX('DATA INDUK'!$L$28:$L$228,
MATCH($G31,'DATA INDUK'!$AO$28:$AO$228,0)),
_xlpm.SID,INDEX('DATA INDUK'!$C$28:$C$228,
MATCH($G31,'DATA INDUK'!$AO$28:$AO$228,0)),
IF(
_xlpm.Grp="",
_xlpm.SID,
_xlfn.TEXTJOIN(CHAR(10),TRUE,
_xlfn._xlws.FILTER('DATA INDUK'!$C$28:$C$228,
'DATA INDUK'!$L$28:$L$228=_xlpm.Grp))
)
))</f>
        <v>SPOT 02-01</v>
      </c>
      <c r="J31" s="117" t="str">
        <f>IF($G31="","",INDEX('DATA INDUK'!$D$28:$D$151,MATCH($G31,'DATA INDUK'!$AO$28:$AO$151,0)))</f>
        <v>Bulk Sample</v>
      </c>
      <c r="K31" s="148" t="str" cm="1">
        <f t="array" ref="K31">IF($G31="","",
_xlfn.LET(
_xlpm.Grp,INDEX('DATA INDUK'!$L$28:$L$228,
MATCH($G31,'DATA INDUK'!$AO$28:$AO$228,0)),
IF(
_xlpm.Grp="",
INDEX('DATA INDUK'!$I$28:$I$228,
MATCH($G31,'DATA INDUK'!$AO$28:$AO$228,0)),
_xlfn.TEXTJOIN(CHAR(10),TRUE,
_xlfn._xlws.FILTER('DATA INDUK'!$I$28:$I$228,
'DATA INDUK'!$L$28:$L$228=_xlpm.Grp))
)
))</f>
        <v>-</v>
      </c>
      <c r="M31" s="148" t="s">
        <v>252</v>
      </c>
      <c r="N31" s="148" t="s">
        <v>252</v>
      </c>
      <c r="O31" s="148" t="s">
        <v>252</v>
      </c>
      <c r="P31" s="148" t="s">
        <v>252</v>
      </c>
      <c r="Q31" s="148" t="s">
        <v>252</v>
      </c>
      <c r="R31" s="148" t="s">
        <v>252</v>
      </c>
      <c r="S31" s="148" t="s">
        <v>252</v>
      </c>
      <c r="T31" s="148" t="s">
        <v>252</v>
      </c>
      <c r="U31" s="148" t="s">
        <v>252</v>
      </c>
    </row>
    <row r="32" spans="2:30" ht="30" customHeight="1" x14ac:dyDescent="0.25">
      <c r="G32" s="117">
        <f>IFERROR(SMALL('DATA INDUK'!$AO$28:AO230,ROWS($G$30:G32)),"")</f>
        <v>3</v>
      </c>
      <c r="H32" s="117" t="str">
        <f>IF($G32="","",INDEX('DATA INDUK'!$H$28:$H$228,MATCH($G32,'DATA INDUK'!$AO$28:$AO$228,0)))</f>
        <v>26-001-BS-023</v>
      </c>
      <c r="I32" s="162" t="str" cm="1">
        <f t="array" ref="I32">IF($G32="","",
_xlfn.LET(
_xlpm.Grp,INDEX('DATA INDUK'!$L$28:$L$228,
MATCH($G32,'DATA INDUK'!$AO$28:$AO$228,0)),
_xlpm.SID,INDEX('DATA INDUK'!$C$28:$C$228,
MATCH($G32,'DATA INDUK'!$AO$28:$AO$228,0)),
IF(
_xlpm.Grp="",
_xlpm.SID,
_xlfn.TEXTJOIN(CHAR(10),TRUE,
_xlfn._xlws.FILTER('DATA INDUK'!$C$28:$C$228,
'DATA INDUK'!$L$28:$L$228=_xlpm.Grp))
)
))</f>
        <v>SPOT 03-01</v>
      </c>
      <c r="J32" s="117" t="str">
        <f>IF($G32="","",INDEX('DATA INDUK'!$D$28:$D$151,MATCH($G32,'DATA INDUK'!$AO$28:$AO$151,0)))</f>
        <v>Bulk Sample</v>
      </c>
      <c r="K32" s="148" t="str" cm="1">
        <f t="array" ref="K32">IF($G32="","",
_xlfn.LET(
_xlpm.Grp,INDEX('DATA INDUK'!$L$28:$L$228,
MATCH($G32,'DATA INDUK'!$AO$28:$AO$228,0)),
IF(
_xlpm.Grp="",
INDEX('DATA INDUK'!$I$28:$I$228,
MATCH($G32,'DATA INDUK'!$AO$28:$AO$228,0)),
_xlfn.TEXTJOIN(CHAR(10),TRUE,
_xlfn._xlws.FILTER('DATA INDUK'!$I$28:$I$228,
'DATA INDUK'!$L$28:$L$228=_xlpm.Grp))
)
))</f>
        <v>-</v>
      </c>
      <c r="M32" s="148" t="s">
        <v>252</v>
      </c>
      <c r="N32" s="148" t="s">
        <v>252</v>
      </c>
      <c r="O32" s="148" t="s">
        <v>252</v>
      </c>
      <c r="P32" s="148" t="s">
        <v>252</v>
      </c>
      <c r="Q32" s="148" t="s">
        <v>252</v>
      </c>
      <c r="R32" s="148" t="s">
        <v>252</v>
      </c>
      <c r="S32" s="148" t="s">
        <v>252</v>
      </c>
      <c r="T32" s="148" t="s">
        <v>252</v>
      </c>
      <c r="U32" s="148" t="s">
        <v>252</v>
      </c>
    </row>
    <row r="33" spans="7:29" ht="30" customHeight="1" x14ac:dyDescent="0.25">
      <c r="G33" s="117">
        <f>IFERROR(SMALL('DATA INDUK'!$AO$28:AO231,ROWS($G$30:G33)),"")</f>
        <v>4</v>
      </c>
      <c r="H33" s="117" t="str">
        <f>IF($G33="","",INDEX('DATA INDUK'!$H$28:$H$228,MATCH($G33,'DATA INDUK'!$AO$28:$AO$228,0)))</f>
        <v>26-001-BS-024</v>
      </c>
      <c r="I33" s="162" t="str" cm="1">
        <f t="array" ref="I33">IF($G33="","",
_xlfn.LET(
_xlpm.Grp,INDEX('DATA INDUK'!$L$28:$L$228,
MATCH($G33,'DATA INDUK'!$AO$28:$AO$228,0)),
_xlpm.SID,INDEX('DATA INDUK'!$C$28:$C$228,
MATCH($G33,'DATA INDUK'!$AO$28:$AO$228,0)),
IF(
_xlpm.Grp="",
_xlpm.SID,
_xlfn.TEXTJOIN(CHAR(10),TRUE,
_xlfn._xlws.FILTER('DATA INDUK'!$C$28:$C$228,
'DATA INDUK'!$L$28:$L$228=_xlpm.Grp))
)
))</f>
        <v>SPOT 04-01</v>
      </c>
      <c r="J33" s="117" t="str">
        <f>IF($G33="","",INDEX('DATA INDUK'!$D$28:$D$151,MATCH($G33,'DATA INDUK'!$AO$28:$AO$151,0)))</f>
        <v>Bulk Sample</v>
      </c>
      <c r="K33" s="148" t="str" cm="1">
        <f t="array" ref="K33">IF($G33="","",
_xlfn.LET(
_xlpm.Grp,INDEX('DATA INDUK'!$L$28:$L$228,
MATCH($G33,'DATA INDUK'!$AO$28:$AO$228,0)),
IF(
_xlpm.Grp="",
INDEX('DATA INDUK'!$I$28:$I$228,
MATCH($G33,'DATA INDUK'!$AO$28:$AO$228,0)),
_xlfn.TEXTJOIN(CHAR(10),TRUE,
_xlfn._xlws.FILTER('DATA INDUK'!$I$28:$I$228,
'DATA INDUK'!$L$28:$L$228=_xlpm.Grp))
)
))</f>
        <v>-</v>
      </c>
      <c r="M33" s="148" t="s">
        <v>252</v>
      </c>
      <c r="N33" s="148" t="s">
        <v>252</v>
      </c>
      <c r="O33" s="148" t="s">
        <v>252</v>
      </c>
      <c r="P33" s="148" t="s">
        <v>252</v>
      </c>
      <c r="Q33" s="148" t="s">
        <v>252</v>
      </c>
      <c r="R33" s="148" t="s">
        <v>252</v>
      </c>
      <c r="S33" s="148" t="s">
        <v>252</v>
      </c>
      <c r="T33" s="148" t="s">
        <v>252</v>
      </c>
      <c r="U33" s="148" t="s">
        <v>252</v>
      </c>
    </row>
    <row r="34" spans="7:29" ht="30" customHeight="1" x14ac:dyDescent="0.25">
      <c r="G34" s="117">
        <f>IFERROR(SMALL('DATA INDUK'!$AO$28:AO232,ROWS($G$30:G34)),"")</f>
        <v>5</v>
      </c>
      <c r="H34" s="117" t="str">
        <f>IF($G34="","",INDEX('DATA INDUK'!$H$28:$H$228,MATCH($G34,'DATA INDUK'!$AO$28:$AO$228,0)))</f>
        <v>26-001-BS-025</v>
      </c>
      <c r="I34" s="162" t="str" cm="1">
        <f t="array" ref="I34">IF($G34="","",
_xlfn.LET(
_xlpm.Grp,INDEX('DATA INDUK'!$L$28:$L$228,
MATCH($G34,'DATA INDUK'!$AO$28:$AO$228,0)),
_xlpm.SID,INDEX('DATA INDUK'!$C$28:$C$228,
MATCH($G34,'DATA INDUK'!$AO$28:$AO$228,0)),
IF(
_xlpm.Grp="",
_xlpm.SID,
_xlfn.TEXTJOIN(CHAR(10),TRUE,
_xlfn._xlws.FILTER('DATA INDUK'!$C$28:$C$228,
'DATA INDUK'!$L$28:$L$228=_xlpm.Grp))
)
))</f>
        <v>SPOT 05-01</v>
      </c>
      <c r="J34" s="117" t="str">
        <f>IF($G34="","",INDEX('DATA INDUK'!$D$28:$D$151,MATCH($G34,'DATA INDUK'!$AO$28:$AO$151,0)))</f>
        <v>Bulk Sample</v>
      </c>
      <c r="K34" s="148" t="str" cm="1">
        <f t="array" ref="K34">IF($G34="","",
_xlfn.LET(
_xlpm.Grp,INDEX('DATA INDUK'!$L$28:$L$228,
MATCH($G34,'DATA INDUK'!$AO$28:$AO$228,0)),
IF(
_xlpm.Grp="",
INDEX('DATA INDUK'!$I$28:$I$228,
MATCH($G34,'DATA INDUK'!$AO$28:$AO$228,0)),
_xlfn.TEXTJOIN(CHAR(10),TRUE,
_xlfn._xlws.FILTER('DATA INDUK'!$I$28:$I$228,
'DATA INDUK'!$L$28:$L$228=_xlpm.Grp))
)
))</f>
        <v>-</v>
      </c>
      <c r="M34" s="148" t="s">
        <v>252</v>
      </c>
      <c r="N34" s="148" t="s">
        <v>252</v>
      </c>
      <c r="O34" s="148" t="s">
        <v>252</v>
      </c>
      <c r="P34" s="148" t="s">
        <v>252</v>
      </c>
      <c r="Q34" s="148" t="s">
        <v>252</v>
      </c>
      <c r="R34" s="148" t="s">
        <v>252</v>
      </c>
      <c r="S34" s="148" t="s">
        <v>252</v>
      </c>
      <c r="T34" s="148" t="s">
        <v>252</v>
      </c>
      <c r="U34" s="148" t="s">
        <v>252</v>
      </c>
      <c r="AC34" s="133" t="str">
        <f>'DATA INDUK'!$H$9</f>
        <v>PO-GQT-001</v>
      </c>
    </row>
    <row r="35" spans="7:29" ht="30" customHeight="1" x14ac:dyDescent="0.25">
      <c r="G35" s="117" t="str">
        <f>IFERROR(SMALL('DATA INDUK'!$AO$28:AO233,ROWS($G$30:G35)),"")</f>
        <v/>
      </c>
      <c r="H35" s="117" t="str">
        <f>IF($G35="","",INDEX('DATA INDUK'!$H$28:$H$228,MATCH($G35,'DATA INDUK'!$AO$28:$AO$228,0)))</f>
        <v/>
      </c>
      <c r="I35" s="162" t="str" cm="1">
        <f t="array" ref="I35">IF($G35="","",
_xlfn.LET(
_xlpm.Grp,INDEX('DATA INDUK'!$L$28:$L$228,
MATCH($G35,'DATA INDUK'!$AO$28:$AO$228,0)),
_xlpm.SID,INDEX('DATA INDUK'!$C$28:$C$228,
MATCH($G35,'DATA INDUK'!$AO$28:$AO$228,0)),
IF(
_xlpm.Grp="",
_xlpm.SID,
_xlfn.TEXTJOIN(CHAR(10),TRUE,
_xlfn._xlws.FILTER('DATA INDUK'!$C$28:$C$228,
'DATA INDUK'!$L$28:$L$228=_xlpm.Grp))
)
))</f>
        <v/>
      </c>
      <c r="J35" s="117" t="str">
        <f>IF($G35="","",INDEX('DATA INDUK'!$D$28:$D$151,MATCH($G35,'DATA INDUK'!$AO$28:$AO$151,0)))</f>
        <v/>
      </c>
      <c r="K35" s="163" t="str" cm="1">
        <f t="array" ref="K35">IF($G35="","",
_xlfn.LET(
_xlpm.Grp,INDEX('DATA INDUK'!$L$28:$L$228,
MATCH($G35,'DATA INDUK'!$AO$28:$AO$228,0)),
IF(
_xlpm.Grp="",
INDEX('DATA INDUK'!$I$28:$I$228,
MATCH($G35,'DATA INDUK'!$AO$28:$AO$228,0)),
_xlfn.TEXTJOIN(CHAR(10),TRUE,
_xlfn._xlws.FILTER('DATA INDUK'!$I$28:$I$228,
'DATA INDUK'!$L$28:$L$228=_xlpm.Grp))
)
))</f>
        <v/>
      </c>
      <c r="AC35" s="133" t="str">
        <f>'DATA INDUK'!$P$17</f>
        <v>QMS/SUM-001/VI/2026</v>
      </c>
    </row>
    <row r="36" spans="7:29" ht="30" customHeight="1" x14ac:dyDescent="0.25">
      <c r="G36" s="117" t="str">
        <f>IFERROR(SMALL('DATA INDUK'!$AO$28:AO234,ROWS($G$30:G36)),"")</f>
        <v/>
      </c>
      <c r="H36" s="117" t="str">
        <f>IF($G36="","",INDEX('DATA INDUK'!$H$28:$H$228,MATCH($G36,'DATA INDUK'!$AO$28:$AO$228,0)))</f>
        <v/>
      </c>
      <c r="I36" s="162" t="str" cm="1">
        <f t="array" ref="I36">IF($G36="","",
_xlfn.LET(
_xlpm.Grp,INDEX('DATA INDUK'!$L$28:$L$228,
MATCH($G36,'DATA INDUK'!$AO$28:$AO$228,0)),
_xlpm.SID,INDEX('DATA INDUK'!$C$28:$C$228,
MATCH($G36,'DATA INDUK'!$AO$28:$AO$228,0)),
IF(
_xlpm.Grp="",
_xlpm.SID,
_xlfn.TEXTJOIN(CHAR(10),TRUE,
_xlfn._xlws.FILTER('DATA INDUK'!$C$28:$C$228,
'DATA INDUK'!$L$28:$L$228=_xlpm.Grp))
)
))</f>
        <v/>
      </c>
      <c r="J36" s="117" t="str">
        <f>IF($G36="","",INDEX('DATA INDUK'!$D$28:$D$151,MATCH($G36,'DATA INDUK'!$AO$28:$AO$151,0)))</f>
        <v/>
      </c>
      <c r="K36" s="163" t="str" cm="1">
        <f t="array" ref="K36">IF($G36="","",
_xlfn.LET(
_xlpm.Grp,INDEX('DATA INDUK'!$L$28:$L$228,
MATCH($G36,'DATA INDUK'!$AO$28:$AO$228,0)),
IF(
_xlpm.Grp="",
INDEX('DATA INDUK'!$I$28:$I$228,
MATCH($G36,'DATA INDUK'!$AO$28:$AO$228,0)),
_xlfn.TEXTJOIN(CHAR(10),TRUE,
_xlfn._xlws.FILTER('DATA INDUK'!$I$28:$I$228,
'DATA INDUK'!$L$28:$L$228=_xlpm.Grp))
)
))</f>
        <v/>
      </c>
      <c r="AC36" s="133" t="s">
        <v>326</v>
      </c>
    </row>
    <row r="37" spans="7:29" ht="30" customHeight="1" x14ac:dyDescent="0.25">
      <c r="G37" s="117" t="str">
        <f>IFERROR(SMALL('DATA INDUK'!$AO$28:AO235,ROWS($G$30:G37)),"")</f>
        <v/>
      </c>
      <c r="H37" s="117" t="str">
        <f>IF($G37="","",INDEX('DATA INDUK'!$H$28:$H$228,MATCH($G37,'DATA INDUK'!$AO$28:$AO$228,0)))</f>
        <v/>
      </c>
      <c r="I37" s="162" t="str" cm="1">
        <f t="array" ref="I37">IF($G37="","",
_xlfn.LET(
_xlpm.Grp,INDEX('DATA INDUK'!$L$28:$L$228,
MATCH($G37,'DATA INDUK'!$AO$28:$AO$228,0)),
_xlpm.SID,INDEX('DATA INDUK'!$C$28:$C$228,
MATCH($G37,'DATA INDUK'!$AO$28:$AO$228,0)),
IF(
_xlpm.Grp="",
_xlpm.SID,
_xlfn.TEXTJOIN(CHAR(10),TRUE,
_xlfn._xlws.FILTER('DATA INDUK'!$C$28:$C$228,
'DATA INDUK'!$L$28:$L$228=_xlpm.Grp))
)
))</f>
        <v/>
      </c>
      <c r="J37" s="117" t="str">
        <f>IF($G37="","",INDEX('DATA INDUK'!$D$28:$D$151,MATCH($G37,'DATA INDUK'!$AO$28:$AO$151,0)))</f>
        <v/>
      </c>
      <c r="K37" s="163" t="str" cm="1">
        <f t="array" ref="K37">IF($G37="","",
_xlfn.LET(
_xlpm.Grp,INDEX('DATA INDUK'!$L$28:$L$228,
MATCH($G37,'DATA INDUK'!$AO$28:$AO$228,0)),
IF(
_xlpm.Grp="",
INDEX('DATA INDUK'!$I$28:$I$228,
MATCH($G37,'DATA INDUK'!$AO$28:$AO$228,0)),
_xlfn.TEXTJOIN(CHAR(10),TRUE,
_xlfn._xlws.FILTER('DATA INDUK'!$I$28:$I$228,
'DATA INDUK'!$L$28:$L$228=_xlpm.Grp))
)
))</f>
        <v/>
      </c>
    </row>
    <row r="38" spans="7:29" ht="30" customHeight="1" x14ac:dyDescent="0.25">
      <c r="G38" s="117" t="str">
        <f>IFERROR(SMALL('DATA INDUK'!$AO$28:AO236,ROWS($G$30:G38)),"")</f>
        <v/>
      </c>
      <c r="H38" s="117" t="str">
        <f>IF($G38="","",INDEX('DATA INDUK'!$H$28:$H$228,MATCH($G38,'DATA INDUK'!$AO$28:$AO$228,0)))</f>
        <v/>
      </c>
      <c r="I38" s="162" t="str" cm="1">
        <f t="array" ref="I38">IF($G38="","",
_xlfn.LET(
_xlpm.Grp,INDEX('DATA INDUK'!$L$28:$L$228,
MATCH($G38,'DATA INDUK'!$AO$28:$AO$228,0)),
_xlpm.SID,INDEX('DATA INDUK'!$C$28:$C$228,
MATCH($G38,'DATA INDUK'!$AO$28:$AO$228,0)),
IF(
_xlpm.Grp="",
_xlpm.SID,
_xlfn.TEXTJOIN(CHAR(10),TRUE,
_xlfn._xlws.FILTER('DATA INDUK'!$C$28:$C$228,
'DATA INDUK'!$L$28:$L$228=_xlpm.Grp))
)
))</f>
        <v/>
      </c>
      <c r="J38" s="117" t="str">
        <f>IF($G38="","",INDEX('DATA INDUK'!$D$28:$D$151,MATCH($G38,'DATA INDUK'!$AO$28:$AO$151,0)))</f>
        <v/>
      </c>
      <c r="K38" s="163" t="str" cm="1">
        <f t="array" ref="K38">IF($G38="","",
_xlfn.LET(
_xlpm.Grp,INDEX('DATA INDUK'!$L$28:$L$228,
MATCH($G38,'DATA INDUK'!$AO$28:$AO$228,0)),
IF(
_xlpm.Grp="",
INDEX('DATA INDUK'!$I$28:$I$228,
MATCH($G38,'DATA INDUK'!$AO$28:$AO$228,0)),
_xlfn.TEXTJOIN(CHAR(10),TRUE,
_xlfn._xlws.FILTER('DATA INDUK'!$I$28:$I$228,
'DATA INDUK'!$L$28:$L$228=_xlpm.Grp))
)
))</f>
        <v/>
      </c>
    </row>
    <row r="39" spans="7:29" ht="30" customHeight="1" x14ac:dyDescent="0.25">
      <c r="G39" s="117" t="str">
        <f>IFERROR(SMALL('DATA INDUK'!$AO$28:AO237,ROWS($G$30:G39)),"")</f>
        <v/>
      </c>
      <c r="H39" s="117" t="str">
        <f>IF($G39="","",INDEX('DATA INDUK'!$H$28:$H$228,MATCH($G39,'DATA INDUK'!$AO$28:$AO$228,0)))</f>
        <v/>
      </c>
      <c r="I39" s="162" t="str" cm="1">
        <f t="array" ref="I39">IF($G39="","",
_xlfn.LET(
_xlpm.Grp,INDEX('DATA INDUK'!$L$28:$L$228,
MATCH($G39,'DATA INDUK'!$AO$28:$AO$228,0)),
_xlpm.SID,INDEX('DATA INDUK'!$C$28:$C$228,
MATCH($G39,'DATA INDUK'!$AO$28:$AO$228,0)),
IF(
_xlpm.Grp="",
_xlpm.SID,
_xlfn.TEXTJOIN(CHAR(10),TRUE,
_xlfn._xlws.FILTER('DATA INDUK'!$C$28:$C$228,
'DATA INDUK'!$L$28:$L$228=_xlpm.Grp))
)
))</f>
        <v/>
      </c>
      <c r="J39" s="117" t="str">
        <f>IF($G39="","",INDEX('DATA INDUK'!$D$28:$D$151,MATCH($G39,'DATA INDUK'!$AO$28:$AO$151,0)))</f>
        <v/>
      </c>
      <c r="K39" s="163" t="str" cm="1">
        <f t="array" ref="K39">IF($G39="","",
_xlfn.LET(
_xlpm.Grp,INDEX('DATA INDUK'!$L$28:$L$228,
MATCH($G39,'DATA INDUK'!$AO$28:$AO$228,0)),
IF(
_xlpm.Grp="",
INDEX('DATA INDUK'!$I$28:$I$228,
MATCH($G39,'DATA INDUK'!$AO$28:$AO$228,0)),
_xlfn.TEXTJOIN(CHAR(10),TRUE,
_xlfn._xlws.FILTER('DATA INDUK'!$I$28:$I$228,
'DATA INDUK'!$L$28:$L$228=_xlpm.Grp))
)
))</f>
        <v/>
      </c>
    </row>
    <row r="40" spans="7:29" ht="30" customHeight="1" x14ac:dyDescent="0.25">
      <c r="G40" s="117" t="str">
        <f>IFERROR(SMALL('DATA INDUK'!$AO$28:AO238,ROWS($G$30:G40)),"")</f>
        <v/>
      </c>
      <c r="H40" s="117" t="str">
        <f>IF($G40="","",INDEX('DATA INDUK'!$H$28:$H$228,MATCH($G40,'DATA INDUK'!$AO$28:$AO$228,0)))</f>
        <v/>
      </c>
      <c r="I40" s="162" t="str" cm="1">
        <f t="array" ref="I40">IF($G40="","",
_xlfn.LET(
_xlpm.Grp,INDEX('DATA INDUK'!$L$28:$L$228,
MATCH($G40,'DATA INDUK'!$AO$28:$AO$228,0)),
_xlpm.SID,INDEX('DATA INDUK'!$C$28:$C$228,
MATCH($G40,'DATA INDUK'!$AO$28:$AO$228,0)),
IF(
_xlpm.Grp="",
_xlpm.SID,
_xlfn.TEXTJOIN(CHAR(10),TRUE,
_xlfn._xlws.FILTER('DATA INDUK'!$C$28:$C$228,
'DATA INDUK'!$L$28:$L$228=_xlpm.Grp))
)
))</f>
        <v/>
      </c>
      <c r="J40" s="117" t="str">
        <f>IF($G40="","",INDEX('DATA INDUK'!$D$28:$D$151,MATCH($G40,'DATA INDUK'!$AO$28:$AO$151,0)))</f>
        <v/>
      </c>
      <c r="K40" s="163" t="str" cm="1">
        <f t="array" ref="K40">IF($G40="","",
_xlfn.LET(
_xlpm.Grp,INDEX('DATA INDUK'!$L$28:$L$228,
MATCH($G40,'DATA INDUK'!$AO$28:$AO$228,0)),
IF(
_xlpm.Grp="",
INDEX('DATA INDUK'!$I$28:$I$228,
MATCH($G40,'DATA INDUK'!$AO$28:$AO$228,0)),
_xlfn.TEXTJOIN(CHAR(10),TRUE,
_xlfn._xlws.FILTER('DATA INDUK'!$I$28:$I$228,
'DATA INDUK'!$L$28:$L$228=_xlpm.Grp))
)
))</f>
        <v/>
      </c>
    </row>
    <row r="41" spans="7:29" ht="30" customHeight="1" x14ac:dyDescent="0.25">
      <c r="G41" s="117" t="str">
        <f>IFERROR(SMALL('DATA INDUK'!$AO$28:AO239,ROWS($G$30:G41)),"")</f>
        <v/>
      </c>
      <c r="H41" s="117" t="str">
        <f>IF($G41="","",INDEX('DATA INDUK'!$H$28:$H$228,MATCH($G41,'DATA INDUK'!$AO$28:$AO$228,0)))</f>
        <v/>
      </c>
      <c r="I41" s="162" t="str" cm="1">
        <f t="array" ref="I41">IF($G41="","",
_xlfn.LET(
_xlpm.Grp,INDEX('DATA INDUK'!$L$28:$L$228,
MATCH($G41,'DATA INDUK'!$AO$28:$AO$228,0)),
_xlpm.SID,INDEX('DATA INDUK'!$C$28:$C$228,
MATCH($G41,'DATA INDUK'!$AO$28:$AO$228,0)),
IF(
_xlpm.Grp="",
_xlpm.SID,
_xlfn.TEXTJOIN(CHAR(10),TRUE,
_xlfn._xlws.FILTER('DATA INDUK'!$C$28:$C$228,
'DATA INDUK'!$L$28:$L$228=_xlpm.Grp))
)
))</f>
        <v/>
      </c>
      <c r="J41" s="117" t="str">
        <f>IF($G41="","",INDEX('DATA INDUK'!$D$28:$D$151,MATCH($G41,'DATA INDUK'!$AO$28:$AO$151,0)))</f>
        <v/>
      </c>
      <c r="K41" s="163" t="str" cm="1">
        <f t="array" ref="K41">IF($G41="","",
_xlfn.LET(
_xlpm.Grp,INDEX('DATA INDUK'!$L$28:$L$228,
MATCH($G41,'DATA INDUK'!$AO$28:$AO$228,0)),
IF(
_xlpm.Grp="",
INDEX('DATA INDUK'!$I$28:$I$228,
MATCH($G41,'DATA INDUK'!$AO$28:$AO$228,0)),
_xlfn.TEXTJOIN(CHAR(10),TRUE,
_xlfn._xlws.FILTER('DATA INDUK'!$I$28:$I$228,
'DATA INDUK'!$L$28:$L$228=_xlpm.Grp))
)
))</f>
        <v/>
      </c>
    </row>
    <row r="42" spans="7:29" ht="30" customHeight="1" x14ac:dyDescent="0.25">
      <c r="G42" s="117" t="str">
        <f>IFERROR(SMALL('DATA INDUK'!$AO$28:AO240,ROWS($G$30:G42)),"")</f>
        <v/>
      </c>
      <c r="H42" s="117" t="str">
        <f>IF($G42="","",INDEX('DATA INDUK'!$H$28:$H$228,MATCH($G42,'DATA INDUK'!$AO$28:$AO$228,0)))</f>
        <v/>
      </c>
      <c r="I42" s="162" t="str" cm="1">
        <f t="array" ref="I42">IF($G42="","",
_xlfn.LET(
_xlpm.Grp,INDEX('DATA INDUK'!$L$28:$L$228,
MATCH($G42,'DATA INDUK'!$AO$28:$AO$228,0)),
_xlpm.SID,INDEX('DATA INDUK'!$C$28:$C$228,
MATCH($G42,'DATA INDUK'!$AO$28:$AO$228,0)),
IF(
_xlpm.Grp="",
_xlpm.SID,
_xlfn.TEXTJOIN(CHAR(10),TRUE,
_xlfn._xlws.FILTER('DATA INDUK'!$C$28:$C$228,
'DATA INDUK'!$L$28:$L$228=_xlpm.Grp))
)
))</f>
        <v/>
      </c>
      <c r="J42" s="117" t="str">
        <f>IF($G42="","",INDEX('DATA INDUK'!$D$28:$D$151,MATCH($G42,'DATA INDUK'!$AO$28:$AO$151,0)))</f>
        <v/>
      </c>
      <c r="K42" s="163" t="str" cm="1">
        <f t="array" ref="K42">IF($G42="","",
_xlfn.LET(
_xlpm.Grp,INDEX('DATA INDUK'!$L$28:$L$228,
MATCH($G42,'DATA INDUK'!$AO$28:$AO$228,0)),
IF(
_xlpm.Grp="",
INDEX('DATA INDUK'!$I$28:$I$228,
MATCH($G42,'DATA INDUK'!$AO$28:$AO$228,0)),
_xlfn.TEXTJOIN(CHAR(10),TRUE,
_xlfn._xlws.FILTER('DATA INDUK'!$I$28:$I$228,
'DATA INDUK'!$L$28:$L$228=_xlpm.Grp))
)
))</f>
        <v/>
      </c>
    </row>
    <row r="43" spans="7:29" ht="30" customHeight="1" x14ac:dyDescent="0.25">
      <c r="G43" s="117" t="str">
        <f>IFERROR(SMALL('DATA INDUK'!$AO$28:AO241,ROWS($G$30:G43)),"")</f>
        <v/>
      </c>
      <c r="H43" s="117" t="str">
        <f>IF($G43="","",INDEX('DATA INDUK'!$H$28:$H$228,MATCH($G43,'DATA INDUK'!$AO$28:$AO$228,0)))</f>
        <v/>
      </c>
      <c r="I43" s="162" t="str" cm="1">
        <f t="array" ref="I43">IF($G43="","",
_xlfn.LET(
_xlpm.Grp,INDEX('DATA INDUK'!$L$28:$L$228,
MATCH($G43,'DATA INDUK'!$AO$28:$AO$228,0)),
_xlpm.SID,INDEX('DATA INDUK'!$C$28:$C$228,
MATCH($G43,'DATA INDUK'!$AO$28:$AO$228,0)),
IF(
_xlpm.Grp="",
_xlpm.SID,
_xlfn.TEXTJOIN(CHAR(10),TRUE,
_xlfn._xlws.FILTER('DATA INDUK'!$C$28:$C$228,
'DATA INDUK'!$L$28:$L$228=_xlpm.Grp))
)
))</f>
        <v/>
      </c>
      <c r="J43" s="117" t="str">
        <f>IF($G43="","",INDEX('DATA INDUK'!$D$28:$D$151,MATCH($G43,'DATA INDUK'!$AO$28:$AO$151,0)))</f>
        <v/>
      </c>
      <c r="K43" s="163" t="str" cm="1">
        <f t="array" ref="K43">IF($G43="","",
_xlfn.LET(
_xlpm.Grp,INDEX('DATA INDUK'!$L$28:$L$228,
MATCH($G43,'DATA INDUK'!$AO$28:$AO$228,0)),
IF(
_xlpm.Grp="",
INDEX('DATA INDUK'!$I$28:$I$228,
MATCH($G43,'DATA INDUK'!$AO$28:$AO$228,0)),
_xlfn.TEXTJOIN(CHAR(10),TRUE,
_xlfn._xlws.FILTER('DATA INDUK'!$I$28:$I$228,
'DATA INDUK'!$L$28:$L$228=_xlpm.Grp))
)
))</f>
        <v/>
      </c>
    </row>
    <row r="44" spans="7:29" ht="30" customHeight="1" x14ac:dyDescent="0.25">
      <c r="G44" s="117" t="str">
        <f>IFERROR(SMALL('DATA INDUK'!$AO$28:AO242,ROWS($G$30:G44)),"")</f>
        <v/>
      </c>
      <c r="H44" s="117" t="str">
        <f>IF($G44="","",INDEX('DATA INDUK'!$H$28:$H$228,MATCH($G44,'DATA INDUK'!$AO$28:$AO$228,0)))</f>
        <v/>
      </c>
      <c r="I44" s="162" t="str" cm="1">
        <f t="array" ref="I44">IF($G44="","",
_xlfn.LET(
_xlpm.Grp,INDEX('DATA INDUK'!$L$28:$L$228,
MATCH($G44,'DATA INDUK'!$AO$28:$AO$228,0)),
_xlpm.SID,INDEX('DATA INDUK'!$C$28:$C$228,
MATCH($G44,'DATA INDUK'!$AO$28:$AO$228,0)),
IF(
_xlpm.Grp="",
_xlpm.SID,
_xlfn.TEXTJOIN(CHAR(10),TRUE,
_xlfn._xlws.FILTER('DATA INDUK'!$C$28:$C$228,
'DATA INDUK'!$L$28:$L$228=_xlpm.Grp))
)
))</f>
        <v/>
      </c>
      <c r="J44" s="117" t="str">
        <f>IF($G44="","",INDEX('DATA INDUK'!$D$28:$D$151,MATCH($G44,'DATA INDUK'!$AO$28:$AO$151,0)))</f>
        <v/>
      </c>
      <c r="K44" s="163" t="str" cm="1">
        <f t="array" ref="K44">IF($G44="","",
_xlfn.LET(
_xlpm.Grp,INDEX('DATA INDUK'!$L$28:$L$228,
MATCH($G44,'DATA INDUK'!$AO$28:$AO$228,0)),
IF(
_xlpm.Grp="",
INDEX('DATA INDUK'!$I$28:$I$228,
MATCH($G44,'DATA INDUK'!$AO$28:$AO$228,0)),
_xlfn.TEXTJOIN(CHAR(10),TRUE,
_xlfn._xlws.FILTER('DATA INDUK'!$I$28:$I$228,
'DATA INDUK'!$L$28:$L$228=_xlpm.Grp))
)
))</f>
        <v/>
      </c>
    </row>
    <row r="45" spans="7:29" ht="30" customHeight="1" x14ac:dyDescent="0.25">
      <c r="G45" s="117" t="str">
        <f>IFERROR(SMALL('DATA INDUK'!$AO$28:AO243,ROWS($G$30:G45)),"")</f>
        <v/>
      </c>
      <c r="H45" s="117" t="str">
        <f>IF($G45="","",INDEX('DATA INDUK'!$H$28:$H$228,MATCH($G45,'DATA INDUK'!$AO$28:$AO$228,0)))</f>
        <v/>
      </c>
      <c r="I45" s="162" t="str" cm="1">
        <f t="array" ref="I45">IF($G45="","",
_xlfn.LET(
_xlpm.Grp,INDEX('DATA INDUK'!$L$28:$L$228,
MATCH($G45,'DATA INDUK'!$AO$28:$AO$228,0)),
_xlpm.SID,INDEX('DATA INDUK'!$C$28:$C$228,
MATCH($G45,'DATA INDUK'!$AO$28:$AO$228,0)),
IF(
_xlpm.Grp="",
_xlpm.SID,
_xlfn.TEXTJOIN(CHAR(10),TRUE,
_xlfn._xlws.FILTER('DATA INDUK'!$C$28:$C$228,
'DATA INDUK'!$L$28:$L$228=_xlpm.Grp))
)
))</f>
        <v/>
      </c>
      <c r="J45" s="117" t="str">
        <f>IF($G45="","",INDEX('DATA INDUK'!$D$28:$D$151,MATCH($G45,'DATA INDUK'!$AO$28:$AO$151,0)))</f>
        <v/>
      </c>
      <c r="K45" s="163" t="str" cm="1">
        <f t="array" ref="K45">IF($G45="","",
_xlfn.LET(
_xlpm.Grp,INDEX('DATA INDUK'!$L$28:$L$228,
MATCH($G45,'DATA INDUK'!$AO$28:$AO$228,0)),
IF(
_xlpm.Grp="",
INDEX('DATA INDUK'!$I$28:$I$228,
MATCH($G45,'DATA INDUK'!$AO$28:$AO$228,0)),
_xlfn.TEXTJOIN(CHAR(10),TRUE,
_xlfn._xlws.FILTER('DATA INDUK'!$I$28:$I$228,
'DATA INDUK'!$L$28:$L$228=_xlpm.Grp))
)
))</f>
        <v/>
      </c>
    </row>
    <row r="46" spans="7:29" ht="30" customHeight="1" x14ac:dyDescent="0.25">
      <c r="G46" s="117" t="str">
        <f>IFERROR(SMALL('DATA INDUK'!$AO$28:AO244,ROWS($G$30:G46)),"")</f>
        <v/>
      </c>
      <c r="H46" s="117" t="str">
        <f>IF($G46="","",INDEX('DATA INDUK'!$H$28:$H$228,MATCH($G46,'DATA INDUK'!$AO$28:$AO$228,0)))</f>
        <v/>
      </c>
      <c r="I46" s="162" t="str" cm="1">
        <f t="array" ref="I46">IF($G46="","",
_xlfn.LET(
_xlpm.Grp,INDEX('DATA INDUK'!$L$28:$L$228,
MATCH($G46,'DATA INDUK'!$AO$28:$AO$228,0)),
_xlpm.SID,INDEX('DATA INDUK'!$C$28:$C$228,
MATCH($G46,'DATA INDUK'!$AO$28:$AO$228,0)),
IF(
_xlpm.Grp="",
_xlpm.SID,
_xlfn.TEXTJOIN(CHAR(10),TRUE,
_xlfn._xlws.FILTER('DATA INDUK'!$C$28:$C$228,
'DATA INDUK'!$L$28:$L$228=_xlpm.Grp))
)
))</f>
        <v/>
      </c>
      <c r="J46" s="117" t="str">
        <f>IF($G46="","",INDEX('DATA INDUK'!$D$28:$D$151,MATCH($G46,'DATA INDUK'!$AO$28:$AO$151,0)))</f>
        <v/>
      </c>
      <c r="K46" s="163" t="str" cm="1">
        <f t="array" ref="K46">IF($G46="","",
_xlfn.LET(
_xlpm.Grp,INDEX('DATA INDUK'!$L$28:$L$228,
MATCH($G46,'DATA INDUK'!$AO$28:$AO$228,0)),
IF(
_xlpm.Grp="",
INDEX('DATA INDUK'!$I$28:$I$228,
MATCH($G46,'DATA INDUK'!$AO$28:$AO$228,0)),
_xlfn.TEXTJOIN(CHAR(10),TRUE,
_xlfn._xlws.FILTER('DATA INDUK'!$I$28:$I$228,
'DATA INDUK'!$L$28:$L$228=_xlpm.Grp))
)
))</f>
        <v/>
      </c>
    </row>
    <row r="47" spans="7:29" ht="30" customHeight="1" x14ac:dyDescent="0.25">
      <c r="G47" s="117" t="str">
        <f>IFERROR(SMALL('DATA INDUK'!$AO$28:AO245,ROWS($G$30:G47)),"")</f>
        <v/>
      </c>
      <c r="H47" s="117" t="str">
        <f>IF($G47="","",INDEX('DATA INDUK'!$H$28:$H$228,MATCH($G47,'DATA INDUK'!$AO$28:$AO$228,0)))</f>
        <v/>
      </c>
      <c r="I47" s="162" t="str" cm="1">
        <f t="array" ref="I47">IF($G47="","",
_xlfn.LET(
_xlpm.Grp,INDEX('DATA INDUK'!$L$28:$L$228,
MATCH($G47,'DATA INDUK'!$AO$28:$AO$228,0)),
_xlpm.SID,INDEX('DATA INDUK'!$C$28:$C$228,
MATCH($G47,'DATA INDUK'!$AO$28:$AO$228,0)),
IF(
_xlpm.Grp="",
_xlpm.SID,
_xlfn.TEXTJOIN(CHAR(10),TRUE,
_xlfn._xlws.FILTER('DATA INDUK'!$C$28:$C$228,
'DATA INDUK'!$L$28:$L$228=_xlpm.Grp))
)
))</f>
        <v/>
      </c>
      <c r="J47" s="117" t="str">
        <f>IF($G47="","",INDEX('DATA INDUK'!$D$28:$D$151,MATCH($G47,'DATA INDUK'!$AO$28:$AO$151,0)))</f>
        <v/>
      </c>
      <c r="K47" s="163" t="str" cm="1">
        <f t="array" ref="K47">IF($G47="","",
_xlfn.LET(
_xlpm.Grp,INDEX('DATA INDUK'!$L$28:$L$228,
MATCH($G47,'DATA INDUK'!$AO$28:$AO$228,0)),
IF(
_xlpm.Grp="",
INDEX('DATA INDUK'!$I$28:$I$228,
MATCH($G47,'DATA INDUK'!$AO$28:$AO$228,0)),
_xlfn.TEXTJOIN(CHAR(10),TRUE,
_xlfn._xlws.FILTER('DATA INDUK'!$I$28:$I$228,
'DATA INDUK'!$L$28:$L$228=_xlpm.Grp))
)
))</f>
        <v/>
      </c>
    </row>
    <row r="48" spans="7:29" ht="30" customHeight="1" x14ac:dyDescent="0.25">
      <c r="G48" s="117" t="str">
        <f>IFERROR(SMALL('DATA INDUK'!$AO$28:AO246,ROWS($G$30:G48)),"")</f>
        <v/>
      </c>
      <c r="H48" s="117" t="str">
        <f>IF($G48="","",INDEX('DATA INDUK'!$H$28:$H$228,MATCH($G48,'DATA INDUK'!$AO$28:$AO$228,0)))</f>
        <v/>
      </c>
      <c r="I48" s="162" t="str" cm="1">
        <f t="array" ref="I48">IF($G48="","",
_xlfn.LET(
_xlpm.Grp,INDEX('DATA INDUK'!$L$28:$L$228,
MATCH($G48,'DATA INDUK'!$AO$28:$AO$228,0)),
_xlpm.SID,INDEX('DATA INDUK'!$C$28:$C$228,
MATCH($G48,'DATA INDUK'!$AO$28:$AO$228,0)),
IF(
_xlpm.Grp="",
_xlpm.SID,
_xlfn.TEXTJOIN(CHAR(10),TRUE,
_xlfn._xlws.FILTER('DATA INDUK'!$C$28:$C$228,
'DATA INDUK'!$L$28:$L$228=_xlpm.Grp))
)
))</f>
        <v/>
      </c>
      <c r="J48" s="117" t="str">
        <f>IF($G48="","",INDEX('DATA INDUK'!$D$28:$D$151,MATCH($G48,'DATA INDUK'!$AO$28:$AO$151,0)))</f>
        <v/>
      </c>
      <c r="K48" s="163" t="str" cm="1">
        <f t="array" ref="K48">IF($G48="","",
_xlfn.LET(
_xlpm.Grp,INDEX('DATA INDUK'!$L$28:$L$228,
MATCH($G48,'DATA INDUK'!$AO$28:$AO$228,0)),
IF(
_xlpm.Grp="",
INDEX('DATA INDUK'!$I$28:$I$228,
MATCH($G48,'DATA INDUK'!$AO$28:$AO$228,0)),
_xlfn.TEXTJOIN(CHAR(10),TRUE,
_xlfn._xlws.FILTER('DATA INDUK'!$I$28:$I$228,
'DATA INDUK'!$L$28:$L$228=_xlpm.Grp))
)
))</f>
        <v/>
      </c>
    </row>
    <row r="49" spans="7:11" ht="30" customHeight="1" x14ac:dyDescent="0.25">
      <c r="G49" s="117" t="str">
        <f>IFERROR(SMALL('DATA INDUK'!$AO$28:AO247,ROWS($G$30:G49)),"")</f>
        <v/>
      </c>
      <c r="H49" s="117" t="str">
        <f>IF($G49="","",INDEX('DATA INDUK'!$H$28:$H$228,MATCH($G49,'DATA INDUK'!$AO$28:$AO$228,0)))</f>
        <v/>
      </c>
      <c r="I49" s="162" t="str" cm="1">
        <f t="array" ref="I49">IF($G49="","",
_xlfn.LET(
_xlpm.Grp,INDEX('DATA INDUK'!$L$28:$L$228,
MATCH($G49,'DATA INDUK'!$AO$28:$AO$228,0)),
_xlpm.SID,INDEX('DATA INDUK'!$C$28:$C$228,
MATCH($G49,'DATA INDUK'!$AO$28:$AO$228,0)),
IF(
_xlpm.Grp="",
_xlpm.SID,
_xlfn.TEXTJOIN(CHAR(10),TRUE,
_xlfn._xlws.FILTER('DATA INDUK'!$C$28:$C$228,
'DATA INDUK'!$L$28:$L$228=_xlpm.Grp))
)
))</f>
        <v/>
      </c>
      <c r="J49" s="117" t="str">
        <f>IF($G49="","",INDEX('DATA INDUK'!$D$28:$D$151,MATCH($G49,'DATA INDUK'!$AO$28:$AO$151,0)))</f>
        <v/>
      </c>
      <c r="K49" s="163" t="str" cm="1">
        <f t="array" ref="K49">IF($G49="","",
_xlfn.LET(
_xlpm.Grp,INDEX('DATA INDUK'!$L$28:$L$228,
MATCH($G49,'DATA INDUK'!$AO$28:$AO$228,0)),
IF(
_xlpm.Grp="",
INDEX('DATA INDUK'!$I$28:$I$228,
MATCH($G49,'DATA INDUK'!$AO$28:$AO$228,0)),
_xlfn.TEXTJOIN(CHAR(10),TRUE,
_xlfn._xlws.FILTER('DATA INDUK'!$I$28:$I$228,
'DATA INDUK'!$L$28:$L$228=_xlpm.Grp))
)
))</f>
        <v/>
      </c>
    </row>
    <row r="50" spans="7:11" ht="30" customHeight="1" x14ac:dyDescent="0.25">
      <c r="G50" s="117" t="str">
        <f>IFERROR(SMALL('DATA INDUK'!$AO$28:AO248,ROWS($G$30:G50)),"")</f>
        <v/>
      </c>
      <c r="H50" s="117" t="str">
        <f>IF($G50="","",INDEX('DATA INDUK'!$H$28:$H$228,MATCH($G50,'DATA INDUK'!$AO$28:$AO$228,0)))</f>
        <v/>
      </c>
      <c r="I50" s="162" t="str" cm="1">
        <f t="array" ref="I50">IF($G50="","",
_xlfn.LET(
_xlpm.Grp,INDEX('DATA INDUK'!$L$28:$L$228,
MATCH($G50,'DATA INDUK'!$AO$28:$AO$228,0)),
_xlpm.SID,INDEX('DATA INDUK'!$C$28:$C$228,
MATCH($G50,'DATA INDUK'!$AO$28:$AO$228,0)),
IF(
_xlpm.Grp="",
_xlpm.SID,
_xlfn.TEXTJOIN(CHAR(10),TRUE,
_xlfn._xlws.FILTER('DATA INDUK'!$C$28:$C$228,
'DATA INDUK'!$L$28:$L$228=_xlpm.Grp))
)
))</f>
        <v/>
      </c>
      <c r="J50" s="117" t="str">
        <f>IF($G50="","",INDEX('DATA INDUK'!$D$28:$D$151,MATCH($G50,'DATA INDUK'!$AO$28:$AO$151,0)))</f>
        <v/>
      </c>
      <c r="K50" s="163" t="str" cm="1">
        <f t="array" ref="K50">IF($G50="","",
_xlfn.LET(
_xlpm.Grp,INDEX('DATA INDUK'!$L$28:$L$228,
MATCH($G50,'DATA INDUK'!$AO$28:$AO$228,0)),
IF(
_xlpm.Grp="",
INDEX('DATA INDUK'!$I$28:$I$228,
MATCH($G50,'DATA INDUK'!$AO$28:$AO$228,0)),
_xlfn.TEXTJOIN(CHAR(10),TRUE,
_xlfn._xlws.FILTER('DATA INDUK'!$I$28:$I$228,
'DATA INDUK'!$L$28:$L$228=_xlpm.Grp))
)
))</f>
        <v/>
      </c>
    </row>
    <row r="51" spans="7:11" ht="30" customHeight="1" x14ac:dyDescent="0.25">
      <c r="G51" s="117" t="str">
        <f>IFERROR(SMALL('DATA INDUK'!$AO$28:AO249,ROWS($G$30:G51)),"")</f>
        <v/>
      </c>
      <c r="H51" s="117" t="str">
        <f>IF($G51="","",INDEX('DATA INDUK'!$H$28:$H$228,MATCH($G51,'DATA INDUK'!$AO$28:$AO$228,0)))</f>
        <v/>
      </c>
      <c r="I51" s="162" t="str" cm="1">
        <f t="array" ref="I51">IF($G51="","",
_xlfn.LET(
_xlpm.Grp,INDEX('DATA INDUK'!$L$28:$L$228,
MATCH($G51,'DATA INDUK'!$AO$28:$AO$228,0)),
_xlpm.SID,INDEX('DATA INDUK'!$C$28:$C$228,
MATCH($G51,'DATA INDUK'!$AO$28:$AO$228,0)),
IF(
_xlpm.Grp="",
_xlpm.SID,
_xlfn.TEXTJOIN(CHAR(10),TRUE,
_xlfn._xlws.FILTER('DATA INDUK'!$C$28:$C$228,
'DATA INDUK'!$L$28:$L$228=_xlpm.Grp))
)
))</f>
        <v/>
      </c>
      <c r="J51" s="117" t="str">
        <f>IF($G51="","",INDEX('DATA INDUK'!$D$28:$D$151,MATCH($G51,'DATA INDUK'!$AO$28:$AO$151,0)))</f>
        <v/>
      </c>
      <c r="K51" s="163" t="str" cm="1">
        <f t="array" ref="K51">IF($G51="","",
_xlfn.LET(
_xlpm.Grp,INDEX('DATA INDUK'!$L$28:$L$228,
MATCH($G51,'DATA INDUK'!$AO$28:$AO$228,0)),
IF(
_xlpm.Grp="",
INDEX('DATA INDUK'!$I$28:$I$228,
MATCH($G51,'DATA INDUK'!$AO$28:$AO$228,0)),
_xlfn.TEXTJOIN(CHAR(10),TRUE,
_xlfn._xlws.FILTER('DATA INDUK'!$I$28:$I$228,
'DATA INDUK'!$L$28:$L$228=_xlpm.Grp))
)
))</f>
        <v/>
      </c>
    </row>
    <row r="52" spans="7:11" ht="30" customHeight="1" x14ac:dyDescent="0.25">
      <c r="G52" s="117" t="str">
        <f>IFERROR(SMALL('DATA INDUK'!$AO$28:AO250,ROWS($G$30:G52)),"")</f>
        <v/>
      </c>
      <c r="H52" s="117" t="str">
        <f>IF($G52="","",INDEX('DATA INDUK'!$H$28:$H$228,MATCH($G52,'DATA INDUK'!$AO$28:$AO$228,0)))</f>
        <v/>
      </c>
      <c r="I52" s="162" t="str" cm="1">
        <f t="array" ref="I52">IF($G52="","",
_xlfn.LET(
_xlpm.Grp,INDEX('DATA INDUK'!$L$28:$L$228,
MATCH($G52,'DATA INDUK'!$AO$28:$AO$228,0)),
_xlpm.SID,INDEX('DATA INDUK'!$C$28:$C$228,
MATCH($G52,'DATA INDUK'!$AO$28:$AO$228,0)),
IF(
_xlpm.Grp="",
_xlpm.SID,
_xlfn.TEXTJOIN(CHAR(10),TRUE,
_xlfn._xlws.FILTER('DATA INDUK'!$C$28:$C$228,
'DATA INDUK'!$L$28:$L$228=_xlpm.Grp))
)
))</f>
        <v/>
      </c>
      <c r="J52" s="117" t="str">
        <f>IF($G52="","",INDEX('DATA INDUK'!$D$28:$D$151,MATCH($G52,'DATA INDUK'!$AO$28:$AO$151,0)))</f>
        <v/>
      </c>
      <c r="K52" s="163" t="str" cm="1">
        <f t="array" ref="K52">IF($G52="","",
_xlfn.LET(
_xlpm.Grp,INDEX('DATA INDUK'!$L$28:$L$228,
MATCH($G52,'DATA INDUK'!$AO$28:$AO$228,0)),
IF(
_xlpm.Grp="",
INDEX('DATA INDUK'!$I$28:$I$228,
MATCH($G52,'DATA INDUK'!$AO$28:$AO$228,0)),
_xlfn.TEXTJOIN(CHAR(10),TRUE,
_xlfn._xlws.FILTER('DATA INDUK'!$I$28:$I$228,
'DATA INDUK'!$L$28:$L$228=_xlpm.Grp))
)
))</f>
        <v/>
      </c>
    </row>
    <row r="53" spans="7:11" ht="30" customHeight="1" x14ac:dyDescent="0.25">
      <c r="G53" s="117" t="str">
        <f>IFERROR(SMALL('DATA INDUK'!$AO$28:AO251,ROWS($G$30:G53)),"")</f>
        <v/>
      </c>
      <c r="H53" s="117" t="str">
        <f>IF($G53="","",INDEX('DATA INDUK'!$H$28:$H$228,MATCH($G53,'DATA INDUK'!$AO$28:$AO$228,0)))</f>
        <v/>
      </c>
      <c r="I53" s="162" t="str" cm="1">
        <f t="array" ref="I53">IF($G53="","",
_xlfn.LET(
_xlpm.Grp,INDEX('DATA INDUK'!$L$28:$L$228,
MATCH($G53,'DATA INDUK'!$AO$28:$AO$228,0)),
_xlpm.SID,INDEX('DATA INDUK'!$C$28:$C$228,
MATCH($G53,'DATA INDUK'!$AO$28:$AO$228,0)),
IF(
_xlpm.Grp="",
_xlpm.SID,
_xlfn.TEXTJOIN(CHAR(10),TRUE,
_xlfn._xlws.FILTER('DATA INDUK'!$C$28:$C$228,
'DATA INDUK'!$L$28:$L$228=_xlpm.Grp))
)
))</f>
        <v/>
      </c>
      <c r="J53" s="117" t="str">
        <f>IF($G53="","",INDEX('DATA INDUK'!$D$28:$D$151,MATCH($G53,'DATA INDUK'!$AO$28:$AO$151,0)))</f>
        <v/>
      </c>
      <c r="K53" s="163" t="str" cm="1">
        <f t="array" ref="K53">IF($G53="","",
_xlfn.LET(
_xlpm.Grp,INDEX('DATA INDUK'!$L$28:$L$228,
MATCH($G53,'DATA INDUK'!$AO$28:$AO$228,0)),
IF(
_xlpm.Grp="",
INDEX('DATA INDUK'!$I$28:$I$228,
MATCH($G53,'DATA INDUK'!$AO$28:$AO$228,0)),
_xlfn.TEXTJOIN(CHAR(10),TRUE,
_xlfn._xlws.FILTER('DATA INDUK'!$I$28:$I$228,
'DATA INDUK'!$L$28:$L$228=_xlpm.Grp))
)
))</f>
        <v/>
      </c>
    </row>
    <row r="54" spans="7:11" ht="30" customHeight="1" x14ac:dyDescent="0.25">
      <c r="G54" s="117" t="str">
        <f>IFERROR(SMALL('DATA INDUK'!$AO$28:AO252,ROWS($G$30:G54)),"")</f>
        <v/>
      </c>
      <c r="H54" s="117" t="str">
        <f>IF($G54="","",INDEX('DATA INDUK'!$H$28:$H$228,MATCH($G54,'DATA INDUK'!$AO$28:$AO$228,0)))</f>
        <v/>
      </c>
      <c r="I54" s="162" t="str" cm="1">
        <f t="array" ref="I54">IF($G54="","",
_xlfn.LET(
_xlpm.Grp,INDEX('DATA INDUK'!$L$28:$L$228,
MATCH($G54,'DATA INDUK'!$AO$28:$AO$228,0)),
_xlpm.SID,INDEX('DATA INDUK'!$C$28:$C$228,
MATCH($G54,'DATA INDUK'!$AO$28:$AO$228,0)),
IF(
_xlpm.Grp="",
_xlpm.SID,
_xlfn.TEXTJOIN(CHAR(10),TRUE,
_xlfn._xlws.FILTER('DATA INDUK'!$C$28:$C$228,
'DATA INDUK'!$L$28:$L$228=_xlpm.Grp))
)
))</f>
        <v/>
      </c>
      <c r="J54" s="117" t="str">
        <f>IF($G54="","",INDEX('DATA INDUK'!$D$28:$D$151,MATCH($G54,'DATA INDUK'!$AO$28:$AO$151,0)))</f>
        <v/>
      </c>
      <c r="K54" s="163" t="str" cm="1">
        <f t="array" ref="K54">IF($G54="","",
_xlfn.LET(
_xlpm.Grp,INDEX('DATA INDUK'!$L$28:$L$228,
MATCH($G54,'DATA INDUK'!$AO$28:$AO$228,0)),
IF(
_xlpm.Grp="",
INDEX('DATA INDUK'!$I$28:$I$228,
MATCH($G54,'DATA INDUK'!$AO$28:$AO$228,0)),
_xlfn.TEXTJOIN(CHAR(10),TRUE,
_xlfn._xlws.FILTER('DATA INDUK'!$I$28:$I$228,
'DATA INDUK'!$L$28:$L$228=_xlpm.Grp))
)
))</f>
        <v/>
      </c>
    </row>
    <row r="55" spans="7:11" ht="30" customHeight="1" x14ac:dyDescent="0.25">
      <c r="G55" s="117" t="str">
        <f>IFERROR(SMALL('DATA INDUK'!$AO$28:AO253,ROWS($G$30:G55)),"")</f>
        <v/>
      </c>
      <c r="H55" s="117" t="str">
        <f>IF($G55="","",INDEX('DATA INDUK'!$H$28:$H$228,MATCH($G55,'DATA INDUK'!$AO$28:$AO$228,0)))</f>
        <v/>
      </c>
      <c r="I55" s="162" t="str" cm="1">
        <f t="array" ref="I55">IF($G55="","",
_xlfn.LET(
_xlpm.Grp,INDEX('DATA INDUK'!$L$28:$L$228,
MATCH($G55,'DATA INDUK'!$AO$28:$AO$228,0)),
_xlpm.SID,INDEX('DATA INDUK'!$C$28:$C$228,
MATCH($G55,'DATA INDUK'!$AO$28:$AO$228,0)),
IF(
_xlpm.Grp="",
_xlpm.SID,
_xlfn.TEXTJOIN(CHAR(10),TRUE,
_xlfn._xlws.FILTER('DATA INDUK'!$C$28:$C$228,
'DATA INDUK'!$L$28:$L$228=_xlpm.Grp))
)
))</f>
        <v/>
      </c>
      <c r="J55" s="117" t="str">
        <f>IF($G55="","",INDEX('DATA INDUK'!$D$28:$D$151,MATCH($G55,'DATA INDUK'!$AO$28:$AO$151,0)))</f>
        <v/>
      </c>
      <c r="K55" s="163" t="str" cm="1">
        <f t="array" ref="K55">IF($G55="","",
_xlfn.LET(
_xlpm.Grp,INDEX('DATA INDUK'!$L$28:$L$228,
MATCH($G55,'DATA INDUK'!$AO$28:$AO$228,0)),
IF(
_xlpm.Grp="",
INDEX('DATA INDUK'!$I$28:$I$228,
MATCH($G55,'DATA INDUK'!$AO$28:$AO$228,0)),
_xlfn.TEXTJOIN(CHAR(10),TRUE,
_xlfn._xlws.FILTER('DATA INDUK'!$I$28:$I$228,
'DATA INDUK'!$L$28:$L$228=_xlpm.Grp))
)
))</f>
        <v/>
      </c>
    </row>
    <row r="56" spans="7:11" ht="30" customHeight="1" x14ac:dyDescent="0.25">
      <c r="G56" s="117" t="str">
        <f>IFERROR(SMALL('DATA INDUK'!$AO$28:AO254,ROWS($G$30:G56)),"")</f>
        <v/>
      </c>
      <c r="H56" s="117" t="str">
        <f>IF($G56="","",INDEX('DATA INDUK'!$H$28:$H$228,MATCH($G56,'DATA INDUK'!$AO$28:$AO$228,0)))</f>
        <v/>
      </c>
      <c r="I56" s="162" t="str" cm="1">
        <f t="array" ref="I56">IF($G56="","",
_xlfn.LET(
_xlpm.Grp,INDEX('DATA INDUK'!$L$28:$L$228,
MATCH($G56,'DATA INDUK'!$AO$28:$AO$228,0)),
_xlpm.SID,INDEX('DATA INDUK'!$C$28:$C$228,
MATCH($G56,'DATA INDUK'!$AO$28:$AO$228,0)),
IF(
_xlpm.Grp="",
_xlpm.SID,
_xlfn.TEXTJOIN(CHAR(10),TRUE,
_xlfn._xlws.FILTER('DATA INDUK'!$C$28:$C$228,
'DATA INDUK'!$L$28:$L$228=_xlpm.Grp))
)
))</f>
        <v/>
      </c>
      <c r="J56" s="117" t="str">
        <f>IF($G56="","",INDEX('DATA INDUK'!$D$28:$D$151,MATCH($G56,'DATA INDUK'!$AO$28:$AO$151,0)))</f>
        <v/>
      </c>
      <c r="K56" s="163" t="str" cm="1">
        <f t="array" ref="K56">IF($G56="","",
_xlfn.LET(
_xlpm.Grp,INDEX('DATA INDUK'!$L$28:$L$228,
MATCH($G56,'DATA INDUK'!$AO$28:$AO$228,0)),
IF(
_xlpm.Grp="",
INDEX('DATA INDUK'!$I$28:$I$228,
MATCH($G56,'DATA INDUK'!$AO$28:$AO$228,0)),
_xlfn.TEXTJOIN(CHAR(10),TRUE,
_xlfn._xlws.FILTER('DATA INDUK'!$I$28:$I$228,
'DATA INDUK'!$L$28:$L$228=_xlpm.Grp))
)
))</f>
        <v/>
      </c>
    </row>
    <row r="57" spans="7:11" ht="30" customHeight="1" x14ac:dyDescent="0.25">
      <c r="G57" s="117" t="str">
        <f>IFERROR(SMALL('DATA INDUK'!$AO$28:AO255,ROWS($G$30:G57)),"")</f>
        <v/>
      </c>
      <c r="H57" s="117" t="str">
        <f>IF($G57="","",INDEX('DATA INDUK'!$H$28:$H$228,MATCH($G57,'DATA INDUK'!$AO$28:$AO$228,0)))</f>
        <v/>
      </c>
      <c r="I57" s="162" t="str" cm="1">
        <f t="array" ref="I57">IF($G57="","",
_xlfn.LET(
_xlpm.Grp,INDEX('DATA INDUK'!$L$28:$L$228,
MATCH($G57,'DATA INDUK'!$AO$28:$AO$228,0)),
_xlpm.SID,INDEX('DATA INDUK'!$C$28:$C$228,
MATCH($G57,'DATA INDUK'!$AO$28:$AO$228,0)),
IF(
_xlpm.Grp="",
_xlpm.SID,
_xlfn.TEXTJOIN(CHAR(10),TRUE,
_xlfn._xlws.FILTER('DATA INDUK'!$C$28:$C$228,
'DATA INDUK'!$L$28:$L$228=_xlpm.Grp))
)
))</f>
        <v/>
      </c>
      <c r="J57" s="117" t="str">
        <f>IF($G57="","",INDEX('DATA INDUK'!$D$28:$D$151,MATCH($G57,'DATA INDUK'!$AO$28:$AO$151,0)))</f>
        <v/>
      </c>
      <c r="K57" s="163" t="str" cm="1">
        <f t="array" ref="K57">IF($G57="","",
_xlfn.LET(
_xlpm.Grp,INDEX('DATA INDUK'!$L$28:$L$228,
MATCH($G57,'DATA INDUK'!$AO$28:$AO$228,0)),
IF(
_xlpm.Grp="",
INDEX('DATA INDUK'!$I$28:$I$228,
MATCH($G57,'DATA INDUK'!$AO$28:$AO$228,0)),
_xlfn.TEXTJOIN(CHAR(10),TRUE,
_xlfn._xlws.FILTER('DATA INDUK'!$I$28:$I$228,
'DATA INDUK'!$L$28:$L$228=_xlpm.Grp))
)
))</f>
        <v/>
      </c>
    </row>
    <row r="58" spans="7:11" ht="30" customHeight="1" x14ac:dyDescent="0.25">
      <c r="G58" s="117" t="str">
        <f>IFERROR(SMALL('DATA INDUK'!$AO$28:AO256,ROWS($G$30:G58)),"")</f>
        <v/>
      </c>
      <c r="H58" s="117" t="str">
        <f>IF($G58="","",INDEX('DATA INDUK'!$H$28:$H$228,MATCH($G58,'DATA INDUK'!$AO$28:$AO$228,0)))</f>
        <v/>
      </c>
      <c r="I58" s="162" t="str" cm="1">
        <f t="array" ref="I58">IF($G58="","",
_xlfn.LET(
_xlpm.Grp,INDEX('DATA INDUK'!$L$28:$L$228,
MATCH($G58,'DATA INDUK'!$AO$28:$AO$228,0)),
_xlpm.SID,INDEX('DATA INDUK'!$C$28:$C$228,
MATCH($G58,'DATA INDUK'!$AO$28:$AO$228,0)),
IF(
_xlpm.Grp="",
_xlpm.SID,
_xlfn.TEXTJOIN(CHAR(10),TRUE,
_xlfn._xlws.FILTER('DATA INDUK'!$C$28:$C$228,
'DATA INDUK'!$L$28:$L$228=_xlpm.Grp))
)
))</f>
        <v/>
      </c>
      <c r="J58" s="117" t="str">
        <f>IF($G58="","",INDEX('DATA INDUK'!$D$28:$D$151,MATCH($G58,'DATA INDUK'!$AO$28:$AO$151,0)))</f>
        <v/>
      </c>
      <c r="K58" s="163" t="str" cm="1">
        <f t="array" ref="K58">IF($G58="","",
_xlfn.LET(
_xlpm.Grp,INDEX('DATA INDUK'!$L$28:$L$228,
MATCH($G58,'DATA INDUK'!$AO$28:$AO$228,0)),
IF(
_xlpm.Grp="",
INDEX('DATA INDUK'!$I$28:$I$228,
MATCH($G58,'DATA INDUK'!$AO$28:$AO$228,0)),
_xlfn.TEXTJOIN(CHAR(10),TRUE,
_xlfn._xlws.FILTER('DATA INDUK'!$I$28:$I$228,
'DATA INDUK'!$L$28:$L$228=_xlpm.Grp))
)
))</f>
        <v/>
      </c>
    </row>
    <row r="59" spans="7:11" ht="30" customHeight="1" x14ac:dyDescent="0.25">
      <c r="G59" s="117" t="str">
        <f>IFERROR(SMALL('DATA INDUK'!$AO$28:AO257,ROWS($G$30:G59)),"")</f>
        <v/>
      </c>
      <c r="H59" s="117" t="str">
        <f>IF($G59="","",INDEX('DATA INDUK'!$H$28:$H$228,MATCH($G59,'DATA INDUK'!$AO$28:$AO$228,0)))</f>
        <v/>
      </c>
      <c r="I59" s="162" t="str" cm="1">
        <f t="array" ref="I59">IF($G59="","",
_xlfn.LET(
_xlpm.Grp,INDEX('DATA INDUK'!$L$28:$L$228,
MATCH($G59,'DATA INDUK'!$AO$28:$AO$228,0)),
_xlpm.SID,INDEX('DATA INDUK'!$C$28:$C$228,
MATCH($G59,'DATA INDUK'!$AO$28:$AO$228,0)),
IF(
_xlpm.Grp="",
_xlpm.SID,
_xlfn.TEXTJOIN(CHAR(10),TRUE,
_xlfn._xlws.FILTER('DATA INDUK'!$C$28:$C$228,
'DATA INDUK'!$L$28:$L$228=_xlpm.Grp))
)
))</f>
        <v/>
      </c>
      <c r="J59" s="117" t="str">
        <f>IF($G59="","",INDEX('DATA INDUK'!$D$28:$D$151,MATCH($G59,'DATA INDUK'!$AO$28:$AO$151,0)))</f>
        <v/>
      </c>
      <c r="K59" s="163" t="str" cm="1">
        <f t="array" ref="K59">IF($G59="","",
_xlfn.LET(
_xlpm.Grp,INDEX('DATA INDUK'!$L$28:$L$228,
MATCH($G59,'DATA INDUK'!$AO$28:$AO$228,0)),
IF(
_xlpm.Grp="",
INDEX('DATA INDUK'!$I$28:$I$228,
MATCH($G59,'DATA INDUK'!$AO$28:$AO$228,0)),
_xlfn.TEXTJOIN(CHAR(10),TRUE,
_xlfn._xlws.FILTER('DATA INDUK'!$I$28:$I$228,
'DATA INDUK'!$L$28:$L$228=_xlpm.Grp))
)
))</f>
        <v/>
      </c>
    </row>
    <row r="60" spans="7:11" ht="30" customHeight="1" x14ac:dyDescent="0.25">
      <c r="G60" s="117" t="str">
        <f>IFERROR(SMALL('DATA INDUK'!$AO$28:AO258,ROWS($G$30:G60)),"")</f>
        <v/>
      </c>
      <c r="H60" s="117" t="str">
        <f>IF($G60="","",INDEX('DATA INDUK'!$H$28:$H$228,MATCH($G60,'DATA INDUK'!$AO$28:$AO$228,0)))</f>
        <v/>
      </c>
      <c r="I60" s="162" t="str" cm="1">
        <f t="array" ref="I60">IF($G60="","",
_xlfn.LET(
_xlpm.Grp,INDEX('DATA INDUK'!$L$28:$L$228,
MATCH($G60,'DATA INDUK'!$AO$28:$AO$228,0)),
_xlpm.SID,INDEX('DATA INDUK'!$C$28:$C$228,
MATCH($G60,'DATA INDUK'!$AO$28:$AO$228,0)),
IF(
_xlpm.Grp="",
_xlpm.SID,
_xlfn.TEXTJOIN(CHAR(10),TRUE,
_xlfn._xlws.FILTER('DATA INDUK'!$C$28:$C$228,
'DATA INDUK'!$L$28:$L$228=_xlpm.Grp))
)
))</f>
        <v/>
      </c>
      <c r="J60" s="117" t="str">
        <f>IF($G60="","",INDEX('DATA INDUK'!$D$28:$D$151,MATCH($G60,'DATA INDUK'!$AO$28:$AO$151,0)))</f>
        <v/>
      </c>
      <c r="K60" s="163" t="str" cm="1">
        <f t="array" ref="K60">IF($G60="","",
_xlfn.LET(
_xlpm.Grp,INDEX('DATA INDUK'!$L$28:$L$228,
MATCH($G60,'DATA INDUK'!$AO$28:$AO$228,0)),
IF(
_xlpm.Grp="",
INDEX('DATA INDUK'!$I$28:$I$228,
MATCH($G60,'DATA INDUK'!$AO$28:$AO$228,0)),
_xlfn.TEXTJOIN(CHAR(10),TRUE,
_xlfn._xlws.FILTER('DATA INDUK'!$I$28:$I$228,
'DATA INDUK'!$L$28:$L$228=_xlpm.Grp))
)
))</f>
        <v/>
      </c>
    </row>
    <row r="61" spans="7:11" ht="30" customHeight="1" x14ac:dyDescent="0.25">
      <c r="G61" s="117" t="str">
        <f>IFERROR(SMALL('DATA INDUK'!$AO$28:AO259,ROWS($G$30:G61)),"")</f>
        <v/>
      </c>
      <c r="H61" s="117" t="str">
        <f>IF($G61="","",INDEX('DATA INDUK'!$H$28:$H$228,MATCH($G61,'DATA INDUK'!$AO$28:$AO$228,0)))</f>
        <v/>
      </c>
      <c r="I61" s="162" t="str" cm="1">
        <f t="array" ref="I61">IF($G61="","",
_xlfn.LET(
_xlpm.Grp,INDEX('DATA INDUK'!$L$28:$L$228,
MATCH($G61,'DATA INDUK'!$AO$28:$AO$228,0)),
_xlpm.SID,INDEX('DATA INDUK'!$C$28:$C$228,
MATCH($G61,'DATA INDUK'!$AO$28:$AO$228,0)),
IF(
_xlpm.Grp="",
_xlpm.SID,
_xlfn.TEXTJOIN(CHAR(10),TRUE,
_xlfn._xlws.FILTER('DATA INDUK'!$C$28:$C$228,
'DATA INDUK'!$L$28:$L$228=_xlpm.Grp))
)
))</f>
        <v/>
      </c>
      <c r="J61" s="117" t="str">
        <f>IF($G61="","",INDEX('DATA INDUK'!$D$28:$D$151,MATCH($G61,'DATA INDUK'!$AO$28:$AO$151,0)))</f>
        <v/>
      </c>
      <c r="K61" s="163" t="str" cm="1">
        <f t="array" ref="K61">IF($G61="","",
_xlfn.LET(
_xlpm.Grp,INDEX('DATA INDUK'!$L$28:$L$228,
MATCH($G61,'DATA INDUK'!$AO$28:$AO$228,0)),
IF(
_xlpm.Grp="",
INDEX('DATA INDUK'!$I$28:$I$228,
MATCH($G61,'DATA INDUK'!$AO$28:$AO$228,0)),
_xlfn.TEXTJOIN(CHAR(10),TRUE,
_xlfn._xlws.FILTER('DATA INDUK'!$I$28:$I$228,
'DATA INDUK'!$L$28:$L$228=_xlpm.Grp))
)
))</f>
        <v/>
      </c>
    </row>
    <row r="62" spans="7:11" ht="30" customHeight="1" x14ac:dyDescent="0.25">
      <c r="G62" s="117" t="str">
        <f>IFERROR(SMALL('DATA INDUK'!$AO$28:AO260,ROWS($G$30:G62)),"")</f>
        <v/>
      </c>
      <c r="H62" s="117" t="str">
        <f>IF($G62="","",INDEX('DATA INDUK'!$H$28:$H$228,MATCH($G62,'DATA INDUK'!$AO$28:$AO$228,0)))</f>
        <v/>
      </c>
      <c r="I62" s="162" t="str" cm="1">
        <f t="array" ref="I62">IF($G62="","",
_xlfn.LET(
_xlpm.Grp,INDEX('DATA INDUK'!$L$28:$L$228,
MATCH($G62,'DATA INDUK'!$AO$28:$AO$228,0)),
_xlpm.SID,INDEX('DATA INDUK'!$C$28:$C$228,
MATCH($G62,'DATA INDUK'!$AO$28:$AO$228,0)),
IF(
_xlpm.Grp="",
_xlpm.SID,
_xlfn.TEXTJOIN(CHAR(10),TRUE,
_xlfn._xlws.FILTER('DATA INDUK'!$C$28:$C$228,
'DATA INDUK'!$L$28:$L$228=_xlpm.Grp))
)
))</f>
        <v/>
      </c>
      <c r="J62" s="117" t="str">
        <f>IF($G62="","",INDEX('DATA INDUK'!$D$28:$D$151,MATCH($G62,'DATA INDUK'!$AO$28:$AO$151,0)))</f>
        <v/>
      </c>
      <c r="K62" s="163" t="str" cm="1">
        <f t="array" ref="K62">IF($G62="","",
_xlfn.LET(
_xlpm.Grp,INDEX('DATA INDUK'!$L$28:$L$228,
MATCH($G62,'DATA INDUK'!$AO$28:$AO$228,0)),
IF(
_xlpm.Grp="",
INDEX('DATA INDUK'!$I$28:$I$228,
MATCH($G62,'DATA INDUK'!$AO$28:$AO$228,0)),
_xlfn.TEXTJOIN(CHAR(10),TRUE,
_xlfn._xlws.FILTER('DATA INDUK'!$I$28:$I$228,
'DATA INDUK'!$L$28:$L$228=_xlpm.Grp))
)
))</f>
        <v/>
      </c>
    </row>
    <row r="63" spans="7:11" ht="30" customHeight="1" x14ac:dyDescent="0.25">
      <c r="G63" s="117" t="str">
        <f>IFERROR(SMALL('DATA INDUK'!$AO$28:AO261,ROWS($G$30:G63)),"")</f>
        <v/>
      </c>
      <c r="H63" s="117" t="str">
        <f>IF($G63="","",INDEX('DATA INDUK'!$H$28:$H$228,MATCH($G63,'DATA INDUK'!$AO$28:$AO$228,0)))</f>
        <v/>
      </c>
      <c r="I63" s="162" t="str" cm="1">
        <f t="array" ref="I63">IF($G63="","",
_xlfn.LET(
_xlpm.Grp,INDEX('DATA INDUK'!$L$28:$L$228,
MATCH($G63,'DATA INDUK'!$AO$28:$AO$228,0)),
_xlpm.SID,INDEX('DATA INDUK'!$C$28:$C$228,
MATCH($G63,'DATA INDUK'!$AO$28:$AO$228,0)),
IF(
_xlpm.Grp="",
_xlpm.SID,
_xlfn.TEXTJOIN(CHAR(10),TRUE,
_xlfn._xlws.FILTER('DATA INDUK'!$C$28:$C$228,
'DATA INDUK'!$L$28:$L$228=_xlpm.Grp))
)
))</f>
        <v/>
      </c>
      <c r="J63" s="117" t="str">
        <f>IF($G63="","",INDEX('DATA INDUK'!$D$28:$D$151,MATCH($G63,'DATA INDUK'!$AO$28:$AO$151,0)))</f>
        <v/>
      </c>
      <c r="K63" s="163" t="str" cm="1">
        <f t="array" ref="K63">IF($G63="","",
_xlfn.LET(
_xlpm.Grp,INDEX('DATA INDUK'!$L$28:$L$228,
MATCH($G63,'DATA INDUK'!$AO$28:$AO$228,0)),
IF(
_xlpm.Grp="",
INDEX('DATA INDUK'!$I$28:$I$228,
MATCH($G63,'DATA INDUK'!$AO$28:$AO$228,0)),
_xlfn.TEXTJOIN(CHAR(10),TRUE,
_xlfn._xlws.FILTER('DATA INDUK'!$I$28:$I$228,
'DATA INDUK'!$L$28:$L$228=_xlpm.Grp))
)
))</f>
        <v/>
      </c>
    </row>
    <row r="64" spans="7:11" ht="30" customHeight="1" x14ac:dyDescent="0.25">
      <c r="G64" s="117" t="str">
        <f>IFERROR(SMALL('DATA INDUK'!$AO$28:AO262,ROWS($G$30:G64)),"")</f>
        <v/>
      </c>
      <c r="H64" s="117" t="str">
        <f>IF($G64="","",INDEX('DATA INDUK'!$H$28:$H$228,MATCH($G64,'DATA INDUK'!$AO$28:$AO$228,0)))</f>
        <v/>
      </c>
      <c r="I64" s="162" t="str" cm="1">
        <f t="array" ref="I64">IF($G64="","",
_xlfn.LET(
_xlpm.Grp,INDEX('DATA INDUK'!$L$28:$L$228,
MATCH($G64,'DATA INDUK'!$AO$28:$AO$228,0)),
_xlpm.SID,INDEX('DATA INDUK'!$C$28:$C$228,
MATCH($G64,'DATA INDUK'!$AO$28:$AO$228,0)),
IF(
_xlpm.Grp="",
_xlpm.SID,
_xlfn.TEXTJOIN(CHAR(10),TRUE,
_xlfn._xlws.FILTER('DATA INDUK'!$C$28:$C$228,
'DATA INDUK'!$L$28:$L$228=_xlpm.Grp))
)
))</f>
        <v/>
      </c>
      <c r="J64" s="117" t="str">
        <f>IF($G64="","",INDEX('DATA INDUK'!$D$28:$D$151,MATCH($G64,'DATA INDUK'!$AO$28:$AO$151,0)))</f>
        <v/>
      </c>
      <c r="K64" s="163" t="str" cm="1">
        <f t="array" ref="K64">IF($G64="","",
_xlfn.LET(
_xlpm.Grp,INDEX('DATA INDUK'!$L$28:$L$228,
MATCH($G64,'DATA INDUK'!$AO$28:$AO$228,0)),
IF(
_xlpm.Grp="",
INDEX('DATA INDUK'!$I$28:$I$228,
MATCH($G64,'DATA INDUK'!$AO$28:$AO$228,0)),
_xlfn.TEXTJOIN(CHAR(10),TRUE,
_xlfn._xlws.FILTER('DATA INDUK'!$I$28:$I$228,
'DATA INDUK'!$L$28:$L$228=_xlpm.Grp))
)
))</f>
        <v/>
      </c>
    </row>
    <row r="65" spans="7:11" ht="30" customHeight="1" x14ac:dyDescent="0.25">
      <c r="G65" s="117" t="str">
        <f>IFERROR(SMALL('DATA INDUK'!$AO$28:AO263,ROWS($G$30:G65)),"")</f>
        <v/>
      </c>
      <c r="H65" s="117" t="str">
        <f>IF($G65="","",INDEX('DATA INDUK'!$H$28:$H$228,MATCH($G65,'DATA INDUK'!$AO$28:$AO$228,0)))</f>
        <v/>
      </c>
      <c r="I65" s="162" t="str" cm="1">
        <f t="array" ref="I65">IF($G65="","",
_xlfn.LET(
_xlpm.Grp,INDEX('DATA INDUK'!$L$28:$L$228,
MATCH($G65,'DATA INDUK'!$AO$28:$AO$228,0)),
_xlpm.SID,INDEX('DATA INDUK'!$C$28:$C$228,
MATCH($G65,'DATA INDUK'!$AO$28:$AO$228,0)),
IF(
_xlpm.Grp="",
_xlpm.SID,
_xlfn.TEXTJOIN(CHAR(10),TRUE,
_xlfn._xlws.FILTER('DATA INDUK'!$C$28:$C$228,
'DATA INDUK'!$L$28:$L$228=_xlpm.Grp))
)
))</f>
        <v/>
      </c>
      <c r="J65" s="117" t="str">
        <f>IF($G65="","",INDEX('DATA INDUK'!$D$28:$D$151,MATCH($G65,'DATA INDUK'!$AO$28:$AO$151,0)))</f>
        <v/>
      </c>
      <c r="K65" s="163" t="str" cm="1">
        <f t="array" ref="K65">IF($G65="","",
_xlfn.LET(
_xlpm.Grp,INDEX('DATA INDUK'!$L$28:$L$228,
MATCH($G65,'DATA INDUK'!$AO$28:$AO$228,0)),
IF(
_xlpm.Grp="",
INDEX('DATA INDUK'!$I$28:$I$228,
MATCH($G65,'DATA INDUK'!$AO$28:$AO$228,0)),
_xlfn.TEXTJOIN(CHAR(10),TRUE,
_xlfn._xlws.FILTER('DATA INDUK'!$I$28:$I$228,
'DATA INDUK'!$L$28:$L$228=_xlpm.Grp))
)
))</f>
        <v/>
      </c>
    </row>
    <row r="66" spans="7:11" ht="30" customHeight="1" x14ac:dyDescent="0.25">
      <c r="G66" s="117" t="str">
        <f>IFERROR(SMALL('DATA INDUK'!$AO$28:AO264,ROWS($G$30:G66)),"")</f>
        <v/>
      </c>
      <c r="H66" s="117" t="str">
        <f>IF($G66="","",INDEX('DATA INDUK'!$H$28:$H$228,MATCH($G66,'DATA INDUK'!$AO$28:$AO$228,0)))</f>
        <v/>
      </c>
      <c r="I66" s="162" t="str" cm="1">
        <f t="array" ref="I66">IF($G66="","",
_xlfn.LET(
_xlpm.Grp,INDEX('DATA INDUK'!$L$28:$L$228,
MATCH($G66,'DATA INDUK'!$AO$28:$AO$228,0)),
_xlpm.SID,INDEX('DATA INDUK'!$C$28:$C$228,
MATCH($G66,'DATA INDUK'!$AO$28:$AO$228,0)),
IF(
_xlpm.Grp="",
_xlpm.SID,
_xlfn.TEXTJOIN(CHAR(10),TRUE,
_xlfn._xlws.FILTER('DATA INDUK'!$C$28:$C$228,
'DATA INDUK'!$L$28:$L$228=_xlpm.Grp))
)
))</f>
        <v/>
      </c>
      <c r="J66" s="117" t="str">
        <f>IF($G66="","",INDEX('DATA INDUK'!$D$28:$D$151,MATCH($G66,'DATA INDUK'!$AO$28:$AO$151,0)))</f>
        <v/>
      </c>
      <c r="K66" s="163" t="str" cm="1">
        <f t="array" ref="K66">IF($G66="","",
_xlfn.LET(
_xlpm.Grp,INDEX('DATA INDUK'!$L$28:$L$228,
MATCH($G66,'DATA INDUK'!$AO$28:$AO$228,0)),
IF(
_xlpm.Grp="",
INDEX('DATA INDUK'!$I$28:$I$228,
MATCH($G66,'DATA INDUK'!$AO$28:$AO$228,0)),
_xlfn.TEXTJOIN(CHAR(10),TRUE,
_xlfn._xlws.FILTER('DATA INDUK'!$I$28:$I$228,
'DATA INDUK'!$L$28:$L$228=_xlpm.Grp))
)
))</f>
        <v/>
      </c>
    </row>
    <row r="67" spans="7:11" ht="30" customHeight="1" x14ac:dyDescent="0.25">
      <c r="G67" s="117" t="str">
        <f>IFERROR(SMALL('DATA INDUK'!$AO$28:AO265,ROWS($G$30:G67)),"")</f>
        <v/>
      </c>
      <c r="H67" s="117" t="str">
        <f>IF($G67="","",INDEX('DATA INDUK'!$H$28:$H$228,MATCH($G67,'DATA INDUK'!$AO$28:$AO$228,0)))</f>
        <v/>
      </c>
      <c r="I67" s="162" t="str" cm="1">
        <f t="array" ref="I67">IF($G67="","",
_xlfn.LET(
_xlpm.Grp,INDEX('DATA INDUK'!$L$28:$L$228,
MATCH($G67,'DATA INDUK'!$AO$28:$AO$228,0)),
_xlpm.SID,INDEX('DATA INDUK'!$C$28:$C$228,
MATCH($G67,'DATA INDUK'!$AO$28:$AO$228,0)),
IF(
_xlpm.Grp="",
_xlpm.SID,
_xlfn.TEXTJOIN(CHAR(10),TRUE,
_xlfn._xlws.FILTER('DATA INDUK'!$C$28:$C$228,
'DATA INDUK'!$L$28:$L$228=_xlpm.Grp))
)
))</f>
        <v/>
      </c>
      <c r="J67" s="117" t="str">
        <f>IF($G67="","",INDEX('DATA INDUK'!$D$28:$D$151,MATCH($G67,'DATA INDUK'!$AO$28:$AO$151,0)))</f>
        <v/>
      </c>
      <c r="K67" s="163" t="str" cm="1">
        <f t="array" ref="K67">IF($G67="","",
_xlfn.LET(
_xlpm.Grp,INDEX('DATA INDUK'!$L$28:$L$228,
MATCH($G67,'DATA INDUK'!$AO$28:$AO$228,0)),
IF(
_xlpm.Grp="",
INDEX('DATA INDUK'!$I$28:$I$228,
MATCH($G67,'DATA INDUK'!$AO$28:$AO$228,0)),
_xlfn.TEXTJOIN(CHAR(10),TRUE,
_xlfn._xlws.FILTER('DATA INDUK'!$I$28:$I$228,
'DATA INDUK'!$L$28:$L$228=_xlpm.Grp))
)
))</f>
        <v/>
      </c>
    </row>
    <row r="68" spans="7:11" ht="30" customHeight="1" x14ac:dyDescent="0.25">
      <c r="G68" s="117" t="str">
        <f>IFERROR(SMALL('DATA INDUK'!$AO$28:AO266,ROWS($G$30:G68)),"")</f>
        <v/>
      </c>
      <c r="H68" s="117" t="str">
        <f>IF($G68="","",INDEX('DATA INDUK'!$H$28:$H$228,MATCH($G68,'DATA INDUK'!$AO$28:$AO$228,0)))</f>
        <v/>
      </c>
      <c r="I68" s="162" t="str" cm="1">
        <f t="array" ref="I68">IF($G68="","",
_xlfn.LET(
_xlpm.Grp,INDEX('DATA INDUK'!$L$28:$L$228,
MATCH($G68,'DATA INDUK'!$AO$28:$AO$228,0)),
_xlpm.SID,INDEX('DATA INDUK'!$C$28:$C$228,
MATCH($G68,'DATA INDUK'!$AO$28:$AO$228,0)),
IF(
_xlpm.Grp="",
_xlpm.SID,
_xlfn.TEXTJOIN(CHAR(10),TRUE,
_xlfn._xlws.FILTER('DATA INDUK'!$C$28:$C$228,
'DATA INDUK'!$L$28:$L$228=_xlpm.Grp))
)
))</f>
        <v/>
      </c>
      <c r="J68" s="117" t="str">
        <f>IF($G68="","",INDEX('DATA INDUK'!$D$28:$D$151,MATCH($G68,'DATA INDUK'!$AO$28:$AO$151,0)))</f>
        <v/>
      </c>
      <c r="K68" s="163" t="str" cm="1">
        <f t="array" ref="K68">IF($G68="","",
_xlfn.LET(
_xlpm.Grp,INDEX('DATA INDUK'!$L$28:$L$228,
MATCH($G68,'DATA INDUK'!$AO$28:$AO$228,0)),
IF(
_xlpm.Grp="",
INDEX('DATA INDUK'!$I$28:$I$228,
MATCH($G68,'DATA INDUK'!$AO$28:$AO$228,0)),
_xlfn.TEXTJOIN(CHAR(10),TRUE,
_xlfn._xlws.FILTER('DATA INDUK'!$I$28:$I$228,
'DATA INDUK'!$L$28:$L$228=_xlpm.Grp))
)
))</f>
        <v/>
      </c>
    </row>
    <row r="69" spans="7:11" ht="30" customHeight="1" x14ac:dyDescent="0.25">
      <c r="G69" s="117" t="str">
        <f>IFERROR(SMALL('DATA INDUK'!$AO$28:AO267,ROWS($G$30:G69)),"")</f>
        <v/>
      </c>
      <c r="H69" s="117" t="str">
        <f>IF($G69="","",INDEX('DATA INDUK'!$H$28:$H$228,MATCH($G69,'DATA INDUK'!$AO$28:$AO$228,0)))</f>
        <v/>
      </c>
      <c r="I69" s="162" t="str" cm="1">
        <f t="array" ref="I69">IF($G69="","",
_xlfn.LET(
_xlpm.Grp,INDEX('DATA INDUK'!$L$28:$L$228,
MATCH($G69,'DATA INDUK'!$AO$28:$AO$228,0)),
_xlpm.SID,INDEX('DATA INDUK'!$C$28:$C$228,
MATCH($G69,'DATA INDUK'!$AO$28:$AO$228,0)),
IF(
_xlpm.Grp="",
_xlpm.SID,
_xlfn.TEXTJOIN(CHAR(10),TRUE,
_xlfn._xlws.FILTER('DATA INDUK'!$C$28:$C$228,
'DATA INDUK'!$L$28:$L$228=_xlpm.Grp))
)
))</f>
        <v/>
      </c>
      <c r="J69" s="117" t="str">
        <f>IF($G69="","",INDEX('DATA INDUK'!$D$28:$D$151,MATCH($G69,'DATA INDUK'!$AO$28:$AO$151,0)))</f>
        <v/>
      </c>
      <c r="K69" s="163" t="str" cm="1">
        <f t="array" ref="K69">IF($G69="","",
_xlfn.LET(
_xlpm.Grp,INDEX('DATA INDUK'!$L$28:$L$228,
MATCH($G69,'DATA INDUK'!$AO$28:$AO$228,0)),
IF(
_xlpm.Grp="",
INDEX('DATA INDUK'!$I$28:$I$228,
MATCH($G69,'DATA INDUK'!$AO$28:$AO$228,0)),
_xlfn.TEXTJOIN(CHAR(10),TRUE,
_xlfn._xlws.FILTER('DATA INDUK'!$I$28:$I$228,
'DATA INDUK'!$L$28:$L$228=_xlpm.Grp))
)
))</f>
        <v/>
      </c>
    </row>
    <row r="70" spans="7:11" ht="30" customHeight="1" x14ac:dyDescent="0.25">
      <c r="G70" s="117" t="str">
        <f>IFERROR(SMALL('DATA INDUK'!$AO$28:AO268,ROWS($G$30:G70)),"")</f>
        <v/>
      </c>
      <c r="H70" s="117" t="str">
        <f>IF($G70="","",INDEX('DATA INDUK'!$H$28:$H$228,MATCH($G70,'DATA INDUK'!$AO$28:$AO$228,0)))</f>
        <v/>
      </c>
      <c r="I70" s="162" t="str" cm="1">
        <f t="array" ref="I70">IF($G70="","",
_xlfn.LET(
_xlpm.Grp,INDEX('DATA INDUK'!$L$28:$L$228,
MATCH($G70,'DATA INDUK'!$AO$28:$AO$228,0)),
_xlpm.SID,INDEX('DATA INDUK'!$C$28:$C$228,
MATCH($G70,'DATA INDUK'!$AO$28:$AO$228,0)),
IF(
_xlpm.Grp="",
_xlpm.SID,
_xlfn.TEXTJOIN(CHAR(10),TRUE,
_xlfn._xlws.FILTER('DATA INDUK'!$C$28:$C$228,
'DATA INDUK'!$L$28:$L$228=_xlpm.Grp))
)
))</f>
        <v/>
      </c>
      <c r="J70" s="117" t="str">
        <f>IF($G70="","",INDEX('DATA INDUK'!$D$28:$D$151,MATCH($G70,'DATA INDUK'!$AO$28:$AO$151,0)))</f>
        <v/>
      </c>
      <c r="K70" s="163" t="str" cm="1">
        <f t="array" ref="K70">IF($G70="","",
_xlfn.LET(
_xlpm.Grp,INDEX('DATA INDUK'!$L$28:$L$228,
MATCH($G70,'DATA INDUK'!$AO$28:$AO$228,0)),
IF(
_xlpm.Grp="",
INDEX('DATA INDUK'!$I$28:$I$228,
MATCH($G70,'DATA INDUK'!$AO$28:$AO$228,0)),
_xlfn.TEXTJOIN(CHAR(10),TRUE,
_xlfn._xlws.FILTER('DATA INDUK'!$I$28:$I$228,
'DATA INDUK'!$L$28:$L$228=_xlpm.Grp))
)
))</f>
        <v/>
      </c>
    </row>
    <row r="71" spans="7:11" ht="30" customHeight="1" x14ac:dyDescent="0.25">
      <c r="G71" s="117" t="str">
        <f>IFERROR(SMALL('DATA INDUK'!$AO$28:AO269,ROWS($G$30:G71)),"")</f>
        <v/>
      </c>
      <c r="H71" s="117" t="str">
        <f>IF($G71="","",INDEX('DATA INDUK'!$H$28:$H$228,MATCH($G71,'DATA INDUK'!$AO$28:$AO$228,0)))</f>
        <v/>
      </c>
      <c r="I71" s="162" t="str" cm="1">
        <f t="array" ref="I71">IF($G71="","",
_xlfn.LET(
_xlpm.Grp,INDEX('DATA INDUK'!$L$28:$L$228,
MATCH($G71,'DATA INDUK'!$AO$28:$AO$228,0)),
_xlpm.SID,INDEX('DATA INDUK'!$C$28:$C$228,
MATCH($G71,'DATA INDUK'!$AO$28:$AO$228,0)),
IF(
_xlpm.Grp="",
_xlpm.SID,
_xlfn.TEXTJOIN(CHAR(10),TRUE,
_xlfn._xlws.FILTER('DATA INDUK'!$C$28:$C$228,
'DATA INDUK'!$L$28:$L$228=_xlpm.Grp))
)
))</f>
        <v/>
      </c>
      <c r="J71" s="117" t="str">
        <f>IF($G71="","",INDEX('DATA INDUK'!$D$28:$D$151,MATCH($G71,'DATA INDUK'!$AO$28:$AO$151,0)))</f>
        <v/>
      </c>
      <c r="K71" s="163" t="str" cm="1">
        <f t="array" ref="K71">IF($G71="","",
_xlfn.LET(
_xlpm.Grp,INDEX('DATA INDUK'!$L$28:$L$228,
MATCH($G71,'DATA INDUK'!$AO$28:$AO$228,0)),
IF(
_xlpm.Grp="",
INDEX('DATA INDUK'!$I$28:$I$228,
MATCH($G71,'DATA INDUK'!$AO$28:$AO$228,0)),
_xlfn.TEXTJOIN(CHAR(10),TRUE,
_xlfn._xlws.FILTER('DATA INDUK'!$I$28:$I$228,
'DATA INDUK'!$L$28:$L$228=_xlpm.Grp))
)
))</f>
        <v/>
      </c>
    </row>
    <row r="72" spans="7:11" ht="30" customHeight="1" x14ac:dyDescent="0.25">
      <c r="G72" s="117" t="str">
        <f>IFERROR(SMALL('DATA INDUK'!$AO$28:AO270,ROWS($G$30:G72)),"")</f>
        <v/>
      </c>
      <c r="H72" s="117" t="str">
        <f>IF($G72="","",INDEX('DATA INDUK'!$H$28:$H$228,MATCH($G72,'DATA INDUK'!$AO$28:$AO$228,0)))</f>
        <v/>
      </c>
      <c r="I72" s="162" t="str" cm="1">
        <f t="array" ref="I72">IF($G72="","",
_xlfn.LET(
_xlpm.Grp,INDEX('DATA INDUK'!$L$28:$L$228,
MATCH($G72,'DATA INDUK'!$AO$28:$AO$228,0)),
_xlpm.SID,INDEX('DATA INDUK'!$C$28:$C$228,
MATCH($G72,'DATA INDUK'!$AO$28:$AO$228,0)),
IF(
_xlpm.Grp="",
_xlpm.SID,
_xlfn.TEXTJOIN(CHAR(10),TRUE,
_xlfn._xlws.FILTER('DATA INDUK'!$C$28:$C$228,
'DATA INDUK'!$L$28:$L$228=_xlpm.Grp))
)
))</f>
        <v/>
      </c>
      <c r="J72" s="117" t="str">
        <f>IF($G72="","",INDEX('DATA INDUK'!$D$28:$D$151,MATCH($G72,'DATA INDUK'!$AO$28:$AO$151,0)))</f>
        <v/>
      </c>
      <c r="K72" s="163" t="str" cm="1">
        <f t="array" ref="K72">IF($G72="","",
_xlfn.LET(
_xlpm.Grp,INDEX('DATA INDUK'!$L$28:$L$228,
MATCH($G72,'DATA INDUK'!$AO$28:$AO$228,0)),
IF(
_xlpm.Grp="",
INDEX('DATA INDUK'!$I$28:$I$228,
MATCH($G72,'DATA INDUK'!$AO$28:$AO$228,0)),
_xlfn.TEXTJOIN(CHAR(10),TRUE,
_xlfn._xlws.FILTER('DATA INDUK'!$I$28:$I$228,
'DATA INDUK'!$L$28:$L$228=_xlpm.Grp))
)
))</f>
        <v/>
      </c>
    </row>
    <row r="73" spans="7:11" ht="30" customHeight="1" x14ac:dyDescent="0.25">
      <c r="G73" s="117" t="str">
        <f>IFERROR(SMALL('DATA INDUK'!$AO$28:AO271,ROWS($G$30:G73)),"")</f>
        <v/>
      </c>
      <c r="H73" s="117" t="str">
        <f>IF($G73="","",INDEX('DATA INDUK'!$H$28:$H$228,MATCH($G73,'DATA INDUK'!$AO$28:$AO$228,0)))</f>
        <v/>
      </c>
      <c r="I73" s="162" t="str" cm="1">
        <f t="array" ref="I73">IF($G73="","",
_xlfn.LET(
_xlpm.Grp,INDEX('DATA INDUK'!$L$28:$L$228,
MATCH($G73,'DATA INDUK'!$AO$28:$AO$228,0)),
_xlpm.SID,INDEX('DATA INDUK'!$C$28:$C$228,
MATCH($G73,'DATA INDUK'!$AO$28:$AO$228,0)),
IF(
_xlpm.Grp="",
_xlpm.SID,
_xlfn.TEXTJOIN(CHAR(10),TRUE,
_xlfn._xlws.FILTER('DATA INDUK'!$C$28:$C$228,
'DATA INDUK'!$L$28:$L$228=_xlpm.Grp))
)
))</f>
        <v/>
      </c>
      <c r="J73" s="117" t="str">
        <f>IF($G73="","",INDEX('DATA INDUK'!$D$28:$D$151,MATCH($G73,'DATA INDUK'!$AO$28:$AO$151,0)))</f>
        <v/>
      </c>
      <c r="K73" s="163" t="str" cm="1">
        <f t="array" ref="K73">IF($G73="","",
_xlfn.LET(
_xlpm.Grp,INDEX('DATA INDUK'!$L$28:$L$228,
MATCH($G73,'DATA INDUK'!$AO$28:$AO$228,0)),
IF(
_xlpm.Grp="",
INDEX('DATA INDUK'!$I$28:$I$228,
MATCH($G73,'DATA INDUK'!$AO$28:$AO$228,0)),
_xlfn.TEXTJOIN(CHAR(10),TRUE,
_xlfn._xlws.FILTER('DATA INDUK'!$I$28:$I$228,
'DATA INDUK'!$L$28:$L$228=_xlpm.Grp))
)
))</f>
        <v/>
      </c>
    </row>
    <row r="74" spans="7:11" ht="30" customHeight="1" x14ac:dyDescent="0.25">
      <c r="G74" s="117" t="str">
        <f>IFERROR(SMALL('DATA INDUK'!$AO$28:AO272,ROWS($G$30:G74)),"")</f>
        <v/>
      </c>
      <c r="H74" s="117" t="str">
        <f>IF($G74="","",INDEX('DATA INDUK'!$H$28:$H$228,MATCH($G74,'DATA INDUK'!$AO$28:$AO$228,0)))</f>
        <v/>
      </c>
      <c r="I74" s="162" t="str" cm="1">
        <f t="array" ref="I74">IF($G74="","",
_xlfn.LET(
_xlpm.Grp,INDEX('DATA INDUK'!$L$28:$L$228,
MATCH($G74,'DATA INDUK'!$AO$28:$AO$228,0)),
_xlpm.SID,INDEX('DATA INDUK'!$C$28:$C$228,
MATCH($G74,'DATA INDUK'!$AO$28:$AO$228,0)),
IF(
_xlpm.Grp="",
_xlpm.SID,
_xlfn.TEXTJOIN(CHAR(10),TRUE,
_xlfn._xlws.FILTER('DATA INDUK'!$C$28:$C$228,
'DATA INDUK'!$L$28:$L$228=_xlpm.Grp))
)
))</f>
        <v/>
      </c>
      <c r="J74" s="117" t="str">
        <f>IF($G74="","",INDEX('DATA INDUK'!$D$28:$D$151,MATCH($G74,'DATA INDUK'!$AO$28:$AO$151,0)))</f>
        <v/>
      </c>
      <c r="K74" s="163" t="str" cm="1">
        <f t="array" ref="K74">IF($G74="","",
_xlfn.LET(
_xlpm.Grp,INDEX('DATA INDUK'!$L$28:$L$228,
MATCH($G74,'DATA INDUK'!$AO$28:$AO$228,0)),
IF(
_xlpm.Grp="",
INDEX('DATA INDUK'!$I$28:$I$228,
MATCH($G74,'DATA INDUK'!$AO$28:$AO$228,0)),
_xlfn.TEXTJOIN(CHAR(10),TRUE,
_xlfn._xlws.FILTER('DATA INDUK'!$I$28:$I$228,
'DATA INDUK'!$L$28:$L$228=_xlpm.Grp))
)
))</f>
        <v/>
      </c>
    </row>
    <row r="75" spans="7:11" ht="30" customHeight="1" x14ac:dyDescent="0.25">
      <c r="G75" s="117" t="str">
        <f>IFERROR(SMALL('DATA INDUK'!$AO$28:AO273,ROWS($G$30:G75)),"")</f>
        <v/>
      </c>
      <c r="H75" s="117" t="str">
        <f>IF($G75="","",INDEX('DATA INDUK'!$H$28:$H$228,MATCH($G75,'DATA INDUK'!$AO$28:$AO$228,0)))</f>
        <v/>
      </c>
      <c r="I75" s="162" t="str" cm="1">
        <f t="array" ref="I75">IF($G75="","",
_xlfn.LET(
_xlpm.Grp,INDEX('DATA INDUK'!$L$28:$L$228,
MATCH($G75,'DATA INDUK'!$AO$28:$AO$228,0)),
_xlpm.SID,INDEX('DATA INDUK'!$C$28:$C$228,
MATCH($G75,'DATA INDUK'!$AO$28:$AO$228,0)),
IF(
_xlpm.Grp="",
_xlpm.SID,
_xlfn.TEXTJOIN(CHAR(10),TRUE,
_xlfn._xlws.FILTER('DATA INDUK'!$C$28:$C$228,
'DATA INDUK'!$L$28:$L$228=_xlpm.Grp))
)
))</f>
        <v/>
      </c>
      <c r="J75" s="117" t="str">
        <f>IF($G75="","",INDEX('DATA INDUK'!$D$28:$D$151,MATCH($G75,'DATA INDUK'!$AO$28:$AO$151,0)))</f>
        <v/>
      </c>
      <c r="K75" s="163" t="str" cm="1">
        <f t="array" ref="K75">IF($G75="","",
_xlfn.LET(
_xlpm.Grp,INDEX('DATA INDUK'!$L$28:$L$228,
MATCH($G75,'DATA INDUK'!$AO$28:$AO$228,0)),
IF(
_xlpm.Grp="",
INDEX('DATA INDUK'!$I$28:$I$228,
MATCH($G75,'DATA INDUK'!$AO$28:$AO$228,0)),
_xlfn.TEXTJOIN(CHAR(10),TRUE,
_xlfn._xlws.FILTER('DATA INDUK'!$I$28:$I$228,
'DATA INDUK'!$L$28:$L$228=_xlpm.Grp))
)
))</f>
        <v/>
      </c>
    </row>
    <row r="76" spans="7:11" ht="30" customHeight="1" x14ac:dyDescent="0.25">
      <c r="G76" s="117" t="str">
        <f>IFERROR(SMALL('DATA INDUK'!$AO$28:AO274,ROWS($G$30:G76)),"")</f>
        <v/>
      </c>
      <c r="H76" s="117" t="str">
        <f>IF($G76="","",INDEX('DATA INDUK'!$H$28:$H$228,MATCH($G76,'DATA INDUK'!$AO$28:$AO$228,0)))</f>
        <v/>
      </c>
      <c r="I76" s="162" t="str" cm="1">
        <f t="array" ref="I76">IF($G76="","",
_xlfn.LET(
_xlpm.Grp,INDEX('DATA INDUK'!$L$28:$L$228,
MATCH($G76,'DATA INDUK'!$AO$28:$AO$228,0)),
_xlpm.SID,INDEX('DATA INDUK'!$C$28:$C$228,
MATCH($G76,'DATA INDUK'!$AO$28:$AO$228,0)),
IF(
_xlpm.Grp="",
_xlpm.SID,
_xlfn.TEXTJOIN(CHAR(10),TRUE,
_xlfn._xlws.FILTER('DATA INDUK'!$C$28:$C$228,
'DATA INDUK'!$L$28:$L$228=_xlpm.Grp))
)
))</f>
        <v/>
      </c>
      <c r="J76" s="117" t="str">
        <f>IF($G76="","",INDEX('DATA INDUK'!$D$28:$D$151,MATCH($G76,'DATA INDUK'!$AO$28:$AO$151,0)))</f>
        <v/>
      </c>
      <c r="K76" s="163" t="str" cm="1">
        <f t="array" ref="K76">IF($G76="","",
_xlfn.LET(
_xlpm.Grp,INDEX('DATA INDUK'!$L$28:$L$228,
MATCH($G76,'DATA INDUK'!$AO$28:$AO$228,0)),
IF(
_xlpm.Grp="",
INDEX('DATA INDUK'!$I$28:$I$228,
MATCH($G76,'DATA INDUK'!$AO$28:$AO$228,0)),
_xlfn.TEXTJOIN(CHAR(10),TRUE,
_xlfn._xlws.FILTER('DATA INDUK'!$I$28:$I$228,
'DATA INDUK'!$L$28:$L$228=_xlpm.Grp))
)
))</f>
        <v/>
      </c>
    </row>
    <row r="77" spans="7:11" ht="30" customHeight="1" x14ac:dyDescent="0.25">
      <c r="G77" s="117" t="str">
        <f>IFERROR(SMALL('DATA INDUK'!$AO$28:AO275,ROWS($G$30:G77)),"")</f>
        <v/>
      </c>
      <c r="H77" s="117" t="str">
        <f>IF($G77="","",INDEX('DATA INDUK'!$H$28:$H$228,MATCH($G77,'DATA INDUK'!$AO$28:$AO$228,0)))</f>
        <v/>
      </c>
      <c r="I77" s="162" t="str" cm="1">
        <f t="array" ref="I77">IF($G77="","",
_xlfn.LET(
_xlpm.Grp,INDEX('DATA INDUK'!$L$28:$L$228,
MATCH($G77,'DATA INDUK'!$AO$28:$AO$228,0)),
_xlpm.SID,INDEX('DATA INDUK'!$C$28:$C$228,
MATCH($G77,'DATA INDUK'!$AO$28:$AO$228,0)),
IF(
_xlpm.Grp="",
_xlpm.SID,
_xlfn.TEXTJOIN(CHAR(10),TRUE,
_xlfn._xlws.FILTER('DATA INDUK'!$C$28:$C$228,
'DATA INDUK'!$L$28:$L$228=_xlpm.Grp))
)
))</f>
        <v/>
      </c>
      <c r="J77" s="117" t="str">
        <f>IF($G77="","",INDEX('DATA INDUK'!$D$28:$D$151,MATCH($G77,'DATA INDUK'!$AO$28:$AO$151,0)))</f>
        <v/>
      </c>
      <c r="K77" s="163" t="str" cm="1">
        <f t="array" ref="K77">IF($G77="","",
_xlfn.LET(
_xlpm.Grp,INDEX('DATA INDUK'!$L$28:$L$228,
MATCH($G77,'DATA INDUK'!$AO$28:$AO$228,0)),
IF(
_xlpm.Grp="",
INDEX('DATA INDUK'!$I$28:$I$228,
MATCH($G77,'DATA INDUK'!$AO$28:$AO$228,0)),
_xlfn.TEXTJOIN(CHAR(10),TRUE,
_xlfn._xlws.FILTER('DATA INDUK'!$I$28:$I$228,
'DATA INDUK'!$L$28:$L$228=_xlpm.Grp))
)
))</f>
        <v/>
      </c>
    </row>
    <row r="78" spans="7:11" ht="30" customHeight="1" x14ac:dyDescent="0.25">
      <c r="G78" s="117" t="str">
        <f>IFERROR(SMALL('DATA INDUK'!$AO$28:AO276,ROWS($G$30:G78)),"")</f>
        <v/>
      </c>
      <c r="H78" s="117" t="str">
        <f>IF($G78="","",INDEX('DATA INDUK'!$H$28:$H$228,MATCH($G78,'DATA INDUK'!$AO$28:$AO$228,0)))</f>
        <v/>
      </c>
      <c r="I78" s="162" t="str" cm="1">
        <f t="array" ref="I78">IF($G78="","",
_xlfn.LET(
_xlpm.Grp,INDEX('DATA INDUK'!$L$28:$L$228,
MATCH($G78,'DATA INDUK'!$AO$28:$AO$228,0)),
_xlpm.SID,INDEX('DATA INDUK'!$C$28:$C$228,
MATCH($G78,'DATA INDUK'!$AO$28:$AO$228,0)),
IF(
_xlpm.Grp="",
_xlpm.SID,
_xlfn.TEXTJOIN(CHAR(10),TRUE,
_xlfn._xlws.FILTER('DATA INDUK'!$C$28:$C$228,
'DATA INDUK'!$L$28:$L$228=_xlpm.Grp))
)
))</f>
        <v/>
      </c>
      <c r="J78" s="117" t="str">
        <f>IF($G78="","",INDEX('DATA INDUK'!$D$28:$D$151,MATCH($G78,'DATA INDUK'!$AO$28:$AO$151,0)))</f>
        <v/>
      </c>
      <c r="K78" s="163" t="str" cm="1">
        <f t="array" ref="K78">IF($G78="","",
_xlfn.LET(
_xlpm.Grp,INDEX('DATA INDUK'!$L$28:$L$228,
MATCH($G78,'DATA INDUK'!$AO$28:$AO$228,0)),
IF(
_xlpm.Grp="",
INDEX('DATA INDUK'!$I$28:$I$228,
MATCH($G78,'DATA INDUK'!$AO$28:$AO$228,0)),
_xlfn.TEXTJOIN(CHAR(10),TRUE,
_xlfn._xlws.FILTER('DATA INDUK'!$I$28:$I$228,
'DATA INDUK'!$L$28:$L$228=_xlpm.Grp))
)
))</f>
        <v/>
      </c>
    </row>
    <row r="79" spans="7:11" ht="30" customHeight="1" x14ac:dyDescent="0.25">
      <c r="G79" s="117" t="str">
        <f>IFERROR(SMALL('DATA INDUK'!$AO$28:AO277,ROWS($G$30:G79)),"")</f>
        <v/>
      </c>
      <c r="H79" s="117" t="str">
        <f>IF($G79="","",INDEX('DATA INDUK'!$H$28:$H$228,MATCH($G79,'DATA INDUK'!$AO$28:$AO$228,0)))</f>
        <v/>
      </c>
      <c r="I79" s="162" t="str" cm="1">
        <f t="array" ref="I79">IF($G79="","",
_xlfn.LET(
_xlpm.Grp,INDEX('DATA INDUK'!$L$28:$L$228,
MATCH($G79,'DATA INDUK'!$AO$28:$AO$228,0)),
_xlpm.SID,INDEX('DATA INDUK'!$C$28:$C$228,
MATCH($G79,'DATA INDUK'!$AO$28:$AO$228,0)),
IF(
_xlpm.Grp="",
_xlpm.SID,
_xlfn.TEXTJOIN(CHAR(10),TRUE,
_xlfn._xlws.FILTER('DATA INDUK'!$C$28:$C$228,
'DATA INDUK'!$L$28:$L$228=_xlpm.Grp))
)
))</f>
        <v/>
      </c>
      <c r="J79" s="117" t="str">
        <f>IF($G79="","",INDEX('DATA INDUK'!$D$28:$D$151,MATCH($G79,'DATA INDUK'!$AO$28:$AO$151,0)))</f>
        <v/>
      </c>
      <c r="K79" s="163" t="str" cm="1">
        <f t="array" ref="K79">IF($G79="","",
_xlfn.LET(
_xlpm.Grp,INDEX('DATA INDUK'!$L$28:$L$228,
MATCH($G79,'DATA INDUK'!$AO$28:$AO$228,0)),
IF(
_xlpm.Grp="",
INDEX('DATA INDUK'!$I$28:$I$228,
MATCH($G79,'DATA INDUK'!$AO$28:$AO$228,0)),
_xlfn.TEXTJOIN(CHAR(10),TRUE,
_xlfn._xlws.FILTER('DATA INDUK'!$I$28:$I$228,
'DATA INDUK'!$L$28:$L$228=_xlpm.Grp))
)
))</f>
        <v/>
      </c>
    </row>
    <row r="80" spans="7:11" ht="30" customHeight="1" x14ac:dyDescent="0.25">
      <c r="G80" s="117" t="str">
        <f>IFERROR(SMALL('DATA INDUK'!$AO$28:AO278,ROWS($G$30:G80)),"")</f>
        <v/>
      </c>
      <c r="H80" s="117" t="str">
        <f>IF($G80="","",INDEX('DATA INDUK'!$H$28:$H$228,MATCH($G80,'DATA INDUK'!$AO$28:$AO$228,0)))</f>
        <v/>
      </c>
      <c r="I80" s="162" t="str" cm="1">
        <f t="array" ref="I80">IF($G80="","",
_xlfn.LET(
_xlpm.Grp,INDEX('DATA INDUK'!$L$28:$L$228,
MATCH($G80,'DATA INDUK'!$AO$28:$AO$228,0)),
_xlpm.SID,INDEX('DATA INDUK'!$C$28:$C$228,
MATCH($G80,'DATA INDUK'!$AO$28:$AO$228,0)),
IF(
_xlpm.Grp="",
_xlpm.SID,
_xlfn.TEXTJOIN(CHAR(10),TRUE,
_xlfn._xlws.FILTER('DATA INDUK'!$C$28:$C$228,
'DATA INDUK'!$L$28:$L$228=_xlpm.Grp))
)
))</f>
        <v/>
      </c>
      <c r="J80" s="117" t="str">
        <f>IF($G80="","",INDEX('DATA INDUK'!$D$28:$D$151,MATCH($G80,'DATA INDUK'!$AO$28:$AO$151,0)))</f>
        <v/>
      </c>
      <c r="K80" s="163" t="str" cm="1">
        <f t="array" ref="K80">IF($G80="","",
_xlfn.LET(
_xlpm.Grp,INDEX('DATA INDUK'!$L$28:$L$228,
MATCH($G80,'DATA INDUK'!$AO$28:$AO$228,0)),
IF(
_xlpm.Grp="",
INDEX('DATA INDUK'!$I$28:$I$228,
MATCH($G80,'DATA INDUK'!$AO$28:$AO$228,0)),
_xlfn.TEXTJOIN(CHAR(10),TRUE,
_xlfn._xlws.FILTER('DATA INDUK'!$I$28:$I$228,
'DATA INDUK'!$L$28:$L$228=_xlpm.Grp))
)
))</f>
        <v/>
      </c>
    </row>
    <row r="81" spans="7:11" ht="30" customHeight="1" x14ac:dyDescent="0.25">
      <c r="G81" s="117" t="str">
        <f>IFERROR(SMALL('DATA INDUK'!$AO$28:AO279,ROWS($G$30:G81)),"")</f>
        <v/>
      </c>
      <c r="H81" s="117" t="str">
        <f>IF($G81="","",INDEX('DATA INDUK'!$H$28:$H$228,MATCH($G81,'DATA INDUK'!$AO$28:$AO$228,0)))</f>
        <v/>
      </c>
      <c r="I81" s="162" t="str" cm="1">
        <f t="array" ref="I81">IF($G81="","",
_xlfn.LET(
_xlpm.Grp,INDEX('DATA INDUK'!$L$28:$L$228,
MATCH($G81,'DATA INDUK'!$AO$28:$AO$228,0)),
_xlpm.SID,INDEX('DATA INDUK'!$C$28:$C$228,
MATCH($G81,'DATA INDUK'!$AO$28:$AO$228,0)),
IF(
_xlpm.Grp="",
_xlpm.SID,
_xlfn.TEXTJOIN(CHAR(10),TRUE,
_xlfn._xlws.FILTER('DATA INDUK'!$C$28:$C$228,
'DATA INDUK'!$L$28:$L$228=_xlpm.Grp))
)
))</f>
        <v/>
      </c>
      <c r="J81" s="117" t="str">
        <f>IF($G81="","",INDEX('DATA INDUK'!$D$28:$D$151,MATCH($G81,'DATA INDUK'!$AO$28:$AO$151,0)))</f>
        <v/>
      </c>
      <c r="K81" s="163" t="str" cm="1">
        <f t="array" ref="K81">IF($G81="","",
_xlfn.LET(
_xlpm.Grp,INDEX('DATA INDUK'!$L$28:$L$228,
MATCH($G81,'DATA INDUK'!$AO$28:$AO$228,0)),
IF(
_xlpm.Grp="",
INDEX('DATA INDUK'!$I$28:$I$228,
MATCH($G81,'DATA INDUK'!$AO$28:$AO$228,0)),
_xlfn.TEXTJOIN(CHAR(10),TRUE,
_xlfn._xlws.FILTER('DATA INDUK'!$I$28:$I$228,
'DATA INDUK'!$L$28:$L$228=_xlpm.Grp))
)
))</f>
        <v/>
      </c>
    </row>
    <row r="82" spans="7:11" ht="30" customHeight="1" x14ac:dyDescent="0.25">
      <c r="G82" s="117" t="str">
        <f>IFERROR(SMALL('DATA INDUK'!$AO$28:AO280,ROWS($G$30:G82)),"")</f>
        <v/>
      </c>
      <c r="H82" s="117" t="str">
        <f>IF($G82="","",INDEX('DATA INDUK'!$H$28:$H$228,MATCH($G82,'DATA INDUK'!$AO$28:$AO$228,0)))</f>
        <v/>
      </c>
      <c r="I82" s="162" t="str" cm="1">
        <f t="array" ref="I82">IF($G82="","",
_xlfn.LET(
_xlpm.Grp,INDEX('DATA INDUK'!$L$28:$L$228,
MATCH($G82,'DATA INDUK'!$AO$28:$AO$228,0)),
_xlpm.SID,INDEX('DATA INDUK'!$C$28:$C$228,
MATCH($G82,'DATA INDUK'!$AO$28:$AO$228,0)),
IF(
_xlpm.Grp="",
_xlpm.SID,
_xlfn.TEXTJOIN(CHAR(10),TRUE,
_xlfn._xlws.FILTER('DATA INDUK'!$C$28:$C$228,
'DATA INDUK'!$L$28:$L$228=_xlpm.Grp))
)
))</f>
        <v/>
      </c>
      <c r="J82" s="117" t="str">
        <f>IF($G82="","",INDEX('DATA INDUK'!$D$28:$D$151,MATCH($G82,'DATA INDUK'!$AO$28:$AO$151,0)))</f>
        <v/>
      </c>
      <c r="K82" s="163" t="str" cm="1">
        <f t="array" ref="K82">IF($G82="","",
_xlfn.LET(
_xlpm.Grp,INDEX('DATA INDUK'!$L$28:$L$228,
MATCH($G82,'DATA INDUK'!$AO$28:$AO$228,0)),
IF(
_xlpm.Grp="",
INDEX('DATA INDUK'!$I$28:$I$228,
MATCH($G82,'DATA INDUK'!$AO$28:$AO$228,0)),
_xlfn.TEXTJOIN(CHAR(10),TRUE,
_xlfn._xlws.FILTER('DATA INDUK'!$I$28:$I$228,
'DATA INDUK'!$L$28:$L$228=_xlpm.Grp))
)
))</f>
        <v/>
      </c>
    </row>
    <row r="83" spans="7:11" ht="30" customHeight="1" x14ac:dyDescent="0.25">
      <c r="G83" s="117" t="str">
        <f>IFERROR(SMALL('DATA INDUK'!$AO$28:AO281,ROWS($G$30:G83)),"")</f>
        <v/>
      </c>
      <c r="H83" s="117" t="str">
        <f>IF($G83="","",INDEX('DATA INDUK'!$H$28:$H$228,MATCH($G83,'DATA INDUK'!$AO$28:$AO$228,0)))</f>
        <v/>
      </c>
      <c r="I83" s="162" t="str" cm="1">
        <f t="array" ref="I83">IF($G83="","",
_xlfn.LET(
_xlpm.Grp,INDEX('DATA INDUK'!$L$28:$L$228,
MATCH($G83,'DATA INDUK'!$AO$28:$AO$228,0)),
_xlpm.SID,INDEX('DATA INDUK'!$C$28:$C$228,
MATCH($G83,'DATA INDUK'!$AO$28:$AO$228,0)),
IF(
_xlpm.Grp="",
_xlpm.SID,
_xlfn.TEXTJOIN(CHAR(10),TRUE,
_xlfn._xlws.FILTER('DATA INDUK'!$C$28:$C$228,
'DATA INDUK'!$L$28:$L$228=_xlpm.Grp))
)
))</f>
        <v/>
      </c>
      <c r="J83" s="117" t="str">
        <f>IF($G83="","",INDEX('DATA INDUK'!$D$28:$D$151,MATCH($G83,'DATA INDUK'!$AO$28:$AO$151,0)))</f>
        <v/>
      </c>
      <c r="K83" s="163" t="str" cm="1">
        <f t="array" ref="K83">IF($G83="","",
_xlfn.LET(
_xlpm.Grp,INDEX('DATA INDUK'!$L$28:$L$228,
MATCH($G83,'DATA INDUK'!$AO$28:$AO$228,0)),
IF(
_xlpm.Grp="",
INDEX('DATA INDUK'!$I$28:$I$228,
MATCH($G83,'DATA INDUK'!$AO$28:$AO$228,0)),
_xlfn.TEXTJOIN(CHAR(10),TRUE,
_xlfn._xlws.FILTER('DATA INDUK'!$I$28:$I$228,
'DATA INDUK'!$L$28:$L$228=_xlpm.Grp))
)
))</f>
        <v/>
      </c>
    </row>
    <row r="84" spans="7:11" ht="30" customHeight="1" x14ac:dyDescent="0.25">
      <c r="G84" s="117" t="str">
        <f>IFERROR(SMALL('DATA INDUK'!$AO$28:AO282,ROWS($G$30:G84)),"")</f>
        <v/>
      </c>
      <c r="H84" s="117" t="str">
        <f>IF($G84="","",INDEX('DATA INDUK'!$H$28:$H$228,MATCH($G84,'DATA INDUK'!$AO$28:$AO$228,0)))</f>
        <v/>
      </c>
      <c r="I84" s="162" t="str" cm="1">
        <f t="array" ref="I84">IF($G84="","",
_xlfn.LET(
_xlpm.Grp,INDEX('DATA INDUK'!$L$28:$L$228,
MATCH($G84,'DATA INDUK'!$AO$28:$AO$228,0)),
_xlpm.SID,INDEX('DATA INDUK'!$C$28:$C$228,
MATCH($G84,'DATA INDUK'!$AO$28:$AO$228,0)),
IF(
_xlpm.Grp="",
_xlpm.SID,
_xlfn.TEXTJOIN(CHAR(10),TRUE,
_xlfn._xlws.FILTER('DATA INDUK'!$C$28:$C$228,
'DATA INDUK'!$L$28:$L$228=_xlpm.Grp))
)
))</f>
        <v/>
      </c>
      <c r="J84" s="117" t="str">
        <f>IF($G84="","",INDEX('DATA INDUK'!$D$28:$D$151,MATCH($G84,'DATA INDUK'!$AO$28:$AO$151,0)))</f>
        <v/>
      </c>
      <c r="K84" s="163" t="str" cm="1">
        <f t="array" ref="K84">IF($G84="","",
_xlfn.LET(
_xlpm.Grp,INDEX('DATA INDUK'!$L$28:$L$228,
MATCH($G84,'DATA INDUK'!$AO$28:$AO$228,0)),
IF(
_xlpm.Grp="",
INDEX('DATA INDUK'!$I$28:$I$228,
MATCH($G84,'DATA INDUK'!$AO$28:$AO$228,0)),
_xlfn.TEXTJOIN(CHAR(10),TRUE,
_xlfn._xlws.FILTER('DATA INDUK'!$I$28:$I$228,
'DATA INDUK'!$L$28:$L$228=_xlpm.Grp))
)
))</f>
        <v/>
      </c>
    </row>
    <row r="85" spans="7:11" ht="30" customHeight="1" x14ac:dyDescent="0.25">
      <c r="G85" s="117" t="str">
        <f>IFERROR(SMALL('DATA INDUK'!$AO$28:AO283,ROWS($G$30:G85)),"")</f>
        <v/>
      </c>
      <c r="H85" s="117" t="str">
        <f>IF($G85="","",INDEX('DATA INDUK'!$H$28:$H$228,MATCH($G85,'DATA INDUK'!$AO$28:$AO$228,0)))</f>
        <v/>
      </c>
      <c r="I85" s="162" t="str" cm="1">
        <f t="array" ref="I85">IF($G85="","",
_xlfn.LET(
_xlpm.Grp,INDEX('DATA INDUK'!$L$28:$L$228,
MATCH($G85,'DATA INDUK'!$AO$28:$AO$228,0)),
_xlpm.SID,INDEX('DATA INDUK'!$C$28:$C$228,
MATCH($G85,'DATA INDUK'!$AO$28:$AO$228,0)),
IF(
_xlpm.Grp="",
_xlpm.SID,
_xlfn.TEXTJOIN(CHAR(10),TRUE,
_xlfn._xlws.FILTER('DATA INDUK'!$C$28:$C$228,
'DATA INDUK'!$L$28:$L$228=_xlpm.Grp))
)
))</f>
        <v/>
      </c>
      <c r="J85" s="117" t="str">
        <f>IF($G85="","",INDEX('DATA INDUK'!$D$28:$D$151,MATCH($G85,'DATA INDUK'!$AO$28:$AO$151,0)))</f>
        <v/>
      </c>
      <c r="K85" s="163" t="str" cm="1">
        <f t="array" ref="K85">IF($G85="","",
_xlfn.LET(
_xlpm.Grp,INDEX('DATA INDUK'!$L$28:$L$228,
MATCH($G85,'DATA INDUK'!$AO$28:$AO$228,0)),
IF(
_xlpm.Grp="",
INDEX('DATA INDUK'!$I$28:$I$228,
MATCH($G85,'DATA INDUK'!$AO$28:$AO$228,0)),
_xlfn.TEXTJOIN(CHAR(10),TRUE,
_xlfn._xlws.FILTER('DATA INDUK'!$I$28:$I$228,
'DATA INDUK'!$L$28:$L$228=_xlpm.Grp))
)
))</f>
        <v/>
      </c>
    </row>
    <row r="86" spans="7:11" ht="30" customHeight="1" x14ac:dyDescent="0.25">
      <c r="G86" s="117" t="str">
        <f>IFERROR(SMALL('DATA INDUK'!$AO$28:AO284,ROWS($G$30:G86)),"")</f>
        <v/>
      </c>
      <c r="H86" s="117" t="str">
        <f>IF($G86="","",INDEX('DATA INDUK'!$H$28:$H$228,MATCH($G86,'DATA INDUK'!$AO$28:$AO$228,0)))</f>
        <v/>
      </c>
      <c r="I86" s="162" t="str" cm="1">
        <f t="array" ref="I86">IF($G86="","",
_xlfn.LET(
_xlpm.Grp,INDEX('DATA INDUK'!$L$28:$L$228,
MATCH($G86,'DATA INDUK'!$AO$28:$AO$228,0)),
_xlpm.SID,INDEX('DATA INDUK'!$C$28:$C$228,
MATCH($G86,'DATA INDUK'!$AO$28:$AO$228,0)),
IF(
_xlpm.Grp="",
_xlpm.SID,
_xlfn.TEXTJOIN(CHAR(10),TRUE,
_xlfn._xlws.FILTER('DATA INDUK'!$C$28:$C$228,
'DATA INDUK'!$L$28:$L$228=_xlpm.Grp))
)
))</f>
        <v/>
      </c>
      <c r="J86" s="117" t="str">
        <f>IF($G86="","",INDEX('DATA INDUK'!$D$28:$D$151,MATCH($G86,'DATA INDUK'!$AO$28:$AO$151,0)))</f>
        <v/>
      </c>
      <c r="K86" s="163" t="str" cm="1">
        <f t="array" ref="K86">IF($G86="","",
_xlfn.LET(
_xlpm.Grp,INDEX('DATA INDUK'!$L$28:$L$228,
MATCH($G86,'DATA INDUK'!$AO$28:$AO$228,0)),
IF(
_xlpm.Grp="",
INDEX('DATA INDUK'!$I$28:$I$228,
MATCH($G86,'DATA INDUK'!$AO$28:$AO$228,0)),
_xlfn.TEXTJOIN(CHAR(10),TRUE,
_xlfn._xlws.FILTER('DATA INDUK'!$I$28:$I$228,
'DATA INDUK'!$L$28:$L$228=_xlpm.Grp))
)
))</f>
        <v/>
      </c>
    </row>
    <row r="87" spans="7:11" ht="30" customHeight="1" x14ac:dyDescent="0.25">
      <c r="G87" s="117" t="str">
        <f>IFERROR(SMALL('DATA INDUK'!$AO$28:AO285,ROWS($G$30:G87)),"")</f>
        <v/>
      </c>
      <c r="H87" s="117" t="str">
        <f>IF($G87="","",INDEX('DATA INDUK'!$H$28:$H$228,MATCH($G87,'DATA INDUK'!$AO$28:$AO$228,0)))</f>
        <v/>
      </c>
      <c r="I87" s="162" t="str" cm="1">
        <f t="array" ref="I87">IF($G87="","",
_xlfn.LET(
_xlpm.Grp,INDEX('DATA INDUK'!$L$28:$L$228,
MATCH($G87,'DATA INDUK'!$AO$28:$AO$228,0)),
_xlpm.SID,INDEX('DATA INDUK'!$C$28:$C$228,
MATCH($G87,'DATA INDUK'!$AO$28:$AO$228,0)),
IF(
_xlpm.Grp="",
_xlpm.SID,
_xlfn.TEXTJOIN(CHAR(10),TRUE,
_xlfn._xlws.FILTER('DATA INDUK'!$C$28:$C$228,
'DATA INDUK'!$L$28:$L$228=_xlpm.Grp))
)
))</f>
        <v/>
      </c>
      <c r="J87" s="117" t="str">
        <f>IF($G87="","",INDEX('DATA INDUK'!$D$28:$D$151,MATCH($G87,'DATA INDUK'!$AO$28:$AO$151,0)))</f>
        <v/>
      </c>
      <c r="K87" s="163" t="str" cm="1">
        <f t="array" ref="K87">IF($G87="","",
_xlfn.LET(
_xlpm.Grp,INDEX('DATA INDUK'!$L$28:$L$228,
MATCH($G87,'DATA INDUK'!$AO$28:$AO$228,0)),
IF(
_xlpm.Grp="",
INDEX('DATA INDUK'!$I$28:$I$228,
MATCH($G87,'DATA INDUK'!$AO$28:$AO$228,0)),
_xlfn.TEXTJOIN(CHAR(10),TRUE,
_xlfn._xlws.FILTER('DATA INDUK'!$I$28:$I$228,
'DATA INDUK'!$L$28:$L$228=_xlpm.Grp))
)
))</f>
        <v/>
      </c>
    </row>
    <row r="88" spans="7:11" ht="30" customHeight="1" x14ac:dyDescent="0.25">
      <c r="G88" s="117" t="str">
        <f>IFERROR(SMALL('DATA INDUK'!$AO$28:AO286,ROWS($G$30:G88)),"")</f>
        <v/>
      </c>
      <c r="H88" s="117" t="str">
        <f>IF($G88="","",INDEX('DATA INDUK'!$H$28:$H$228,MATCH($G88,'DATA INDUK'!$AO$28:$AO$228,0)))</f>
        <v/>
      </c>
      <c r="I88" s="162" t="str" cm="1">
        <f t="array" ref="I88">IF($G88="","",
_xlfn.LET(
_xlpm.Grp,INDEX('DATA INDUK'!$L$28:$L$228,
MATCH($G88,'DATA INDUK'!$AO$28:$AO$228,0)),
_xlpm.SID,INDEX('DATA INDUK'!$C$28:$C$228,
MATCH($G88,'DATA INDUK'!$AO$28:$AO$228,0)),
IF(
_xlpm.Grp="",
_xlpm.SID,
_xlfn.TEXTJOIN(CHAR(10),TRUE,
_xlfn._xlws.FILTER('DATA INDUK'!$C$28:$C$228,
'DATA INDUK'!$L$28:$L$228=_xlpm.Grp))
)
))</f>
        <v/>
      </c>
      <c r="J88" s="117" t="str">
        <f>IF($G88="","",INDEX('DATA INDUK'!$D$28:$D$151,MATCH($G88,'DATA INDUK'!$AO$28:$AO$151,0)))</f>
        <v/>
      </c>
      <c r="K88" s="163" t="str" cm="1">
        <f t="array" ref="K88">IF($G88="","",
_xlfn.LET(
_xlpm.Grp,INDEX('DATA INDUK'!$L$28:$L$228,
MATCH($G88,'DATA INDUK'!$AO$28:$AO$228,0)),
IF(
_xlpm.Grp="",
INDEX('DATA INDUK'!$I$28:$I$228,
MATCH($G88,'DATA INDUK'!$AO$28:$AO$228,0)),
_xlfn.TEXTJOIN(CHAR(10),TRUE,
_xlfn._xlws.FILTER('DATA INDUK'!$I$28:$I$228,
'DATA INDUK'!$L$28:$L$228=_xlpm.Grp))
)
))</f>
        <v/>
      </c>
    </row>
    <row r="89" spans="7:11" ht="30" customHeight="1" x14ac:dyDescent="0.25">
      <c r="G89" s="117" t="str">
        <f>IFERROR(SMALL('DATA INDUK'!$AO$28:AO287,ROWS($G$30:G89)),"")</f>
        <v/>
      </c>
      <c r="H89" s="117" t="str">
        <f>IF($G89="","",INDEX('DATA INDUK'!$H$28:$H$228,MATCH($G89,'DATA INDUK'!$AO$28:$AO$228,0)))</f>
        <v/>
      </c>
      <c r="I89" s="162" t="str" cm="1">
        <f t="array" ref="I89">IF($G89="","",
_xlfn.LET(
_xlpm.Grp,INDEX('DATA INDUK'!$L$28:$L$228,
MATCH($G89,'DATA INDUK'!$AO$28:$AO$228,0)),
_xlpm.SID,INDEX('DATA INDUK'!$C$28:$C$228,
MATCH($G89,'DATA INDUK'!$AO$28:$AO$228,0)),
IF(
_xlpm.Grp="",
_xlpm.SID,
_xlfn.TEXTJOIN(CHAR(10),TRUE,
_xlfn._xlws.FILTER('DATA INDUK'!$C$28:$C$228,
'DATA INDUK'!$L$28:$L$228=_xlpm.Grp))
)
))</f>
        <v/>
      </c>
      <c r="J89" s="117" t="str">
        <f>IF($G89="","",INDEX('DATA INDUK'!$D$28:$D$151,MATCH($G89,'DATA INDUK'!$AO$28:$AO$151,0)))</f>
        <v/>
      </c>
      <c r="K89" s="163" t="str" cm="1">
        <f t="array" ref="K89">IF($G89="","",
_xlfn.LET(
_xlpm.Grp,INDEX('DATA INDUK'!$L$28:$L$228,
MATCH($G89,'DATA INDUK'!$AO$28:$AO$228,0)),
IF(
_xlpm.Grp="",
INDEX('DATA INDUK'!$I$28:$I$228,
MATCH($G89,'DATA INDUK'!$AO$28:$AO$228,0)),
_xlfn.TEXTJOIN(CHAR(10),TRUE,
_xlfn._xlws.FILTER('DATA INDUK'!$I$28:$I$228,
'DATA INDUK'!$L$28:$L$228=_xlpm.Grp))
)
))</f>
        <v/>
      </c>
    </row>
    <row r="90" spans="7:11" ht="30" customHeight="1" x14ac:dyDescent="0.25">
      <c r="G90" s="117" t="str">
        <f>IFERROR(SMALL('DATA INDUK'!$AO$28:AO288,ROWS($G$30:G90)),"")</f>
        <v/>
      </c>
      <c r="H90" s="117" t="str">
        <f>IF($G90="","",INDEX('DATA INDUK'!$H$28:$H$228,MATCH($G90,'DATA INDUK'!$AO$28:$AO$228,0)))</f>
        <v/>
      </c>
      <c r="I90" s="162" t="str" cm="1">
        <f t="array" ref="I90">IF($G90="","",
_xlfn.LET(
_xlpm.Grp,INDEX('DATA INDUK'!$L$28:$L$228,
MATCH($G90,'DATA INDUK'!$AO$28:$AO$228,0)),
_xlpm.SID,INDEX('DATA INDUK'!$C$28:$C$228,
MATCH($G90,'DATA INDUK'!$AO$28:$AO$228,0)),
IF(
_xlpm.Grp="",
_xlpm.SID,
_xlfn.TEXTJOIN(CHAR(10),TRUE,
_xlfn._xlws.FILTER('DATA INDUK'!$C$28:$C$228,
'DATA INDUK'!$L$28:$L$228=_xlpm.Grp))
)
))</f>
        <v/>
      </c>
      <c r="J90" s="117" t="str">
        <f>IF($G90="","",INDEX('DATA INDUK'!$D$28:$D$151,MATCH($G90,'DATA INDUK'!$AO$28:$AO$151,0)))</f>
        <v/>
      </c>
      <c r="K90" s="163" t="str" cm="1">
        <f t="array" ref="K90">IF($G90="","",
_xlfn.LET(
_xlpm.Grp,INDEX('DATA INDUK'!$L$28:$L$228,
MATCH($G90,'DATA INDUK'!$AO$28:$AO$228,0)),
IF(
_xlpm.Grp="",
INDEX('DATA INDUK'!$I$28:$I$228,
MATCH($G90,'DATA INDUK'!$AO$28:$AO$228,0)),
_xlfn.TEXTJOIN(CHAR(10),TRUE,
_xlfn._xlws.FILTER('DATA INDUK'!$I$28:$I$228,
'DATA INDUK'!$L$28:$L$228=_xlpm.Grp))
)
))</f>
        <v/>
      </c>
    </row>
    <row r="91" spans="7:11" ht="30" customHeight="1" x14ac:dyDescent="0.25">
      <c r="G91" s="117" t="str">
        <f>IFERROR(SMALL('DATA INDUK'!$AO$28:AO289,ROWS($G$30:G91)),"")</f>
        <v/>
      </c>
      <c r="H91" s="117" t="str">
        <f>IF($G91="","",INDEX('DATA INDUK'!$H$28:$H$228,MATCH($G91,'DATA INDUK'!$AO$28:$AO$228,0)))</f>
        <v/>
      </c>
      <c r="I91" s="162" t="str" cm="1">
        <f t="array" ref="I91">IF($G91="","",
_xlfn.LET(
_xlpm.Grp,INDEX('DATA INDUK'!$L$28:$L$228,
MATCH($G91,'DATA INDUK'!$AO$28:$AO$228,0)),
_xlpm.SID,INDEX('DATA INDUK'!$C$28:$C$228,
MATCH($G91,'DATA INDUK'!$AO$28:$AO$228,0)),
IF(
_xlpm.Grp="",
_xlpm.SID,
_xlfn.TEXTJOIN(CHAR(10),TRUE,
_xlfn._xlws.FILTER('DATA INDUK'!$C$28:$C$228,
'DATA INDUK'!$L$28:$L$228=_xlpm.Grp))
)
))</f>
        <v/>
      </c>
      <c r="J91" s="117" t="str">
        <f>IF($G91="","",INDEX('DATA INDUK'!$D$28:$D$151,MATCH($G91,'DATA INDUK'!$AO$28:$AO$151,0)))</f>
        <v/>
      </c>
      <c r="K91" s="163" t="str" cm="1">
        <f t="array" ref="K91">IF($G91="","",
_xlfn.LET(
_xlpm.Grp,INDEX('DATA INDUK'!$L$28:$L$228,
MATCH($G91,'DATA INDUK'!$AO$28:$AO$228,0)),
IF(
_xlpm.Grp="",
INDEX('DATA INDUK'!$I$28:$I$228,
MATCH($G91,'DATA INDUK'!$AO$28:$AO$228,0)),
_xlfn.TEXTJOIN(CHAR(10),TRUE,
_xlfn._xlws.FILTER('DATA INDUK'!$I$28:$I$228,
'DATA INDUK'!$L$28:$L$228=_xlpm.Grp))
)
))</f>
        <v/>
      </c>
    </row>
    <row r="92" spans="7:11" ht="30" customHeight="1" x14ac:dyDescent="0.25">
      <c r="G92" s="117" t="str">
        <f>IFERROR(SMALL('DATA INDUK'!$AO$28:AO290,ROWS($G$30:G92)),"")</f>
        <v/>
      </c>
      <c r="H92" s="117" t="str">
        <f>IF($G92="","",INDEX('DATA INDUK'!$H$28:$H$228,MATCH($G92,'DATA INDUK'!$AO$28:$AO$228,0)))</f>
        <v/>
      </c>
      <c r="I92" s="162" t="str" cm="1">
        <f t="array" ref="I92">IF($G92="","",
_xlfn.LET(
_xlpm.Grp,INDEX('DATA INDUK'!$L$28:$L$228,
MATCH($G92,'DATA INDUK'!$AO$28:$AO$228,0)),
_xlpm.SID,INDEX('DATA INDUK'!$C$28:$C$228,
MATCH($G92,'DATA INDUK'!$AO$28:$AO$228,0)),
IF(
_xlpm.Grp="",
_xlpm.SID,
_xlfn.TEXTJOIN(CHAR(10),TRUE,
_xlfn._xlws.FILTER('DATA INDUK'!$C$28:$C$228,
'DATA INDUK'!$L$28:$L$228=_xlpm.Grp))
)
))</f>
        <v/>
      </c>
      <c r="J92" s="117" t="str">
        <f>IF($G92="","",INDEX('DATA INDUK'!$D$28:$D$151,MATCH($G92,'DATA INDUK'!$AO$28:$AO$151,0)))</f>
        <v/>
      </c>
      <c r="K92" s="163" t="str" cm="1">
        <f t="array" ref="K92">IF($G92="","",
_xlfn.LET(
_xlpm.Grp,INDEX('DATA INDUK'!$L$28:$L$228,
MATCH($G92,'DATA INDUK'!$AO$28:$AO$228,0)),
IF(
_xlpm.Grp="",
INDEX('DATA INDUK'!$I$28:$I$228,
MATCH($G92,'DATA INDUK'!$AO$28:$AO$228,0)),
_xlfn.TEXTJOIN(CHAR(10),TRUE,
_xlfn._xlws.FILTER('DATA INDUK'!$I$28:$I$228,
'DATA INDUK'!$L$28:$L$228=_xlpm.Grp))
)
))</f>
        <v/>
      </c>
    </row>
    <row r="93" spans="7:11" ht="30" customHeight="1" x14ac:dyDescent="0.25">
      <c r="G93" s="117" t="str">
        <f>IFERROR(SMALL('DATA INDUK'!$AO$28:AO291,ROWS($G$30:G93)),"")</f>
        <v/>
      </c>
      <c r="H93" s="117" t="str">
        <f>IF($G93="","",INDEX('DATA INDUK'!$H$28:$H$228,MATCH($G93,'DATA INDUK'!$AO$28:$AO$228,0)))</f>
        <v/>
      </c>
      <c r="I93" s="162" t="str" cm="1">
        <f t="array" ref="I93">IF($G93="","",
_xlfn.LET(
_xlpm.Grp,INDEX('DATA INDUK'!$L$28:$L$228,
MATCH($G93,'DATA INDUK'!$AO$28:$AO$228,0)),
_xlpm.SID,INDEX('DATA INDUK'!$C$28:$C$228,
MATCH($G93,'DATA INDUK'!$AO$28:$AO$228,0)),
IF(
_xlpm.Grp="",
_xlpm.SID,
_xlfn.TEXTJOIN(CHAR(10),TRUE,
_xlfn._xlws.FILTER('DATA INDUK'!$C$28:$C$228,
'DATA INDUK'!$L$28:$L$228=_xlpm.Grp))
)
))</f>
        <v/>
      </c>
      <c r="J93" s="117" t="str">
        <f>IF($G93="","",INDEX('DATA INDUK'!$D$28:$D$151,MATCH($G93,'DATA INDUK'!$AO$28:$AO$151,0)))</f>
        <v/>
      </c>
      <c r="K93" s="163" t="str" cm="1">
        <f t="array" ref="K93">IF($G93="","",
_xlfn.LET(
_xlpm.Grp,INDEX('DATA INDUK'!$L$28:$L$228,
MATCH($G93,'DATA INDUK'!$AO$28:$AO$228,0)),
IF(
_xlpm.Grp="",
INDEX('DATA INDUK'!$I$28:$I$228,
MATCH($G93,'DATA INDUK'!$AO$28:$AO$228,0)),
_xlfn.TEXTJOIN(CHAR(10),TRUE,
_xlfn._xlws.FILTER('DATA INDUK'!$I$28:$I$228,
'DATA INDUK'!$L$28:$L$228=_xlpm.Grp))
)
))</f>
        <v/>
      </c>
    </row>
    <row r="94" spans="7:11" ht="30" customHeight="1" x14ac:dyDescent="0.25">
      <c r="G94" s="117" t="str">
        <f>IFERROR(SMALL('DATA INDUK'!$AO$28:AO292,ROWS($G$30:G94)),"")</f>
        <v/>
      </c>
      <c r="H94" s="117" t="str">
        <f>IF($G94="","",INDEX('DATA INDUK'!$H$28:$H$228,MATCH($G94,'DATA INDUK'!$AO$28:$AO$228,0)))</f>
        <v/>
      </c>
      <c r="I94" s="162" t="str" cm="1">
        <f t="array" ref="I94">IF($G94="","",
_xlfn.LET(
_xlpm.Grp,INDEX('DATA INDUK'!$L$28:$L$228,
MATCH($G94,'DATA INDUK'!$AO$28:$AO$228,0)),
_xlpm.SID,INDEX('DATA INDUK'!$C$28:$C$228,
MATCH($G94,'DATA INDUK'!$AO$28:$AO$228,0)),
IF(
_xlpm.Grp="",
_xlpm.SID,
_xlfn.TEXTJOIN(CHAR(10),TRUE,
_xlfn._xlws.FILTER('DATA INDUK'!$C$28:$C$228,
'DATA INDUK'!$L$28:$L$228=_xlpm.Grp))
)
))</f>
        <v/>
      </c>
      <c r="J94" s="117" t="str">
        <f>IF($G94="","",INDEX('DATA INDUK'!$D$28:$D$151,MATCH($G94,'DATA INDUK'!$AO$28:$AO$151,0)))</f>
        <v/>
      </c>
      <c r="K94" s="163" t="str" cm="1">
        <f t="array" ref="K94">IF($G94="","",
_xlfn.LET(
_xlpm.Grp,INDEX('DATA INDUK'!$L$28:$L$228,
MATCH($G94,'DATA INDUK'!$AO$28:$AO$228,0)),
IF(
_xlpm.Grp="",
INDEX('DATA INDUK'!$I$28:$I$228,
MATCH($G94,'DATA INDUK'!$AO$28:$AO$228,0)),
_xlfn.TEXTJOIN(CHAR(10),TRUE,
_xlfn._xlws.FILTER('DATA INDUK'!$I$28:$I$228,
'DATA INDUK'!$L$28:$L$228=_xlpm.Grp))
)
))</f>
        <v/>
      </c>
    </row>
    <row r="95" spans="7:11" ht="30" customHeight="1" x14ac:dyDescent="0.25">
      <c r="G95" s="117" t="str">
        <f>IFERROR(SMALL('DATA INDUK'!$AO$28:AO293,ROWS($G$30:G95)),"")</f>
        <v/>
      </c>
      <c r="H95" s="117" t="str">
        <f>IF($G95="","",INDEX('DATA INDUK'!$H$28:$H$228,MATCH($G95,'DATA INDUK'!$AO$28:$AO$228,0)))</f>
        <v/>
      </c>
      <c r="I95" s="162" t="str" cm="1">
        <f t="array" ref="I95">IF($G95="","",
_xlfn.LET(
_xlpm.Grp,INDEX('DATA INDUK'!$L$28:$L$228,
MATCH($G95,'DATA INDUK'!$AO$28:$AO$228,0)),
_xlpm.SID,INDEX('DATA INDUK'!$C$28:$C$228,
MATCH($G95,'DATA INDUK'!$AO$28:$AO$228,0)),
IF(
_xlpm.Grp="",
_xlpm.SID,
_xlfn.TEXTJOIN(CHAR(10),TRUE,
_xlfn._xlws.FILTER('DATA INDUK'!$C$28:$C$228,
'DATA INDUK'!$L$28:$L$228=_xlpm.Grp))
)
))</f>
        <v/>
      </c>
      <c r="J95" s="117" t="str">
        <f>IF($G95="","",INDEX('DATA INDUK'!$D$28:$D$151,MATCH($G95,'DATA INDUK'!$AO$28:$AO$151,0)))</f>
        <v/>
      </c>
      <c r="K95" s="163" t="str" cm="1">
        <f t="array" ref="K95">IF($G95="","",
_xlfn.LET(
_xlpm.Grp,INDEX('DATA INDUK'!$L$28:$L$228,
MATCH($G95,'DATA INDUK'!$AO$28:$AO$228,0)),
IF(
_xlpm.Grp="",
INDEX('DATA INDUK'!$I$28:$I$228,
MATCH($G95,'DATA INDUK'!$AO$28:$AO$228,0)),
_xlfn.TEXTJOIN(CHAR(10),TRUE,
_xlfn._xlws.FILTER('DATA INDUK'!$I$28:$I$228,
'DATA INDUK'!$L$28:$L$228=_xlpm.Grp))
)
))</f>
        <v/>
      </c>
    </row>
    <row r="96" spans="7:11" ht="30" customHeight="1" x14ac:dyDescent="0.25">
      <c r="G96" s="117" t="str">
        <f>IFERROR(SMALL('DATA INDUK'!$AO$28:AO294,ROWS($G$30:G96)),"")</f>
        <v/>
      </c>
      <c r="H96" s="117" t="str">
        <f>IF($G96="","",INDEX('DATA INDUK'!$H$28:$H$228,MATCH($G96,'DATA INDUK'!$AO$28:$AO$228,0)))</f>
        <v/>
      </c>
      <c r="I96" s="162" t="str" cm="1">
        <f t="array" ref="I96">IF($G96="","",
_xlfn.LET(
_xlpm.Grp,INDEX('DATA INDUK'!$L$28:$L$228,
MATCH($G96,'DATA INDUK'!$AO$28:$AO$228,0)),
_xlpm.SID,INDEX('DATA INDUK'!$C$28:$C$228,
MATCH($G96,'DATA INDUK'!$AO$28:$AO$228,0)),
IF(
_xlpm.Grp="",
_xlpm.SID,
_xlfn.TEXTJOIN(CHAR(10),TRUE,
_xlfn._xlws.FILTER('DATA INDUK'!$C$28:$C$228,
'DATA INDUK'!$L$28:$L$228=_xlpm.Grp))
)
))</f>
        <v/>
      </c>
      <c r="J96" s="117" t="str">
        <f>IF($G96="","",INDEX('DATA INDUK'!$D$28:$D$151,MATCH($G96,'DATA INDUK'!$AO$28:$AO$151,0)))</f>
        <v/>
      </c>
      <c r="K96" s="163" t="str" cm="1">
        <f t="array" ref="K96">IF($G96="","",
_xlfn.LET(
_xlpm.Grp,INDEX('DATA INDUK'!$L$28:$L$228,
MATCH($G96,'DATA INDUK'!$AO$28:$AO$228,0)),
IF(
_xlpm.Grp="",
INDEX('DATA INDUK'!$I$28:$I$228,
MATCH($G96,'DATA INDUK'!$AO$28:$AO$228,0)),
_xlfn.TEXTJOIN(CHAR(10),TRUE,
_xlfn._xlws.FILTER('DATA INDUK'!$I$28:$I$228,
'DATA INDUK'!$L$28:$L$228=_xlpm.Grp))
)
))</f>
        <v/>
      </c>
    </row>
    <row r="97" spans="7:11" ht="30" customHeight="1" x14ac:dyDescent="0.25">
      <c r="G97" s="117" t="str">
        <f>IFERROR(SMALL('DATA INDUK'!$AO$28:AO295,ROWS($G$30:G97)),"")</f>
        <v/>
      </c>
      <c r="H97" s="117" t="str">
        <f>IF($G97="","",INDEX('DATA INDUK'!$H$28:$H$228,MATCH($G97,'DATA INDUK'!$AO$28:$AO$228,0)))</f>
        <v/>
      </c>
      <c r="I97" s="162" t="str" cm="1">
        <f t="array" ref="I97">IF($G97="","",
_xlfn.LET(
_xlpm.Grp,INDEX('DATA INDUK'!$L$28:$L$228,
MATCH($G97,'DATA INDUK'!$AO$28:$AO$228,0)),
_xlpm.SID,INDEX('DATA INDUK'!$C$28:$C$228,
MATCH($G97,'DATA INDUK'!$AO$28:$AO$228,0)),
IF(
_xlpm.Grp="",
_xlpm.SID,
_xlfn.TEXTJOIN(CHAR(10),TRUE,
_xlfn._xlws.FILTER('DATA INDUK'!$C$28:$C$228,
'DATA INDUK'!$L$28:$L$228=_xlpm.Grp))
)
))</f>
        <v/>
      </c>
      <c r="J97" s="117" t="str">
        <f>IF($G97="","",INDEX('DATA INDUK'!$D$28:$D$151,MATCH($G97,'DATA INDUK'!$AO$28:$AO$151,0)))</f>
        <v/>
      </c>
      <c r="K97" s="163" t="str" cm="1">
        <f t="array" ref="K97">IF($G97="","",
_xlfn.LET(
_xlpm.Grp,INDEX('DATA INDUK'!$L$28:$L$228,
MATCH($G97,'DATA INDUK'!$AO$28:$AO$228,0)),
IF(
_xlpm.Grp="",
INDEX('DATA INDUK'!$I$28:$I$228,
MATCH($G97,'DATA INDUK'!$AO$28:$AO$228,0)),
_xlfn.TEXTJOIN(CHAR(10),TRUE,
_xlfn._xlws.FILTER('DATA INDUK'!$I$28:$I$228,
'DATA INDUK'!$L$28:$L$228=_xlpm.Grp))
)
))</f>
        <v/>
      </c>
    </row>
    <row r="98" spans="7:11" ht="30" customHeight="1" x14ac:dyDescent="0.25">
      <c r="G98" s="117" t="str">
        <f>IFERROR(SMALL('DATA INDUK'!$AO$28:AO296,ROWS($G$30:G98)),"")</f>
        <v/>
      </c>
      <c r="H98" s="117" t="str">
        <f>IF($G98="","",INDEX('DATA INDUK'!$H$28:$H$228,MATCH($G98,'DATA INDUK'!$AO$28:$AO$228,0)))</f>
        <v/>
      </c>
      <c r="I98" s="162" t="str" cm="1">
        <f t="array" ref="I98">IF($G98="","",
_xlfn.LET(
_xlpm.Grp,INDEX('DATA INDUK'!$L$28:$L$228,
MATCH($G98,'DATA INDUK'!$AO$28:$AO$228,0)),
_xlpm.SID,INDEX('DATA INDUK'!$C$28:$C$228,
MATCH($G98,'DATA INDUK'!$AO$28:$AO$228,0)),
IF(
_xlpm.Grp="",
_xlpm.SID,
_xlfn.TEXTJOIN(CHAR(10),TRUE,
_xlfn._xlws.FILTER('DATA INDUK'!$C$28:$C$228,
'DATA INDUK'!$L$28:$L$228=_xlpm.Grp))
)
))</f>
        <v/>
      </c>
      <c r="J98" s="117" t="str">
        <f>IF($G98="","",INDEX('DATA INDUK'!$D$28:$D$151,MATCH($G98,'DATA INDUK'!$AO$28:$AO$151,0)))</f>
        <v/>
      </c>
      <c r="K98" s="163" t="str" cm="1">
        <f t="array" ref="K98">IF($G98="","",
_xlfn.LET(
_xlpm.Grp,INDEX('DATA INDUK'!$L$28:$L$228,
MATCH($G98,'DATA INDUK'!$AO$28:$AO$228,0)),
IF(
_xlpm.Grp="",
INDEX('DATA INDUK'!$I$28:$I$228,
MATCH($G98,'DATA INDUK'!$AO$28:$AO$228,0)),
_xlfn.TEXTJOIN(CHAR(10),TRUE,
_xlfn._xlws.FILTER('DATA INDUK'!$I$28:$I$228,
'DATA INDUK'!$L$28:$L$228=_xlpm.Grp))
)
))</f>
        <v/>
      </c>
    </row>
    <row r="99" spans="7:11" ht="30" customHeight="1" x14ac:dyDescent="0.25">
      <c r="G99" s="117" t="str">
        <f>IFERROR(SMALL('DATA INDUK'!$AO$28:AO297,ROWS($G$30:G99)),"")</f>
        <v/>
      </c>
      <c r="H99" s="117" t="str">
        <f>IF($G99="","",INDEX('DATA INDUK'!$H$28:$H$228,MATCH($G99,'DATA INDUK'!$AO$28:$AO$228,0)))</f>
        <v/>
      </c>
      <c r="I99" s="162" t="str" cm="1">
        <f t="array" ref="I99">IF($G99="","",
_xlfn.LET(
_xlpm.Grp,INDEX('DATA INDUK'!$L$28:$L$228,
MATCH($G99,'DATA INDUK'!$AO$28:$AO$228,0)),
_xlpm.SID,INDEX('DATA INDUK'!$C$28:$C$228,
MATCH($G99,'DATA INDUK'!$AO$28:$AO$228,0)),
IF(
_xlpm.Grp="",
_xlpm.SID,
_xlfn.TEXTJOIN(CHAR(10),TRUE,
_xlfn._xlws.FILTER('DATA INDUK'!$C$28:$C$228,
'DATA INDUK'!$L$28:$L$228=_xlpm.Grp))
)
))</f>
        <v/>
      </c>
      <c r="J99" s="117" t="str">
        <f>IF($G99="","",INDEX('DATA INDUK'!$D$28:$D$151,MATCH($G99,'DATA INDUK'!$AO$28:$AO$151,0)))</f>
        <v/>
      </c>
      <c r="K99" s="163" t="str" cm="1">
        <f t="array" ref="K99">IF($G99="","",
_xlfn.LET(
_xlpm.Grp,INDEX('DATA INDUK'!$L$28:$L$228,
MATCH($G99,'DATA INDUK'!$AO$28:$AO$228,0)),
IF(
_xlpm.Grp="",
INDEX('DATA INDUK'!$I$28:$I$228,
MATCH($G99,'DATA INDUK'!$AO$28:$AO$228,0)),
_xlfn.TEXTJOIN(CHAR(10),TRUE,
_xlfn._xlws.FILTER('DATA INDUK'!$I$28:$I$228,
'DATA INDUK'!$L$28:$L$228=_xlpm.Grp))
)
))</f>
        <v/>
      </c>
    </row>
    <row r="100" spans="7:11" ht="30" customHeight="1" x14ac:dyDescent="0.25">
      <c r="G100" s="117" t="str">
        <f>IFERROR(SMALL('DATA INDUK'!$AO$28:AO298,ROWS($G$30:G100)),"")</f>
        <v/>
      </c>
      <c r="H100" s="117" t="str">
        <f>IF($G100="","",INDEX('DATA INDUK'!$H$28:$H$228,MATCH($G100,'DATA INDUK'!$AO$28:$AO$228,0)))</f>
        <v/>
      </c>
      <c r="I100" s="162" t="str" cm="1">
        <f t="array" ref="I100">IF($G100="","",
_xlfn.LET(
_xlpm.Grp,INDEX('DATA INDUK'!$L$28:$L$228,
MATCH($G100,'DATA INDUK'!$AO$28:$AO$228,0)),
_xlpm.SID,INDEX('DATA INDUK'!$C$28:$C$228,
MATCH($G100,'DATA INDUK'!$AO$28:$AO$228,0)),
IF(
_xlpm.Grp="",
_xlpm.SID,
_xlfn.TEXTJOIN(CHAR(10),TRUE,
_xlfn._xlws.FILTER('DATA INDUK'!$C$28:$C$228,
'DATA INDUK'!$L$28:$L$228=_xlpm.Grp))
)
))</f>
        <v/>
      </c>
      <c r="J100" s="117" t="str">
        <f>IF($G100="","",INDEX('DATA INDUK'!$D$28:$D$151,MATCH($G100,'DATA INDUK'!$AO$28:$AO$151,0)))</f>
        <v/>
      </c>
      <c r="K100" s="163" t="str" cm="1">
        <f t="array" ref="K100">IF($G100="","",
_xlfn.LET(
_xlpm.Grp,INDEX('DATA INDUK'!$L$28:$L$228,
MATCH($G100,'DATA INDUK'!$AO$28:$AO$228,0)),
IF(
_xlpm.Grp="",
INDEX('DATA INDUK'!$I$28:$I$228,
MATCH($G100,'DATA INDUK'!$AO$28:$AO$228,0)),
_xlfn.TEXTJOIN(CHAR(10),TRUE,
_xlfn._xlws.FILTER('DATA INDUK'!$I$28:$I$228,
'DATA INDUK'!$L$28:$L$228=_xlpm.Grp))
)
))</f>
        <v/>
      </c>
    </row>
    <row r="101" spans="7:11" ht="30" customHeight="1" x14ac:dyDescent="0.25">
      <c r="G101" s="117" t="str">
        <f>IFERROR(SMALL('DATA INDUK'!$AO$28:AO299,ROWS($G$30:G101)),"")</f>
        <v/>
      </c>
      <c r="H101" s="117" t="str">
        <f>IF($G101="","",INDEX('DATA INDUK'!$H$28:$H$228,MATCH($G101,'DATA INDUK'!$AO$28:$AO$228,0)))</f>
        <v/>
      </c>
      <c r="I101" s="162" t="str" cm="1">
        <f t="array" ref="I101">IF($G101="","",
_xlfn.LET(
_xlpm.Grp,INDEX('DATA INDUK'!$L$28:$L$228,
MATCH($G101,'DATA INDUK'!$AO$28:$AO$228,0)),
_xlpm.SID,INDEX('DATA INDUK'!$C$28:$C$228,
MATCH($G101,'DATA INDUK'!$AO$28:$AO$228,0)),
IF(
_xlpm.Grp="",
_xlpm.SID,
_xlfn.TEXTJOIN(CHAR(10),TRUE,
_xlfn._xlws.FILTER('DATA INDUK'!$C$28:$C$228,
'DATA INDUK'!$L$28:$L$228=_xlpm.Grp))
)
))</f>
        <v/>
      </c>
      <c r="J101" s="117" t="str">
        <f>IF($G101="","",INDEX('DATA INDUK'!$D$28:$D$151,MATCH($G101,'DATA INDUK'!$AO$28:$AO$151,0)))</f>
        <v/>
      </c>
      <c r="K101" s="163" t="str" cm="1">
        <f t="array" ref="K101">IF($G101="","",
_xlfn.LET(
_xlpm.Grp,INDEX('DATA INDUK'!$L$28:$L$228,
MATCH($G101,'DATA INDUK'!$AO$28:$AO$228,0)),
IF(
_xlpm.Grp="",
INDEX('DATA INDUK'!$I$28:$I$228,
MATCH($G101,'DATA INDUK'!$AO$28:$AO$228,0)),
_xlfn.TEXTJOIN(CHAR(10),TRUE,
_xlfn._xlws.FILTER('DATA INDUK'!$I$28:$I$228,
'DATA INDUK'!$L$28:$L$228=_xlpm.Grp))
)
))</f>
        <v/>
      </c>
    </row>
    <row r="102" spans="7:11" ht="30" customHeight="1" x14ac:dyDescent="0.25">
      <c r="G102" s="117" t="str">
        <f>IFERROR(SMALL('DATA INDUK'!$AO$28:AO300,ROWS($G$30:G102)),"")</f>
        <v/>
      </c>
      <c r="H102" s="117" t="str">
        <f>IF($G102="","",INDEX('DATA INDUK'!$H$28:$H$228,MATCH($G102,'DATA INDUK'!$AO$28:$AO$228,0)))</f>
        <v/>
      </c>
      <c r="I102" s="162" t="str" cm="1">
        <f t="array" ref="I102">IF($G102="","",
_xlfn.LET(
_xlpm.Grp,INDEX('DATA INDUK'!$L$28:$L$228,
MATCH($G102,'DATA INDUK'!$AO$28:$AO$228,0)),
_xlpm.SID,INDEX('DATA INDUK'!$C$28:$C$228,
MATCH($G102,'DATA INDUK'!$AO$28:$AO$228,0)),
IF(
_xlpm.Grp="",
_xlpm.SID,
_xlfn.TEXTJOIN(CHAR(10),TRUE,
_xlfn._xlws.FILTER('DATA INDUK'!$C$28:$C$228,
'DATA INDUK'!$L$28:$L$228=_xlpm.Grp))
)
))</f>
        <v/>
      </c>
      <c r="J102" s="117" t="str">
        <f>IF($G102="","",INDEX('DATA INDUK'!$D$28:$D$151,MATCH($G102,'DATA INDUK'!$AO$28:$AO$151,0)))</f>
        <v/>
      </c>
      <c r="K102" s="163" t="str" cm="1">
        <f t="array" ref="K102">IF($G102="","",
_xlfn.LET(
_xlpm.Grp,INDEX('DATA INDUK'!$L$28:$L$228,
MATCH($G102,'DATA INDUK'!$AO$28:$AO$228,0)),
IF(
_xlpm.Grp="",
INDEX('DATA INDUK'!$I$28:$I$228,
MATCH($G102,'DATA INDUK'!$AO$28:$AO$228,0)),
_xlfn.TEXTJOIN(CHAR(10),TRUE,
_xlfn._xlws.FILTER('DATA INDUK'!$I$28:$I$228,
'DATA INDUK'!$L$28:$L$228=_xlpm.Grp))
)
))</f>
        <v/>
      </c>
    </row>
    <row r="103" spans="7:11" ht="30" customHeight="1" x14ac:dyDescent="0.25">
      <c r="G103" s="117" t="str">
        <f>IFERROR(SMALL('DATA INDUK'!$AO$28:AO301,ROWS($G$30:G103)),"")</f>
        <v/>
      </c>
      <c r="H103" s="117" t="str">
        <f>IF($G103="","",INDEX('DATA INDUK'!$H$28:$H$228,MATCH($G103,'DATA INDUK'!$AO$28:$AO$228,0)))</f>
        <v/>
      </c>
      <c r="I103" s="162" t="str" cm="1">
        <f t="array" ref="I103">IF($G103="","",
_xlfn.LET(
_xlpm.Grp,INDEX('DATA INDUK'!$L$28:$L$228,
MATCH($G103,'DATA INDUK'!$AO$28:$AO$228,0)),
_xlpm.SID,INDEX('DATA INDUK'!$C$28:$C$228,
MATCH($G103,'DATA INDUK'!$AO$28:$AO$228,0)),
IF(
_xlpm.Grp="",
_xlpm.SID,
_xlfn.TEXTJOIN(CHAR(10),TRUE,
_xlfn._xlws.FILTER('DATA INDUK'!$C$28:$C$228,
'DATA INDUK'!$L$28:$L$228=_xlpm.Grp))
)
))</f>
        <v/>
      </c>
      <c r="J103" s="117" t="str">
        <f>IF($G103="","",INDEX('DATA INDUK'!$D$28:$D$151,MATCH($G103,'DATA INDUK'!$AO$28:$AO$151,0)))</f>
        <v/>
      </c>
      <c r="K103" s="163" t="str" cm="1">
        <f t="array" ref="K103">IF($G103="","",
_xlfn.LET(
_xlpm.Grp,INDEX('DATA INDUK'!$L$28:$L$228,
MATCH($G103,'DATA INDUK'!$AO$28:$AO$228,0)),
IF(
_xlpm.Grp="",
INDEX('DATA INDUK'!$I$28:$I$228,
MATCH($G103,'DATA INDUK'!$AO$28:$AO$228,0)),
_xlfn.TEXTJOIN(CHAR(10),TRUE,
_xlfn._xlws.FILTER('DATA INDUK'!$I$28:$I$228,
'DATA INDUK'!$L$28:$L$228=_xlpm.Grp))
)
))</f>
        <v/>
      </c>
    </row>
    <row r="104" spans="7:11" ht="30" customHeight="1" x14ac:dyDescent="0.25">
      <c r="G104" s="117" t="str">
        <f>IFERROR(SMALL('DATA INDUK'!$AO$28:AO302,ROWS($G$30:G104)),"")</f>
        <v/>
      </c>
      <c r="H104" s="117" t="str">
        <f>IF($G104="","",INDEX('DATA INDUK'!$H$28:$H$228,MATCH($G104,'DATA INDUK'!$AO$28:$AO$228,0)))</f>
        <v/>
      </c>
      <c r="I104" s="162" t="str" cm="1">
        <f t="array" ref="I104">IF($G104="","",
_xlfn.LET(
_xlpm.Grp,INDEX('DATA INDUK'!$L$28:$L$228,
MATCH($G104,'DATA INDUK'!$AO$28:$AO$228,0)),
_xlpm.SID,INDEX('DATA INDUK'!$C$28:$C$228,
MATCH($G104,'DATA INDUK'!$AO$28:$AO$228,0)),
IF(
_xlpm.Grp="",
_xlpm.SID,
_xlfn.TEXTJOIN(CHAR(10),TRUE,
_xlfn._xlws.FILTER('DATA INDUK'!$C$28:$C$228,
'DATA INDUK'!$L$28:$L$228=_xlpm.Grp))
)
))</f>
        <v/>
      </c>
      <c r="J104" s="117" t="str">
        <f>IF($G104="","",INDEX('DATA INDUK'!$D$28:$D$151,MATCH($G104,'DATA INDUK'!$AO$28:$AO$151,0)))</f>
        <v/>
      </c>
      <c r="K104" s="163" t="str" cm="1">
        <f t="array" ref="K104">IF($G104="","",
_xlfn.LET(
_xlpm.Grp,INDEX('DATA INDUK'!$L$28:$L$228,
MATCH($G104,'DATA INDUK'!$AO$28:$AO$228,0)),
IF(
_xlpm.Grp="",
INDEX('DATA INDUK'!$I$28:$I$228,
MATCH($G104,'DATA INDUK'!$AO$28:$AO$228,0)),
_xlfn.TEXTJOIN(CHAR(10),TRUE,
_xlfn._xlws.FILTER('DATA INDUK'!$I$28:$I$228,
'DATA INDUK'!$L$28:$L$228=_xlpm.Grp))
)
))</f>
        <v/>
      </c>
    </row>
    <row r="105" spans="7:11" ht="30" customHeight="1" x14ac:dyDescent="0.25">
      <c r="G105" s="117" t="str">
        <f>IFERROR(SMALL('DATA INDUK'!$AO$28:AO303,ROWS($G$30:G105)),"")</f>
        <v/>
      </c>
      <c r="H105" s="117" t="str">
        <f>IF($G105="","",INDEX('DATA INDUK'!$H$28:$H$228,MATCH($G105,'DATA INDUK'!$AO$28:$AO$228,0)))</f>
        <v/>
      </c>
      <c r="I105" s="162" t="str" cm="1">
        <f t="array" ref="I105">IF($G105="","",
_xlfn.LET(
_xlpm.Grp,INDEX('DATA INDUK'!$L$28:$L$228,
MATCH($G105,'DATA INDUK'!$AO$28:$AO$228,0)),
_xlpm.SID,INDEX('DATA INDUK'!$C$28:$C$228,
MATCH($G105,'DATA INDUK'!$AO$28:$AO$228,0)),
IF(
_xlpm.Grp="",
_xlpm.SID,
_xlfn.TEXTJOIN(CHAR(10),TRUE,
_xlfn._xlws.FILTER('DATA INDUK'!$C$28:$C$228,
'DATA INDUK'!$L$28:$L$228=_xlpm.Grp))
)
))</f>
        <v/>
      </c>
      <c r="J105" s="117" t="str">
        <f>IF($G105="","",INDEX('DATA INDUK'!$D$28:$D$151,MATCH($G105,'DATA INDUK'!$AO$28:$AO$151,0)))</f>
        <v/>
      </c>
      <c r="K105" s="163" t="str" cm="1">
        <f t="array" ref="K105">IF($G105="","",
_xlfn.LET(
_xlpm.Grp,INDEX('DATA INDUK'!$L$28:$L$228,
MATCH($G105,'DATA INDUK'!$AO$28:$AO$228,0)),
IF(
_xlpm.Grp="",
INDEX('DATA INDUK'!$I$28:$I$228,
MATCH($G105,'DATA INDUK'!$AO$28:$AO$228,0)),
_xlfn.TEXTJOIN(CHAR(10),TRUE,
_xlfn._xlws.FILTER('DATA INDUK'!$I$28:$I$228,
'DATA INDUK'!$L$28:$L$228=_xlpm.Grp))
)
))</f>
        <v/>
      </c>
    </row>
    <row r="106" spans="7:11" ht="30" customHeight="1" x14ac:dyDescent="0.25">
      <c r="G106" s="117" t="str">
        <f>IFERROR(SMALL('DATA INDUK'!$AO$28:AO304,ROWS($G$30:G106)),"")</f>
        <v/>
      </c>
      <c r="H106" s="117" t="str">
        <f>IF($G106="","",INDEX('DATA INDUK'!$H$28:$H$228,MATCH($G106,'DATA INDUK'!$AO$28:$AO$228,0)))</f>
        <v/>
      </c>
      <c r="I106" s="162" t="str" cm="1">
        <f t="array" ref="I106">IF($G106="","",
_xlfn.LET(
_xlpm.Grp,INDEX('DATA INDUK'!$L$28:$L$228,
MATCH($G106,'DATA INDUK'!$AO$28:$AO$228,0)),
_xlpm.SID,INDEX('DATA INDUK'!$C$28:$C$228,
MATCH($G106,'DATA INDUK'!$AO$28:$AO$228,0)),
IF(
_xlpm.Grp="",
_xlpm.SID,
_xlfn.TEXTJOIN(CHAR(10),TRUE,
_xlfn._xlws.FILTER('DATA INDUK'!$C$28:$C$228,
'DATA INDUK'!$L$28:$L$228=_xlpm.Grp))
)
))</f>
        <v/>
      </c>
      <c r="J106" s="117" t="str">
        <f>IF($G106="","",INDEX('DATA INDUK'!$D$28:$D$151,MATCH($G106,'DATA INDUK'!$AO$28:$AO$151,0)))</f>
        <v/>
      </c>
      <c r="K106" s="163" t="str" cm="1">
        <f t="array" ref="K106">IF($G106="","",
_xlfn.LET(
_xlpm.Grp,INDEX('DATA INDUK'!$L$28:$L$228,
MATCH($G106,'DATA INDUK'!$AO$28:$AO$228,0)),
IF(
_xlpm.Grp="",
INDEX('DATA INDUK'!$I$28:$I$228,
MATCH($G106,'DATA INDUK'!$AO$28:$AO$228,0)),
_xlfn.TEXTJOIN(CHAR(10),TRUE,
_xlfn._xlws.FILTER('DATA INDUK'!$I$28:$I$228,
'DATA INDUK'!$L$28:$L$228=_xlpm.Grp))
)
))</f>
        <v/>
      </c>
    </row>
    <row r="107" spans="7:11" ht="30" customHeight="1" x14ac:dyDescent="0.25">
      <c r="G107" s="117" t="str">
        <f>IFERROR(SMALL('DATA INDUK'!$AO$28:AO305,ROWS($G$30:G107)),"")</f>
        <v/>
      </c>
      <c r="H107" s="117" t="str">
        <f>IF($G107="","",INDEX('DATA INDUK'!$H$28:$H$228,MATCH($G107,'DATA INDUK'!$AO$28:$AO$228,0)))</f>
        <v/>
      </c>
      <c r="I107" s="162" t="str" cm="1">
        <f t="array" ref="I107">IF($G107="","",
_xlfn.LET(
_xlpm.Grp,INDEX('DATA INDUK'!$L$28:$L$228,
MATCH($G107,'DATA INDUK'!$AO$28:$AO$228,0)),
_xlpm.SID,INDEX('DATA INDUK'!$C$28:$C$228,
MATCH($G107,'DATA INDUK'!$AO$28:$AO$228,0)),
IF(
_xlpm.Grp="",
_xlpm.SID,
_xlfn.TEXTJOIN(CHAR(10),TRUE,
_xlfn._xlws.FILTER('DATA INDUK'!$C$28:$C$228,
'DATA INDUK'!$L$28:$L$228=_xlpm.Grp))
)
))</f>
        <v/>
      </c>
      <c r="J107" s="117" t="str">
        <f>IF($G107="","",INDEX('DATA INDUK'!$D$28:$D$151,MATCH($G107,'DATA INDUK'!$AO$28:$AO$151,0)))</f>
        <v/>
      </c>
      <c r="K107" s="163" t="str" cm="1">
        <f t="array" ref="K107">IF($G107="","",
_xlfn.LET(
_xlpm.Grp,INDEX('DATA INDUK'!$L$28:$L$228,
MATCH($G107,'DATA INDUK'!$AO$28:$AO$228,0)),
IF(
_xlpm.Grp="",
INDEX('DATA INDUK'!$I$28:$I$228,
MATCH($G107,'DATA INDUK'!$AO$28:$AO$228,0)),
_xlfn.TEXTJOIN(CHAR(10),TRUE,
_xlfn._xlws.FILTER('DATA INDUK'!$I$28:$I$228,
'DATA INDUK'!$L$28:$L$228=_xlpm.Grp))
)
))</f>
        <v/>
      </c>
    </row>
    <row r="108" spans="7:11" ht="30" customHeight="1" x14ac:dyDescent="0.25">
      <c r="G108" s="117" t="str">
        <f>IFERROR(SMALL('DATA INDUK'!$AO$28:AO306,ROWS($G$30:G108)),"")</f>
        <v/>
      </c>
      <c r="H108" s="117" t="str">
        <f>IF($G108="","",INDEX('DATA INDUK'!$H$28:$H$228,MATCH($G108,'DATA INDUK'!$AO$28:$AO$228,0)))</f>
        <v/>
      </c>
      <c r="I108" s="162" t="str" cm="1">
        <f t="array" ref="I108">IF($G108="","",
_xlfn.LET(
_xlpm.Grp,INDEX('DATA INDUK'!$L$28:$L$228,
MATCH($G108,'DATA INDUK'!$AO$28:$AO$228,0)),
_xlpm.SID,INDEX('DATA INDUK'!$C$28:$C$228,
MATCH($G108,'DATA INDUK'!$AO$28:$AO$228,0)),
IF(
_xlpm.Grp="",
_xlpm.SID,
_xlfn.TEXTJOIN(CHAR(10),TRUE,
_xlfn._xlws.FILTER('DATA INDUK'!$C$28:$C$228,
'DATA INDUK'!$L$28:$L$228=_xlpm.Grp))
)
))</f>
        <v/>
      </c>
      <c r="J108" s="117" t="str">
        <f>IF($G108="","",INDEX('DATA INDUK'!$D$28:$D$151,MATCH($G108,'DATA INDUK'!$AO$28:$AO$151,0)))</f>
        <v/>
      </c>
      <c r="K108" s="163" t="str" cm="1">
        <f t="array" ref="K108">IF($G108="","",
_xlfn.LET(
_xlpm.Grp,INDEX('DATA INDUK'!$L$28:$L$228,
MATCH($G108,'DATA INDUK'!$AO$28:$AO$228,0)),
IF(
_xlpm.Grp="",
INDEX('DATA INDUK'!$I$28:$I$228,
MATCH($G108,'DATA INDUK'!$AO$28:$AO$228,0)),
_xlfn.TEXTJOIN(CHAR(10),TRUE,
_xlfn._xlws.FILTER('DATA INDUK'!$I$28:$I$228,
'DATA INDUK'!$L$28:$L$228=_xlpm.Grp))
)
))</f>
        <v/>
      </c>
    </row>
    <row r="109" spans="7:11" ht="30" customHeight="1" x14ac:dyDescent="0.25">
      <c r="G109" s="117" t="str">
        <f>IFERROR(SMALL('DATA INDUK'!$AO$28:AO307,ROWS($G$30:G109)),"")</f>
        <v/>
      </c>
      <c r="H109" s="117" t="str">
        <f>IF($G109="","",INDEX('DATA INDUK'!$H$28:$H$228,MATCH($G109,'DATA INDUK'!$AO$28:$AO$228,0)))</f>
        <v/>
      </c>
      <c r="I109" s="162" t="str" cm="1">
        <f t="array" ref="I109">IF($G109="","",
_xlfn.LET(
_xlpm.Grp,INDEX('DATA INDUK'!$L$28:$L$228,
MATCH($G109,'DATA INDUK'!$AO$28:$AO$228,0)),
_xlpm.SID,INDEX('DATA INDUK'!$C$28:$C$228,
MATCH($G109,'DATA INDUK'!$AO$28:$AO$228,0)),
IF(
_xlpm.Grp="",
_xlpm.SID,
_xlfn.TEXTJOIN(CHAR(10),TRUE,
_xlfn._xlws.FILTER('DATA INDUK'!$C$28:$C$228,
'DATA INDUK'!$L$28:$L$228=_xlpm.Grp))
)
))</f>
        <v/>
      </c>
      <c r="J109" s="117" t="str">
        <f>IF($G109="","",INDEX('DATA INDUK'!$D$28:$D$151,MATCH($G109,'DATA INDUK'!$AO$28:$AO$151,0)))</f>
        <v/>
      </c>
      <c r="K109" s="163" t="str" cm="1">
        <f t="array" ref="K109">IF($G109="","",
_xlfn.LET(
_xlpm.Grp,INDEX('DATA INDUK'!$L$28:$L$228,
MATCH($G109,'DATA INDUK'!$AO$28:$AO$228,0)),
IF(
_xlpm.Grp="",
INDEX('DATA INDUK'!$I$28:$I$228,
MATCH($G109,'DATA INDUK'!$AO$28:$AO$228,0)),
_xlfn.TEXTJOIN(CHAR(10),TRUE,
_xlfn._xlws.FILTER('DATA INDUK'!$I$28:$I$228,
'DATA INDUK'!$L$28:$L$228=_xlpm.Grp))
)
))</f>
        <v/>
      </c>
    </row>
    <row r="110" spans="7:11" ht="30" customHeight="1" x14ac:dyDescent="0.25">
      <c r="G110" s="117" t="str">
        <f>IFERROR(SMALL('DATA INDUK'!$AO$28:AO308,ROWS($G$30:G110)),"")</f>
        <v/>
      </c>
      <c r="H110" s="117" t="str">
        <f>IF($G110="","",INDEX('DATA INDUK'!$H$28:$H$228,MATCH($G110,'DATA INDUK'!$AO$28:$AO$228,0)))</f>
        <v/>
      </c>
      <c r="I110" s="162" t="str" cm="1">
        <f t="array" ref="I110">IF($G110="","",
_xlfn.LET(
_xlpm.Grp,INDEX('DATA INDUK'!$L$28:$L$228,
MATCH($G110,'DATA INDUK'!$AO$28:$AO$228,0)),
_xlpm.SID,INDEX('DATA INDUK'!$C$28:$C$228,
MATCH($G110,'DATA INDUK'!$AO$28:$AO$228,0)),
IF(
_xlpm.Grp="",
_xlpm.SID,
_xlfn.TEXTJOIN(CHAR(10),TRUE,
_xlfn._xlws.FILTER('DATA INDUK'!$C$28:$C$228,
'DATA INDUK'!$L$28:$L$228=_xlpm.Grp))
)
))</f>
        <v/>
      </c>
      <c r="J110" s="117" t="str">
        <f>IF($G110="","",INDEX('DATA INDUK'!$D$28:$D$151,MATCH($G110,'DATA INDUK'!$AO$28:$AO$151,0)))</f>
        <v/>
      </c>
      <c r="K110" s="163" t="str" cm="1">
        <f t="array" ref="K110">IF($G110="","",
_xlfn.LET(
_xlpm.Grp,INDEX('DATA INDUK'!$L$28:$L$228,
MATCH($G110,'DATA INDUK'!$AO$28:$AO$228,0)),
IF(
_xlpm.Grp="",
INDEX('DATA INDUK'!$I$28:$I$228,
MATCH($G110,'DATA INDUK'!$AO$28:$AO$228,0)),
_xlfn.TEXTJOIN(CHAR(10),TRUE,
_xlfn._xlws.FILTER('DATA INDUK'!$I$28:$I$228,
'DATA INDUK'!$L$28:$L$228=_xlpm.Grp))
)
))</f>
        <v/>
      </c>
    </row>
    <row r="111" spans="7:11" ht="30" customHeight="1" x14ac:dyDescent="0.25">
      <c r="G111" s="117" t="str">
        <f>IFERROR(SMALL('DATA INDUK'!$AO$28:AO309,ROWS($G$30:G111)),"")</f>
        <v/>
      </c>
      <c r="H111" s="117" t="str">
        <f>IF($G111="","",INDEX('DATA INDUK'!$H$28:$H$228,MATCH($G111,'DATA INDUK'!$AO$28:$AO$228,0)))</f>
        <v/>
      </c>
      <c r="I111" s="162" t="str" cm="1">
        <f t="array" ref="I111">IF($G111="","",
_xlfn.LET(
_xlpm.Grp,INDEX('DATA INDUK'!$L$28:$L$228,
MATCH($G111,'DATA INDUK'!$AO$28:$AO$228,0)),
_xlpm.SID,INDEX('DATA INDUK'!$C$28:$C$228,
MATCH($G111,'DATA INDUK'!$AO$28:$AO$228,0)),
IF(
_xlpm.Grp="",
_xlpm.SID,
_xlfn.TEXTJOIN(CHAR(10),TRUE,
_xlfn._xlws.FILTER('DATA INDUK'!$C$28:$C$228,
'DATA INDUK'!$L$28:$L$228=_xlpm.Grp))
)
))</f>
        <v/>
      </c>
      <c r="J111" s="117" t="str">
        <f>IF($G111="","",INDEX('DATA INDUK'!$D$28:$D$151,MATCH($G111,'DATA INDUK'!$AO$28:$AO$151,0)))</f>
        <v/>
      </c>
      <c r="K111" s="163" t="str" cm="1">
        <f t="array" ref="K111">IF($G111="","",
_xlfn.LET(
_xlpm.Grp,INDEX('DATA INDUK'!$L$28:$L$228,
MATCH($G111,'DATA INDUK'!$AO$28:$AO$228,0)),
IF(
_xlpm.Grp="",
INDEX('DATA INDUK'!$I$28:$I$228,
MATCH($G111,'DATA INDUK'!$AO$28:$AO$228,0)),
_xlfn.TEXTJOIN(CHAR(10),TRUE,
_xlfn._xlws.FILTER('DATA INDUK'!$I$28:$I$228,
'DATA INDUK'!$L$28:$L$228=_xlpm.Grp))
)
))</f>
        <v/>
      </c>
    </row>
    <row r="112" spans="7:11" ht="30" customHeight="1" x14ac:dyDescent="0.25">
      <c r="G112" s="117" t="str">
        <f>IFERROR(SMALL('DATA INDUK'!$AO$28:AO310,ROWS($G$30:G112)),"")</f>
        <v/>
      </c>
      <c r="H112" s="117" t="str">
        <f>IF($G112="","",INDEX('DATA INDUK'!$H$28:$H$228,MATCH($G112,'DATA INDUK'!$AO$28:$AO$228,0)))</f>
        <v/>
      </c>
      <c r="I112" s="162" t="str" cm="1">
        <f t="array" ref="I112">IF($G112="","",
_xlfn.LET(
_xlpm.Grp,INDEX('DATA INDUK'!$L$28:$L$228,
MATCH($G112,'DATA INDUK'!$AO$28:$AO$228,0)),
_xlpm.SID,INDEX('DATA INDUK'!$C$28:$C$228,
MATCH($G112,'DATA INDUK'!$AO$28:$AO$228,0)),
IF(
_xlpm.Grp="",
_xlpm.SID,
_xlfn.TEXTJOIN(CHAR(10),TRUE,
_xlfn._xlws.FILTER('DATA INDUK'!$C$28:$C$228,
'DATA INDUK'!$L$28:$L$228=_xlpm.Grp))
)
))</f>
        <v/>
      </c>
      <c r="J112" s="117" t="str">
        <f>IF($G112="","",INDEX('DATA INDUK'!$D$28:$D$151,MATCH($G112,'DATA INDUK'!$AO$28:$AO$151,0)))</f>
        <v/>
      </c>
      <c r="K112" s="163" t="str" cm="1">
        <f t="array" ref="K112">IF($G112="","",
_xlfn.LET(
_xlpm.Grp,INDEX('DATA INDUK'!$L$28:$L$228,
MATCH($G112,'DATA INDUK'!$AO$28:$AO$228,0)),
IF(
_xlpm.Grp="",
INDEX('DATA INDUK'!$I$28:$I$228,
MATCH($G112,'DATA INDUK'!$AO$28:$AO$228,0)),
_xlfn.TEXTJOIN(CHAR(10),TRUE,
_xlfn._xlws.FILTER('DATA INDUK'!$I$28:$I$228,
'DATA INDUK'!$L$28:$L$228=_xlpm.Grp))
)
))</f>
        <v/>
      </c>
    </row>
    <row r="113" spans="7:11" ht="30" customHeight="1" x14ac:dyDescent="0.25">
      <c r="G113" s="117" t="str">
        <f>IFERROR(SMALL('DATA INDUK'!$AO$28:AO311,ROWS($G$30:G113)),"")</f>
        <v/>
      </c>
      <c r="H113" s="117" t="str">
        <f>IF($G113="","",INDEX('DATA INDUK'!$H$28:$H$228,MATCH($G113,'DATA INDUK'!$AO$28:$AO$228,0)))</f>
        <v/>
      </c>
      <c r="I113" s="162" t="str" cm="1">
        <f t="array" ref="I113">IF($G113="","",
_xlfn.LET(
_xlpm.Grp,INDEX('DATA INDUK'!$L$28:$L$228,
MATCH($G113,'DATA INDUK'!$AO$28:$AO$228,0)),
_xlpm.SID,INDEX('DATA INDUK'!$C$28:$C$228,
MATCH($G113,'DATA INDUK'!$AO$28:$AO$228,0)),
IF(
_xlpm.Grp="",
_xlpm.SID,
_xlfn.TEXTJOIN(CHAR(10),TRUE,
_xlfn._xlws.FILTER('DATA INDUK'!$C$28:$C$228,
'DATA INDUK'!$L$28:$L$228=_xlpm.Grp))
)
))</f>
        <v/>
      </c>
      <c r="J113" s="117" t="str">
        <f>IF($G113="","",INDEX('DATA INDUK'!$D$28:$D$151,MATCH($G113,'DATA INDUK'!$AO$28:$AO$151,0)))</f>
        <v/>
      </c>
      <c r="K113" s="163" t="str" cm="1">
        <f t="array" ref="K113">IF($G113="","",
_xlfn.LET(
_xlpm.Grp,INDEX('DATA INDUK'!$L$28:$L$228,
MATCH($G113,'DATA INDUK'!$AO$28:$AO$228,0)),
IF(
_xlpm.Grp="",
INDEX('DATA INDUK'!$I$28:$I$228,
MATCH($G113,'DATA INDUK'!$AO$28:$AO$228,0)),
_xlfn.TEXTJOIN(CHAR(10),TRUE,
_xlfn._xlws.FILTER('DATA INDUK'!$I$28:$I$228,
'DATA INDUK'!$L$28:$L$228=_xlpm.Grp))
)
))</f>
        <v/>
      </c>
    </row>
    <row r="114" spans="7:11" ht="30" customHeight="1" x14ac:dyDescent="0.25">
      <c r="G114" s="117" t="str">
        <f>IFERROR(SMALL('DATA INDUK'!$AO$28:AO312,ROWS($G$30:G114)),"")</f>
        <v/>
      </c>
      <c r="H114" s="117" t="str">
        <f>IF($G114="","",INDEX('DATA INDUK'!$H$28:$H$228,MATCH($G114,'DATA INDUK'!$AO$28:$AO$228,0)))</f>
        <v/>
      </c>
      <c r="I114" s="162" t="str" cm="1">
        <f t="array" ref="I114">IF($G114="","",
_xlfn.LET(
_xlpm.Grp,INDEX('DATA INDUK'!$L$28:$L$228,
MATCH($G114,'DATA INDUK'!$AO$28:$AO$228,0)),
_xlpm.SID,INDEX('DATA INDUK'!$C$28:$C$228,
MATCH($G114,'DATA INDUK'!$AO$28:$AO$228,0)),
IF(
_xlpm.Grp="",
_xlpm.SID,
_xlfn.TEXTJOIN(CHAR(10),TRUE,
_xlfn._xlws.FILTER('DATA INDUK'!$C$28:$C$228,
'DATA INDUK'!$L$28:$L$228=_xlpm.Grp))
)
))</f>
        <v/>
      </c>
      <c r="J114" s="117" t="str">
        <f>IF($G114="","",INDEX('DATA INDUK'!$D$28:$D$151,MATCH($G114,'DATA INDUK'!$AO$28:$AO$151,0)))</f>
        <v/>
      </c>
      <c r="K114" s="163" t="str" cm="1">
        <f t="array" ref="K114">IF($G114="","",
_xlfn.LET(
_xlpm.Grp,INDEX('DATA INDUK'!$L$28:$L$228,
MATCH($G114,'DATA INDUK'!$AO$28:$AO$228,0)),
IF(
_xlpm.Grp="",
INDEX('DATA INDUK'!$I$28:$I$228,
MATCH($G114,'DATA INDUK'!$AO$28:$AO$228,0)),
_xlfn.TEXTJOIN(CHAR(10),TRUE,
_xlfn._xlws.FILTER('DATA INDUK'!$I$28:$I$228,
'DATA INDUK'!$L$28:$L$228=_xlpm.Grp))
)
))</f>
        <v/>
      </c>
    </row>
    <row r="115" spans="7:11" ht="30" customHeight="1" x14ac:dyDescent="0.25">
      <c r="G115" s="117" t="str">
        <f>IFERROR(SMALL('DATA INDUK'!$AO$28:AO313,ROWS($G$30:G115)),"")</f>
        <v/>
      </c>
      <c r="H115" s="117" t="str">
        <f>IF($G115="","",INDEX('DATA INDUK'!$H$28:$H$228,MATCH($G115,'DATA INDUK'!$AO$28:$AO$228,0)))</f>
        <v/>
      </c>
      <c r="I115" s="162" t="str" cm="1">
        <f t="array" ref="I115">IF($G115="","",
_xlfn.LET(
_xlpm.Grp,INDEX('DATA INDUK'!$L$28:$L$228,
MATCH($G115,'DATA INDUK'!$AO$28:$AO$228,0)),
_xlpm.SID,INDEX('DATA INDUK'!$C$28:$C$228,
MATCH($G115,'DATA INDUK'!$AO$28:$AO$228,0)),
IF(
_xlpm.Grp="",
_xlpm.SID,
_xlfn.TEXTJOIN(CHAR(10),TRUE,
_xlfn._xlws.FILTER('DATA INDUK'!$C$28:$C$228,
'DATA INDUK'!$L$28:$L$228=_xlpm.Grp))
)
))</f>
        <v/>
      </c>
      <c r="J115" s="117" t="str">
        <f>IF($G115="","",INDEX('DATA INDUK'!$D$28:$D$151,MATCH($G115,'DATA INDUK'!$AO$28:$AO$151,0)))</f>
        <v/>
      </c>
      <c r="K115" s="163" t="str" cm="1">
        <f t="array" ref="K115">IF($G115="","",
_xlfn.LET(
_xlpm.Grp,INDEX('DATA INDUK'!$L$28:$L$228,
MATCH($G115,'DATA INDUK'!$AO$28:$AO$228,0)),
IF(
_xlpm.Grp="",
INDEX('DATA INDUK'!$I$28:$I$228,
MATCH($G115,'DATA INDUK'!$AO$28:$AO$228,0)),
_xlfn.TEXTJOIN(CHAR(10),TRUE,
_xlfn._xlws.FILTER('DATA INDUK'!$I$28:$I$228,
'DATA INDUK'!$L$28:$L$228=_xlpm.Grp))
)
))</f>
        <v/>
      </c>
    </row>
    <row r="116" spans="7:11" ht="30" customHeight="1" x14ac:dyDescent="0.25">
      <c r="G116" s="117" t="str">
        <f>IFERROR(SMALL('DATA INDUK'!$AO$28:AO314,ROWS($G$30:G116)),"")</f>
        <v/>
      </c>
      <c r="H116" s="117" t="str">
        <f>IF($G116="","",INDEX('DATA INDUK'!$H$28:$H$228,MATCH($G116,'DATA INDUK'!$AO$28:$AO$228,0)))</f>
        <v/>
      </c>
      <c r="I116" s="162" t="str" cm="1">
        <f t="array" ref="I116">IF($G116="","",
_xlfn.LET(
_xlpm.Grp,INDEX('DATA INDUK'!$L$28:$L$228,
MATCH($G116,'DATA INDUK'!$AO$28:$AO$228,0)),
_xlpm.SID,INDEX('DATA INDUK'!$C$28:$C$228,
MATCH($G116,'DATA INDUK'!$AO$28:$AO$228,0)),
IF(
_xlpm.Grp="",
_xlpm.SID,
_xlfn.TEXTJOIN(CHAR(10),TRUE,
_xlfn._xlws.FILTER('DATA INDUK'!$C$28:$C$228,
'DATA INDUK'!$L$28:$L$228=_xlpm.Grp))
)
))</f>
        <v/>
      </c>
      <c r="J116" s="117" t="str">
        <f>IF($G116="","",INDEX('DATA INDUK'!$D$28:$D$151,MATCH($G116,'DATA INDUK'!$AO$28:$AO$151,0)))</f>
        <v/>
      </c>
      <c r="K116" s="163" t="str" cm="1">
        <f t="array" ref="K116">IF($G116="","",
_xlfn.LET(
_xlpm.Grp,INDEX('DATA INDUK'!$L$28:$L$228,
MATCH($G116,'DATA INDUK'!$AO$28:$AO$228,0)),
IF(
_xlpm.Grp="",
INDEX('DATA INDUK'!$I$28:$I$228,
MATCH($G116,'DATA INDUK'!$AO$28:$AO$228,0)),
_xlfn.TEXTJOIN(CHAR(10),TRUE,
_xlfn._xlws.FILTER('DATA INDUK'!$I$28:$I$228,
'DATA INDUK'!$L$28:$L$228=_xlpm.Grp))
)
))</f>
        <v/>
      </c>
    </row>
    <row r="117" spans="7:11" ht="30" customHeight="1" x14ac:dyDescent="0.25">
      <c r="G117" s="117" t="str">
        <f>IFERROR(SMALL('DATA INDUK'!$AO$28:AO315,ROWS($G$30:G117)),"")</f>
        <v/>
      </c>
      <c r="H117" s="117" t="str">
        <f>IF($G117="","",INDEX('DATA INDUK'!$H$28:$H$228,MATCH($G117,'DATA INDUK'!$AO$28:$AO$228,0)))</f>
        <v/>
      </c>
      <c r="I117" s="162" t="str" cm="1">
        <f t="array" ref="I117">IF($G117="","",
_xlfn.LET(
_xlpm.Grp,INDEX('DATA INDUK'!$L$28:$L$228,
MATCH($G117,'DATA INDUK'!$AO$28:$AO$228,0)),
_xlpm.SID,INDEX('DATA INDUK'!$C$28:$C$228,
MATCH($G117,'DATA INDUK'!$AO$28:$AO$228,0)),
IF(
_xlpm.Grp="",
_xlpm.SID,
_xlfn.TEXTJOIN(CHAR(10),TRUE,
_xlfn._xlws.FILTER('DATA INDUK'!$C$28:$C$228,
'DATA INDUK'!$L$28:$L$228=_xlpm.Grp))
)
))</f>
        <v/>
      </c>
      <c r="J117" s="117" t="str">
        <f>IF($G117="","",INDEX('DATA INDUK'!$D$28:$D$151,MATCH($G117,'DATA INDUK'!$AO$28:$AO$151,0)))</f>
        <v/>
      </c>
      <c r="K117" s="163" t="str" cm="1">
        <f t="array" ref="K117">IF($G117="","",
_xlfn.LET(
_xlpm.Grp,INDEX('DATA INDUK'!$L$28:$L$228,
MATCH($G117,'DATA INDUK'!$AO$28:$AO$228,0)),
IF(
_xlpm.Grp="",
INDEX('DATA INDUK'!$I$28:$I$228,
MATCH($G117,'DATA INDUK'!$AO$28:$AO$228,0)),
_xlfn.TEXTJOIN(CHAR(10),TRUE,
_xlfn._xlws.FILTER('DATA INDUK'!$I$28:$I$228,
'DATA INDUK'!$L$28:$L$228=_xlpm.Grp))
)
))</f>
        <v/>
      </c>
    </row>
    <row r="118" spans="7:11" ht="30" customHeight="1" x14ac:dyDescent="0.25">
      <c r="G118" s="117" t="str">
        <f>IFERROR(SMALL('DATA INDUK'!$AO$28:AO316,ROWS($G$30:G118)),"")</f>
        <v/>
      </c>
      <c r="H118" s="117" t="str">
        <f>IF($G118="","",INDEX('DATA INDUK'!$H$28:$H$228,MATCH($G118,'DATA INDUK'!$AO$28:$AO$228,0)))</f>
        <v/>
      </c>
      <c r="I118" s="162" t="str" cm="1">
        <f t="array" ref="I118">IF($G118="","",
_xlfn.LET(
_xlpm.Grp,INDEX('DATA INDUK'!$L$28:$L$228,
MATCH($G118,'DATA INDUK'!$AO$28:$AO$228,0)),
_xlpm.SID,INDEX('DATA INDUK'!$C$28:$C$228,
MATCH($G118,'DATA INDUK'!$AO$28:$AO$228,0)),
IF(
_xlpm.Grp="",
_xlpm.SID,
_xlfn.TEXTJOIN(CHAR(10),TRUE,
_xlfn._xlws.FILTER('DATA INDUK'!$C$28:$C$228,
'DATA INDUK'!$L$28:$L$228=_xlpm.Grp))
)
))</f>
        <v/>
      </c>
      <c r="J118" s="117" t="str">
        <f>IF($G118="","",INDEX('DATA INDUK'!$D$28:$D$151,MATCH($G118,'DATA INDUK'!$AO$28:$AO$151,0)))</f>
        <v/>
      </c>
      <c r="K118" s="163" t="str" cm="1">
        <f t="array" ref="K118">IF($G118="","",
_xlfn.LET(
_xlpm.Grp,INDEX('DATA INDUK'!$L$28:$L$228,
MATCH($G118,'DATA INDUK'!$AO$28:$AO$228,0)),
IF(
_xlpm.Grp="",
INDEX('DATA INDUK'!$I$28:$I$228,
MATCH($G118,'DATA INDUK'!$AO$28:$AO$228,0)),
_xlfn.TEXTJOIN(CHAR(10),TRUE,
_xlfn._xlws.FILTER('DATA INDUK'!$I$28:$I$228,
'DATA INDUK'!$L$28:$L$228=_xlpm.Grp))
)
))</f>
        <v/>
      </c>
    </row>
    <row r="119" spans="7:11" ht="30" customHeight="1" x14ac:dyDescent="0.25">
      <c r="G119" s="117" t="str">
        <f>IFERROR(SMALL('DATA INDUK'!$AO$28:AO317,ROWS($G$30:G119)),"")</f>
        <v/>
      </c>
      <c r="H119" s="117" t="str">
        <f>IF($G119="","",INDEX('DATA INDUK'!$H$28:$H$228,MATCH($G119,'DATA INDUK'!$AO$28:$AO$228,0)))</f>
        <v/>
      </c>
      <c r="I119" s="162" t="str" cm="1">
        <f t="array" ref="I119">IF($G119="","",
_xlfn.LET(
_xlpm.Grp,INDEX('DATA INDUK'!$L$28:$L$228,
MATCH($G119,'DATA INDUK'!$AO$28:$AO$228,0)),
_xlpm.SID,INDEX('DATA INDUK'!$C$28:$C$228,
MATCH($G119,'DATA INDUK'!$AO$28:$AO$228,0)),
IF(
_xlpm.Grp="",
_xlpm.SID,
_xlfn.TEXTJOIN(CHAR(10),TRUE,
_xlfn._xlws.FILTER('DATA INDUK'!$C$28:$C$228,
'DATA INDUK'!$L$28:$L$228=_xlpm.Grp))
)
))</f>
        <v/>
      </c>
      <c r="J119" s="117" t="str">
        <f>IF($G119="","",INDEX('DATA INDUK'!$D$28:$D$151,MATCH($G119,'DATA INDUK'!$AO$28:$AO$151,0)))</f>
        <v/>
      </c>
      <c r="K119" s="163" t="str" cm="1">
        <f t="array" ref="K119">IF($G119="","",
_xlfn.LET(
_xlpm.Grp,INDEX('DATA INDUK'!$L$28:$L$228,
MATCH($G119,'DATA INDUK'!$AO$28:$AO$228,0)),
IF(
_xlpm.Grp="",
INDEX('DATA INDUK'!$I$28:$I$228,
MATCH($G119,'DATA INDUK'!$AO$28:$AO$228,0)),
_xlfn.TEXTJOIN(CHAR(10),TRUE,
_xlfn._xlws.FILTER('DATA INDUK'!$I$28:$I$228,
'DATA INDUK'!$L$28:$L$228=_xlpm.Grp))
)
))</f>
        <v/>
      </c>
    </row>
    <row r="120" spans="7:11" ht="30" customHeight="1" x14ac:dyDescent="0.25">
      <c r="G120" s="117" t="str">
        <f>IFERROR(SMALL('DATA INDUK'!$AO$28:AO318,ROWS($G$30:G120)),"")</f>
        <v/>
      </c>
      <c r="H120" s="117" t="str">
        <f>IF($G120="","",INDEX('DATA INDUK'!$H$28:$H$228,MATCH($G120,'DATA INDUK'!$AO$28:$AO$228,0)))</f>
        <v/>
      </c>
      <c r="I120" s="162" t="str" cm="1">
        <f t="array" ref="I120">IF($G120="","",
_xlfn.LET(
_xlpm.Grp,INDEX('DATA INDUK'!$L$28:$L$228,
MATCH($G120,'DATA INDUK'!$AO$28:$AO$228,0)),
_xlpm.SID,INDEX('DATA INDUK'!$C$28:$C$228,
MATCH($G120,'DATA INDUK'!$AO$28:$AO$228,0)),
IF(
_xlpm.Grp="",
_xlpm.SID,
_xlfn.TEXTJOIN(CHAR(10),TRUE,
_xlfn._xlws.FILTER('DATA INDUK'!$C$28:$C$228,
'DATA INDUK'!$L$28:$L$228=_xlpm.Grp))
)
))</f>
        <v/>
      </c>
      <c r="J120" s="117" t="str">
        <f>IF($G120="","",INDEX('DATA INDUK'!$D$28:$D$151,MATCH($G120,'DATA INDUK'!$AO$28:$AO$151,0)))</f>
        <v/>
      </c>
      <c r="K120" s="163" t="str" cm="1">
        <f t="array" ref="K120">IF($G120="","",
_xlfn.LET(
_xlpm.Grp,INDEX('DATA INDUK'!$L$28:$L$228,
MATCH($G120,'DATA INDUK'!$AO$28:$AO$228,0)),
IF(
_xlpm.Grp="",
INDEX('DATA INDUK'!$I$28:$I$228,
MATCH($G120,'DATA INDUK'!$AO$28:$AO$228,0)),
_xlfn.TEXTJOIN(CHAR(10),TRUE,
_xlfn._xlws.FILTER('DATA INDUK'!$I$28:$I$228,
'DATA INDUK'!$L$28:$L$228=_xlpm.Grp))
)
))</f>
        <v/>
      </c>
    </row>
    <row r="121" spans="7:11" ht="30" customHeight="1" x14ac:dyDescent="0.25">
      <c r="G121" s="117" t="str">
        <f>IFERROR(SMALL('DATA INDUK'!$AO$28:AO319,ROWS($G$30:G121)),"")</f>
        <v/>
      </c>
      <c r="H121" s="117" t="str">
        <f>IF($G121="","",INDEX('DATA INDUK'!$H$28:$H$228,MATCH($G121,'DATA INDUK'!$AO$28:$AO$228,0)))</f>
        <v/>
      </c>
      <c r="I121" s="162" t="str" cm="1">
        <f t="array" ref="I121">IF($G121="","",
_xlfn.LET(
_xlpm.Grp,INDEX('DATA INDUK'!$L$28:$L$228,
MATCH($G121,'DATA INDUK'!$AO$28:$AO$228,0)),
_xlpm.SID,INDEX('DATA INDUK'!$C$28:$C$228,
MATCH($G121,'DATA INDUK'!$AO$28:$AO$228,0)),
IF(
_xlpm.Grp="",
_xlpm.SID,
_xlfn.TEXTJOIN(CHAR(10),TRUE,
_xlfn._xlws.FILTER('DATA INDUK'!$C$28:$C$228,
'DATA INDUK'!$L$28:$L$228=_xlpm.Grp))
)
))</f>
        <v/>
      </c>
      <c r="J121" s="117" t="str">
        <f>IF($G121="","",INDEX('DATA INDUK'!$D$28:$D$151,MATCH($G121,'DATA INDUK'!$AO$28:$AO$151,0)))</f>
        <v/>
      </c>
      <c r="K121" s="163" t="str" cm="1">
        <f t="array" ref="K121">IF($G121="","",
_xlfn.LET(
_xlpm.Grp,INDEX('DATA INDUK'!$L$28:$L$228,
MATCH($G121,'DATA INDUK'!$AO$28:$AO$228,0)),
IF(
_xlpm.Grp="",
INDEX('DATA INDUK'!$I$28:$I$228,
MATCH($G121,'DATA INDUK'!$AO$28:$AO$228,0)),
_xlfn.TEXTJOIN(CHAR(10),TRUE,
_xlfn._xlws.FILTER('DATA INDUK'!$I$28:$I$228,
'DATA INDUK'!$L$28:$L$228=_xlpm.Grp))
)
))</f>
        <v/>
      </c>
    </row>
    <row r="122" spans="7:11" ht="30" customHeight="1" x14ac:dyDescent="0.25">
      <c r="G122" s="117" t="str">
        <f>IFERROR(SMALL('DATA INDUK'!$AO$28:AO320,ROWS($G$30:G122)),"")</f>
        <v/>
      </c>
      <c r="H122" s="117" t="str">
        <f>IF($G122="","",INDEX('DATA INDUK'!$H$28:$H$228,MATCH($G122,'DATA INDUK'!$AO$28:$AO$228,0)))</f>
        <v/>
      </c>
      <c r="I122" s="162" t="str" cm="1">
        <f t="array" ref="I122">IF($G122="","",
_xlfn.LET(
_xlpm.Grp,INDEX('DATA INDUK'!$L$28:$L$228,
MATCH($G122,'DATA INDUK'!$AO$28:$AO$228,0)),
_xlpm.SID,INDEX('DATA INDUK'!$C$28:$C$228,
MATCH($G122,'DATA INDUK'!$AO$28:$AO$228,0)),
IF(
_xlpm.Grp="",
_xlpm.SID,
_xlfn.TEXTJOIN(CHAR(10),TRUE,
_xlfn._xlws.FILTER('DATA INDUK'!$C$28:$C$228,
'DATA INDUK'!$L$28:$L$228=_xlpm.Grp))
)
))</f>
        <v/>
      </c>
      <c r="J122" s="117" t="str">
        <f>IF($G122="","",INDEX('DATA INDUK'!$D$28:$D$151,MATCH($G122,'DATA INDUK'!$AO$28:$AO$151,0)))</f>
        <v/>
      </c>
      <c r="K122" s="163" t="str" cm="1">
        <f t="array" ref="K122">IF($G122="","",
_xlfn.LET(
_xlpm.Grp,INDEX('DATA INDUK'!$L$28:$L$228,
MATCH($G122,'DATA INDUK'!$AO$28:$AO$228,0)),
IF(
_xlpm.Grp="",
INDEX('DATA INDUK'!$I$28:$I$228,
MATCH($G122,'DATA INDUK'!$AO$28:$AO$228,0)),
_xlfn.TEXTJOIN(CHAR(10),TRUE,
_xlfn._xlws.FILTER('DATA INDUK'!$I$28:$I$228,
'DATA INDUK'!$L$28:$L$228=_xlpm.Grp))
)
))</f>
        <v/>
      </c>
    </row>
    <row r="123" spans="7:11" ht="30" customHeight="1" x14ac:dyDescent="0.25">
      <c r="G123" s="117" t="str">
        <f>IFERROR(SMALL('DATA INDUK'!$AO$28:AO321,ROWS($G$30:G123)),"")</f>
        <v/>
      </c>
      <c r="H123" s="117" t="str">
        <f>IF($G123="","",INDEX('DATA INDUK'!$H$28:$H$228,MATCH($G123,'DATA INDUK'!$AO$28:$AO$228,0)))</f>
        <v/>
      </c>
      <c r="I123" s="162" t="str" cm="1">
        <f t="array" ref="I123">IF($G123="","",
_xlfn.LET(
_xlpm.Grp,INDEX('DATA INDUK'!$L$28:$L$228,
MATCH($G123,'DATA INDUK'!$AO$28:$AO$228,0)),
_xlpm.SID,INDEX('DATA INDUK'!$C$28:$C$228,
MATCH($G123,'DATA INDUK'!$AO$28:$AO$228,0)),
IF(
_xlpm.Grp="",
_xlpm.SID,
_xlfn.TEXTJOIN(CHAR(10),TRUE,
_xlfn._xlws.FILTER('DATA INDUK'!$C$28:$C$228,
'DATA INDUK'!$L$28:$L$228=_xlpm.Grp))
)
))</f>
        <v/>
      </c>
      <c r="J123" s="117" t="str">
        <f>IF($G123="","",INDEX('DATA INDUK'!$D$28:$D$151,MATCH($G123,'DATA INDUK'!$AO$28:$AO$151,0)))</f>
        <v/>
      </c>
      <c r="K123" s="163" t="str" cm="1">
        <f t="array" ref="K123">IF($G123="","",
_xlfn.LET(
_xlpm.Grp,INDEX('DATA INDUK'!$L$28:$L$228,
MATCH($G123,'DATA INDUK'!$AO$28:$AO$228,0)),
IF(
_xlpm.Grp="",
INDEX('DATA INDUK'!$I$28:$I$228,
MATCH($G123,'DATA INDUK'!$AO$28:$AO$228,0)),
_xlfn.TEXTJOIN(CHAR(10),TRUE,
_xlfn._xlws.FILTER('DATA INDUK'!$I$28:$I$228,
'DATA INDUK'!$L$28:$L$228=_xlpm.Grp))
)
))</f>
        <v/>
      </c>
    </row>
    <row r="124" spans="7:11" ht="30" customHeight="1" x14ac:dyDescent="0.25">
      <c r="G124" s="117" t="str">
        <f>IFERROR(SMALL('DATA INDUK'!$AO$28:AO322,ROWS($G$30:G124)),"")</f>
        <v/>
      </c>
      <c r="H124" s="117" t="str">
        <f>IF($G124="","",INDEX('DATA INDUK'!$H$28:$H$228,MATCH($G124,'DATA INDUK'!$AO$28:$AO$228,0)))</f>
        <v/>
      </c>
      <c r="I124" s="162" t="str" cm="1">
        <f t="array" ref="I124">IF($G124="","",
_xlfn.LET(
_xlpm.Grp,INDEX('DATA INDUK'!$L$28:$L$228,
MATCH($G124,'DATA INDUK'!$AO$28:$AO$228,0)),
_xlpm.SID,INDEX('DATA INDUK'!$C$28:$C$228,
MATCH($G124,'DATA INDUK'!$AO$28:$AO$228,0)),
IF(
_xlpm.Grp="",
_xlpm.SID,
_xlfn.TEXTJOIN(CHAR(10),TRUE,
_xlfn._xlws.FILTER('DATA INDUK'!$C$28:$C$228,
'DATA INDUK'!$L$28:$L$228=_xlpm.Grp))
)
))</f>
        <v/>
      </c>
      <c r="J124" s="117" t="str">
        <f>IF($G124="","",INDEX('DATA INDUK'!$D$28:$D$151,MATCH($G124,'DATA INDUK'!$AO$28:$AO$151,0)))</f>
        <v/>
      </c>
      <c r="K124" s="163" t="str" cm="1">
        <f t="array" ref="K124">IF($G124="","",
_xlfn.LET(
_xlpm.Grp,INDEX('DATA INDUK'!$L$28:$L$228,
MATCH($G124,'DATA INDUK'!$AO$28:$AO$228,0)),
IF(
_xlpm.Grp="",
INDEX('DATA INDUK'!$I$28:$I$228,
MATCH($G124,'DATA INDUK'!$AO$28:$AO$228,0)),
_xlfn.TEXTJOIN(CHAR(10),TRUE,
_xlfn._xlws.FILTER('DATA INDUK'!$I$28:$I$228,
'DATA INDUK'!$L$28:$L$228=_xlpm.Grp))
)
))</f>
        <v/>
      </c>
    </row>
    <row r="125" spans="7:11" ht="30" customHeight="1" x14ac:dyDescent="0.25">
      <c r="G125" s="117" t="str">
        <f>IFERROR(SMALL('DATA INDUK'!$AO$28:AO323,ROWS($G$30:G125)),"")</f>
        <v/>
      </c>
      <c r="H125" s="117" t="str">
        <f>IF($G125="","",INDEX('DATA INDUK'!$H$28:$H$228,MATCH($G125,'DATA INDUK'!$AO$28:$AO$228,0)))</f>
        <v/>
      </c>
      <c r="I125" s="162" t="str" cm="1">
        <f t="array" ref="I125">IF($G125="","",
_xlfn.LET(
_xlpm.Grp,INDEX('DATA INDUK'!$L$28:$L$228,
MATCH($G125,'DATA INDUK'!$AO$28:$AO$228,0)),
_xlpm.SID,INDEX('DATA INDUK'!$C$28:$C$228,
MATCH($G125,'DATA INDUK'!$AO$28:$AO$228,0)),
IF(
_xlpm.Grp="",
_xlpm.SID,
_xlfn.TEXTJOIN(CHAR(10),TRUE,
_xlfn._xlws.FILTER('DATA INDUK'!$C$28:$C$228,
'DATA INDUK'!$L$28:$L$228=_xlpm.Grp))
)
))</f>
        <v/>
      </c>
      <c r="J125" s="117" t="str">
        <f>IF($G125="","",INDEX('DATA INDUK'!$D$28:$D$151,MATCH($G125,'DATA INDUK'!$AO$28:$AO$151,0)))</f>
        <v/>
      </c>
      <c r="K125" s="163" t="str" cm="1">
        <f t="array" ref="K125">IF($G125="","",
_xlfn.LET(
_xlpm.Grp,INDEX('DATA INDUK'!$L$28:$L$228,
MATCH($G125,'DATA INDUK'!$AO$28:$AO$228,0)),
IF(
_xlpm.Grp="",
INDEX('DATA INDUK'!$I$28:$I$228,
MATCH($G125,'DATA INDUK'!$AO$28:$AO$228,0)),
_xlfn.TEXTJOIN(CHAR(10),TRUE,
_xlfn._xlws.FILTER('DATA INDUK'!$I$28:$I$228,
'DATA INDUK'!$L$28:$L$228=_xlpm.Grp))
)
))</f>
        <v/>
      </c>
    </row>
    <row r="126" spans="7:11" ht="30" customHeight="1" x14ac:dyDescent="0.25">
      <c r="G126" s="117" t="str">
        <f>IFERROR(SMALL('DATA INDUK'!$AO$28:AO324,ROWS($G$30:G126)),"")</f>
        <v/>
      </c>
      <c r="H126" s="117" t="str">
        <f>IF($G126="","",INDEX('DATA INDUK'!$H$28:$H$228,MATCH($G126,'DATA INDUK'!$AO$28:$AO$228,0)))</f>
        <v/>
      </c>
      <c r="I126" s="162" t="str" cm="1">
        <f t="array" ref="I126">IF($G126="","",
_xlfn.LET(
_xlpm.Grp,INDEX('DATA INDUK'!$L$28:$L$228,
MATCH($G126,'DATA INDUK'!$AO$28:$AO$228,0)),
_xlpm.SID,INDEX('DATA INDUK'!$C$28:$C$228,
MATCH($G126,'DATA INDUK'!$AO$28:$AO$228,0)),
IF(
_xlpm.Grp="",
_xlpm.SID,
_xlfn.TEXTJOIN(CHAR(10),TRUE,
_xlfn._xlws.FILTER('DATA INDUK'!$C$28:$C$228,
'DATA INDUK'!$L$28:$L$228=_xlpm.Grp))
)
))</f>
        <v/>
      </c>
      <c r="J126" s="117" t="str">
        <f>IF($G126="","",INDEX('DATA INDUK'!$D$28:$D$151,MATCH($G126,'DATA INDUK'!$AO$28:$AO$151,0)))</f>
        <v/>
      </c>
      <c r="K126" s="163" t="str" cm="1">
        <f t="array" ref="K126">IF($G126="","",
_xlfn.LET(
_xlpm.Grp,INDEX('DATA INDUK'!$L$28:$L$228,
MATCH($G126,'DATA INDUK'!$AO$28:$AO$228,0)),
IF(
_xlpm.Grp="",
INDEX('DATA INDUK'!$I$28:$I$228,
MATCH($G126,'DATA INDUK'!$AO$28:$AO$228,0)),
_xlfn.TEXTJOIN(CHAR(10),TRUE,
_xlfn._xlws.FILTER('DATA INDUK'!$I$28:$I$228,
'DATA INDUK'!$L$28:$L$228=_xlpm.Grp))
)
))</f>
        <v/>
      </c>
    </row>
    <row r="127" spans="7:11" ht="30" customHeight="1" x14ac:dyDescent="0.25">
      <c r="G127" s="117" t="str">
        <f>IFERROR(SMALL('DATA INDUK'!$AO$28:AO325,ROWS($G$30:G127)),"")</f>
        <v/>
      </c>
      <c r="H127" s="117" t="str">
        <f>IF($G127="","",INDEX('DATA INDUK'!$H$28:$H$228,MATCH($G127,'DATA INDUK'!$AO$28:$AO$228,0)))</f>
        <v/>
      </c>
      <c r="I127" s="162" t="str" cm="1">
        <f t="array" ref="I127">IF($G127="","",
_xlfn.LET(
_xlpm.Grp,INDEX('DATA INDUK'!$L$28:$L$228,
MATCH($G127,'DATA INDUK'!$AO$28:$AO$228,0)),
_xlpm.SID,INDEX('DATA INDUK'!$C$28:$C$228,
MATCH($G127,'DATA INDUK'!$AO$28:$AO$228,0)),
IF(
_xlpm.Grp="",
_xlpm.SID,
_xlfn.TEXTJOIN(CHAR(10),TRUE,
_xlfn._xlws.FILTER('DATA INDUK'!$C$28:$C$228,
'DATA INDUK'!$L$28:$L$228=_xlpm.Grp))
)
))</f>
        <v/>
      </c>
      <c r="J127" s="117" t="str">
        <f>IF($G127="","",INDEX('DATA INDUK'!$D$28:$D$151,MATCH($G127,'DATA INDUK'!$AO$28:$AO$151,0)))</f>
        <v/>
      </c>
      <c r="K127" s="163" t="str" cm="1">
        <f t="array" ref="K127">IF($G127="","",
_xlfn.LET(
_xlpm.Grp,INDEX('DATA INDUK'!$L$28:$L$228,
MATCH($G127,'DATA INDUK'!$AO$28:$AO$228,0)),
IF(
_xlpm.Grp="",
INDEX('DATA INDUK'!$I$28:$I$228,
MATCH($G127,'DATA INDUK'!$AO$28:$AO$228,0)),
_xlfn.TEXTJOIN(CHAR(10),TRUE,
_xlfn._xlws.FILTER('DATA INDUK'!$I$28:$I$228,
'DATA INDUK'!$L$28:$L$228=_xlpm.Grp))
)
))</f>
        <v/>
      </c>
    </row>
    <row r="128" spans="7:11" ht="30" customHeight="1" x14ac:dyDescent="0.25">
      <c r="G128" s="117" t="str">
        <f>IFERROR(SMALL('DATA INDUK'!$AO$28:AO326,ROWS($G$30:G128)),"")</f>
        <v/>
      </c>
      <c r="H128" s="117" t="str">
        <f>IF($G128="","",INDEX('DATA INDUK'!$H$28:$H$228,MATCH($G128,'DATA INDUK'!$AO$28:$AO$228,0)))</f>
        <v/>
      </c>
      <c r="I128" s="162" t="str" cm="1">
        <f t="array" ref="I128">IF($G128="","",
_xlfn.LET(
_xlpm.Grp,INDEX('DATA INDUK'!$L$28:$L$228,
MATCH($G128,'DATA INDUK'!$AO$28:$AO$228,0)),
_xlpm.SID,INDEX('DATA INDUK'!$C$28:$C$228,
MATCH($G128,'DATA INDUK'!$AO$28:$AO$228,0)),
IF(
_xlpm.Grp="",
_xlpm.SID,
_xlfn.TEXTJOIN(CHAR(10),TRUE,
_xlfn._xlws.FILTER('DATA INDUK'!$C$28:$C$228,
'DATA INDUK'!$L$28:$L$228=_xlpm.Grp))
)
))</f>
        <v/>
      </c>
      <c r="J128" s="117" t="str">
        <f>IF($G128="","",INDEX('DATA INDUK'!$D$28:$D$151,MATCH($G128,'DATA INDUK'!$AO$28:$AO$151,0)))</f>
        <v/>
      </c>
      <c r="K128" s="163" t="str" cm="1">
        <f t="array" ref="K128">IF($G128="","",
_xlfn.LET(
_xlpm.Grp,INDEX('DATA INDUK'!$L$28:$L$228,
MATCH($G128,'DATA INDUK'!$AO$28:$AO$228,0)),
IF(
_xlpm.Grp="",
INDEX('DATA INDUK'!$I$28:$I$228,
MATCH($G128,'DATA INDUK'!$AO$28:$AO$228,0)),
_xlfn.TEXTJOIN(CHAR(10),TRUE,
_xlfn._xlws.FILTER('DATA INDUK'!$I$28:$I$228,
'DATA INDUK'!$L$28:$L$228=_xlpm.Grp))
)
))</f>
        <v/>
      </c>
    </row>
    <row r="129" spans="1:25" ht="30" customHeight="1" x14ac:dyDescent="0.25">
      <c r="G129" s="117" t="str">
        <f>IFERROR(SMALL('DATA INDUK'!$AO$28:AO327,ROWS($G$30:G129)),"")</f>
        <v/>
      </c>
      <c r="H129" s="117" t="str">
        <f>IF($G129="","",INDEX('DATA INDUK'!$H$28:$H$228,MATCH($G129,'DATA INDUK'!$AO$28:$AO$228,0)))</f>
        <v/>
      </c>
      <c r="I129" s="162" t="str" cm="1">
        <f t="array" ref="I129">IF($G129="","",
_xlfn.LET(
_xlpm.Grp,INDEX('DATA INDUK'!$L$28:$L$228,
MATCH($G129,'DATA INDUK'!$AO$28:$AO$228,0)),
_xlpm.SID,INDEX('DATA INDUK'!$C$28:$C$228,
MATCH($G129,'DATA INDUK'!$AO$28:$AO$228,0)),
IF(
_xlpm.Grp="",
_xlpm.SID,
_xlfn.TEXTJOIN(CHAR(10),TRUE,
_xlfn._xlws.FILTER('DATA INDUK'!$C$28:$C$228,
'DATA INDUK'!$L$28:$L$228=_xlpm.Grp))
)
))</f>
        <v/>
      </c>
      <c r="J129" s="117" t="str">
        <f>IF($G129="","",INDEX('DATA INDUK'!$D$28:$D$151,MATCH($G129,'DATA INDUK'!$AO$28:$AO$151,0)))</f>
        <v/>
      </c>
      <c r="K129" s="163" t="str" cm="1">
        <f t="array" ref="K129">IF($G129="","",
_xlfn.LET(
_xlpm.Grp,INDEX('DATA INDUK'!$L$28:$L$228,
MATCH($G129,'DATA INDUK'!$AO$28:$AO$228,0)),
IF(
_xlpm.Grp="",
INDEX('DATA INDUK'!$I$28:$I$228,
MATCH($G129,'DATA INDUK'!$AO$28:$AO$228,0)),
_xlfn.TEXTJOIN(CHAR(10),TRUE,
_xlfn._xlws.FILTER('DATA INDUK'!$I$28:$I$228,
'DATA INDUK'!$L$28:$L$228=_xlpm.Grp))
)
))</f>
        <v/>
      </c>
    </row>
    <row r="130" spans="1:25" ht="30" customHeight="1" x14ac:dyDescent="0.25"/>
    <row r="131" spans="1:25" s="104" customFormat="1" ht="20.100000000000001" customHeight="1" x14ac:dyDescent="0.25">
      <c r="A131" s="170" t="str">
        <f>IF(
OR(
COUNTIF($M$30:$V$129,"-")&gt;0,
COUNTIF($M$30:$V$129,"ND")&gt;0
),
"Catatan / Notes: "&amp;_xlfn.TEXTJOIN(
"; ",
TRUE,
IF(COUNTIF($M$30:$V$129,"-")&gt;0,
"- : Pengujian tidak dilakukan / Test not performed",
""),
IF(COUNTIF($M$30:$V$129,"ND")&gt;0,
"ND : Tidak dapat ditentukan / Non Determined",
"")
),
""
)</f>
        <v>Catatan / Notes: - : Pengujian tidak dilakukan / Test not performed</v>
      </c>
    </row>
    <row r="132" spans="1:25" ht="20.100000000000001" customHeight="1" x14ac:dyDescent="0.25">
      <c r="A132" s="422" t="str">
        <f>IF($AD$29=1,
"Parameter atau hasil tambahan yang diminta secara khusus oleh pelanggan dapat dilihat pada Laporan Hasil Uji (LHU) terkait. / Additional client-specific parameters or results shall refer to the corresponding Test Report.",
"")</f>
        <v>Parameter atau hasil tambahan yang diminta secara khusus oleh pelanggan dapat dilihat pada Laporan Hasil Uji (LHU) terkait. / Additional client-specific parameters or results shall refer to the corresponding Test Report.</v>
      </c>
      <c r="B132" s="422"/>
      <c r="C132" s="422"/>
      <c r="D132" s="422"/>
      <c r="E132" s="422"/>
      <c r="F132" s="422"/>
      <c r="G132" s="422"/>
      <c r="H132" s="422"/>
      <c r="I132" s="422"/>
      <c r="J132" s="422"/>
      <c r="K132" s="422"/>
      <c r="L132" s="422"/>
      <c r="M132" s="422"/>
      <c r="N132" s="422"/>
      <c r="O132" s="422"/>
      <c r="P132" s="422"/>
    </row>
    <row r="133" spans="1:25" ht="20.100000000000001" customHeight="1" x14ac:dyDescent="0.25"/>
    <row r="134" spans="1:25" ht="20.100000000000001" customHeight="1" x14ac:dyDescent="0.25"/>
    <row r="135" spans="1:25" ht="20.100000000000001" customHeight="1" x14ac:dyDescent="0.25"/>
    <row r="136" spans="1:25" ht="20.100000000000001" customHeight="1" x14ac:dyDescent="0.25"/>
    <row r="137" spans="1:25" ht="20.100000000000001" customHeight="1" x14ac:dyDescent="0.25"/>
    <row r="138" spans="1:25" ht="20.100000000000001" customHeight="1" x14ac:dyDescent="0.25"/>
    <row r="139" spans="1:25" ht="20.100000000000001" customHeight="1" x14ac:dyDescent="0.25"/>
    <row r="140" spans="1:25" ht="20.100000000000001" customHeight="1" x14ac:dyDescent="0.25"/>
    <row r="141" spans="1:25" ht="20.100000000000001" customHeight="1" x14ac:dyDescent="0.25"/>
    <row r="142" spans="1:25" ht="20.100000000000001" customHeight="1" x14ac:dyDescent="0.25"/>
    <row r="143" spans="1:25" ht="20.100000000000001" customHeight="1" x14ac:dyDescent="0.25"/>
    <row r="144" spans="1:25" ht="20.100000000000001" customHeight="1" x14ac:dyDescent="0.25">
      <c r="A144" s="420" t="s">
        <v>239</v>
      </c>
      <c r="B144" s="420"/>
      <c r="C144" s="420"/>
      <c r="D144" s="354" t="s">
        <v>236</v>
      </c>
      <c r="E144" s="354"/>
      <c r="F144" s="354"/>
      <c r="G144" s="354"/>
      <c r="H144" s="354"/>
      <c r="I144" s="354"/>
      <c r="J144" s="354"/>
      <c r="K144" s="354"/>
      <c r="L144" s="354"/>
      <c r="M144" s="354"/>
      <c r="N144" s="421" t="s">
        <v>237</v>
      </c>
      <c r="O144" s="421"/>
      <c r="P144" s="421"/>
      <c r="Q144" s="421"/>
      <c r="R144" s="421"/>
      <c r="S144" s="421"/>
      <c r="T144" s="421"/>
      <c r="U144" s="421"/>
      <c r="V144" s="421"/>
      <c r="W144" s="421"/>
      <c r="X144" s="421"/>
      <c r="Y144" s="151"/>
    </row>
    <row r="145" spans="1:25" ht="20.100000000000001" customHeight="1" x14ac:dyDescent="0.25">
      <c r="A145" s="420"/>
      <c r="B145" s="420"/>
      <c r="C145" s="420"/>
      <c r="D145" s="354"/>
      <c r="E145" s="354"/>
      <c r="F145" s="354"/>
      <c r="G145" s="354"/>
      <c r="H145" s="354"/>
      <c r="I145" s="354"/>
      <c r="J145" s="354"/>
      <c r="K145" s="354"/>
      <c r="L145" s="354"/>
      <c r="M145" s="354"/>
      <c r="N145" s="421"/>
      <c r="O145" s="421"/>
      <c r="P145" s="421"/>
      <c r="Q145" s="421"/>
      <c r="R145" s="421"/>
      <c r="S145" s="421"/>
      <c r="T145" s="421"/>
      <c r="U145" s="421"/>
      <c r="V145" s="421"/>
      <c r="W145" s="421"/>
      <c r="X145" s="421"/>
      <c r="Y145" s="151"/>
    </row>
    <row r="146" spans="1:25" ht="20.100000000000001" customHeight="1" x14ac:dyDescent="0.25">
      <c r="A146" s="420"/>
      <c r="B146" s="420"/>
      <c r="C146" s="420"/>
      <c r="D146" s="354"/>
      <c r="E146" s="354"/>
      <c r="F146" s="354"/>
      <c r="G146" s="354"/>
      <c r="H146" s="354"/>
      <c r="I146" s="354"/>
      <c r="J146" s="354"/>
      <c r="K146" s="354"/>
      <c r="L146" s="354"/>
      <c r="M146" s="354"/>
      <c r="N146" s="421"/>
      <c r="O146" s="421"/>
      <c r="P146" s="421"/>
      <c r="Q146" s="421"/>
      <c r="R146" s="421"/>
      <c r="S146" s="421"/>
      <c r="T146" s="421"/>
      <c r="U146" s="421"/>
      <c r="V146" s="421"/>
      <c r="W146" s="421"/>
      <c r="X146" s="421"/>
      <c r="Y146" s="151"/>
    </row>
    <row r="147" spans="1:25" ht="20.100000000000001" customHeight="1" x14ac:dyDescent="0.25"/>
    <row r="148" spans="1:25" ht="20.100000000000001" customHeight="1" x14ac:dyDescent="0.25"/>
    <row r="149" spans="1:25" ht="20.100000000000001" customHeight="1" x14ac:dyDescent="0.25"/>
    <row r="150" spans="1:25" ht="20.100000000000001" customHeight="1" x14ac:dyDescent="0.25"/>
    <row r="151" spans="1:25" ht="20.100000000000001" customHeight="1" x14ac:dyDescent="0.25"/>
    <row r="152" spans="1:25" ht="20.100000000000001" customHeight="1" x14ac:dyDescent="0.25"/>
    <row r="153" spans="1:25" ht="20.100000000000001" customHeight="1" x14ac:dyDescent="0.25"/>
    <row r="154" spans="1:25" ht="20.100000000000001" customHeight="1" x14ac:dyDescent="0.25"/>
    <row r="155" spans="1:25" ht="20.100000000000001" customHeight="1" x14ac:dyDescent="0.25"/>
    <row r="156" spans="1:25" ht="20.100000000000001" customHeight="1" x14ac:dyDescent="0.25"/>
    <row r="157" spans="1:25" ht="20.100000000000001" customHeight="1" x14ac:dyDescent="0.25"/>
    <row r="158" spans="1:25" ht="20.100000000000001" customHeight="1" x14ac:dyDescent="0.25"/>
    <row r="159" spans="1:25" ht="20.100000000000001" customHeight="1" x14ac:dyDescent="0.25"/>
    <row r="160" spans="1:25"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sheetData>
  <mergeCells count="16">
    <mergeCell ref="A144:C146"/>
    <mergeCell ref="D144:M146"/>
    <mergeCell ref="N144:X146"/>
    <mergeCell ref="G25:G28"/>
    <mergeCell ref="M26:N26"/>
    <mergeCell ref="O26:P26"/>
    <mergeCell ref="T26:U26"/>
    <mergeCell ref="M25:P25"/>
    <mergeCell ref="Q25:U25"/>
    <mergeCell ref="Q26:S26"/>
    <mergeCell ref="A132:P132"/>
    <mergeCell ref="J9:K9"/>
    <mergeCell ref="K25:K28"/>
    <mergeCell ref="J25:J28"/>
    <mergeCell ref="I25:I28"/>
    <mergeCell ref="H25:H28"/>
  </mergeCells>
  <conditionalFormatting sqref="G30:K129">
    <cfRule type="expression" dxfId="116" priority="2">
      <formula>$C30&lt;&gt;""</formula>
    </cfRule>
    <cfRule type="expression" dxfId="115" priority="3">
      <formula>$B30&lt;&gt;""</formula>
    </cfRule>
  </conditionalFormatting>
  <conditionalFormatting sqref="G30:U129">
    <cfRule type="expression" dxfId="114" priority="1">
      <formula>$G30&lt;&gt;""</formula>
    </cfRule>
  </conditionalFormatting>
  <pageMargins left="0.75" right="0.47" top="0.51" bottom="0.51" header="0.12" footer="0.12"/>
  <pageSetup paperSize="9" scale="1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779B3-07F8-40E8-93C6-E92F4D4B8054}">
  <dimension ref="A1:AG73"/>
  <sheetViews>
    <sheetView zoomScale="60" zoomScaleNormal="60" workbookViewId="0">
      <selection activeCell="D9" sqref="D9"/>
    </sheetView>
  </sheetViews>
  <sheetFormatPr defaultRowHeight="15" x14ac:dyDescent="0.25"/>
  <cols>
    <col min="2" max="2" width="15.42578125" customWidth="1"/>
    <col min="3" max="3" width="2.28515625" customWidth="1"/>
    <col min="5" max="5" width="10.85546875" customWidth="1"/>
    <col min="6" max="6" width="12.42578125" customWidth="1"/>
    <col min="7" max="7" width="14.42578125" customWidth="1"/>
    <col min="8" max="8" width="13.7109375" customWidth="1"/>
    <col min="9" max="9" width="1.85546875" customWidth="1"/>
    <col min="10" max="10" width="18.42578125" customWidth="1"/>
    <col min="11" max="11" width="16" customWidth="1"/>
    <col min="14" max="14" width="12" customWidth="1"/>
    <col min="15" max="15" width="13.140625" customWidth="1"/>
    <col min="19" max="19" width="1.7109375" customWidth="1"/>
    <col min="22" max="23" width="21.140625" customWidth="1"/>
    <col min="24" max="24" width="1.85546875" customWidth="1"/>
    <col min="25" max="25" width="11.28515625" customWidth="1"/>
    <col min="26" max="26" width="12.28515625" customWidth="1"/>
    <col min="27" max="27" width="10.7109375" customWidth="1"/>
    <col min="28" max="28" width="11.7109375" customWidth="1"/>
    <col min="30" max="30" width="20.5703125" customWidth="1"/>
    <col min="32" max="32" width="25.140625" customWidth="1"/>
  </cols>
  <sheetData>
    <row r="1" spans="1:33" x14ac:dyDescent="0.25">
      <c r="A1" s="230" t="s">
        <v>330</v>
      </c>
    </row>
    <row r="2" spans="1:33" x14ac:dyDescent="0.25">
      <c r="A2" s="237" t="s">
        <v>337</v>
      </c>
    </row>
    <row r="3" spans="1:33" x14ac:dyDescent="0.25">
      <c r="A3" s="230" t="s">
        <v>330</v>
      </c>
    </row>
    <row r="4" spans="1:33" x14ac:dyDescent="0.25">
      <c r="A4" t="s">
        <v>332</v>
      </c>
      <c r="B4">
        <f>'Excecutive Summary'!H35</f>
        <v>0</v>
      </c>
    </row>
    <row r="6" spans="1:33" ht="28.5" customHeight="1" x14ac:dyDescent="0.25">
      <c r="A6" s="439" t="s">
        <v>155</v>
      </c>
      <c r="B6" s="438" t="s">
        <v>331</v>
      </c>
      <c r="C6" s="238"/>
      <c r="D6" s="440" t="s">
        <v>336</v>
      </c>
      <c r="E6" s="444" t="s">
        <v>40</v>
      </c>
      <c r="F6" s="442" t="s">
        <v>333</v>
      </c>
      <c r="G6" s="443"/>
      <c r="H6" s="436" t="s">
        <v>286</v>
      </c>
      <c r="I6" s="231"/>
      <c r="J6" s="306" t="s">
        <v>46</v>
      </c>
      <c r="K6" s="275" t="s">
        <v>47</v>
      </c>
      <c r="L6" s="275"/>
      <c r="M6" s="275"/>
      <c r="N6" s="275"/>
      <c r="O6" s="275"/>
      <c r="P6" s="277" t="s">
        <v>48</v>
      </c>
      <c r="Q6" s="277"/>
      <c r="R6" s="277"/>
      <c r="T6" s="428" t="s">
        <v>45</v>
      </c>
      <c r="U6" s="429"/>
      <c r="V6" s="432" t="s">
        <v>319</v>
      </c>
      <c r="W6" s="434" t="s">
        <v>51</v>
      </c>
      <c r="Y6" s="424" t="s">
        <v>43</v>
      </c>
      <c r="Z6" s="425"/>
      <c r="AA6" s="426" t="s">
        <v>321</v>
      </c>
      <c r="AB6" s="427"/>
      <c r="AD6" s="423" t="s">
        <v>340</v>
      </c>
      <c r="AE6" s="239"/>
      <c r="AF6" s="423" t="s">
        <v>341</v>
      </c>
      <c r="AG6" s="239"/>
    </row>
    <row r="7" spans="1:33" ht="27.75" customHeight="1" x14ac:dyDescent="0.25">
      <c r="A7" s="439"/>
      <c r="B7" s="438"/>
      <c r="C7" s="238"/>
      <c r="D7" s="441"/>
      <c r="E7" s="445"/>
      <c r="F7" s="234" t="s">
        <v>334</v>
      </c>
      <c r="G7" s="234" t="s">
        <v>335</v>
      </c>
      <c r="H7" s="437"/>
      <c r="I7" s="231"/>
      <c r="J7" s="306"/>
      <c r="K7" s="233" t="s">
        <v>57</v>
      </c>
      <c r="L7" s="233" t="s">
        <v>58</v>
      </c>
      <c r="M7" s="233" t="s">
        <v>258</v>
      </c>
      <c r="N7" s="233" t="s">
        <v>259</v>
      </c>
      <c r="O7" s="233" t="s">
        <v>260</v>
      </c>
      <c r="P7" s="232" t="s">
        <v>261</v>
      </c>
      <c r="Q7" s="232" t="s">
        <v>262</v>
      </c>
      <c r="R7" s="232" t="s">
        <v>263</v>
      </c>
      <c r="T7" s="430"/>
      <c r="U7" s="431"/>
      <c r="V7" s="433"/>
      <c r="W7" s="435"/>
      <c r="Y7" s="235" t="s">
        <v>307</v>
      </c>
      <c r="Z7" s="235" t="s">
        <v>308</v>
      </c>
      <c r="AA7" s="236" t="s">
        <v>185</v>
      </c>
      <c r="AB7" s="236" t="s">
        <v>184</v>
      </c>
      <c r="AD7" s="423"/>
      <c r="AE7" s="239"/>
      <c r="AF7" s="423"/>
      <c r="AG7" s="239"/>
    </row>
    <row r="8" spans="1:33" ht="6.75" customHeight="1" x14ac:dyDescent="0.25"/>
    <row r="9" spans="1:33" x14ac:dyDescent="0.25">
      <c r="A9" s="188" cm="1">
        <f t="array" ref="A9:A33">_xlfn.SEQUENCE(ROWS(_xlfn.ANCHORARRAY(B9)))</f>
        <v>1</v>
      </c>
      <c r="B9" t="str" cm="1">
        <f t="array" ref="B9:B33">_xlfn._xlws.FILTER('DATA INDUK'!AX28:AX328,'DATA INDUK'!AX28:AX328&lt;&gt;"")</f>
        <v>26-001-DS-001</v>
      </c>
      <c r="D9" s="253" t="str">
        <f>'[4]WS-PP'!$C$95</f>
        <v>PASS</v>
      </c>
      <c r="E9" s="253"/>
      <c r="F9" s="253"/>
      <c r="G9" s="253"/>
      <c r="H9" s="253"/>
      <c r="J9" s="253"/>
      <c r="K9" s="253"/>
      <c r="L9" s="253"/>
      <c r="M9" s="253"/>
      <c r="N9" s="253"/>
      <c r="O9" s="253"/>
      <c r="P9" s="253"/>
      <c r="Q9" s="253" t="str">
        <f>'[4]WS-TRX-CU Multi'!$E$354</f>
        <v>REVIEW</v>
      </c>
      <c r="R9" s="253"/>
      <c r="T9" s="253"/>
      <c r="U9" s="253"/>
      <c r="V9" s="253"/>
      <c r="W9" s="253"/>
      <c r="Y9" s="253"/>
      <c r="Z9" s="253"/>
      <c r="AA9" s="253"/>
      <c r="AB9" s="253"/>
      <c r="AD9" s="253" t="str">
        <f>IF(COUNTIF(D9:AB9,"RE-ANALYZE")&gt;0,"RE-ANALYZE",
IF(COUNTIF(D9:AB9,"REVIEW")&gt;0,"REVIEW",
IF(COUNTIF(D9:AB9,"PASS")&gt;0,"PASS","")))</f>
        <v>REVIEW</v>
      </c>
      <c r="AF9" t="str">
        <f>IF(COUNTIF(D9:AB9,"RE-ANALYZE")&gt;0,"NO",
IF(COUNTIF(D9:AB9,"PASS")+COUNTIF(D9:AB9,"REVIEW")&gt;0,"YES",""))</f>
        <v>YES</v>
      </c>
    </row>
    <row r="10" spans="1:33" x14ac:dyDescent="0.25">
      <c r="A10" s="188">
        <v>2</v>
      </c>
      <c r="B10" t="str">
        <v>26-001-DS-002</v>
      </c>
      <c r="D10" s="253"/>
      <c r="E10" s="253"/>
      <c r="F10" s="253"/>
      <c r="G10" s="253"/>
      <c r="H10" s="253"/>
      <c r="J10" s="253"/>
      <c r="K10" s="253"/>
      <c r="L10" s="253"/>
      <c r="M10" s="253"/>
      <c r="N10" s="253"/>
      <c r="O10" s="253"/>
      <c r="P10" s="253"/>
      <c r="Q10" s="253"/>
      <c r="R10" s="253"/>
      <c r="T10" s="253"/>
      <c r="U10" s="253"/>
      <c r="V10" s="253"/>
      <c r="W10" s="253"/>
      <c r="Y10" s="253"/>
      <c r="Z10" s="253"/>
      <c r="AA10" s="253"/>
      <c r="AB10" s="253"/>
      <c r="AD10" s="253"/>
    </row>
    <row r="11" spans="1:33" x14ac:dyDescent="0.25">
      <c r="A11" s="188">
        <v>3</v>
      </c>
      <c r="B11" t="str">
        <v>26-001-DS-003</v>
      </c>
      <c r="D11" s="253"/>
      <c r="E11" s="253"/>
      <c r="F11" s="253"/>
      <c r="G11" s="253"/>
      <c r="H11" s="253"/>
      <c r="J11" s="253"/>
      <c r="K11" s="253"/>
      <c r="L11" s="253"/>
      <c r="M11" s="253"/>
      <c r="N11" s="253"/>
      <c r="O11" s="253"/>
      <c r="P11" s="253"/>
      <c r="Q11" s="253"/>
      <c r="R11" s="253"/>
      <c r="T11" s="253"/>
      <c r="U11" s="253"/>
      <c r="V11" s="253"/>
      <c r="W11" s="253"/>
      <c r="Y11" s="253"/>
      <c r="Z11" s="253"/>
      <c r="AA11" s="253"/>
      <c r="AB11" s="253"/>
      <c r="AD11" s="253"/>
    </row>
    <row r="12" spans="1:33" x14ac:dyDescent="0.25">
      <c r="A12" s="188">
        <v>4</v>
      </c>
      <c r="B12" t="str">
        <v>26-001-DS-004</v>
      </c>
      <c r="D12" s="253"/>
      <c r="E12" s="253"/>
      <c r="F12" s="253"/>
      <c r="G12" s="253"/>
      <c r="H12" s="253"/>
      <c r="J12" s="253"/>
      <c r="K12" s="253"/>
      <c r="L12" s="253"/>
      <c r="M12" s="253"/>
      <c r="N12" s="253"/>
      <c r="O12" s="253"/>
      <c r="P12" s="253"/>
      <c r="Q12" s="253"/>
      <c r="R12" s="253"/>
      <c r="T12" s="253"/>
      <c r="U12" s="253"/>
      <c r="V12" s="253"/>
      <c r="W12" s="253"/>
      <c r="Y12" s="253"/>
      <c r="Z12" s="253"/>
      <c r="AA12" s="253"/>
      <c r="AB12" s="253"/>
      <c r="AD12" s="253"/>
    </row>
    <row r="13" spans="1:33" x14ac:dyDescent="0.25">
      <c r="A13" s="188">
        <v>5</v>
      </c>
      <c r="B13" t="str">
        <v>26-001-DS-005</v>
      </c>
      <c r="D13" s="253"/>
      <c r="E13" s="253"/>
      <c r="F13" s="253"/>
      <c r="G13" s="253"/>
      <c r="H13" s="253"/>
      <c r="J13" s="253"/>
      <c r="K13" s="253"/>
      <c r="L13" s="253"/>
      <c r="M13" s="253"/>
      <c r="N13" s="253"/>
      <c r="O13" s="253"/>
      <c r="P13" s="253"/>
      <c r="Q13" s="253"/>
      <c r="R13" s="253"/>
      <c r="T13" s="253"/>
      <c r="U13" s="253"/>
      <c r="V13" s="253"/>
      <c r="W13" s="253"/>
      <c r="Y13" s="253"/>
      <c r="Z13" s="253"/>
      <c r="AA13" s="253"/>
      <c r="AB13" s="253"/>
      <c r="AD13" s="253"/>
    </row>
    <row r="14" spans="1:33" x14ac:dyDescent="0.25">
      <c r="A14" s="188">
        <v>6</v>
      </c>
      <c r="B14" t="str">
        <v>26-001-DS-006</v>
      </c>
      <c r="D14" s="253"/>
      <c r="E14" s="253"/>
      <c r="F14" s="253"/>
      <c r="G14" s="253"/>
      <c r="H14" s="253"/>
      <c r="J14" s="253"/>
      <c r="K14" s="253"/>
      <c r="L14" s="253"/>
      <c r="M14" s="253"/>
      <c r="N14" s="253"/>
      <c r="O14" s="253"/>
      <c r="P14" s="253"/>
      <c r="Q14" s="253"/>
      <c r="R14" s="253"/>
      <c r="T14" s="253"/>
      <c r="U14" s="253"/>
      <c r="V14" s="253"/>
      <c r="W14" s="253"/>
      <c r="Y14" s="253"/>
      <c r="Z14" s="253"/>
      <c r="AA14" s="253"/>
      <c r="AB14" s="253"/>
      <c r="AD14" s="253"/>
    </row>
    <row r="15" spans="1:33" x14ac:dyDescent="0.25">
      <c r="A15" s="188">
        <v>7</v>
      </c>
      <c r="B15" t="str">
        <v>26-001-UDS-007</v>
      </c>
      <c r="D15" s="253"/>
      <c r="E15" s="253"/>
      <c r="F15" s="253"/>
      <c r="G15" s="253"/>
      <c r="H15" s="253"/>
      <c r="J15" s="253"/>
      <c r="K15" s="253"/>
      <c r="L15" s="253"/>
      <c r="M15" s="253"/>
      <c r="N15" s="253"/>
      <c r="O15" s="253"/>
      <c r="P15" s="253"/>
      <c r="Q15" s="253" t="str">
        <f>'[8]WS-TRX-CU Multi'!$E$354</f>
        <v>REVIEW</v>
      </c>
      <c r="R15" s="253"/>
      <c r="T15" s="253"/>
      <c r="U15" s="253"/>
      <c r="V15" s="253"/>
      <c r="W15" s="253"/>
      <c r="Y15" s="253"/>
      <c r="Z15" s="253"/>
      <c r="AA15" s="253"/>
      <c r="AB15" s="253"/>
      <c r="AD15" s="253"/>
    </row>
    <row r="16" spans="1:33" x14ac:dyDescent="0.25">
      <c r="A16" s="188">
        <v>8</v>
      </c>
      <c r="B16" t="str">
        <v>26-001-UDS-008</v>
      </c>
      <c r="D16" s="253"/>
      <c r="E16" s="253"/>
      <c r="F16" s="253"/>
      <c r="G16" s="253"/>
      <c r="H16" s="253"/>
      <c r="J16" s="253"/>
      <c r="K16" s="253"/>
      <c r="L16" s="253"/>
      <c r="M16" s="253"/>
      <c r="N16" s="253"/>
      <c r="O16" s="253"/>
      <c r="P16" s="253"/>
      <c r="Q16" s="253"/>
      <c r="R16" s="253"/>
      <c r="T16" s="253"/>
      <c r="U16" s="253"/>
      <c r="V16" s="253"/>
      <c r="W16" s="253"/>
      <c r="Y16" s="253"/>
      <c r="Z16" s="253"/>
      <c r="AA16" s="253"/>
      <c r="AB16" s="253"/>
      <c r="AD16" s="253"/>
    </row>
    <row r="17" spans="1:30" x14ac:dyDescent="0.25">
      <c r="A17" s="188">
        <v>9</v>
      </c>
      <c r="B17" t="str">
        <v>26-001-UDS-009</v>
      </c>
      <c r="D17" s="253"/>
      <c r="E17" s="253"/>
      <c r="F17" s="253"/>
      <c r="G17" s="253"/>
      <c r="H17" s="253"/>
      <c r="J17" s="253"/>
      <c r="K17" s="253"/>
      <c r="L17" s="253"/>
      <c r="M17" s="253"/>
      <c r="N17" s="253"/>
      <c r="O17" s="253"/>
      <c r="P17" s="253"/>
      <c r="Q17" s="253"/>
      <c r="R17" s="253"/>
      <c r="T17" s="253"/>
      <c r="U17" s="253"/>
      <c r="V17" s="253"/>
      <c r="W17" s="253"/>
      <c r="Y17" s="253"/>
      <c r="Z17" s="253"/>
      <c r="AA17" s="253"/>
      <c r="AB17" s="253"/>
      <c r="AD17" s="253"/>
    </row>
    <row r="18" spans="1:30" x14ac:dyDescent="0.25">
      <c r="A18" s="188">
        <v>10</v>
      </c>
      <c r="B18" t="str">
        <v>26-001-UDS-010</v>
      </c>
      <c r="D18" s="253"/>
      <c r="E18" s="253"/>
      <c r="F18" s="253"/>
      <c r="G18" s="253"/>
      <c r="H18" s="253"/>
      <c r="J18" s="253"/>
      <c r="K18" s="253"/>
      <c r="L18" s="253"/>
      <c r="M18" s="253"/>
      <c r="N18" s="253"/>
      <c r="O18" s="253"/>
      <c r="P18" s="253"/>
      <c r="Q18" s="253"/>
      <c r="R18" s="253"/>
      <c r="T18" s="253"/>
      <c r="U18" s="253"/>
      <c r="V18" s="253"/>
      <c r="W18" s="253"/>
      <c r="Y18" s="253"/>
      <c r="Z18" s="253"/>
      <c r="AA18" s="253"/>
      <c r="AB18" s="253"/>
      <c r="AD18" s="253"/>
    </row>
    <row r="19" spans="1:30" x14ac:dyDescent="0.25">
      <c r="A19" s="188">
        <v>11</v>
      </c>
      <c r="B19" t="str">
        <v>26-001-UDS-011</v>
      </c>
      <c r="D19" s="253"/>
      <c r="E19" s="253"/>
      <c r="F19" s="253"/>
      <c r="G19" s="253"/>
      <c r="H19" s="253"/>
      <c r="J19" s="253"/>
      <c r="K19" s="253"/>
      <c r="L19" s="253"/>
      <c r="M19" s="253"/>
      <c r="N19" s="253"/>
      <c r="O19" s="253"/>
      <c r="P19" s="253"/>
      <c r="Q19" s="253"/>
      <c r="R19" s="253"/>
      <c r="T19" s="253"/>
      <c r="U19" s="253"/>
      <c r="V19" s="253"/>
      <c r="W19" s="253"/>
      <c r="Y19" s="253"/>
      <c r="Z19" s="253"/>
      <c r="AA19" s="253"/>
      <c r="AB19" s="253"/>
      <c r="AD19" s="253"/>
    </row>
    <row r="20" spans="1:30" x14ac:dyDescent="0.25">
      <c r="A20" s="188">
        <v>12</v>
      </c>
      <c r="B20" t="str">
        <v>26-001-UDS-012</v>
      </c>
      <c r="D20" s="253"/>
      <c r="E20" s="253"/>
      <c r="F20" s="253"/>
      <c r="G20" s="253"/>
      <c r="H20" s="253"/>
      <c r="J20" s="253"/>
      <c r="K20" s="253"/>
      <c r="L20" s="253"/>
      <c r="M20" s="253"/>
      <c r="N20" s="253"/>
      <c r="O20" s="253"/>
      <c r="P20" s="253"/>
      <c r="Q20" s="253"/>
      <c r="R20" s="253"/>
      <c r="T20" s="253"/>
      <c r="U20" s="253"/>
      <c r="V20" s="253"/>
      <c r="W20" s="253"/>
      <c r="Y20" s="253"/>
      <c r="Z20" s="253"/>
      <c r="AA20" s="253"/>
      <c r="AB20" s="253"/>
      <c r="AD20" s="253"/>
    </row>
    <row r="21" spans="1:30" x14ac:dyDescent="0.25">
      <c r="A21" s="188">
        <v>13</v>
      </c>
      <c r="B21" t="str">
        <v>26-001-UDS-013</v>
      </c>
      <c r="D21" s="253"/>
      <c r="E21" s="253"/>
      <c r="F21" s="253"/>
      <c r="G21" s="253"/>
      <c r="H21" s="253"/>
      <c r="J21" s="253"/>
      <c r="K21" s="253"/>
      <c r="L21" s="253"/>
      <c r="M21" s="253"/>
      <c r="N21" s="253"/>
      <c r="O21" s="253"/>
      <c r="P21" s="253"/>
      <c r="Q21" s="253"/>
      <c r="R21" s="253"/>
      <c r="T21" s="253"/>
      <c r="U21" s="253"/>
      <c r="V21" s="253"/>
      <c r="W21" s="253"/>
      <c r="Y21" s="253"/>
      <c r="Z21" s="253"/>
      <c r="AA21" s="253"/>
      <c r="AB21" s="253"/>
      <c r="AD21" s="253"/>
    </row>
    <row r="22" spans="1:30" x14ac:dyDescent="0.25">
      <c r="A22" s="188">
        <v>14</v>
      </c>
      <c r="B22" t="str">
        <v>26-001-DS-014</v>
      </c>
      <c r="D22" s="253"/>
      <c r="E22" s="253"/>
      <c r="F22" s="253"/>
      <c r="G22" s="253"/>
      <c r="H22" s="253"/>
      <c r="J22" s="253"/>
      <c r="K22" s="253"/>
      <c r="L22" s="253"/>
      <c r="M22" s="253"/>
      <c r="N22" s="253"/>
      <c r="O22" s="253"/>
      <c r="P22" s="253"/>
      <c r="Q22" s="253"/>
      <c r="R22" s="253"/>
      <c r="T22" s="253"/>
      <c r="U22" s="253"/>
      <c r="V22" s="253"/>
      <c r="W22" s="253"/>
      <c r="Y22" s="253"/>
      <c r="Z22" s="253"/>
      <c r="AA22" s="253"/>
      <c r="AB22" s="253"/>
      <c r="AD22" s="253"/>
    </row>
    <row r="23" spans="1:30" x14ac:dyDescent="0.25">
      <c r="A23" s="188">
        <v>15</v>
      </c>
      <c r="B23" t="str">
        <v>26-001-DS-015</v>
      </c>
      <c r="D23" s="253"/>
      <c r="E23" s="253"/>
      <c r="F23" s="253"/>
      <c r="G23" s="253"/>
      <c r="H23" s="253"/>
      <c r="J23" s="253"/>
      <c r="K23" s="253"/>
      <c r="L23" s="253"/>
      <c r="M23" s="253"/>
      <c r="N23" s="253"/>
      <c r="O23" s="253"/>
      <c r="P23" s="253"/>
      <c r="Q23" s="253"/>
      <c r="R23" s="253"/>
      <c r="T23" s="253"/>
      <c r="U23" s="253"/>
      <c r="V23" s="253"/>
      <c r="W23" s="253"/>
      <c r="Y23" s="253"/>
      <c r="Z23" s="253"/>
      <c r="AA23" s="253"/>
      <c r="AB23" s="253"/>
      <c r="AD23" s="253"/>
    </row>
    <row r="24" spans="1:30" x14ac:dyDescent="0.25">
      <c r="A24" s="188">
        <v>16</v>
      </c>
      <c r="B24" t="str">
        <v>26-001-DS-016</v>
      </c>
      <c r="D24" s="253"/>
      <c r="E24" s="253"/>
      <c r="F24" s="253"/>
      <c r="G24" s="253"/>
      <c r="H24" s="253"/>
      <c r="J24" s="253"/>
      <c r="K24" s="253"/>
      <c r="L24" s="253"/>
      <c r="M24" s="253"/>
      <c r="N24" s="253"/>
      <c r="O24" s="253"/>
      <c r="P24" s="253"/>
      <c r="Q24" s="253"/>
      <c r="R24" s="253"/>
      <c r="T24" s="253"/>
      <c r="U24" s="253"/>
      <c r="V24" s="253"/>
      <c r="W24" s="253"/>
      <c r="Y24" s="253"/>
      <c r="Z24" s="253"/>
      <c r="AA24" s="253"/>
      <c r="AB24" s="253"/>
      <c r="AD24" s="253"/>
    </row>
    <row r="25" spans="1:30" x14ac:dyDescent="0.25">
      <c r="A25" s="188">
        <v>17</v>
      </c>
      <c r="B25" t="str">
        <v>26-001-DS-017</v>
      </c>
      <c r="D25" s="253"/>
      <c r="E25" s="253"/>
      <c r="F25" s="253"/>
      <c r="G25" s="253"/>
      <c r="H25" s="253"/>
      <c r="J25" s="253"/>
      <c r="K25" s="253"/>
      <c r="L25" s="253"/>
      <c r="M25" s="253"/>
      <c r="N25" s="253"/>
      <c r="O25" s="253"/>
      <c r="P25" s="253"/>
      <c r="Q25" s="253"/>
      <c r="R25" s="253"/>
      <c r="T25" s="253"/>
      <c r="U25" s="253"/>
      <c r="V25" s="253"/>
      <c r="W25" s="253"/>
      <c r="Y25" s="253"/>
      <c r="Z25" s="253"/>
      <c r="AA25" s="253"/>
      <c r="AB25" s="253"/>
      <c r="AD25" s="253"/>
    </row>
    <row r="26" spans="1:30" x14ac:dyDescent="0.25">
      <c r="A26" s="188">
        <v>18</v>
      </c>
      <c r="B26" t="str">
        <v>26-001-DS-018</v>
      </c>
      <c r="D26" s="253"/>
      <c r="E26" s="253"/>
      <c r="F26" s="253"/>
      <c r="G26" s="253"/>
      <c r="H26" s="253"/>
      <c r="J26" s="253"/>
      <c r="K26" s="253"/>
      <c r="L26" s="253"/>
      <c r="M26" s="253"/>
      <c r="N26" s="253"/>
      <c r="O26" s="253"/>
      <c r="P26" s="253"/>
      <c r="Q26" s="253"/>
      <c r="R26" s="253"/>
      <c r="T26" s="253"/>
      <c r="U26" s="253"/>
      <c r="V26" s="253"/>
      <c r="W26" s="253"/>
      <c r="Y26" s="253"/>
      <c r="Z26" s="253"/>
      <c r="AA26" s="253"/>
      <c r="AB26" s="253"/>
      <c r="AD26" s="253"/>
    </row>
    <row r="27" spans="1:30" x14ac:dyDescent="0.25">
      <c r="A27" s="188">
        <v>19</v>
      </c>
      <c r="B27" t="str">
        <v>26-001-DS-019</v>
      </c>
      <c r="D27" s="253"/>
      <c r="E27" s="253"/>
      <c r="F27" s="253"/>
      <c r="G27" s="253"/>
      <c r="H27" s="253"/>
      <c r="J27" s="253"/>
      <c r="K27" s="253"/>
      <c r="L27" s="253"/>
      <c r="M27" s="253"/>
      <c r="N27" s="253"/>
      <c r="O27" s="253"/>
      <c r="P27" s="253"/>
      <c r="Q27" s="253"/>
      <c r="R27" s="253"/>
      <c r="T27" s="253"/>
      <c r="U27" s="253"/>
      <c r="V27" s="253"/>
      <c r="W27" s="253"/>
      <c r="Y27" s="253"/>
      <c r="Z27" s="253"/>
      <c r="AA27" s="253"/>
      <c r="AB27" s="253"/>
      <c r="AD27" s="253"/>
    </row>
    <row r="28" spans="1:30" x14ac:dyDescent="0.25">
      <c r="A28" s="188">
        <v>20</v>
      </c>
      <c r="B28" t="str">
        <v>26-001-DS-020</v>
      </c>
      <c r="D28" s="253"/>
      <c r="E28" s="253"/>
      <c r="F28" s="253"/>
      <c r="G28" s="253"/>
      <c r="H28" s="253"/>
      <c r="J28" s="253"/>
      <c r="K28" s="253"/>
      <c r="L28" s="253"/>
      <c r="M28" s="253"/>
      <c r="N28" s="253"/>
      <c r="O28" s="253"/>
      <c r="P28" s="253"/>
      <c r="Q28" s="253"/>
      <c r="R28" s="253"/>
      <c r="T28" s="253"/>
      <c r="U28" s="253"/>
      <c r="V28" s="253"/>
      <c r="W28" s="253"/>
      <c r="Y28" s="253"/>
      <c r="Z28" s="253"/>
      <c r="AA28" s="253"/>
      <c r="AB28" s="253"/>
      <c r="AD28" s="253"/>
    </row>
    <row r="29" spans="1:30" x14ac:dyDescent="0.25">
      <c r="A29">
        <v>21</v>
      </c>
      <c r="B29" t="str">
        <v>26-001-BS-021</v>
      </c>
      <c r="D29" s="253"/>
      <c r="E29" s="253"/>
      <c r="F29" s="253"/>
      <c r="G29" s="253"/>
      <c r="H29" s="253"/>
      <c r="J29" s="253"/>
      <c r="K29" s="253"/>
      <c r="L29" s="253"/>
      <c r="M29" s="253"/>
      <c r="N29" s="253"/>
      <c r="O29" s="253"/>
      <c r="P29" s="253"/>
      <c r="Q29" s="253"/>
      <c r="R29" s="253"/>
      <c r="T29" s="253"/>
      <c r="U29" s="253"/>
      <c r="V29" s="253"/>
      <c r="W29" s="253"/>
      <c r="Y29" s="253"/>
      <c r="Z29" s="253"/>
      <c r="AA29" s="253"/>
      <c r="AB29" s="253"/>
      <c r="AD29" s="253"/>
    </row>
    <row r="30" spans="1:30" x14ac:dyDescent="0.25">
      <c r="A30">
        <v>22</v>
      </c>
      <c r="B30" t="str">
        <v>26-001-BS-022</v>
      </c>
      <c r="D30" s="253"/>
      <c r="E30" s="253"/>
      <c r="F30" s="253"/>
      <c r="G30" s="253"/>
      <c r="H30" s="253"/>
      <c r="J30" s="253"/>
      <c r="K30" s="253"/>
      <c r="L30" s="253"/>
      <c r="M30" s="253"/>
      <c r="N30" s="253"/>
      <c r="O30" s="253"/>
      <c r="P30" s="253"/>
      <c r="Q30" s="253"/>
      <c r="R30" s="253"/>
      <c r="T30" s="253"/>
      <c r="U30" s="253"/>
      <c r="V30" s="253"/>
      <c r="W30" s="253"/>
      <c r="Y30" s="253"/>
      <c r="Z30" s="253"/>
      <c r="AA30" s="253"/>
      <c r="AB30" s="253"/>
      <c r="AD30" s="253"/>
    </row>
    <row r="31" spans="1:30" x14ac:dyDescent="0.25">
      <c r="A31">
        <v>23</v>
      </c>
      <c r="B31" t="str">
        <v>26-001-BS-023</v>
      </c>
      <c r="D31" s="253"/>
      <c r="E31" s="253"/>
      <c r="F31" s="253"/>
      <c r="G31" s="253"/>
      <c r="H31" s="253"/>
      <c r="J31" s="253"/>
      <c r="K31" s="253"/>
      <c r="L31" s="253"/>
      <c r="M31" s="253"/>
      <c r="N31" s="253"/>
      <c r="O31" s="253"/>
      <c r="P31" s="253"/>
      <c r="Q31" s="253"/>
      <c r="R31" s="253"/>
      <c r="T31" s="253"/>
      <c r="U31" s="253"/>
      <c r="V31" s="253"/>
      <c r="W31" s="253"/>
      <c r="Y31" s="253"/>
      <c r="Z31" s="253"/>
      <c r="AA31" s="253"/>
      <c r="AB31" s="253"/>
      <c r="AD31" s="253"/>
    </row>
    <row r="32" spans="1:30" x14ac:dyDescent="0.25">
      <c r="A32">
        <v>24</v>
      </c>
      <c r="B32" t="str">
        <v>26-001-BS-024</v>
      </c>
      <c r="D32" s="253"/>
      <c r="E32" s="253"/>
      <c r="F32" s="253"/>
      <c r="G32" s="253"/>
      <c r="H32" s="253"/>
      <c r="J32" s="253"/>
      <c r="K32" s="253"/>
      <c r="L32" s="253"/>
      <c r="M32" s="253"/>
      <c r="N32" s="253"/>
      <c r="O32" s="253"/>
      <c r="P32" s="253"/>
      <c r="Q32" s="253"/>
      <c r="R32" s="253"/>
      <c r="T32" s="253"/>
      <c r="U32" s="253"/>
      <c r="V32" s="253"/>
      <c r="W32" s="253"/>
      <c r="Y32" s="253"/>
      <c r="Z32" s="253"/>
      <c r="AA32" s="253"/>
      <c r="AB32" s="253"/>
      <c r="AD32" s="253"/>
    </row>
    <row r="33" spans="1:30" x14ac:dyDescent="0.25">
      <c r="A33">
        <v>25</v>
      </c>
      <c r="B33" t="str">
        <v>26-001-BS-025</v>
      </c>
      <c r="D33" s="253"/>
      <c r="E33" s="253"/>
      <c r="F33" s="253"/>
      <c r="G33" s="253"/>
      <c r="H33" s="253"/>
      <c r="J33" s="253"/>
      <c r="K33" s="253"/>
      <c r="L33" s="253"/>
      <c r="M33" s="253"/>
      <c r="N33" s="253"/>
      <c r="O33" s="253"/>
      <c r="P33" s="253"/>
      <c r="Q33" s="253"/>
      <c r="R33" s="253"/>
      <c r="T33" s="253"/>
      <c r="U33" s="253"/>
      <c r="V33" s="253"/>
      <c r="W33" s="253"/>
      <c r="Y33" s="253"/>
      <c r="Z33" s="253"/>
      <c r="AA33" s="253"/>
      <c r="AB33" s="253"/>
      <c r="AD33" s="253"/>
    </row>
    <row r="34" spans="1:30" x14ac:dyDescent="0.25">
      <c r="D34" s="253"/>
      <c r="E34" s="253"/>
      <c r="F34" s="253"/>
      <c r="G34" s="253"/>
      <c r="H34" s="253"/>
      <c r="J34" s="253"/>
      <c r="K34" s="253"/>
      <c r="L34" s="253"/>
      <c r="M34" s="253"/>
      <c r="N34" s="253"/>
      <c r="O34" s="253"/>
      <c r="P34" s="253"/>
      <c r="Q34" s="253"/>
      <c r="R34" s="253"/>
      <c r="T34" s="253"/>
      <c r="U34" s="253"/>
      <c r="V34" s="253"/>
      <c r="W34" s="253"/>
      <c r="Y34" s="253"/>
      <c r="Z34" s="253"/>
      <c r="AA34" s="253"/>
      <c r="AB34" s="253"/>
      <c r="AD34" s="253"/>
    </row>
    <row r="35" spans="1:30" x14ac:dyDescent="0.25">
      <c r="D35" s="253"/>
      <c r="E35" s="253"/>
      <c r="F35" s="253"/>
      <c r="G35" s="253"/>
      <c r="H35" s="253"/>
      <c r="J35" s="253"/>
      <c r="K35" s="253"/>
      <c r="L35" s="253"/>
      <c r="M35" s="253"/>
      <c r="N35" s="253"/>
      <c r="O35" s="253"/>
      <c r="P35" s="253"/>
      <c r="Q35" s="253"/>
      <c r="R35" s="253"/>
      <c r="T35" s="253"/>
      <c r="U35" s="253"/>
      <c r="V35" s="253"/>
      <c r="W35" s="253"/>
      <c r="Y35" s="253"/>
      <c r="Z35" s="253"/>
      <c r="AA35" s="253"/>
      <c r="AB35" s="253"/>
      <c r="AD35" s="253"/>
    </row>
    <row r="36" spans="1:30" x14ac:dyDescent="0.25">
      <c r="D36" s="253"/>
      <c r="E36" s="253"/>
      <c r="F36" s="253"/>
      <c r="G36" s="253"/>
      <c r="H36" s="253"/>
      <c r="J36" s="253"/>
      <c r="K36" s="253"/>
      <c r="L36" s="253"/>
      <c r="M36" s="253"/>
      <c r="N36" s="253"/>
      <c r="O36" s="253"/>
      <c r="P36" s="253"/>
      <c r="Q36" s="253"/>
      <c r="R36" s="253"/>
      <c r="T36" s="253"/>
      <c r="U36" s="253"/>
      <c r="V36" s="253"/>
      <c r="W36" s="253"/>
      <c r="Y36" s="253"/>
      <c r="Z36" s="253"/>
      <c r="AA36" s="253"/>
      <c r="AB36" s="253"/>
      <c r="AD36" s="253"/>
    </row>
    <row r="37" spans="1:30" x14ac:dyDescent="0.25">
      <c r="D37" s="253"/>
      <c r="E37" s="253"/>
      <c r="F37" s="253"/>
      <c r="G37" s="253"/>
      <c r="H37" s="253"/>
      <c r="J37" s="253"/>
      <c r="K37" s="253"/>
      <c r="L37" s="253"/>
      <c r="M37" s="253"/>
      <c r="N37" s="253"/>
      <c r="O37" s="253"/>
      <c r="P37" s="253"/>
      <c r="Q37" s="253"/>
      <c r="R37" s="253"/>
      <c r="T37" s="253"/>
      <c r="U37" s="253"/>
      <c r="V37" s="253"/>
      <c r="W37" s="253"/>
      <c r="Y37" s="253"/>
      <c r="Z37" s="253"/>
      <c r="AA37" s="253"/>
      <c r="AB37" s="253"/>
      <c r="AD37" s="253"/>
    </row>
    <row r="38" spans="1:30" x14ac:dyDescent="0.25">
      <c r="D38" s="253"/>
      <c r="E38" s="253"/>
      <c r="F38" s="253"/>
      <c r="G38" s="253"/>
      <c r="H38" s="253"/>
      <c r="J38" s="253"/>
      <c r="K38" s="253"/>
      <c r="L38" s="253"/>
      <c r="M38" s="253"/>
      <c r="N38" s="253"/>
      <c r="O38" s="253"/>
      <c r="P38" s="253"/>
      <c r="Q38" s="253"/>
      <c r="R38" s="253"/>
      <c r="T38" s="253"/>
      <c r="U38" s="253"/>
      <c r="V38" s="253"/>
      <c r="W38" s="253"/>
      <c r="Y38" s="253"/>
      <c r="Z38" s="253"/>
      <c r="AA38" s="253"/>
      <c r="AB38" s="253"/>
      <c r="AD38" s="253"/>
    </row>
    <row r="39" spans="1:30" x14ac:dyDescent="0.25">
      <c r="D39" s="253"/>
      <c r="E39" s="253"/>
      <c r="F39" s="253"/>
      <c r="G39" s="253"/>
      <c r="H39" s="253"/>
      <c r="J39" s="253"/>
      <c r="K39" s="253"/>
      <c r="L39" s="253"/>
      <c r="M39" s="253"/>
      <c r="N39" s="253"/>
      <c r="O39" s="253"/>
      <c r="P39" s="253"/>
      <c r="Q39" s="253"/>
      <c r="R39" s="253"/>
      <c r="T39" s="253"/>
      <c r="U39" s="253"/>
      <c r="V39" s="253"/>
      <c r="W39" s="253"/>
      <c r="Y39" s="253"/>
      <c r="Z39" s="253"/>
      <c r="AA39" s="253"/>
      <c r="AB39" s="253"/>
      <c r="AD39" s="253"/>
    </row>
    <row r="40" spans="1:30" x14ac:dyDescent="0.25">
      <c r="D40" s="253"/>
      <c r="E40" s="253"/>
      <c r="F40" s="253"/>
      <c r="G40" s="253"/>
      <c r="H40" s="253"/>
      <c r="J40" s="253"/>
      <c r="K40" s="253"/>
      <c r="L40" s="253"/>
      <c r="M40" s="253"/>
      <c r="N40" s="253"/>
      <c r="O40" s="253"/>
      <c r="P40" s="253"/>
      <c r="Q40" s="253"/>
      <c r="R40" s="253"/>
      <c r="T40" s="253"/>
      <c r="U40" s="253"/>
      <c r="V40" s="253"/>
      <c r="W40" s="253"/>
      <c r="Y40" s="253"/>
      <c r="Z40" s="253"/>
      <c r="AA40" s="253"/>
      <c r="AB40" s="253"/>
      <c r="AD40" s="253"/>
    </row>
    <row r="41" spans="1:30" x14ac:dyDescent="0.25">
      <c r="D41" s="253"/>
      <c r="E41" s="253"/>
      <c r="F41" s="253"/>
      <c r="G41" s="253"/>
      <c r="H41" s="253"/>
      <c r="J41" s="253"/>
      <c r="K41" s="253"/>
      <c r="L41" s="253"/>
      <c r="M41" s="253"/>
      <c r="N41" s="253"/>
      <c r="O41" s="253"/>
      <c r="P41" s="253"/>
      <c r="Q41" s="253"/>
      <c r="R41" s="253"/>
      <c r="T41" s="253"/>
      <c r="U41" s="253"/>
      <c r="V41" s="253"/>
      <c r="W41" s="253"/>
      <c r="Y41" s="253"/>
      <c r="Z41" s="253"/>
      <c r="AA41" s="253"/>
      <c r="AB41" s="253"/>
      <c r="AD41" s="253"/>
    </row>
    <row r="42" spans="1:30" x14ac:dyDescent="0.25">
      <c r="D42" s="253"/>
      <c r="E42" s="253"/>
      <c r="F42" s="253"/>
      <c r="G42" s="253"/>
      <c r="H42" s="253"/>
      <c r="J42" s="253"/>
      <c r="K42" s="253"/>
      <c r="L42" s="253"/>
      <c r="M42" s="253"/>
      <c r="N42" s="253"/>
      <c r="O42" s="253"/>
      <c r="P42" s="253"/>
      <c r="Q42" s="253"/>
      <c r="R42" s="253"/>
      <c r="T42" s="253"/>
      <c r="U42" s="253"/>
      <c r="V42" s="253"/>
      <c r="W42" s="253"/>
      <c r="Y42" s="253"/>
      <c r="Z42" s="253"/>
      <c r="AA42" s="253"/>
      <c r="AB42" s="253"/>
      <c r="AD42" s="253"/>
    </row>
    <row r="43" spans="1:30" x14ac:dyDescent="0.25">
      <c r="D43" s="253"/>
      <c r="E43" s="253"/>
      <c r="F43" s="253"/>
      <c r="G43" s="253"/>
      <c r="H43" s="253"/>
      <c r="J43" s="253"/>
      <c r="K43" s="253"/>
      <c r="L43" s="253"/>
      <c r="M43" s="253"/>
      <c r="N43" s="253"/>
      <c r="O43" s="253"/>
      <c r="P43" s="253"/>
      <c r="Q43" s="253"/>
      <c r="R43" s="253"/>
      <c r="T43" s="253"/>
      <c r="U43" s="253"/>
      <c r="V43" s="253"/>
      <c r="W43" s="253"/>
      <c r="Y43" s="253"/>
      <c r="Z43" s="253"/>
      <c r="AA43" s="253"/>
      <c r="AB43" s="253"/>
      <c r="AD43" s="253"/>
    </row>
    <row r="44" spans="1:30" x14ac:dyDescent="0.25">
      <c r="D44" s="253"/>
      <c r="E44" s="253"/>
      <c r="F44" s="253"/>
      <c r="G44" s="253"/>
      <c r="H44" s="253"/>
      <c r="J44" s="253"/>
      <c r="K44" s="253"/>
      <c r="L44" s="253"/>
      <c r="M44" s="253"/>
      <c r="N44" s="253"/>
      <c r="O44" s="253"/>
      <c r="P44" s="253"/>
      <c r="Q44" s="253"/>
      <c r="R44" s="253"/>
      <c r="T44" s="253"/>
      <c r="U44" s="253"/>
      <c r="V44" s="253"/>
      <c r="W44" s="253"/>
      <c r="Y44" s="253"/>
      <c r="Z44" s="253"/>
      <c r="AA44" s="253"/>
      <c r="AB44" s="253"/>
      <c r="AD44" s="253"/>
    </row>
    <row r="45" spans="1:30" x14ac:dyDescent="0.25">
      <c r="D45" s="253"/>
      <c r="E45" s="253"/>
      <c r="F45" s="253"/>
      <c r="G45" s="253"/>
      <c r="H45" s="253"/>
      <c r="J45" s="253"/>
      <c r="K45" s="253"/>
      <c r="L45" s="253"/>
      <c r="M45" s="253"/>
      <c r="N45" s="253"/>
      <c r="O45" s="253"/>
      <c r="P45" s="253"/>
      <c r="Q45" s="253"/>
      <c r="R45" s="253"/>
      <c r="T45" s="253"/>
      <c r="U45" s="253"/>
      <c r="V45" s="253"/>
      <c r="W45" s="253"/>
      <c r="Y45" s="253"/>
      <c r="Z45" s="253"/>
      <c r="AA45" s="253"/>
      <c r="AB45" s="253"/>
      <c r="AD45" s="253"/>
    </row>
    <row r="46" spans="1:30" x14ac:dyDescent="0.25">
      <c r="D46" s="253"/>
      <c r="E46" s="253"/>
      <c r="F46" s="253"/>
      <c r="G46" s="253"/>
      <c r="H46" s="253"/>
      <c r="J46" s="253"/>
      <c r="K46" s="253"/>
      <c r="L46" s="253"/>
      <c r="M46" s="253"/>
      <c r="N46" s="253"/>
      <c r="O46" s="253"/>
      <c r="P46" s="253"/>
      <c r="Q46" s="253"/>
      <c r="R46" s="253"/>
      <c r="T46" s="253"/>
      <c r="U46" s="253"/>
      <c r="V46" s="253"/>
      <c r="W46" s="253"/>
      <c r="Y46" s="253"/>
      <c r="Z46" s="253"/>
      <c r="AA46" s="253"/>
      <c r="AB46" s="253"/>
      <c r="AD46" s="253"/>
    </row>
    <row r="47" spans="1:30" x14ac:dyDescent="0.25">
      <c r="D47" s="253"/>
      <c r="E47" s="253"/>
      <c r="F47" s="253"/>
      <c r="G47" s="253"/>
      <c r="H47" s="253"/>
      <c r="J47" s="253"/>
      <c r="K47" s="253"/>
      <c r="L47" s="253"/>
      <c r="M47" s="253"/>
      <c r="N47" s="253"/>
      <c r="O47" s="253"/>
      <c r="P47" s="253"/>
      <c r="Q47" s="253"/>
      <c r="R47" s="253"/>
      <c r="T47" s="253"/>
      <c r="U47" s="253"/>
      <c r="V47" s="253"/>
      <c r="W47" s="253"/>
      <c r="Y47" s="253"/>
      <c r="Z47" s="253"/>
      <c r="AA47" s="253"/>
      <c r="AB47" s="253"/>
      <c r="AD47" s="253"/>
    </row>
    <row r="48" spans="1:30" x14ac:dyDescent="0.25">
      <c r="D48" s="253"/>
      <c r="E48" s="253"/>
      <c r="F48" s="253"/>
      <c r="G48" s="253"/>
      <c r="H48" s="253"/>
      <c r="J48" s="253"/>
      <c r="K48" s="253"/>
      <c r="L48" s="253"/>
      <c r="M48" s="253"/>
      <c r="N48" s="253"/>
      <c r="O48" s="253"/>
      <c r="P48" s="253"/>
      <c r="Q48" s="253"/>
      <c r="R48" s="253"/>
      <c r="T48" s="253"/>
      <c r="U48" s="253"/>
      <c r="V48" s="253"/>
      <c r="W48" s="253"/>
      <c r="Y48" s="253"/>
      <c r="Z48" s="253"/>
      <c r="AA48" s="253"/>
      <c r="AB48" s="253"/>
      <c r="AD48" s="253"/>
    </row>
    <row r="49" spans="4:30" x14ac:dyDescent="0.25">
      <c r="D49" s="253"/>
      <c r="E49" s="253"/>
      <c r="F49" s="253"/>
      <c r="G49" s="253"/>
      <c r="H49" s="253"/>
      <c r="J49" s="253"/>
      <c r="K49" s="253"/>
      <c r="L49" s="253"/>
      <c r="M49" s="253"/>
      <c r="N49" s="253"/>
      <c r="O49" s="253"/>
      <c r="P49" s="253"/>
      <c r="Q49" s="253"/>
      <c r="R49" s="253"/>
      <c r="T49" s="253"/>
      <c r="U49" s="253"/>
      <c r="V49" s="253"/>
      <c r="W49" s="253"/>
      <c r="Y49" s="253"/>
      <c r="Z49" s="253"/>
      <c r="AA49" s="253"/>
      <c r="AB49" s="253"/>
      <c r="AD49" s="253"/>
    </row>
    <row r="50" spans="4:30" x14ac:dyDescent="0.25">
      <c r="D50" s="253"/>
      <c r="E50" s="253"/>
      <c r="F50" s="253"/>
      <c r="G50" s="253"/>
      <c r="H50" s="253"/>
      <c r="J50" s="253"/>
      <c r="K50" s="253"/>
      <c r="L50" s="253"/>
      <c r="M50" s="253"/>
      <c r="N50" s="253"/>
      <c r="O50" s="253"/>
      <c r="P50" s="253"/>
      <c r="Q50" s="253"/>
      <c r="R50" s="253"/>
      <c r="T50" s="253"/>
      <c r="U50" s="253"/>
      <c r="V50" s="253"/>
      <c r="W50" s="253"/>
      <c r="Y50" s="253"/>
      <c r="Z50" s="253"/>
      <c r="AA50" s="253"/>
      <c r="AB50" s="253"/>
      <c r="AD50" s="253"/>
    </row>
    <row r="51" spans="4:30" x14ac:dyDescent="0.25">
      <c r="D51" s="253"/>
      <c r="E51" s="253"/>
      <c r="F51" s="253"/>
      <c r="G51" s="253"/>
      <c r="H51" s="253"/>
      <c r="J51" s="253"/>
      <c r="K51" s="253"/>
      <c r="L51" s="253"/>
      <c r="M51" s="253"/>
      <c r="N51" s="253"/>
      <c r="O51" s="253"/>
      <c r="P51" s="253"/>
      <c r="Q51" s="253"/>
      <c r="R51" s="253"/>
      <c r="T51" s="253"/>
      <c r="U51" s="253"/>
      <c r="V51" s="253"/>
      <c r="W51" s="253"/>
      <c r="Y51" s="253"/>
      <c r="Z51" s="253"/>
      <c r="AA51" s="253"/>
      <c r="AB51" s="253"/>
      <c r="AD51" s="253"/>
    </row>
    <row r="52" spans="4:30" x14ac:dyDescent="0.25">
      <c r="D52" s="253"/>
      <c r="E52" s="253"/>
      <c r="F52" s="253"/>
      <c r="G52" s="253"/>
      <c r="H52" s="253"/>
      <c r="J52" s="253"/>
      <c r="K52" s="253"/>
      <c r="L52" s="253"/>
      <c r="M52" s="253"/>
      <c r="N52" s="253"/>
      <c r="O52" s="253"/>
      <c r="P52" s="253"/>
      <c r="Q52" s="253"/>
      <c r="R52" s="253"/>
      <c r="T52" s="253"/>
      <c r="U52" s="253"/>
      <c r="V52" s="253"/>
      <c r="W52" s="253"/>
      <c r="Y52" s="253"/>
      <c r="Z52" s="253"/>
      <c r="AA52" s="253"/>
      <c r="AB52" s="253"/>
      <c r="AD52" s="253"/>
    </row>
    <row r="53" spans="4:30" x14ac:dyDescent="0.25">
      <c r="D53" s="253"/>
      <c r="E53" s="253"/>
      <c r="F53" s="253"/>
      <c r="G53" s="253"/>
      <c r="H53" s="253"/>
      <c r="J53" s="253"/>
      <c r="K53" s="253"/>
      <c r="L53" s="253"/>
      <c r="M53" s="253"/>
      <c r="N53" s="253"/>
      <c r="O53" s="253"/>
      <c r="P53" s="253"/>
      <c r="Q53" s="253"/>
      <c r="R53" s="253"/>
      <c r="T53" s="253"/>
      <c r="U53" s="253"/>
      <c r="V53" s="253"/>
      <c r="W53" s="253"/>
      <c r="Y53" s="253"/>
      <c r="Z53" s="253"/>
      <c r="AA53" s="253"/>
      <c r="AB53" s="253"/>
      <c r="AD53" s="253"/>
    </row>
    <row r="54" spans="4:30" x14ac:dyDescent="0.25">
      <c r="D54" s="253"/>
      <c r="E54" s="253"/>
      <c r="F54" s="253"/>
      <c r="G54" s="253"/>
      <c r="H54" s="253"/>
      <c r="J54" s="253"/>
      <c r="K54" s="253"/>
      <c r="L54" s="253"/>
      <c r="M54" s="253"/>
      <c r="N54" s="253"/>
      <c r="O54" s="253"/>
      <c r="P54" s="253"/>
      <c r="Q54" s="253"/>
      <c r="R54" s="253"/>
      <c r="T54" s="253"/>
      <c r="U54" s="253"/>
      <c r="V54" s="253"/>
      <c r="W54" s="253"/>
      <c r="Y54" s="253"/>
      <c r="Z54" s="253"/>
      <c r="AA54" s="253"/>
      <c r="AB54" s="253"/>
      <c r="AD54" s="253"/>
    </row>
    <row r="55" spans="4:30" x14ac:dyDescent="0.25">
      <c r="D55" s="253"/>
      <c r="E55" s="253"/>
      <c r="F55" s="253"/>
      <c r="G55" s="253"/>
      <c r="H55" s="253"/>
      <c r="J55" s="253"/>
      <c r="K55" s="253"/>
      <c r="L55" s="253"/>
      <c r="M55" s="253"/>
      <c r="N55" s="253"/>
      <c r="O55" s="253"/>
      <c r="P55" s="253"/>
      <c r="Q55" s="253"/>
      <c r="R55" s="253"/>
      <c r="T55" s="253"/>
      <c r="U55" s="253"/>
      <c r="V55" s="253"/>
      <c r="W55" s="253"/>
      <c r="Y55" s="253"/>
      <c r="Z55" s="253"/>
      <c r="AA55" s="253"/>
      <c r="AB55" s="253"/>
      <c r="AD55" s="253"/>
    </row>
    <row r="56" spans="4:30" x14ac:dyDescent="0.25">
      <c r="D56" s="253"/>
      <c r="E56" s="253"/>
      <c r="F56" s="253"/>
      <c r="G56" s="253"/>
      <c r="H56" s="253"/>
      <c r="J56" s="253"/>
      <c r="K56" s="253"/>
      <c r="L56" s="253"/>
      <c r="M56" s="253"/>
      <c r="N56" s="253"/>
      <c r="O56" s="253"/>
      <c r="P56" s="253"/>
      <c r="Q56" s="253"/>
      <c r="R56" s="253"/>
      <c r="T56" s="253"/>
      <c r="U56" s="253"/>
      <c r="V56" s="253"/>
      <c r="W56" s="253"/>
      <c r="Y56" s="253"/>
      <c r="Z56" s="253"/>
      <c r="AA56" s="253"/>
      <c r="AB56" s="253"/>
      <c r="AD56" s="253"/>
    </row>
    <row r="57" spans="4:30" x14ac:dyDescent="0.25">
      <c r="D57" s="253"/>
      <c r="E57" s="253"/>
      <c r="F57" s="253"/>
      <c r="G57" s="253"/>
      <c r="H57" s="253"/>
      <c r="J57" s="253"/>
      <c r="K57" s="253"/>
      <c r="L57" s="253"/>
      <c r="M57" s="253"/>
      <c r="N57" s="253"/>
      <c r="O57" s="253"/>
      <c r="P57" s="253"/>
      <c r="Q57" s="253"/>
      <c r="R57" s="253"/>
      <c r="T57" s="253"/>
      <c r="U57" s="253"/>
      <c r="V57" s="253"/>
      <c r="W57" s="253"/>
      <c r="Y57" s="253"/>
      <c r="Z57" s="253"/>
      <c r="AA57" s="253"/>
      <c r="AB57" s="253"/>
      <c r="AD57" s="253"/>
    </row>
    <row r="58" spans="4:30" x14ac:dyDescent="0.25">
      <c r="D58" s="253"/>
      <c r="E58" s="253"/>
      <c r="F58" s="253"/>
      <c r="G58" s="253"/>
      <c r="H58" s="253"/>
      <c r="J58" s="253"/>
      <c r="K58" s="253"/>
      <c r="L58" s="253"/>
      <c r="M58" s="253"/>
      <c r="N58" s="253"/>
      <c r="O58" s="253"/>
      <c r="P58" s="253"/>
      <c r="Q58" s="253"/>
      <c r="R58" s="253"/>
      <c r="T58" s="253"/>
      <c r="U58" s="253"/>
      <c r="V58" s="253"/>
      <c r="W58" s="253"/>
      <c r="Y58" s="253"/>
      <c r="Z58" s="253"/>
      <c r="AA58" s="253"/>
      <c r="AB58" s="253"/>
      <c r="AD58" s="253"/>
    </row>
    <row r="59" spans="4:30" x14ac:dyDescent="0.25">
      <c r="D59" s="253"/>
      <c r="E59" s="253"/>
      <c r="F59" s="253"/>
      <c r="G59" s="253"/>
      <c r="H59" s="253"/>
      <c r="J59" s="253"/>
      <c r="K59" s="253"/>
      <c r="L59" s="253"/>
      <c r="M59" s="253"/>
      <c r="N59" s="253"/>
      <c r="O59" s="253"/>
      <c r="P59" s="253"/>
      <c r="Q59" s="253"/>
      <c r="R59" s="253"/>
      <c r="T59" s="253"/>
      <c r="U59" s="253"/>
      <c r="V59" s="253"/>
      <c r="W59" s="253"/>
      <c r="Y59" s="253"/>
      <c r="Z59" s="253"/>
      <c r="AA59" s="253"/>
      <c r="AB59" s="253"/>
      <c r="AD59" s="253"/>
    </row>
    <row r="60" spans="4:30" x14ac:dyDescent="0.25">
      <c r="D60" s="253"/>
      <c r="E60" s="253"/>
      <c r="F60" s="253"/>
      <c r="G60" s="253"/>
      <c r="H60" s="253"/>
      <c r="J60" s="253"/>
      <c r="K60" s="253"/>
      <c r="L60" s="253"/>
      <c r="M60" s="253"/>
      <c r="N60" s="253"/>
      <c r="O60" s="253"/>
      <c r="P60" s="253"/>
      <c r="Q60" s="253"/>
      <c r="R60" s="253"/>
      <c r="T60" s="253"/>
      <c r="U60" s="253"/>
      <c r="V60" s="253"/>
      <c r="W60" s="253"/>
      <c r="Y60" s="253"/>
      <c r="Z60" s="253"/>
      <c r="AA60" s="253"/>
      <c r="AB60" s="253"/>
      <c r="AD60" s="253"/>
    </row>
    <row r="61" spans="4:30" x14ac:dyDescent="0.25">
      <c r="D61" s="253"/>
      <c r="E61" s="253"/>
      <c r="F61" s="253"/>
      <c r="G61" s="253"/>
      <c r="H61" s="253"/>
      <c r="J61" s="253"/>
      <c r="K61" s="253"/>
      <c r="L61" s="253"/>
      <c r="M61" s="253"/>
      <c r="N61" s="253"/>
      <c r="O61" s="253"/>
      <c r="P61" s="253"/>
      <c r="Q61" s="253"/>
      <c r="R61" s="253"/>
      <c r="T61" s="253"/>
      <c r="U61" s="253"/>
      <c r="V61" s="253"/>
      <c r="W61" s="253"/>
      <c r="Y61" s="253"/>
      <c r="Z61" s="253"/>
      <c r="AA61" s="253"/>
      <c r="AB61" s="253"/>
      <c r="AD61" s="253"/>
    </row>
    <row r="62" spans="4:30" x14ac:dyDescent="0.25">
      <c r="D62" s="253"/>
      <c r="E62" s="253"/>
      <c r="F62" s="253"/>
      <c r="G62" s="253"/>
      <c r="H62" s="253"/>
      <c r="J62" s="253"/>
      <c r="K62" s="253"/>
      <c r="L62" s="253"/>
      <c r="M62" s="253"/>
      <c r="N62" s="253"/>
      <c r="O62" s="253"/>
      <c r="P62" s="253"/>
      <c r="Q62" s="253"/>
      <c r="R62" s="253"/>
      <c r="T62" s="253"/>
      <c r="U62" s="253"/>
      <c r="V62" s="253"/>
      <c r="W62" s="253"/>
      <c r="Y62" s="253"/>
      <c r="Z62" s="253"/>
      <c r="AA62" s="253"/>
      <c r="AB62" s="253"/>
      <c r="AD62" s="253"/>
    </row>
    <row r="63" spans="4:30" x14ac:dyDescent="0.25">
      <c r="D63" s="253"/>
      <c r="E63" s="253"/>
      <c r="F63" s="253"/>
      <c r="G63" s="253"/>
      <c r="H63" s="253"/>
      <c r="J63" s="253"/>
      <c r="K63" s="253"/>
      <c r="L63" s="253"/>
      <c r="M63" s="253"/>
      <c r="N63" s="253"/>
      <c r="O63" s="253"/>
      <c r="P63" s="253"/>
      <c r="Q63" s="253"/>
      <c r="R63" s="253"/>
      <c r="T63" s="253"/>
      <c r="U63" s="253"/>
      <c r="V63" s="253"/>
      <c r="W63" s="253"/>
      <c r="Y63" s="253"/>
      <c r="Z63" s="253"/>
      <c r="AA63" s="253"/>
      <c r="AB63" s="253"/>
      <c r="AD63" s="253"/>
    </row>
    <row r="64" spans="4:30" x14ac:dyDescent="0.25">
      <c r="D64" s="253"/>
      <c r="E64" s="253"/>
      <c r="F64" s="253"/>
      <c r="G64" s="253"/>
      <c r="H64" s="253"/>
      <c r="J64" s="253"/>
      <c r="K64" s="253"/>
      <c r="L64" s="253"/>
      <c r="M64" s="253"/>
      <c r="N64" s="253"/>
      <c r="O64" s="253"/>
      <c r="P64" s="253"/>
      <c r="Q64" s="253"/>
      <c r="R64" s="253"/>
      <c r="T64" s="253"/>
      <c r="U64" s="253"/>
      <c r="V64" s="253"/>
      <c r="W64" s="253"/>
      <c r="Y64" s="253"/>
      <c r="Z64" s="253"/>
      <c r="AA64" s="253"/>
      <c r="AB64" s="253"/>
      <c r="AD64" s="253"/>
    </row>
    <row r="65" spans="4:30" x14ac:dyDescent="0.25">
      <c r="D65" s="253"/>
      <c r="E65" s="253"/>
      <c r="F65" s="253"/>
      <c r="G65" s="253"/>
      <c r="H65" s="253"/>
      <c r="J65" s="253"/>
      <c r="K65" s="253"/>
      <c r="L65" s="253"/>
      <c r="M65" s="253"/>
      <c r="N65" s="253"/>
      <c r="O65" s="253"/>
      <c r="P65" s="253"/>
      <c r="Q65" s="253"/>
      <c r="R65" s="253"/>
      <c r="T65" s="253"/>
      <c r="U65" s="253"/>
      <c r="V65" s="253"/>
      <c r="W65" s="253"/>
      <c r="Y65" s="253"/>
      <c r="Z65" s="253"/>
      <c r="AA65" s="253"/>
      <c r="AB65" s="253"/>
      <c r="AD65" s="253"/>
    </row>
    <row r="66" spans="4:30" x14ac:dyDescent="0.25">
      <c r="D66" s="253"/>
      <c r="E66" s="253"/>
      <c r="F66" s="253"/>
      <c r="G66" s="253"/>
      <c r="H66" s="253"/>
      <c r="J66" s="253"/>
      <c r="K66" s="253"/>
      <c r="L66" s="253"/>
      <c r="M66" s="253"/>
      <c r="N66" s="253"/>
      <c r="O66" s="253"/>
      <c r="P66" s="253"/>
      <c r="Q66" s="253"/>
      <c r="R66" s="253"/>
      <c r="T66" s="253"/>
      <c r="U66" s="253"/>
      <c r="V66" s="253"/>
      <c r="W66" s="253"/>
      <c r="Y66" s="253"/>
      <c r="Z66" s="253"/>
      <c r="AA66" s="253"/>
      <c r="AB66" s="253"/>
      <c r="AD66" s="253"/>
    </row>
    <row r="67" spans="4:30" x14ac:dyDescent="0.25">
      <c r="D67" s="253"/>
      <c r="E67" s="253"/>
      <c r="F67" s="253"/>
      <c r="G67" s="253"/>
      <c r="H67" s="253"/>
      <c r="J67" s="253"/>
      <c r="K67" s="253"/>
      <c r="L67" s="253"/>
      <c r="M67" s="253"/>
      <c r="N67" s="253"/>
      <c r="O67" s="253"/>
      <c r="P67" s="253"/>
      <c r="Q67" s="253"/>
      <c r="R67" s="253"/>
      <c r="T67" s="253"/>
      <c r="U67" s="253"/>
      <c r="V67" s="253"/>
      <c r="W67" s="253"/>
      <c r="Y67" s="253"/>
      <c r="Z67" s="253"/>
      <c r="AA67" s="253"/>
      <c r="AB67" s="253"/>
      <c r="AD67" s="253"/>
    </row>
    <row r="68" spans="4:30" x14ac:dyDescent="0.25">
      <c r="D68" s="253"/>
      <c r="E68" s="253"/>
      <c r="F68" s="253"/>
      <c r="G68" s="253"/>
      <c r="H68" s="253"/>
      <c r="J68" s="253"/>
      <c r="K68" s="253"/>
      <c r="L68" s="253"/>
      <c r="M68" s="253"/>
      <c r="N68" s="253"/>
      <c r="O68" s="253"/>
      <c r="P68" s="253"/>
      <c r="Q68" s="253"/>
      <c r="R68" s="253"/>
      <c r="T68" s="253"/>
      <c r="U68" s="253"/>
      <c r="V68" s="253"/>
      <c r="W68" s="253"/>
      <c r="Y68" s="253"/>
      <c r="Z68" s="253"/>
      <c r="AA68" s="253"/>
      <c r="AB68" s="253"/>
      <c r="AD68" s="253"/>
    </row>
    <row r="69" spans="4:30" x14ac:dyDescent="0.25">
      <c r="D69" s="253"/>
      <c r="E69" s="253"/>
      <c r="F69" s="253"/>
      <c r="G69" s="253"/>
      <c r="H69" s="253"/>
      <c r="J69" s="253"/>
      <c r="K69" s="253"/>
      <c r="L69" s="253"/>
      <c r="M69" s="253"/>
      <c r="N69" s="253"/>
      <c r="O69" s="253"/>
      <c r="P69" s="253"/>
      <c r="Q69" s="253"/>
      <c r="R69" s="253"/>
      <c r="T69" s="253"/>
      <c r="U69" s="253"/>
      <c r="V69" s="253"/>
      <c r="W69" s="253"/>
      <c r="Y69" s="253"/>
      <c r="Z69" s="253"/>
      <c r="AA69" s="253"/>
      <c r="AB69" s="253"/>
      <c r="AD69" s="253"/>
    </row>
    <row r="70" spans="4:30" x14ac:dyDescent="0.25">
      <c r="D70" s="253"/>
      <c r="E70" s="253"/>
      <c r="F70" s="253"/>
      <c r="G70" s="253"/>
      <c r="H70" s="253"/>
      <c r="J70" s="253"/>
      <c r="K70" s="253"/>
      <c r="L70" s="253"/>
      <c r="M70" s="253"/>
      <c r="N70" s="253"/>
      <c r="O70" s="253"/>
      <c r="P70" s="253"/>
      <c r="Q70" s="253"/>
      <c r="R70" s="253"/>
      <c r="T70" s="253"/>
      <c r="U70" s="253"/>
      <c r="V70" s="253"/>
      <c r="W70" s="253"/>
      <c r="Y70" s="253"/>
      <c r="Z70" s="253"/>
      <c r="AA70" s="253"/>
      <c r="AB70" s="253"/>
      <c r="AD70" s="253"/>
    </row>
    <row r="71" spans="4:30" x14ac:dyDescent="0.25">
      <c r="D71" s="253"/>
      <c r="E71" s="253"/>
      <c r="F71" s="253"/>
      <c r="G71" s="253"/>
      <c r="H71" s="253"/>
      <c r="J71" s="253"/>
      <c r="K71" s="253"/>
      <c r="L71" s="253"/>
      <c r="M71" s="253"/>
      <c r="N71" s="253"/>
      <c r="O71" s="253"/>
      <c r="P71" s="253"/>
      <c r="Q71" s="253"/>
      <c r="R71" s="253"/>
      <c r="T71" s="253"/>
      <c r="U71" s="253"/>
      <c r="V71" s="253"/>
      <c r="W71" s="253"/>
      <c r="Y71" s="253"/>
      <c r="Z71" s="253"/>
      <c r="AA71" s="253"/>
      <c r="AB71" s="253"/>
      <c r="AD71" s="253"/>
    </row>
    <row r="72" spans="4:30" x14ac:dyDescent="0.25">
      <c r="D72" s="253"/>
      <c r="E72" s="253"/>
      <c r="F72" s="253"/>
      <c r="G72" s="253"/>
      <c r="H72" s="253"/>
      <c r="J72" s="253"/>
      <c r="K72" s="253"/>
      <c r="L72" s="253"/>
      <c r="M72" s="253"/>
      <c r="N72" s="253"/>
      <c r="O72" s="253"/>
      <c r="P72" s="253"/>
      <c r="Q72" s="253"/>
      <c r="R72" s="253"/>
      <c r="T72" s="253"/>
      <c r="U72" s="253"/>
      <c r="V72" s="253"/>
      <c r="W72" s="253"/>
      <c r="Y72" s="253"/>
      <c r="Z72" s="253"/>
      <c r="AA72" s="253"/>
      <c r="AB72" s="253"/>
      <c r="AD72" s="253"/>
    </row>
    <row r="73" spans="4:30" x14ac:dyDescent="0.25">
      <c r="D73" s="253"/>
      <c r="E73" s="253"/>
      <c r="F73" s="253"/>
      <c r="G73" s="253"/>
      <c r="H73" s="253"/>
      <c r="J73" s="253"/>
      <c r="K73" s="253"/>
      <c r="L73" s="253"/>
      <c r="M73" s="253"/>
      <c r="N73" s="253"/>
      <c r="O73" s="253"/>
      <c r="P73" s="253"/>
      <c r="Q73" s="253"/>
      <c r="R73" s="253"/>
      <c r="T73" s="253"/>
      <c r="U73" s="253"/>
      <c r="V73" s="253"/>
      <c r="W73" s="253"/>
      <c r="Y73" s="253"/>
      <c r="Z73" s="253"/>
      <c r="AA73" s="253"/>
      <c r="AB73" s="253"/>
      <c r="AD73" s="253"/>
    </row>
  </sheetData>
  <mergeCells count="16">
    <mergeCell ref="H6:H7"/>
    <mergeCell ref="J6:J7"/>
    <mergeCell ref="B6:B7"/>
    <mergeCell ref="A6:A7"/>
    <mergeCell ref="AD6:AD7"/>
    <mergeCell ref="D6:D7"/>
    <mergeCell ref="K6:O6"/>
    <mergeCell ref="F6:G6"/>
    <mergeCell ref="E6:E7"/>
    <mergeCell ref="AF6:AF7"/>
    <mergeCell ref="P6:R6"/>
    <mergeCell ref="Y6:Z6"/>
    <mergeCell ref="AA6:AB6"/>
    <mergeCell ref="T6:U7"/>
    <mergeCell ref="V6:V7"/>
    <mergeCell ref="W6:W7"/>
  </mergeCells>
  <conditionalFormatting sqref="D9:H73">
    <cfRule type="expression" dxfId="113" priority="13">
      <formula>D9="RE-ANALYZE"</formula>
    </cfRule>
    <cfRule type="expression" dxfId="112" priority="14">
      <formula>D9="REVIEW"</formula>
    </cfRule>
    <cfRule type="expression" dxfId="111" priority="15">
      <formula>D9="PASS"</formula>
    </cfRule>
  </conditionalFormatting>
  <conditionalFormatting sqref="J9:R73">
    <cfRule type="expression" dxfId="110" priority="10">
      <formula>J9="RE-ANALYZE"</formula>
    </cfRule>
    <cfRule type="expression" dxfId="109" priority="11">
      <formula>J9="REVIEW"</formula>
    </cfRule>
    <cfRule type="expression" dxfId="108" priority="12">
      <formula>J9="PASS"</formula>
    </cfRule>
  </conditionalFormatting>
  <conditionalFormatting sqref="T9:W73">
    <cfRule type="expression" dxfId="107" priority="7">
      <formula>T9="RE-ANALYZE"</formula>
    </cfRule>
    <cfRule type="expression" dxfId="106" priority="8">
      <formula>T9="REVIEW"</formula>
    </cfRule>
    <cfRule type="expression" dxfId="105" priority="9">
      <formula>T9="PASS"</formula>
    </cfRule>
  </conditionalFormatting>
  <conditionalFormatting sqref="Y9:AB73">
    <cfRule type="expression" dxfId="104" priority="4">
      <formula>Y9="RE-ANALYZE"</formula>
    </cfRule>
    <cfRule type="expression" dxfId="103" priority="5">
      <formula>Y9="REVIEW"</formula>
    </cfRule>
    <cfRule type="expression" dxfId="102" priority="6">
      <formula>Y9="PASS"</formula>
    </cfRule>
  </conditionalFormatting>
  <conditionalFormatting sqref="AD9:AD73">
    <cfRule type="expression" dxfId="101" priority="1">
      <formula>AD9="RE-ANALYZE"</formula>
    </cfRule>
    <cfRule type="expression" dxfId="100" priority="2">
      <formula>AD9="REVIEW"</formula>
    </cfRule>
    <cfRule type="expression" dxfId="99" priority="3">
      <formula>AD9="PASS"</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A7619-4296-410D-AE62-6C7250F02C0F}">
  <dimension ref="A1:DC109"/>
  <sheetViews>
    <sheetView tabSelected="1" topLeftCell="A7" zoomScale="84" zoomScaleNormal="84" workbookViewId="0">
      <pane xSplit="6" ySplit="4" topLeftCell="CK11" activePane="bottomRight" state="frozen"/>
      <selection activeCell="A7" sqref="A7"/>
      <selection pane="topRight" activeCell="F7" sqref="F7"/>
      <selection pane="bottomLeft" activeCell="A11" sqref="A11"/>
      <selection pane="bottomRight" activeCell="CS17" sqref="CS17"/>
    </sheetView>
  </sheetViews>
  <sheetFormatPr defaultRowHeight="15" x14ac:dyDescent="0.25"/>
  <cols>
    <col min="1" max="1" width="9.140625" style="188"/>
    <col min="2" max="2" width="18.28515625" style="237" customWidth="1"/>
    <col min="3" max="5" width="18.28515625" customWidth="1"/>
    <col min="6" max="6" width="1.5703125" customWidth="1"/>
    <col min="7" max="7" width="16.5703125" customWidth="1"/>
    <col min="8" max="8" width="15" customWidth="1"/>
    <col min="9" max="9" width="9.140625" customWidth="1"/>
    <col min="10" max="10" width="11.85546875" customWidth="1"/>
    <col min="11" max="11" width="11.28515625" customWidth="1"/>
    <col min="12" max="17" width="9.140625" customWidth="1"/>
    <col min="18" max="18" width="13" customWidth="1"/>
    <col min="19" max="19" width="1.85546875" customWidth="1"/>
    <col min="20" max="37" width="9.140625" customWidth="1"/>
    <col min="38" max="38" width="1.5703125" customWidth="1"/>
    <col min="39" max="46" width="9.140625" customWidth="1"/>
    <col min="47" max="47" width="2.140625" customWidth="1"/>
    <col min="48" max="56" width="9.140625" customWidth="1"/>
    <col min="58" max="58" width="13.5703125" customWidth="1"/>
    <col min="59" max="59" width="14.140625" customWidth="1"/>
    <col min="69" max="69" width="16" customWidth="1"/>
    <col min="70" max="70" width="3.140625" customWidth="1"/>
    <col min="71" max="71" width="10.85546875" customWidth="1"/>
    <col min="94" max="94" width="12.7109375" customWidth="1"/>
    <col min="95" max="95" width="15.5703125" customWidth="1"/>
  </cols>
  <sheetData>
    <row r="1" spans="1:107" x14ac:dyDescent="0.25">
      <c r="A1" s="240" t="s">
        <v>330</v>
      </c>
    </row>
    <row r="2" spans="1:107" x14ac:dyDescent="0.25">
      <c r="A2" s="241" t="s">
        <v>342</v>
      </c>
    </row>
    <row r="3" spans="1:107" x14ac:dyDescent="0.25">
      <c r="A3" s="240" t="s">
        <v>330</v>
      </c>
    </row>
    <row r="4" spans="1:107" x14ac:dyDescent="0.25">
      <c r="A4" s="188" t="s">
        <v>332</v>
      </c>
      <c r="B4" s="237">
        <f>'Excecutive Summary'!H35</f>
        <v>0</v>
      </c>
    </row>
    <row r="7" spans="1:107" ht="27.75" customHeight="1" x14ac:dyDescent="0.25">
      <c r="A7" s="314" t="s">
        <v>155</v>
      </c>
      <c r="B7" s="315" t="s">
        <v>331</v>
      </c>
      <c r="C7" s="315" t="s">
        <v>30</v>
      </c>
      <c r="D7" s="316" t="s">
        <v>345</v>
      </c>
      <c r="E7" s="317" t="s">
        <v>344</v>
      </c>
      <c r="G7" s="318" t="s">
        <v>37</v>
      </c>
      <c r="H7" s="287" t="s">
        <v>38</v>
      </c>
      <c r="I7" s="289" t="s">
        <v>39</v>
      </c>
      <c r="J7" s="290"/>
      <c r="K7" s="293" t="s">
        <v>40</v>
      </c>
      <c r="L7" s="294"/>
      <c r="M7" s="295"/>
      <c r="N7" s="299" t="s">
        <v>202</v>
      </c>
      <c r="O7" s="300"/>
      <c r="P7" s="300"/>
      <c r="Q7" s="301"/>
      <c r="R7" s="305" t="s">
        <v>286</v>
      </c>
      <c r="T7" s="306" t="s">
        <v>46</v>
      </c>
      <c r="U7" s="307"/>
      <c r="V7" s="275" t="s">
        <v>47</v>
      </c>
      <c r="W7" s="275"/>
      <c r="X7" s="275"/>
      <c r="Y7" s="275"/>
      <c r="Z7" s="275"/>
      <c r="AA7" s="275"/>
      <c r="AB7" s="275"/>
      <c r="AC7" s="275"/>
      <c r="AD7" s="275"/>
      <c r="AE7" s="276"/>
      <c r="AF7" s="277" t="s">
        <v>48</v>
      </c>
      <c r="AG7" s="277"/>
      <c r="AH7" s="277"/>
      <c r="AI7" s="277"/>
      <c r="AJ7" s="277"/>
      <c r="AK7" s="277"/>
      <c r="AM7" s="278" t="s">
        <v>45</v>
      </c>
      <c r="AN7" s="278"/>
      <c r="AO7" s="278"/>
      <c r="AP7" s="278"/>
      <c r="AQ7" s="279" t="s">
        <v>319</v>
      </c>
      <c r="AR7" s="279"/>
      <c r="AS7" s="280" t="s">
        <v>51</v>
      </c>
      <c r="AT7" s="280"/>
      <c r="AV7" s="281" t="s">
        <v>43</v>
      </c>
      <c r="AW7" s="281"/>
      <c r="AX7" s="281"/>
      <c r="AY7" s="281"/>
      <c r="AZ7" s="269" t="s">
        <v>321</v>
      </c>
      <c r="BA7" s="269"/>
      <c r="BB7" s="269"/>
      <c r="BC7" s="269"/>
      <c r="BD7" s="269"/>
      <c r="BF7" s="318" t="s">
        <v>37</v>
      </c>
      <c r="BG7" s="287" t="s">
        <v>38</v>
      </c>
      <c r="BH7" s="289" t="s">
        <v>39</v>
      </c>
      <c r="BI7" s="290"/>
      <c r="BJ7" s="293" t="s">
        <v>40</v>
      </c>
      <c r="BK7" s="294"/>
      <c r="BL7" s="295"/>
      <c r="BM7" s="299" t="s">
        <v>202</v>
      </c>
      <c r="BN7" s="300"/>
      <c r="BO7" s="300"/>
      <c r="BP7" s="301"/>
      <c r="BQ7" s="305" t="s">
        <v>286</v>
      </c>
      <c r="BS7" s="306" t="s">
        <v>46</v>
      </c>
      <c r="BT7" s="307"/>
      <c r="BU7" s="275" t="s">
        <v>47</v>
      </c>
      <c r="BV7" s="275"/>
      <c r="BW7" s="275"/>
      <c r="BX7" s="275"/>
      <c r="BY7" s="275"/>
      <c r="BZ7" s="275"/>
      <c r="CA7" s="275"/>
      <c r="CB7" s="275"/>
      <c r="CC7" s="275"/>
      <c r="CD7" s="276"/>
      <c r="CE7" s="277" t="s">
        <v>48</v>
      </c>
      <c r="CF7" s="277"/>
      <c r="CG7" s="277"/>
      <c r="CH7" s="277"/>
      <c r="CI7" s="277"/>
      <c r="CJ7" s="277"/>
      <c r="CL7" s="278" t="s">
        <v>45</v>
      </c>
      <c r="CM7" s="278"/>
      <c r="CN7" s="278"/>
      <c r="CO7" s="278"/>
      <c r="CP7" s="279" t="s">
        <v>319</v>
      </c>
      <c r="CQ7" s="279"/>
      <c r="CR7" s="280" t="s">
        <v>51</v>
      </c>
      <c r="CS7" s="280"/>
      <c r="CU7" s="281" t="s">
        <v>43</v>
      </c>
      <c r="CV7" s="281"/>
      <c r="CW7" s="281"/>
      <c r="CX7" s="281"/>
      <c r="CY7" s="269" t="s">
        <v>321</v>
      </c>
      <c r="CZ7" s="269"/>
      <c r="DA7" s="269"/>
      <c r="DB7" s="269"/>
      <c r="DC7" s="269"/>
    </row>
    <row r="8" spans="1:107" ht="75" x14ac:dyDescent="0.25">
      <c r="A8" s="314"/>
      <c r="B8" s="315"/>
      <c r="C8" s="315"/>
      <c r="D8" s="316"/>
      <c r="E8" s="317"/>
      <c r="G8" s="319"/>
      <c r="H8" s="288"/>
      <c r="I8" s="291"/>
      <c r="J8" s="292"/>
      <c r="K8" s="296"/>
      <c r="L8" s="297"/>
      <c r="M8" s="298"/>
      <c r="N8" s="302"/>
      <c r="O8" s="303"/>
      <c r="P8" s="303"/>
      <c r="Q8" s="304"/>
      <c r="R8" s="305"/>
      <c r="T8" s="306"/>
      <c r="U8" s="307"/>
      <c r="V8" s="270" t="s">
        <v>57</v>
      </c>
      <c r="W8" s="271"/>
      <c r="X8" s="270" t="s">
        <v>58</v>
      </c>
      <c r="Y8" s="271"/>
      <c r="Z8" s="270" t="s">
        <v>258</v>
      </c>
      <c r="AA8" s="271"/>
      <c r="AB8" s="270" t="s">
        <v>259</v>
      </c>
      <c r="AC8" s="271"/>
      <c r="AD8" s="270" t="s">
        <v>260</v>
      </c>
      <c r="AE8" s="271"/>
      <c r="AF8" s="272" t="s">
        <v>261</v>
      </c>
      <c r="AG8" s="272"/>
      <c r="AH8" s="272" t="s">
        <v>262</v>
      </c>
      <c r="AI8" s="273"/>
      <c r="AJ8" s="272" t="s">
        <v>263</v>
      </c>
      <c r="AK8" s="272"/>
      <c r="AM8" s="152" t="s">
        <v>294</v>
      </c>
      <c r="AN8" s="152" t="s">
        <v>295</v>
      </c>
      <c r="AO8" s="152" t="s">
        <v>296</v>
      </c>
      <c r="AP8" s="152" t="s">
        <v>297</v>
      </c>
      <c r="AQ8" s="153" t="s">
        <v>318</v>
      </c>
      <c r="AR8" s="153" t="s">
        <v>298</v>
      </c>
      <c r="AS8" s="154" t="s">
        <v>207</v>
      </c>
      <c r="AT8" s="154" t="s">
        <v>299</v>
      </c>
      <c r="AV8" s="274" t="s">
        <v>307</v>
      </c>
      <c r="AW8" s="274"/>
      <c r="AX8" s="274" t="s">
        <v>308</v>
      </c>
      <c r="AY8" s="274"/>
      <c r="AZ8" s="282" t="s">
        <v>185</v>
      </c>
      <c r="BA8" s="282"/>
      <c r="BB8" s="282"/>
      <c r="BC8" s="282" t="s">
        <v>184</v>
      </c>
      <c r="BD8" s="282"/>
      <c r="BF8" s="319"/>
      <c r="BG8" s="288"/>
      <c r="BH8" s="291"/>
      <c r="BI8" s="292"/>
      <c r="BJ8" s="296"/>
      <c r="BK8" s="297"/>
      <c r="BL8" s="298"/>
      <c r="BM8" s="302"/>
      <c r="BN8" s="303"/>
      <c r="BO8" s="303"/>
      <c r="BP8" s="304"/>
      <c r="BQ8" s="305"/>
      <c r="BS8" s="306"/>
      <c r="BT8" s="307"/>
      <c r="BU8" s="270" t="s">
        <v>57</v>
      </c>
      <c r="BV8" s="271"/>
      <c r="BW8" s="270" t="s">
        <v>58</v>
      </c>
      <c r="BX8" s="271"/>
      <c r="BY8" s="270" t="s">
        <v>258</v>
      </c>
      <c r="BZ8" s="271"/>
      <c r="CA8" s="270" t="s">
        <v>259</v>
      </c>
      <c r="CB8" s="271"/>
      <c r="CC8" s="270" t="s">
        <v>260</v>
      </c>
      <c r="CD8" s="271"/>
      <c r="CE8" s="272" t="s">
        <v>261</v>
      </c>
      <c r="CF8" s="272"/>
      <c r="CG8" s="272" t="s">
        <v>262</v>
      </c>
      <c r="CH8" s="273"/>
      <c r="CI8" s="272" t="s">
        <v>263</v>
      </c>
      <c r="CJ8" s="272"/>
      <c r="CL8" s="152" t="s">
        <v>294</v>
      </c>
      <c r="CM8" s="152" t="s">
        <v>295</v>
      </c>
      <c r="CN8" s="152" t="s">
        <v>296</v>
      </c>
      <c r="CO8" s="152" t="s">
        <v>297</v>
      </c>
      <c r="CP8" s="153" t="s">
        <v>318</v>
      </c>
      <c r="CQ8" s="153" t="s">
        <v>298</v>
      </c>
      <c r="CR8" s="154" t="s">
        <v>207</v>
      </c>
      <c r="CS8" s="154" t="s">
        <v>299</v>
      </c>
      <c r="CU8" s="274" t="s">
        <v>307</v>
      </c>
      <c r="CV8" s="274"/>
      <c r="CW8" s="274" t="s">
        <v>308</v>
      </c>
      <c r="CX8" s="274"/>
      <c r="CY8" s="282" t="s">
        <v>185</v>
      </c>
      <c r="CZ8" s="282"/>
      <c r="DA8" s="282"/>
      <c r="DB8" s="282" t="s">
        <v>184</v>
      </c>
      <c r="DC8" s="282"/>
    </row>
    <row r="9" spans="1:107" ht="22.5" customHeight="1" x14ac:dyDescent="0.25">
      <c r="A9" s="314"/>
      <c r="B9" s="315"/>
      <c r="C9" s="315"/>
      <c r="D9" s="316"/>
      <c r="E9" s="317"/>
      <c r="G9" s="283" t="s">
        <v>160</v>
      </c>
      <c r="H9" s="284" t="s">
        <v>159</v>
      </c>
      <c r="I9" s="285" t="s">
        <v>287</v>
      </c>
      <c r="J9" s="285" t="s">
        <v>288</v>
      </c>
      <c r="K9" s="286" t="s">
        <v>193</v>
      </c>
      <c r="L9" s="286" t="s">
        <v>194</v>
      </c>
      <c r="M9" s="286" t="s">
        <v>195</v>
      </c>
      <c r="N9" s="308" t="s">
        <v>197</v>
      </c>
      <c r="O9" s="308" t="s">
        <v>198</v>
      </c>
      <c r="P9" s="308" t="s">
        <v>199</v>
      </c>
      <c r="Q9" s="308" t="s">
        <v>200</v>
      </c>
      <c r="R9" s="309" t="s">
        <v>196</v>
      </c>
      <c r="T9" s="205" t="s">
        <v>175</v>
      </c>
      <c r="U9" s="205" t="s">
        <v>264</v>
      </c>
      <c r="V9" s="206" t="s">
        <v>265</v>
      </c>
      <c r="W9" s="207" t="s">
        <v>266</v>
      </c>
      <c r="X9" s="206" t="s">
        <v>267</v>
      </c>
      <c r="Y9" s="207" t="s">
        <v>268</v>
      </c>
      <c r="Z9" s="206" t="s">
        <v>269</v>
      </c>
      <c r="AA9" s="207" t="s">
        <v>270</v>
      </c>
      <c r="AB9" s="206" t="s">
        <v>271</v>
      </c>
      <c r="AC9" s="207" t="s">
        <v>272</v>
      </c>
      <c r="AD9" s="206" t="s">
        <v>273</v>
      </c>
      <c r="AE9" s="208" t="s">
        <v>274</v>
      </c>
      <c r="AF9" s="209" t="s">
        <v>281</v>
      </c>
      <c r="AG9" s="209" t="s">
        <v>282</v>
      </c>
      <c r="AH9" s="209" t="s">
        <v>275</v>
      </c>
      <c r="AI9" s="209" t="s">
        <v>276</v>
      </c>
      <c r="AJ9" s="210" t="s">
        <v>270</v>
      </c>
      <c r="AK9" s="211" t="s">
        <v>269</v>
      </c>
      <c r="AM9" s="169" t="s">
        <v>204</v>
      </c>
      <c r="AN9" s="169" t="s">
        <v>205</v>
      </c>
      <c r="AO9" s="169" t="s">
        <v>173</v>
      </c>
      <c r="AP9" s="169" t="s">
        <v>206</v>
      </c>
      <c r="AQ9" s="189" t="s">
        <v>172</v>
      </c>
      <c r="AR9" s="189" t="s">
        <v>300</v>
      </c>
      <c r="AS9" s="190" t="s">
        <v>301</v>
      </c>
      <c r="AT9" s="190" t="s">
        <v>302</v>
      </c>
      <c r="AV9" s="164" t="s">
        <v>171</v>
      </c>
      <c r="AW9" s="164" t="s">
        <v>309</v>
      </c>
      <c r="AX9" s="164" t="s">
        <v>171</v>
      </c>
      <c r="AY9" s="164" t="s">
        <v>309</v>
      </c>
      <c r="AZ9" s="165" t="s">
        <v>310</v>
      </c>
      <c r="BA9" s="165" t="s">
        <v>311</v>
      </c>
      <c r="BB9" s="165" t="s">
        <v>186</v>
      </c>
      <c r="BC9" s="165" t="s">
        <v>310</v>
      </c>
      <c r="BD9" s="165" t="s">
        <v>311</v>
      </c>
      <c r="BF9" s="283" t="s">
        <v>160</v>
      </c>
      <c r="BG9" s="284" t="s">
        <v>159</v>
      </c>
      <c r="BH9" s="285" t="s">
        <v>287</v>
      </c>
      <c r="BI9" s="285" t="s">
        <v>288</v>
      </c>
      <c r="BJ9" s="286" t="s">
        <v>193</v>
      </c>
      <c r="BK9" s="286" t="s">
        <v>194</v>
      </c>
      <c r="BL9" s="286" t="s">
        <v>195</v>
      </c>
      <c r="BM9" s="308" t="s">
        <v>197</v>
      </c>
      <c r="BN9" s="308" t="s">
        <v>198</v>
      </c>
      <c r="BO9" s="308" t="s">
        <v>199</v>
      </c>
      <c r="BP9" s="308" t="s">
        <v>200</v>
      </c>
      <c r="BQ9" s="309" t="s">
        <v>196</v>
      </c>
      <c r="BS9" s="205" t="s">
        <v>175</v>
      </c>
      <c r="BT9" s="205" t="s">
        <v>264</v>
      </c>
      <c r="BU9" s="206" t="s">
        <v>265</v>
      </c>
      <c r="BV9" s="207" t="s">
        <v>266</v>
      </c>
      <c r="BW9" s="206" t="s">
        <v>267</v>
      </c>
      <c r="BX9" s="207" t="s">
        <v>268</v>
      </c>
      <c r="BY9" s="206" t="s">
        <v>269</v>
      </c>
      <c r="BZ9" s="207" t="s">
        <v>270</v>
      </c>
      <c r="CA9" s="206" t="s">
        <v>271</v>
      </c>
      <c r="CB9" s="207" t="s">
        <v>272</v>
      </c>
      <c r="CC9" s="206" t="s">
        <v>273</v>
      </c>
      <c r="CD9" s="208" t="s">
        <v>274</v>
      </c>
      <c r="CE9" s="209" t="s">
        <v>281</v>
      </c>
      <c r="CF9" s="209" t="s">
        <v>282</v>
      </c>
      <c r="CG9" s="209" t="s">
        <v>275</v>
      </c>
      <c r="CH9" s="209" t="s">
        <v>276</v>
      </c>
      <c r="CI9" s="210" t="s">
        <v>270</v>
      </c>
      <c r="CJ9" s="211" t="s">
        <v>269</v>
      </c>
      <c r="CL9" s="169" t="s">
        <v>204</v>
      </c>
      <c r="CM9" s="169" t="s">
        <v>205</v>
      </c>
      <c r="CN9" s="169" t="s">
        <v>173</v>
      </c>
      <c r="CO9" s="169" t="s">
        <v>206</v>
      </c>
      <c r="CP9" s="189" t="s">
        <v>172</v>
      </c>
      <c r="CQ9" s="189" t="s">
        <v>300</v>
      </c>
      <c r="CR9" s="190" t="s">
        <v>301</v>
      </c>
      <c r="CS9" s="190" t="s">
        <v>302</v>
      </c>
      <c r="CU9" s="164" t="s">
        <v>171</v>
      </c>
      <c r="CV9" s="164" t="s">
        <v>309</v>
      </c>
      <c r="CW9" s="164" t="s">
        <v>171</v>
      </c>
      <c r="CX9" s="164" t="s">
        <v>309</v>
      </c>
      <c r="CY9" s="165" t="s">
        <v>310</v>
      </c>
      <c r="CZ9" s="165" t="s">
        <v>311</v>
      </c>
      <c r="DA9" s="165" t="s">
        <v>186</v>
      </c>
      <c r="DB9" s="165" t="s">
        <v>310</v>
      </c>
      <c r="DC9" s="165" t="s">
        <v>311</v>
      </c>
    </row>
    <row r="10" spans="1:107" x14ac:dyDescent="0.25">
      <c r="A10" s="314"/>
      <c r="B10" s="315"/>
      <c r="C10" s="315"/>
      <c r="D10" s="316"/>
      <c r="E10" s="317"/>
      <c r="G10" s="283"/>
      <c r="H10" s="284"/>
      <c r="I10" s="285"/>
      <c r="J10" s="285"/>
      <c r="K10" s="286"/>
      <c r="L10" s="286"/>
      <c r="M10" s="286"/>
      <c r="N10" s="308"/>
      <c r="O10" s="308"/>
      <c r="P10" s="308"/>
      <c r="Q10" s="308"/>
      <c r="R10" s="310"/>
      <c r="T10" s="212" t="s">
        <v>277</v>
      </c>
      <c r="U10" s="212" t="s">
        <v>277</v>
      </c>
      <c r="V10" s="213" t="s">
        <v>278</v>
      </c>
      <c r="W10" s="214" t="s">
        <v>277</v>
      </c>
      <c r="X10" s="213" t="s">
        <v>278</v>
      </c>
      <c r="Y10" s="214" t="s">
        <v>277</v>
      </c>
      <c r="Z10" s="213" t="s">
        <v>278</v>
      </c>
      <c r="AA10" s="214" t="s">
        <v>277</v>
      </c>
      <c r="AB10" s="213" t="s">
        <v>278</v>
      </c>
      <c r="AC10" s="214" t="s">
        <v>277</v>
      </c>
      <c r="AD10" s="213" t="s">
        <v>278</v>
      </c>
      <c r="AE10" s="214" t="s">
        <v>277</v>
      </c>
      <c r="AF10" s="215" t="s">
        <v>277</v>
      </c>
      <c r="AG10" s="215" t="s">
        <v>278</v>
      </c>
      <c r="AH10" s="215" t="s">
        <v>277</v>
      </c>
      <c r="AI10" s="215" t="s">
        <v>278</v>
      </c>
      <c r="AJ10" s="216" t="s">
        <v>277</v>
      </c>
      <c r="AK10" s="217" t="s">
        <v>278</v>
      </c>
      <c r="AM10" s="169" t="s">
        <v>252</v>
      </c>
      <c r="AN10" s="169" t="s">
        <v>277</v>
      </c>
      <c r="AO10" s="169" t="s">
        <v>252</v>
      </c>
      <c r="AP10" s="169" t="s">
        <v>252</v>
      </c>
      <c r="AQ10" s="189" t="s">
        <v>303</v>
      </c>
      <c r="AR10" s="189" t="s">
        <v>303</v>
      </c>
      <c r="AS10" s="190" t="s">
        <v>277</v>
      </c>
      <c r="AT10" s="190" t="s">
        <v>304</v>
      </c>
      <c r="AV10" s="164" t="s">
        <v>304</v>
      </c>
      <c r="AW10" s="164" t="s">
        <v>312</v>
      </c>
      <c r="AX10" s="164" t="s">
        <v>304</v>
      </c>
      <c r="AY10" s="164" t="s">
        <v>312</v>
      </c>
      <c r="AZ10" s="165" t="s">
        <v>313</v>
      </c>
      <c r="BA10" s="165" t="s">
        <v>304</v>
      </c>
      <c r="BB10" s="165" t="s">
        <v>304</v>
      </c>
      <c r="BC10" s="165" t="s">
        <v>313</v>
      </c>
      <c r="BD10" s="165" t="s">
        <v>304</v>
      </c>
      <c r="BF10" s="283"/>
      <c r="BG10" s="284"/>
      <c r="BH10" s="285"/>
      <c r="BI10" s="285"/>
      <c r="BJ10" s="286"/>
      <c r="BK10" s="286"/>
      <c r="BL10" s="286"/>
      <c r="BM10" s="308"/>
      <c r="BN10" s="308"/>
      <c r="BO10" s="308"/>
      <c r="BP10" s="308"/>
      <c r="BQ10" s="310"/>
      <c r="BS10" s="212" t="s">
        <v>277</v>
      </c>
      <c r="BT10" s="212" t="s">
        <v>277</v>
      </c>
      <c r="BU10" s="213" t="s">
        <v>278</v>
      </c>
      <c r="BV10" s="214" t="s">
        <v>277</v>
      </c>
      <c r="BW10" s="213" t="s">
        <v>278</v>
      </c>
      <c r="BX10" s="214" t="s">
        <v>277</v>
      </c>
      <c r="BY10" s="213" t="s">
        <v>278</v>
      </c>
      <c r="BZ10" s="214" t="s">
        <v>277</v>
      </c>
      <c r="CA10" s="213" t="s">
        <v>278</v>
      </c>
      <c r="CB10" s="214" t="s">
        <v>277</v>
      </c>
      <c r="CC10" s="213" t="s">
        <v>278</v>
      </c>
      <c r="CD10" s="214" t="s">
        <v>277</v>
      </c>
      <c r="CE10" s="215" t="s">
        <v>277</v>
      </c>
      <c r="CF10" s="215" t="s">
        <v>278</v>
      </c>
      <c r="CG10" s="215" t="s">
        <v>277</v>
      </c>
      <c r="CH10" s="215" t="s">
        <v>278</v>
      </c>
      <c r="CI10" s="216" t="s">
        <v>277</v>
      </c>
      <c r="CJ10" s="217" t="s">
        <v>278</v>
      </c>
      <c r="CL10" s="169" t="s">
        <v>252</v>
      </c>
      <c r="CM10" s="169" t="s">
        <v>277</v>
      </c>
      <c r="CN10" s="169" t="s">
        <v>252</v>
      </c>
      <c r="CO10" s="169" t="s">
        <v>252</v>
      </c>
      <c r="CP10" s="189" t="s">
        <v>303</v>
      </c>
      <c r="CQ10" s="189" t="s">
        <v>303</v>
      </c>
      <c r="CR10" s="190" t="s">
        <v>277</v>
      </c>
      <c r="CS10" s="190" t="s">
        <v>304</v>
      </c>
      <c r="CU10" s="164" t="s">
        <v>304</v>
      </c>
      <c r="CV10" s="164" t="s">
        <v>312</v>
      </c>
      <c r="CW10" s="164" t="s">
        <v>304</v>
      </c>
      <c r="CX10" s="164" t="s">
        <v>312</v>
      </c>
      <c r="CY10" s="165" t="s">
        <v>313</v>
      </c>
      <c r="CZ10" s="165" t="s">
        <v>304</v>
      </c>
      <c r="DA10" s="165" t="s">
        <v>304</v>
      </c>
      <c r="DB10" s="165" t="s">
        <v>313</v>
      </c>
      <c r="DC10" s="165" t="s">
        <v>304</v>
      </c>
    </row>
    <row r="11" spans="1:107" ht="8.25" customHeight="1" x14ac:dyDescent="0.25">
      <c r="A11" s="244"/>
      <c r="B11" s="143"/>
      <c r="C11" s="143"/>
      <c r="D11" s="245"/>
      <c r="E11" s="245"/>
      <c r="G11" s="246"/>
      <c r="H11" s="246"/>
      <c r="I11" s="246"/>
      <c r="J11" s="246"/>
      <c r="K11" s="246"/>
      <c r="L11" s="246"/>
      <c r="M11" s="246"/>
      <c r="N11" s="246"/>
      <c r="O11" s="246"/>
      <c r="P11" s="246"/>
      <c r="Q11" s="246"/>
      <c r="R11" s="246"/>
      <c r="T11" s="188"/>
      <c r="U11" s="188"/>
      <c r="V11" s="148"/>
      <c r="W11" s="148"/>
      <c r="X11" s="148"/>
      <c r="Y11" s="148"/>
      <c r="Z11" s="148"/>
      <c r="AA11" s="148"/>
      <c r="AB11" s="148"/>
      <c r="AC11" s="148"/>
      <c r="AD11" s="148"/>
      <c r="AE11" s="148"/>
      <c r="AF11" s="148"/>
      <c r="AG11" s="148"/>
      <c r="AH11" s="148"/>
      <c r="AI11" s="148"/>
      <c r="AJ11" s="148"/>
      <c r="AK11" s="148"/>
      <c r="AM11" s="148"/>
      <c r="AN11" s="148"/>
      <c r="AO11" s="148"/>
      <c r="AP11" s="148"/>
      <c r="AQ11" s="148"/>
      <c r="AR11" s="148"/>
      <c r="AS11" s="148"/>
      <c r="AT11" s="148"/>
      <c r="AV11" s="148"/>
      <c r="AW11" s="148"/>
      <c r="AX11" s="148"/>
      <c r="AY11" s="148"/>
      <c r="AZ11" s="148"/>
      <c r="BA11" s="148"/>
      <c r="BB11" s="148"/>
      <c r="BC11" s="148"/>
      <c r="BD11" s="148"/>
    </row>
    <row r="12" spans="1:107" x14ac:dyDescent="0.25">
      <c r="A12" s="311" t="s">
        <v>372</v>
      </c>
      <c r="B12" s="311"/>
      <c r="C12" s="311"/>
      <c r="D12" s="311"/>
      <c r="E12" s="311"/>
      <c r="G12" s="248" t="str">
        <f>IF(COUNT(G14:G34)=0,
"NOT TESTED",
IF(SUM(G82:G83)&gt;0,
"REVIEW",
IF(SUM(G84:G85)&gt;0,
"ATTENTION",
"NORMAL")))</f>
        <v>NORMAL</v>
      </c>
      <c r="H12" s="248" t="str">
        <f>IF(COUNT(H14:H63)=0,
"NOT TESTED",
IF(SUM(H82:H83)&gt;0,
"REVIEW",
IF(SUM(H84:H85)&gt;0,
"ATTENTION",
"NORMAL")))</f>
        <v>NORMAL</v>
      </c>
      <c r="I12" s="248" t="str">
        <f t="shared" ref="I12:R12" si="0">IF(COUNT(I14:I34)=0,
"NOT TESTED",
IF(SUM(I82:I83)&gt;0,
"REVIEW",
IF(SUM(I84:I85)&gt;0,
"ATTENTION",
"NORMAL")))</f>
        <v>NORMAL</v>
      </c>
      <c r="J12" s="248" t="str">
        <f t="shared" si="0"/>
        <v>NORMAL</v>
      </c>
      <c r="K12" s="248" t="str">
        <f t="shared" si="0"/>
        <v>NORMAL</v>
      </c>
      <c r="L12" s="248" t="str">
        <f t="shared" si="0"/>
        <v>NORMAL</v>
      </c>
      <c r="M12" s="248" t="str">
        <f t="shared" si="0"/>
        <v>NORMAL</v>
      </c>
      <c r="N12" s="248" t="str">
        <f t="shared" si="0"/>
        <v>NORMAL</v>
      </c>
      <c r="O12" s="248" t="str">
        <f t="shared" si="0"/>
        <v>NORMAL</v>
      </c>
      <c r="P12" s="248" t="str">
        <f t="shared" si="0"/>
        <v>NORMAL</v>
      </c>
      <c r="Q12" s="248" t="str">
        <f t="shared" si="0"/>
        <v>NORMAL</v>
      </c>
      <c r="R12" s="248" t="str">
        <f t="shared" si="0"/>
        <v>NOT TESTED</v>
      </c>
      <c r="T12" s="248" t="str">
        <f t="shared" ref="T12:BD12" si="1">IF(COUNT(T14:T34)=0,
"NOT TESTED",
IF(SUM(T82:T83)&gt;0,
"REVIEW",
IF(SUM(T84:T85)&gt;0,
"ATTENTION",
"NORMAL")))</f>
        <v>NOT TESTED</v>
      </c>
      <c r="U12" s="248" t="str">
        <f t="shared" si="1"/>
        <v>NOT TESTED</v>
      </c>
      <c r="V12" s="248" t="str">
        <f t="shared" si="1"/>
        <v>NOT TESTED</v>
      </c>
      <c r="W12" s="248" t="str">
        <f t="shared" si="1"/>
        <v>NOT TESTED</v>
      </c>
      <c r="X12" s="248" t="str">
        <f t="shared" si="1"/>
        <v>NOT TESTED</v>
      </c>
      <c r="Y12" s="248" t="str">
        <f t="shared" si="1"/>
        <v>NOT TESTED</v>
      </c>
      <c r="Z12" s="248" t="str">
        <f t="shared" si="1"/>
        <v>NOT TESTED</v>
      </c>
      <c r="AA12" s="248" t="str">
        <f t="shared" si="1"/>
        <v>NOT TESTED</v>
      </c>
      <c r="AB12" s="248" t="str">
        <f t="shared" si="1"/>
        <v>NOT TESTED</v>
      </c>
      <c r="AC12" s="248" t="str">
        <f t="shared" si="1"/>
        <v>NOT TESTED</v>
      </c>
      <c r="AD12" s="248" t="str">
        <f t="shared" si="1"/>
        <v>NOT TESTED</v>
      </c>
      <c r="AE12" s="248" t="str">
        <f t="shared" si="1"/>
        <v>NOT TESTED</v>
      </c>
      <c r="AF12" s="248" t="str">
        <f t="shared" si="1"/>
        <v>NOT TESTED</v>
      </c>
      <c r="AG12" s="248" t="str">
        <f t="shared" si="1"/>
        <v>NOT TESTED</v>
      </c>
      <c r="AH12" s="248" t="str">
        <f t="shared" si="1"/>
        <v>NORMAL</v>
      </c>
      <c r="AI12" s="248" t="str">
        <f t="shared" si="1"/>
        <v>ATTENTION</v>
      </c>
      <c r="AJ12" s="248" t="str">
        <f t="shared" si="1"/>
        <v>NOT TESTED</v>
      </c>
      <c r="AK12" s="248" t="str">
        <f t="shared" si="1"/>
        <v>NOT TESTED</v>
      </c>
      <c r="AM12" s="248" t="str">
        <f t="shared" si="1"/>
        <v>NORMAL</v>
      </c>
      <c r="AN12" s="248" t="str">
        <f t="shared" si="1"/>
        <v>NORMAL</v>
      </c>
      <c r="AO12" s="248" t="str">
        <f t="shared" si="1"/>
        <v>NORMAL</v>
      </c>
      <c r="AP12" s="248" t="str">
        <f t="shared" si="1"/>
        <v>NORMAL</v>
      </c>
      <c r="AQ12" s="248" t="str">
        <f t="shared" si="1"/>
        <v>NOT TESTED</v>
      </c>
      <c r="AR12" s="248" t="str">
        <f t="shared" si="1"/>
        <v>NOT TESTED</v>
      </c>
      <c r="AS12" s="248" t="str">
        <f t="shared" si="1"/>
        <v>NOT TESTED</v>
      </c>
      <c r="AT12" s="248" t="str">
        <f t="shared" si="1"/>
        <v>NOT TESTED</v>
      </c>
      <c r="AV12" s="248" t="str">
        <f t="shared" si="1"/>
        <v>NOT TESTED</v>
      </c>
      <c r="AW12" s="248" t="str">
        <f t="shared" si="1"/>
        <v>NOT TESTED</v>
      </c>
      <c r="AX12" s="248" t="str">
        <f t="shared" si="1"/>
        <v>NOT TESTED</v>
      </c>
      <c r="AY12" s="248" t="str">
        <f t="shared" si="1"/>
        <v>NOT TESTED</v>
      </c>
      <c r="AZ12" s="248" t="str">
        <f t="shared" si="1"/>
        <v>NOT TESTED</v>
      </c>
      <c r="BA12" s="248" t="str">
        <f t="shared" si="1"/>
        <v>NOT TESTED</v>
      </c>
      <c r="BB12" s="248" t="str">
        <f t="shared" si="1"/>
        <v>NOT TESTED</v>
      </c>
      <c r="BC12" s="248" t="str">
        <f t="shared" si="1"/>
        <v>NOT TESTED</v>
      </c>
      <c r="BD12" s="248" t="str">
        <f t="shared" si="1"/>
        <v>NOT TESTED</v>
      </c>
      <c r="BF12" s="248" t="str">
        <f t="shared" ref="BF12:BQ12" si="2">G12</f>
        <v>NORMAL</v>
      </c>
      <c r="BG12" s="248" t="str">
        <f t="shared" si="2"/>
        <v>NORMAL</v>
      </c>
      <c r="BH12" s="248" t="str">
        <f t="shared" si="2"/>
        <v>NORMAL</v>
      </c>
      <c r="BI12" s="248" t="str">
        <f t="shared" si="2"/>
        <v>NORMAL</v>
      </c>
      <c r="BJ12" s="248" t="str">
        <f t="shared" si="2"/>
        <v>NORMAL</v>
      </c>
      <c r="BK12" s="248" t="str">
        <f t="shared" si="2"/>
        <v>NORMAL</v>
      </c>
      <c r="BL12" s="248" t="str">
        <f t="shared" si="2"/>
        <v>NORMAL</v>
      </c>
      <c r="BM12" s="248" t="str">
        <f t="shared" si="2"/>
        <v>NORMAL</v>
      </c>
      <c r="BN12" s="248" t="str">
        <f t="shared" si="2"/>
        <v>NORMAL</v>
      </c>
      <c r="BO12" s="248" t="str">
        <f t="shared" si="2"/>
        <v>NORMAL</v>
      </c>
      <c r="BP12" s="248" t="str">
        <f t="shared" si="2"/>
        <v>NORMAL</v>
      </c>
      <c r="BQ12" s="248" t="str">
        <f t="shared" si="2"/>
        <v>NOT TESTED</v>
      </c>
      <c r="BS12" s="248" t="str">
        <f t="shared" ref="BS12:CJ12" si="3">T12</f>
        <v>NOT TESTED</v>
      </c>
      <c r="BT12" s="248" t="str">
        <f t="shared" si="3"/>
        <v>NOT TESTED</v>
      </c>
      <c r="BU12" s="248" t="str">
        <f t="shared" si="3"/>
        <v>NOT TESTED</v>
      </c>
      <c r="BV12" s="248" t="str">
        <f t="shared" si="3"/>
        <v>NOT TESTED</v>
      </c>
      <c r="BW12" s="248" t="str">
        <f t="shared" si="3"/>
        <v>NOT TESTED</v>
      </c>
      <c r="BX12" s="248" t="str">
        <f t="shared" si="3"/>
        <v>NOT TESTED</v>
      </c>
      <c r="BY12" s="248" t="str">
        <f t="shared" si="3"/>
        <v>NOT TESTED</v>
      </c>
      <c r="BZ12" s="248" t="str">
        <f t="shared" si="3"/>
        <v>NOT TESTED</v>
      </c>
      <c r="CA12" s="248" t="str">
        <f t="shared" si="3"/>
        <v>NOT TESTED</v>
      </c>
      <c r="CB12" s="248" t="str">
        <f t="shared" si="3"/>
        <v>NOT TESTED</v>
      </c>
      <c r="CC12" s="248" t="str">
        <f t="shared" si="3"/>
        <v>NOT TESTED</v>
      </c>
      <c r="CD12" s="248" t="str">
        <f t="shared" si="3"/>
        <v>NOT TESTED</v>
      </c>
      <c r="CE12" s="248" t="str">
        <f t="shared" si="3"/>
        <v>NOT TESTED</v>
      </c>
      <c r="CF12" s="248" t="str">
        <f t="shared" si="3"/>
        <v>NOT TESTED</v>
      </c>
      <c r="CG12" s="248" t="str">
        <f t="shared" si="3"/>
        <v>NORMAL</v>
      </c>
      <c r="CH12" s="248" t="str">
        <f t="shared" si="3"/>
        <v>ATTENTION</v>
      </c>
      <c r="CI12" s="248" t="str">
        <f t="shared" si="3"/>
        <v>NOT TESTED</v>
      </c>
      <c r="CJ12" s="248" t="str">
        <f t="shared" si="3"/>
        <v>NOT TESTED</v>
      </c>
      <c r="CL12" s="248" t="str">
        <f t="shared" ref="CL12:CS12" si="4">AM12</f>
        <v>NORMAL</v>
      </c>
      <c r="CM12" s="248" t="str">
        <f t="shared" si="4"/>
        <v>NORMAL</v>
      </c>
      <c r="CN12" s="248" t="str">
        <f t="shared" si="4"/>
        <v>NORMAL</v>
      </c>
      <c r="CO12" s="248" t="str">
        <f t="shared" si="4"/>
        <v>NORMAL</v>
      </c>
      <c r="CP12" s="248" t="str">
        <f t="shared" si="4"/>
        <v>NOT TESTED</v>
      </c>
      <c r="CQ12" s="248" t="str">
        <f t="shared" si="4"/>
        <v>NOT TESTED</v>
      </c>
      <c r="CR12" s="248" t="str">
        <f t="shared" si="4"/>
        <v>NOT TESTED</v>
      </c>
      <c r="CS12" s="248" t="str">
        <f t="shared" si="4"/>
        <v>NOT TESTED</v>
      </c>
      <c r="CU12" s="248" t="str">
        <f t="shared" ref="CU12:DC12" si="5">AV12</f>
        <v>NOT TESTED</v>
      </c>
      <c r="CV12" s="248" t="str">
        <f t="shared" si="5"/>
        <v>NOT TESTED</v>
      </c>
      <c r="CW12" s="248" t="str">
        <f t="shared" si="5"/>
        <v>NOT TESTED</v>
      </c>
      <c r="CX12" s="248" t="str">
        <f t="shared" si="5"/>
        <v>NOT TESTED</v>
      </c>
      <c r="CY12" s="248" t="str">
        <f t="shared" si="5"/>
        <v>NOT TESTED</v>
      </c>
      <c r="CZ12" s="248" t="str">
        <f t="shared" si="5"/>
        <v>NOT TESTED</v>
      </c>
      <c r="DA12" s="248" t="str">
        <f t="shared" si="5"/>
        <v>NOT TESTED</v>
      </c>
      <c r="DB12" s="248" t="str">
        <f t="shared" si="5"/>
        <v>NOT TESTED</v>
      </c>
      <c r="DC12" s="248" t="str">
        <f t="shared" si="5"/>
        <v>NOT TESTED</v>
      </c>
    </row>
    <row r="13" spans="1:107" ht="6.75" customHeight="1" x14ac:dyDescent="0.25"/>
    <row r="14" spans="1:107" x14ac:dyDescent="0.25">
      <c r="A14" s="188" cm="1">
        <f t="array" ref="A14:A38">_xlfn.SEQUENCE(ROWS(_xlfn.ANCHORARRAY(B14)))</f>
        <v>1</v>
      </c>
      <c r="B14" s="237" t="str" cm="1">
        <f t="array" ref="B14:B38">_xlfn._xlws.FILTER('DATA INDUK'!AX28:AX328,'DATA INDUK'!AX28:AX328&lt;&gt;"")</f>
        <v>26-001-DS-001</v>
      </c>
      <c r="C14" t="str" cm="1">
        <f t="array" ref="C14:C38">_xlfn._xlws.FILTER('DATA INDUK'!BF28:BF328,'DATA INDUK'!AX28:AX328&lt;&gt;"")</f>
        <v>BH-04R1-SPT 15</v>
      </c>
      <c r="D14" t="str" cm="1">
        <f t="array" ref="D14:D38">_xlfn._xlws.FILTER('DATA INDUK'!BC28:BC328,'DATA INDUK'!AX28:AX328&lt;&gt;"")</f>
        <v>22.50 - 22.95 m</v>
      </c>
      <c r="E14" cm="1">
        <f t="array" ref="E14:E38">_xlfn._xlws.FILTER('DATA INDUK'!BA28:BA328,'DATA INDUK'!AX28:AX328&lt;&gt;"")</f>
        <v>22.73</v>
      </c>
      <c r="G14">
        <f>IFERROR(
IF(
OR(
INDEX('summary PP'!$G:$G,MATCH(B14,'summary PP'!$B:$B,0))="NP",
INDEX('summary PP'!$G:$G,MATCH(B14,'summary PP'!$B:$B,0))="ND"),
NA(),
INDEX('summary PP'!$G:$G,MATCH(B14,'summary PP'!$B:$B,0))
),
"")</f>
        <v>2.6824372757602966</v>
      </c>
      <c r="H14">
        <f>IFERROR(
IF(
OR(
INDEX('summary PP'!$H:$H,MATCH(B14,'summary PP'!$B:$B,0))="NP",
INDEX('summary PP'!$H:$H,MATCH(B14,'summary PP'!$B:$B,0))="ND"),
NA(),
INDEX('summary PP'!$H:$H,MATCH(B14,'summary PP'!$B:$B,0))
),
"")</f>
        <v>33.378096064570244</v>
      </c>
      <c r="I14">
        <f>IFERROR(
IF(
OR(
INDEX('summary PP'!$I:$I,MATCH(B14,'summary PP'!$B:$B,0))="NP",
INDEX('summary PP'!$I:$I,MATCH(B14,'summary PP'!$B:$B,0))="ND"),
NA(),
INDEX('summary PP'!$I:$I,MATCH(B14,'summary PP'!$B:$B,0))
),
"")</f>
        <v>1.6970832855643099</v>
      </c>
      <c r="J14">
        <f>IFERROR(
IF(
OR(
INDEX('summary PP'!$J:$J,MATCH(B14,'summary PP'!$B:$B,0))="NP",
INDEX('summary PP'!$J:$J,MATCH(B14,'summary PP'!$B:$B,0))="ND"),
NA(),
INDEX('summary PP'!$J:$J,MATCH(B14,'summary PP'!$B:$B,0))
),
"")</f>
        <v>1.2723852983646786</v>
      </c>
      <c r="K14" t="str">
        <f>IFERROR(
IF(
OR(
INDEX('summary PP'!$K:$K,MATCH(B14,'summary PP'!$B:$B,0))="NP",
INDEX('summary PP'!$K:$K,MATCH(B14,'summary PP'!$B:$B,0))="ND"),
NA(),
INDEX('summary PP'!$K:$K,MATCH(B14,'summary PP'!$B:$B,0))
),
"")</f>
        <v>-</v>
      </c>
      <c r="L14" t="str">
        <f>IFERROR(
IF(
OR(
INDEX('summary PP'!$L:$L,MATCH(B14,'summary PP'!$B:$B,0))="NP",
INDEX('summary PP'!$L:$L,MATCH(B14,'summary PP'!$B:$B,0))="ND"),
NA(),
INDEX('summary PP'!$L:$L,MATCH(B14,'summary PP'!$B:$B,0))
),
"")</f>
        <v>-</v>
      </c>
      <c r="M14" t="str">
        <f>IFERROR(
IF(
OR(
INDEX('summary PP'!$M:$M,MATCH(B14,'summary PP'!$B:$B,0))="NP",
INDEX('summary PP'!$M:$M,MATCH(B14,'summary PP'!$B:$B,0))="ND"),
NA(),
INDEX('summary PP'!$M:$M,MATCH(B14,'summary PP'!$B:$B,0))
),
"")</f>
        <v>-</v>
      </c>
      <c r="N14" t="str">
        <f>IFERROR(
IF(
OR(
INDEX('summary PP'!$O:$O,MATCH(B14,'summary PP'!$B:$B,0))="NP",
INDEX('summary PP'!$O:$O,MATCH(B14,'summary PP'!$B:$B,0))="ND"),
NA(),
INDEX('summary PP'!$O:$O,MATCH(B14,'summary PP'!$B:$B,0))
),
"")</f>
        <v>-</v>
      </c>
      <c r="O14" t="str">
        <f>IFERROR(
IF(
OR(
INDEX('summary PP'!$P:$P,MATCH(B14,'summary PP'!$B:$B,0))="NP",
INDEX('summary PP'!$P:$P,MATCH(B14,'summary PP'!$B:$B,0))="ND"),
NA(),
INDEX('summary PP'!$P:$P,MATCH(B14,'summary PP'!$B:$B,0))
),
"")</f>
        <v>-</v>
      </c>
      <c r="P14" t="str">
        <f>IFERROR(
IF(
OR(
INDEX('summary PP'!$Q:$Q,MATCH(B14,'summary PP'!$B:$B,0))="NP",
INDEX('summary PP'!$Q:$Q,MATCH(B14,'summary PP'!$B:$B,0))="ND"),
NA(),
INDEX('summary PP'!$Q:$Q,MATCH(B14,'summary PP'!$B:$B,0))
),
"")</f>
        <v>-</v>
      </c>
      <c r="Q14" t="str">
        <f>IFERROR(
IF(
OR(
INDEX('summary PP'!$R:$R,MATCH(B14,'summary PP'!$B:$B,0))="NP",
INDEX('summary PP'!$R:$R,MATCH(B14,'summary PP'!$B:$B,0))="ND"),
NA(),
INDEX('summary PP'!$R:$R,MATCH(B14,'summary PP'!$B:$B,0))
),
"")</f>
        <v>-</v>
      </c>
      <c r="R14" t="str">
        <f>IFERROR(
IF(
OR(
INDEX('summary PP'!$T:$T,MATCH(B14,'summary PP'!$B:$B,0))="NP",
INDEX('summary PP'!$T:$T,MATCH(B14,'summary PP'!$B:$B,0))="ND"),
NA(),
INDEX('summary PP'!$T:$T,MATCH(B14,'summary PP'!$B:$B,0))
),
"")</f>
        <v>-</v>
      </c>
      <c r="T14" t="str">
        <f>IFERROR(
IF(
OR(
INDEX('summary Strength'!$G:$G,MATCH(B14,'summary Strength'!$B:$B,0))="NP",
INDEX('summary Strength'!$G:$G,MATCH(B14,'summary Strength'!$B:$B,0))="ND"),
NA(),
INDEX('summary Strength'!$G:$G,MATCH(B14,'summary Strength'!$B:$B,0))
),
"")</f>
        <v>-</v>
      </c>
      <c r="U14" t="str">
        <f>IFERROR(
IF(
OR(
INDEX('summary Strength'!$H:$H,MATCH(B14,'summary Strength'!$B:$B,0))="NP",
INDEX('summary Strength'!$H:$H,MATCH(B14,'summary Strength'!$B:$B,0))="ND"),
NA(),
INDEX('summary Strength'!$G:$G,MATCH(B14,'summary Strength'!$B:$B,0))
),
"")</f>
        <v>-</v>
      </c>
      <c r="V14" t="str">
        <f>IFERROR(
IF(
OR(
INDEX('summary Strength'!$I:$I,MATCH(B14,'summary Strength'!$B:$B,0))="NP",
INDEX('summary Strength'!$I:$I,MATCH(B14,'summary Strength'!$B:$B,0))="ND"),
NA(),
INDEX('summary Strength'!$I:$I,MATCH(B14,'summary Strength'!$B:$B,0))
),
"")</f>
        <v>-</v>
      </c>
      <c r="W14" t="str">
        <f>IFERROR(
IF(
OR(
INDEX('summary Strength'!$J:$J,MATCH(B14,'summary Strength'!$B:$B,0))="NP",
INDEX('summary Strength'!$J:$J,MATCH(B14,'summary Strength'!$B:$B,0))="ND"),
NA(),
INDEX('summary Strength'!$J:$J,MATCH(B14,'summary Strength'!$B:$B,0))
),
"")</f>
        <v>-</v>
      </c>
      <c r="X14" t="str">
        <f>IFERROR(
IF(
OR(
INDEX('summary Strength'!$K:$K,MATCH(B14,'summary Strength'!$B:$B,0))="NP",
INDEX('summary Strength'!$K:$K,MATCH(B14,'summary Strength'!$B:$B,0))="ND"),
NA(),
INDEX('summary Strength'!$K:$K,MATCH(B14,'summary Strength'!$B:$B,0))
),
"")</f>
        <v>-</v>
      </c>
      <c r="Y14" t="str">
        <f>IFERROR(
IF(
OR(
INDEX('summary Strength'!$L:$L,MATCH(B14,'summary Strength'!$B:$B,0))="NP",
INDEX('summary Strength'!$L:$L,MATCH(B14,'summary Strength'!$B:$B,0))="ND"),
NA(),
INDEX('summary Strength'!$L:$L,MATCH(B14,'summary Strength'!$B:$B,0))
),
"")</f>
        <v>-</v>
      </c>
      <c r="Z14" t="str">
        <f>IFERROR(
IF(
OR(
INDEX('summary Strength'!$M:$M,MATCH(B14,'summary Strength'!$B:$B,0))="NP",
INDEX('summary Strength'!$M:$M,MATCH(B14,'summary Strength'!$B:$B,0))="ND"),
NA(),
INDEX('summary Strength'!$M:$M,MATCH(B14,'summary Strength'!$B:$B,0))
),
"")</f>
        <v>-</v>
      </c>
      <c r="AA14" t="str">
        <f>IFERROR(
IF(
OR(
INDEX('summary Strength'!$N:$N,MATCH(B14,'summary Strength'!$B:$B,0))="NP",
INDEX('summary Strength'!$N:$N,MATCH(B14,'summary Strength'!$B:$B,0))="ND"),
NA(),
INDEX('summary Strength'!$L:$L,MATCH(B14,'summary Strength'!$B:$B,0))
),
"")</f>
        <v>-</v>
      </c>
      <c r="AB14" t="str">
        <f>IFERROR(
IF(
OR(
INDEX('summary Strength'!$O:$O,MATCH(B14,'summary Strength'!$B:$B,0))="NP",
INDEX('summary Strength'!$O:$O,MATCH(B14,'summary Strength'!$B:$B,0))="ND"),
NA(),
INDEX('summary Strength'!$O:$O,MATCH(B14,'summary Strength'!$B:$B,0))
),
"")</f>
        <v>-</v>
      </c>
      <c r="AC14" t="str">
        <f>IFERROR(
IF(
OR(
INDEX('summary Strength'!$P:$P,MATCH(B14,'summary Strength'!$B:$B,0))="NP",
INDEX('summary Strength'!$P:$P,MATCH(B14,'summary Strength'!$B:$B,0))="ND"),
NA(),
INDEX('summary Strength'!$P:$P,MATCH(B14,'summary Strength'!$B:$B,0))
),
"")</f>
        <v>-</v>
      </c>
      <c r="AD14" t="str">
        <f>IFERROR(
IF(
OR(
INDEX('summary Strength'!$Q:$Q,MATCH(B14,'summary Strength'!$B:$B,0))="NP",
INDEX('summary Strength'!$Q:$Q,MATCH(B14,'summary Strength'!$B:$B,0))="ND"),
NA(),
INDEX('summary Strength'!$Q:$Q,MATCH(B14,'summary Strength'!$B:$B,0))
),
"")</f>
        <v>-</v>
      </c>
      <c r="AE14" t="str">
        <f>IFERROR(
IF(
OR(
INDEX('summary Strength'!$R:$R,MATCH(B14,'summary Strength'!$B:$B,0))="NP",
INDEX('summary Strength'!$R:$R,MATCH(B14,'summary Strength'!$B:$B,0))="ND"),
NA(),
INDEX('summary Strength'!$R:$R,MATCH(B14,'summary Strength'!$B:$B,0))
),
"")</f>
        <v>-</v>
      </c>
      <c r="AF14" t="str">
        <f>IFERROR(
IF(
OR(
INDEX('summary Strength'!$S:$S,MATCH(B14,'summary Strength'!$B:$B,0))="NP",
INDEX('summary Strength'!$S:$S,MATCH(B14,'summary Strength'!$B:$B,0))="ND"),
NA(),
INDEX('summary Strength'!$S:$S,MATCH(B14,'summary Strength'!$B:$B,0))
),
"")</f>
        <v>-</v>
      </c>
      <c r="AG14" t="str">
        <f>IFERROR(
IF(
OR(
INDEX('summary Strength'!$T:$T,MATCH(B14,'summary Strength'!$B:$B,0))="NP",
INDEX('summary Strength'!$T:$T,MATCH(B14,'summary Strength'!$B:$B,0))="ND"),
NA(),
INDEX('summary Strength'!$L:$L,MATCH(B14,'summary Strength'!$B:$B,0))
),
"")</f>
        <v>-</v>
      </c>
      <c r="AH14">
        <f>IFERROR(
IF(
OR(
INDEX('summary Strength'!$U:$U,MATCH(B14,'summary Strength'!$B:$B,0))="NP",
INDEX('summary Strength'!$U:$U,MATCH(B14,'summary Strength'!$B:$B,0))="ND"),
NA(),
INDEX('summary Strength'!$U:$U,MATCH(B14,'summary Strength'!$B:$B,0))
),
"")</f>
        <v>13.170268532739042</v>
      </c>
      <c r="AI14">
        <f>IFERROR(
IF(
OR(
INDEX('summary Strength'!$V:$V,MATCH(B14,'summary Strength'!$B:$B,0))="NP",
INDEX('summary Strength'!$V:$V,MATCH(B14,'summary Strength'!$B:$B,0))="ND"),
NA(),
INDEX('summary Strength'!$V:$V,MATCH(B14,'summary Strength'!$B:$B,0))
),
"")</f>
        <v>20.076836954312974</v>
      </c>
      <c r="AJ14" t="str">
        <f>IFERROR(
IF(
OR(
INDEX('summary Strength'!$W:$W,MATCH(B14,'summary Strength'!$B:$B,0))="NP",
INDEX('summary Strength'!$W:$W,MATCH(B14,'summary Strength'!$B:$B,0))="ND"),
NA(),
INDEX('summary Strength'!$W:$W,MATCH(B14,'summary Strength'!$B:$B,0))
),
"")</f>
        <v>-</v>
      </c>
      <c r="AK14" t="str">
        <f>IFERROR(
IF(
OR(
INDEX('summary Strength'!$X:$X,MATCH(B14,'summary Strength'!$B:$B,0))="NP",
INDEX('summary Strength'!$X:$X,MATCH(B14,'summary Strength'!$B:$B,0))="ND"),
NA(),
INDEX('summary Strength'!$X:$X,MATCH(B14,'summary Strength'!$B:$B,0))
),
"")</f>
        <v>-</v>
      </c>
      <c r="AM14" t="str">
        <f>IFERROR(
IF(
OR(
INDEX('summary of compression'!$I:$I,MATCH(B14,'summary of compression'!$D:$D,0))="NP",
INDEX('summary of compression'!$I:$I,MATCH(B14,'summary of compression'!$D:$D,0))="ND"),
NA(),
INDEX('summary of compression'!$I:$I,MATCH(B14,'summary of compression'!$D:$D,0))
),
"")</f>
        <v/>
      </c>
      <c r="AN14" t="str">
        <f>IFERROR(
IF(
OR(
INDEX('summary of compression'!$J:$J,MATCH(B14,'summary of compression'!$D:$D,0))="NP",
INDEX('summary of compression'!$J:$J,MATCH(B14,'summary of compression'!$D:$D,0))="ND"),
NA(),
INDEX('summary of compression'!$J:$J,MATCH(B14,'summary of compression'!$D:$D,0))
),
"")</f>
        <v/>
      </c>
      <c r="AO14" t="str">
        <f>IFERROR(
IF(
OR(
INDEX('summary of compression'!$K:$K,MATCH(B14,'summary of compression'!$D:$D,0))="NP",
INDEX('summary of compression'!$K:$K,MATCH(B14,'summary of compression'!$D:$D,0))="ND"),
NA(),
INDEX('summary of compression'!$K:$K,MATCH(B14,'summary of compression'!$D:$D,0))
),
"")</f>
        <v/>
      </c>
      <c r="AP14" t="str">
        <f>IFERROR(
IF(
OR(
INDEX('summary of compression'!$L:$L,MATCH(B14,'summary of compression'!$D:$D,0))="NP",
INDEX('summary of compression'!$L:$L,MATCH(B14,'summary of compression'!$D:$D,0))="ND"),
NA(),
INDEX('summary of compression'!$L:$L,MATCH(B14,'summary of compression'!$D:$D,0))
),
"")</f>
        <v/>
      </c>
      <c r="AQ14" t="str">
        <f>IFERROR(
IF(
OR(
INDEX('summary of compression'!$M:$M,MATCH(B14,'summary of compression'!$D:$D,0))="NP",
INDEX('summary of compression'!$M:$M,MATCH(B14,'summary of compression'!$D:$D,0))="ND"),
NA(),
INDEX('summary of compression'!$M:$M,MATCH(B14,'summary of compression'!$D:$D,0))
),
"")</f>
        <v/>
      </c>
      <c r="AR14" t="str">
        <f>IFERROR(
IF(
OR(
INDEX('summary of compression'!$N:$N,MATCH(B14,'summary of compression'!$D:$D,0))="NP",
INDEX('summary of compression'!$N:$N,MATCH(B14,'summary of compression'!$D:$D,0))="ND"),
NA(),
INDEX('summary of compression'!$N:$N,MATCH(B14,'summary of compression'!$D:$D,0))
),
"")</f>
        <v/>
      </c>
      <c r="AS14" t="str">
        <f>IFERROR(
IF(
OR(
INDEX('summary of compression'!$O:$O,MATCH(B14,'summary of compression'!$D:$D,0))="NP",
INDEX('summary of compression'!$O:$O,MATCH(B14,'summary of compression'!$D:$D,0))="ND"),
NA(),
INDEX('summary of compression'!$O:$O,MATCH(B14,'summary of compression'!$D:$D,0))
),
"")</f>
        <v/>
      </c>
      <c r="AT14" t="str">
        <f>IFERROR(
IF(
OR(
INDEX('summary of compression'!$P:$P,MATCH(B14,'summary of compression'!$D:$D,0))="NP",
INDEX('summary of compression'!$P:$P,MATCH(B14,'summary of compression'!$D:$D,0))="ND"),
NA(),
INDEX('summary of compression'!$P:$P,MATCH(B14,'summary of compression'!$D:$D,0))
),
"")</f>
        <v/>
      </c>
      <c r="AV14" t="str">
        <f>IFERROR(
IF(
OR(
INDEX('Summary CMP_CBR'!$M:$M,MATCH(B14,'Summary CMP_CBR'!$H:$H,0))="NP",
INDEX('Summary CMP_CBR'!$M:$M,MATCH(B14,'Summary CMP_CBR'!$H:$H,0))="ND"),
NA(),
INDEX('Summary CMP_CBR'!$M:$M,MATCH(B14,'Summary CMP_CBR'!$H:$H,0))
),
"")</f>
        <v/>
      </c>
      <c r="AW14" t="str">
        <f>IFERROR(
IF(
OR(
INDEX('Summary CMP_CBR'!$N:$N,MATCH(B14,'Summary CMP_CBR'!$H:$H,0))="NP",
INDEX('Summary CMP_CBR'!$N:$N,MATCH(B14,'Summary CMP_CBR'!$H:$H,0))="ND"),
NA(),
INDEX('Summary CMP_CBR'!$N:$N,MATCH(B14,'Summary CMP_CBR'!$H:$H,0))
),
"")</f>
        <v/>
      </c>
      <c r="AX14" t="str">
        <f>IFERROR(
IF(
OR(
INDEX('Summary CMP_CBR'!$O:$O,MATCH(B14,'Summary CMP_CBR'!$H:$H,0))="NP",
INDEX('Summary CMP_CBR'!$O:$O,MATCH(B14,'Summary CMP_CBR'!$H:$H,0))="ND"),
NA(),
INDEX('Summary CMP_CBR'!$O:$O,MATCH(B14,'Summary CMP_CBR'!$H:$H,0))
),
"")</f>
        <v/>
      </c>
      <c r="AY14" t="str">
        <f>IFERROR(
IF(
OR(
INDEX('Summary CMP_CBR'!$P:$P,MATCH(B14,'Summary CMP_CBR'!$H:$H,0))="NP",
INDEX('Summary CMP_CBR'!$P:$P,MATCH(B14,'Summary CMP_CBR'!$H:$H,0))="ND"),
NA(),
INDEX('Summary CMP_CBR'!$P:$P,MATCH(B14,'Summary CMP_CBR'!$H:$H,0))
),
"")</f>
        <v/>
      </c>
      <c r="AZ14" t="str">
        <f>IFERROR(
IF(
OR(
INDEX('Summary CMP_CBR'!$Q:$Q,MATCH(B14,'Summary CMP_CBR'!$H:$H,0))="NP",
INDEX('Summary CMP_CBR'!$Q:$Q,MATCH(B14,'Summary CMP_CBR'!$H:$H,0))="ND"),
NA(),
INDEX('Summary CMP_CBR'!$Q:$Q,MATCH(B14,'Summary CMP_CBR'!$H:$H,0))
),
"")</f>
        <v/>
      </c>
      <c r="BA14" t="str">
        <f>IFERROR(
IF(
OR(
INDEX('Summary CMP_CBR'!$R:$R,MATCH(B14,'Summary CMP_CBR'!$H:$H,0))="NP",
INDEX('Summary CMP_CBR'!$R:$R,MATCH(B14,'Summary CMP_CBR'!$H:$H,0))="ND"),
NA(),
INDEX('Summary CMP_CBR'!$R:$R,MATCH(B14,'Summary CMP_CBR'!$H:$H,0))
),
"")</f>
        <v/>
      </c>
      <c r="BB14" t="str">
        <f>IFERROR(
IF(
OR(
INDEX('Summary CMP_CBR'!$S:$S,MATCH(B14,'Summary CMP_CBR'!$H:$H,0))="NP",
INDEX('Summary CMP_CBR'!$S:$S,MATCH(B14,'Summary CMP_CBR'!$H:$H,0))="ND"),
NA(),
INDEX('Summary CMP_CBR'!$S:$S,MATCH(B14,'Summary CMP_CBR'!$H:$H,0))
),
"")</f>
        <v/>
      </c>
      <c r="BC14" t="str">
        <f>IFERROR(
IF(
OR(
INDEX('Summary CMP_CBR'!$T:$T,MATCH(B14,'Summary CMP_CBR'!$H:$H,0))="NP",
INDEX('Summary CMP_CBR'!$T:$T,MATCH(B14,'Summary CMP_CBR'!$H:$H,0))="ND"),
NA(),
INDEX('Summary CMP_CBR'!$T:$T,MATCH(B14,'Summary CMP_CBR'!$H:$H,0))
),
"")</f>
        <v/>
      </c>
      <c r="BD14" t="str">
        <f>IFERROR(
IF(
OR(
INDEX('Summary CMP_CBR'!$U:$U,MATCH(B14,'Summary CMP_CBR'!$H:$H,0))="NP",
INDEX('Summary CMP_CBR'!$U:$U,MATCH(B14,'Summary CMP_CBR'!$H:$H,0))="ND"),
NA(),
INDEX('Summary CMP_CBR'!$U:$U,MATCH(B14,'Summary CMP_CBR'!$H:$H,0))
),
"")</f>
        <v/>
      </c>
      <c r="BF14" s="248" t="str">
        <f>IF(G14="","",
IF(G14="-","NOT TESTED",
IF(OR(G14&gt;$G$77,G14&lt;$G$76),"REVIEW",
IF(OR(AND(G14&gt;$G$80,G14&lt;=$G$77),
AND(G14&gt;=$G$76,G14&lt;$G$81)),
"ATTENTION",
"NORMAL"))))</f>
        <v>NORMAL</v>
      </c>
      <c r="BG14" s="248" t="str">
        <f>IF(H14="","",
IF(H14="-","NOT TESTED",
IF(OR(H14&gt;$H$77,H14&lt;$H$76),"REVIEW",
IF(OR(AND(H14&gt;$H$80,H14&lt;=$H$77),
AND(H14&gt;=$H$76,H14&lt;$H$81)),
"ATTENTION",
"NORMAL"))))</f>
        <v>NORMAL</v>
      </c>
      <c r="BH14" s="248" t="str">
        <f>IF(I14="","",
IF(I14="-","NOT TESTED",
IF(OR(I14&gt;$I$77,I14&lt;$I$76),"REVIEW",
IF(OR(AND(I14&gt;$I$80,I14&lt;=$I$77),
AND(I14&gt;=$I$76,I14&lt;$I$81)),
"ATTENTION",
"NORMAL"))))</f>
        <v>NORMAL</v>
      </c>
      <c r="BI14" s="248" t="str">
        <f>IF(J14="","",
IF(J14="-","NOT TESTED",
IF(OR(J14&gt;$J$77,J14&lt;$J$76),"REVIEW",
IF(OR(AND(J14&gt;$J$80,J14&lt;=$J$77),
AND(J14&gt;=$J$76,J14&lt;$J$81)),
"ATTENTION",
"NORMAL"))))</f>
        <v>NORMAL</v>
      </c>
      <c r="BJ14" s="248" t="str">
        <f>IF(K14="","",
IF(K14="-","NOT TESTED",
IF(OR(K14&gt;$K$77,K14&lt;$K$76),"REVIEW",
IF(OR(AND(K14&gt;$K$80,K14&lt;=$K$77),
AND(K14&gt;=$K$76,K14&lt;$K$81)),
"ATTENTION",
"NORMAL"))))</f>
        <v>NOT TESTED</v>
      </c>
      <c r="BK14" s="248" t="str">
        <f>IF(L14="","",
IF(L14="-","NOT TESTED",
IF(OR(L14&gt;$L$77,L14&lt;$L$76),"REVIEW",
IF(OR(AND(L14&gt;$L$80,L14&lt;=$L$77),
AND(L14&gt;=$L$76,L14&lt;$L$81)),
"ATTENTION",
"NORMAL"))))</f>
        <v>NOT TESTED</v>
      </c>
      <c r="BL14" s="248" t="str">
        <f>IF(M14="","",
IF(M14="-","NOT TESTED",
IF(OR(M14&gt;$M$77,M14&lt;$M$76),"REVIEW",
IF(OR(AND(M14&gt;$M$80,M14&lt;=$M$77),
AND(M14&gt;=$M$76,M14&lt;$M$81)),
"ATTENTION",
"NORMAL"))))</f>
        <v>NOT TESTED</v>
      </c>
      <c r="BM14" s="248" t="str">
        <f>IF(N14="","",
IF(N14="-","NOT TESTED",
IF(OR(N14&gt;$N$77,N14&lt;$N$76),"REVIEW",
IF(OR(AND(N14&gt;$N$80,N14&lt;=$N$77),
AND(N14&gt;=$N$76,N14&lt;$N$81)),
"ATTENTION",
"NORMAL"))))</f>
        <v>NOT TESTED</v>
      </c>
      <c r="BN14" s="248" t="str">
        <f>IF(O14="","",
IF(O14="-","NOT TESTED",
IF(OR(O14&gt;$O$77,O14&lt;$O$76),"REVIEW",
IF(OR(AND(O14&gt;$O$80,O14&lt;=$O$77),
AND(O14&gt;=$O$76,O14&lt;$O$81)),
"ATTENTION",
"NORMAL"))))</f>
        <v>NOT TESTED</v>
      </c>
      <c r="BO14" s="248" t="str">
        <f>IF(P14="","",
IF(P14="-","NOT TESTED",
IF(OR(P14&gt;$P$77,P14&lt;$P$76),"REVIEW",
IF(OR(AND(P14&gt;$P$80,P14&lt;=$P$77),
AND(P14&gt;=$P$76,P14&lt;$P$81)),
"ATTENTION",
"NORMAL"))))</f>
        <v>NOT TESTED</v>
      </c>
      <c r="BP14" s="248" t="str">
        <f>IF(Q14="","",
IF(Q14="-","NOT TESTED",
IF(OR(Q14&gt;$Q$77,Q14&lt;$Q$76),"REVIEW",
IF(OR(AND(Q14&gt;$Q$80,Q14&lt;=$Q$77),
AND(Q14&gt;=$Q$76,Q14&lt;$Q$81)),
"ATTENTION",
"NORMAL"))))</f>
        <v>NOT TESTED</v>
      </c>
      <c r="BQ14" s="248" t="str">
        <f>IF(R14="","",
IF(R14="-","NOT TESTED",
IF(OR(R14&gt;$R$77,R14&lt;$R$76),"REVIEW",
IF(OR(AND(R14&gt;$R$80,R14&lt;=$R$77),
AND(R14&gt;=$R$76,R14&lt;$R$81)),
"ATTENTION",
"NORMAL"))))</f>
        <v>NOT TESTED</v>
      </c>
      <c r="BS14" s="248" t="str">
        <f>IF(T14="","",
IF(T14="-","NOT TESTED",
IF(OR(T14&gt;$T$77,T14&lt;$T$76),"REVIEW",
IF(OR(AND(T14&gt;$T$80,T14&lt;=$T$77),
AND(T14&gt;=$T$76,T14&lt;$T$81)),
"ATTENTION",
"NORMAL"))))</f>
        <v>NOT TESTED</v>
      </c>
      <c r="BT14" s="248" t="str">
        <f>IF(U14="","",
IF(U14="-","NOT TESTED",
IF(OR(U14&gt;$U$77,U14&lt;$U$76),"REVIEW",
IF(OR(AND(U14&gt;$U$80,U14&lt;=$U$77),
AND(U14&gt;=$U$76,U14&lt;$U$81)),
"ATTENTION",
"NORMAL"))))</f>
        <v>NOT TESTED</v>
      </c>
      <c r="BU14" s="248" t="str">
        <f>IF(V14="","",
IF(V14="-","NOT TESTED",
IF(OR(V14&gt;$V$77,V14&lt;$V$76),"REVIEW",
IF(OR(AND(V14&gt;$V$80,V14&lt;=$V$77),
AND(V14&gt;=$V$76,V14&lt;$V$81)),
"ATTENTION",
"NORMAL"))))</f>
        <v>NOT TESTED</v>
      </c>
      <c r="BV14" s="248" t="str">
        <f>IF(W14="","",
IF(W14="-","NOT TESTED",
IF(OR(W14&gt;$W$77,W14&lt;$W$76),"REVIEW",
IF(OR(AND(W14&gt;$W$80,W14&lt;=$W$77),
AND(W14&gt;=$W$76,W14&lt;$W$81)),
"ATTENTION",
"NORMAL"))))</f>
        <v>NOT TESTED</v>
      </c>
      <c r="BW14" s="248" t="str">
        <f>IF(X14="","",
IF(X14="-","NOT TESTED",
IF(OR(X14&gt;$X$77,X14&lt;$X$76),"REVIEW",
IF(OR(AND(X14&gt;$X$80,X14&lt;=$X$77),
AND(X14&gt;=$X$76,X14&lt;$X$81)),
"ATTENTION",
"NORMAL"))))</f>
        <v>NOT TESTED</v>
      </c>
      <c r="BX14" s="248" t="str">
        <f>IF(Y14="","",
IF(Y14="-","NOT TESTED",
IF(OR(Y14&gt;$Y$77,Y14&lt;$Y$76),"REVIEW",
IF(OR(AND(Y14&gt;$Y$80,Y14&lt;=$Y$77),
AND(Y14&gt;=$Y$76,Y14&lt;$Y$81)),
"ATTENTION",
"NORMAL"))))</f>
        <v>NOT TESTED</v>
      </c>
      <c r="BY14" s="248" t="str">
        <f>IF(Z14="","",
IF(Z14="-","NOT TESTED",
IF(OR(Z14&gt;$Z$77,Z14&lt;$Z$76),"REVIEW",
IF(OR(AND(Z14&gt;$Z$80,Z14&lt;=$Z$77),
AND(Z14&gt;=$Z$76,Z14&lt;$Z$81)),
"ATTENTION",
"NORMAL"))))</f>
        <v>NOT TESTED</v>
      </c>
      <c r="BZ14" s="248" t="str">
        <f>IF(AA14="","",
IF(AA14="-","NOT TESTED",
IF(OR(AA14&gt;$AA$77,AA14&lt;$AA$76),"REVIEW",
IF(OR(AND(AA14&gt;$AA$80,AA14&lt;=$AA$77),
AND(AA14&gt;=$AA$76,AA14&lt;$AA$81)),
"ATTENTION",
"NORMAL"))))</f>
        <v>NOT TESTED</v>
      </c>
      <c r="CA14" s="248" t="str">
        <f>IF(AB14="","",
IF(AB14="-","NOT TESTED",
IF(OR(AB14&gt;$AB$77,AB14&lt;$AB$76),"REVIEW",
IF(OR(AND(AB14&gt;$AB$80,AB14&lt;=$AB$77),
AND(AB14&gt;=$AB$76,AB14&lt;$AB$81)),
"ATTENTION",
"NORMAL"))))</f>
        <v>NOT TESTED</v>
      </c>
      <c r="CB14" s="248" t="str">
        <f>IF(AC14="","",
IF(AC14="-","NOT TESTED",
IF(OR(AC14&gt;$AC$77,AC14&lt;$AC$76),"REVIEW",
IF(OR(AND(AC14&gt;$AC$80,AC14&lt;=$AC$77),
AND(AC14&gt;=$AC$76,AC14&lt;$AC$81)),
"ATTENTION",
"NORMAL"))))</f>
        <v>NOT TESTED</v>
      </c>
      <c r="CC14" s="248" t="str">
        <f>IF(AD14="","",
IF(AD14="-","NOT TESTED",
IF(OR(AD14&gt;$AD$77,AD14&lt;$AD$76),"REVIEW",
IF(OR(AND(AD14&gt;$AD$80,AD14&lt;=$AD$77),
AND(AD14&gt;=$AD$76,AD14&lt;$AD$81)),
"ATTENTION",
"NORMAL"))))</f>
        <v>NOT TESTED</v>
      </c>
      <c r="CD14" s="248" t="str">
        <f>IF(AE14="","",
IF(AE14="-","NOT TESTED",
IF(OR(AE14&gt;$AE$77,AE14&lt;$AE$76),"REVIEW",
IF(OR(AND(AE14&gt;$AE$80,AE14&lt;=$AE$77),
AND(AE14&gt;=$AE$76,AE14&lt;$AE$81)),
"ATTENTION",
"NORMAL"))))</f>
        <v>NOT TESTED</v>
      </c>
      <c r="CE14" s="248" t="str">
        <f>IF(AF14="","",
IF(AF14="-","NOT TESTED",
IF(OR(AF14&gt;$AF$77,AF14&lt;$AF$76),"REVIEW",
IF(OR(AND(AF14&gt;$AF$80,AF14&lt;=$AF$77),
AND(AF14&gt;=$AF$76,AF14&lt;$AF$81)),
"ATTENTION",
"NORMAL"))))</f>
        <v>NOT TESTED</v>
      </c>
      <c r="CF14" s="248" t="str">
        <f>IF(AG14="","",
IF(AG14="-","NOT TESTED",
IF(OR(AG14&gt;$AG$77,AG14&lt;$AG$76),"REVIEW",
IF(OR(AND(AG14&gt;$AG$80,AG14&lt;=$AG$77),
AND(AG14&gt;=$AG$76,AG14&lt;$AG$81)),
"ATTENTION",
"NORMAL"))))</f>
        <v>NOT TESTED</v>
      </c>
      <c r="CG14" s="248" t="str">
        <f>IF(AH14="","",
IF(AH14="-","NOT TESTED",
IF(OR(AH14&gt;$AH$77,AH14&lt;$AH$76),"REVIEW",
IF(OR(AND(AH14&gt;$AH$80,AH14&lt;=$AH$77),
AND(AH14&gt;=$AH$76,AH14&lt;$AH$81)),
"ATTENTION",
"NORMAL"))))</f>
        <v>NORMAL</v>
      </c>
      <c r="CH14" s="248" t="str">
        <f>IF(AI14="","",
IF(AI14="-","NOT TESTED",
IF(OR(AI14&gt;$AI$77,AI14&lt;$AI$76),"REVIEW",
IF(OR(AND(AI14&gt;$AI$80,AI14&lt;=$AI$77),
AND(AI14&gt;=$AI$76,AI14&lt;$AI$81)),
"ATTENTION",
"NORMAL"))))</f>
        <v>NORMAL</v>
      </c>
      <c r="CI14" s="248" t="str">
        <f>IF(AJ14="","",
IF(AJ14="-","NOT TESTED",
IF(OR(AJ14&gt;$AJ$77,AJ14&lt;$AJ$76),"REVIEW",
IF(OR(AND(AJ14&gt;$AJ$80,AJ14&lt;=$AJ$77),
AND(AJ14&gt;=$AJ$76,AJ14&lt;$AJ$81)),
"ATTENTION",
"NORMAL"))))</f>
        <v>NOT TESTED</v>
      </c>
      <c r="CJ14" s="248" t="str">
        <f>IF(AK14="","",
IF(AK14="-","NOT TESTED",
IF(OR(AK14&gt;$AK$77,AK14&lt;$AK$76),"REVIEW",
IF(OR(AND(AK14&gt;$AK$80,AK14&lt;=$AK$77),
AND(AK14&gt;=$AK$76,AK14&lt;$AK$81)),
"ATTENTION",
"NORMAL"))))</f>
        <v>NOT TESTED</v>
      </c>
      <c r="CL14" s="248" t="str">
        <f>IF(AM14="","",
IF(AM14="-","NOT TESTED",
IF(OR(AM14&gt;$AM$77,AM14&lt;$AM$76),"REVIEW",
IF(OR(AND(AM14&gt;$AM$80,AM14&lt;=$AM$77),
AND(AM14&gt;=$AM$76,AM14&lt;$AM$81)),
"ATTENTION",
"NORMAL"))))</f>
        <v/>
      </c>
      <c r="CM14" s="248" t="str">
        <f>IF(AN14="","",
IF(AN14="-","NOT TESTED",
IF(OR(AN14&gt;$AN$77,AN14&lt;$AN$76),"REVIEW",
IF(OR(AND(AN14&gt;$AN$80,AN14&lt;=$AN$77),
AND(AN14&gt;=$AN$76,AN14&lt;$AN$81)),
"ATTENTION",
"NORMAL"))))</f>
        <v/>
      </c>
      <c r="CN14" s="248" t="str">
        <f>IF(AO14="","",
IF(AO14="-","NOT TESTED",
IF(OR(AO14&gt;$AO$77,AO14&lt;$AO$76),"REVIEW",
IF(OR(AND(AO14&gt;$AO$80,AO14&lt;=$AO$77),
AND(AO14&gt;=$AO$76,AO14&lt;$AO$81)),
"ATTENTION",
"NORMAL"))))</f>
        <v/>
      </c>
      <c r="CO14" s="248" t="str">
        <f>IF(AP14="","",
IF(AP14="-","NOT TESTED",
IF(OR(AP14&gt;$AP$77,AP14&lt;$AP$76),"REVIEW",
IF(OR(AND(AP14&gt;$AP$80,AP14&lt;=$AP$77),
AND(AP14&gt;=$AP$76,AP14&lt;$AP$81)),
"ATTENTION",
"NORMAL"))))</f>
        <v/>
      </c>
      <c r="CP14" s="248" t="str">
        <f>IF(AQ14="","",
IF(AQ14="-","NOT TESTED",
IF(OR(AQ14&gt;$AQ$77,AQ14&lt;$AQ$76),"REVIEW",
IF(OR(AND(AQ14&gt;$AQ$80,AQ14&lt;=$AQ$77),
AND(AQ14&gt;=$AQ$76,AQ14&lt;$AQ$81)),
"ATTENTION",
"NORMAL"))))</f>
        <v/>
      </c>
      <c r="CQ14" s="248" t="str">
        <f>IF(AR14="","",
IF(AR14="-","NOT TESTED",
IF(OR(AR14&gt;$AR$77,AR14&lt;$AR$76),"REVIEW",
IF(OR(AND(AR14&gt;$AR$80,AR14&lt;=$AR$77),
AND(AR14&gt;=$AR$76,AR14&lt;$AR$81)),
"ATTENTION",
"NORMAL"))))</f>
        <v/>
      </c>
      <c r="CR14" s="248" t="str">
        <f>IF(AS14="","",
IF(AS14="-","NOT TESTED",
IF(OR(AS14&gt;$AS$77,AS14&lt;$AS$76),"REVIEW",
IF(OR(AND(AS14&gt;$AS$80,AS14&lt;=$AS$77),
AND(AS14&gt;=$AS$76,AS14&lt;$AS$81)),
"ATTENTION",
"NORMAL"))))</f>
        <v/>
      </c>
      <c r="CS14" s="248" t="str">
        <f>IF(AT14="","",
IF(AT14="-","NOT TESTED",
IF(OR(AT14&gt;$AT$77,AT14&lt;$AT$76),"REVIEW",
IF(OR(AND(AT14&gt;$AT$80,AT14&lt;=$AT$77),
AND(AT14&gt;=$AT$76,AT14&lt;$AT$81)),
"ATTENTION",
"NORMAL"))))</f>
        <v/>
      </c>
      <c r="CU14" s="248" t="str">
        <f>IF(AV14="","",
IF(AV14="-","NOT TESTED",
IF(OR(AV14&gt;$AV$77,AV14&lt;$AV$76),"REVIEW",
IF(OR(AND(AV14&gt;$AV$80,AV14&lt;=$AV$77),
AND(AV14&gt;=$AV$76,AV14&lt;$AV$81)),
"ATTENTION",
"NORMAL"))))</f>
        <v/>
      </c>
      <c r="CV14" s="248" t="str">
        <f>IF(AW14="","",
IF(AW14="-","NOT TESTED",
IF(OR(AW14&gt;$AW$77,AW14&lt;$AW$76),"REVIEW",
IF(OR(AND(AW14&gt;$AW$80,AW14&lt;=$AW$77),
AND(AW14&gt;=$AW$76,AW14&lt;$AW$81)),
"ATTENTION",
"NORMAL"))))</f>
        <v/>
      </c>
      <c r="CW14" s="248" t="str">
        <f>IF(AX14="","",
IF(AX14="-","NOT TESTED",
IF(OR(AX14&gt;$AX$77,AX14&lt;$AX$76),"REVIEW",
IF(OR(AND(AX14&gt;$AX$80,AX14&lt;=$AX$77),
AND(AX14&gt;=$AX$76,AX14&lt;$AX$81)),
"ATTENTION",
"NORMAL"))))</f>
        <v/>
      </c>
      <c r="CX14" s="248" t="str">
        <f>IF(AY14="","",
IF(AY14="-","NOT TESTED",
IF(OR(AY14&gt;$AY$77,AY14&lt;$AY$76),"REVIEW",
IF(OR(AND(AY14&gt;$AY$80,AY14&lt;=$AY$77),
AND(AY14&gt;=$AY$76,AY14&lt;$AY$81)),
"ATTENTION",
"NORMAL"))))</f>
        <v/>
      </c>
      <c r="CY14" s="248" t="str">
        <f>IF(AZ14="","",
IF(AZ14="-","NOT TESTED",
IF(OR(AZ14&gt;$AZ$77,AZ14&lt;$AZ$76),"REVIEW",
IF(OR(AND(AZ14&gt;$AZ$80,AZ14&lt;=$AZ$77),
AND(AZ14&gt;=$AZ$76,AZ14&lt;$AZ$81)),
"ATTENTION",
"NORMAL"))))</f>
        <v/>
      </c>
      <c r="CZ14" s="248" t="str">
        <f>IF(BA14="","",
IF(BA14="-","NOT TESTED",
IF(OR(BA14&gt;$BA$77,BA14&lt;$BA$76),"REVIEW",
IF(OR(AND(BA14&gt;$BA$80,BA14&lt;=$BA$77),
AND(BA14&gt;=$BA$76,BA14&lt;$BA$81)),
"ATTENTION",
"NORMAL"))))</f>
        <v/>
      </c>
      <c r="DA14" s="248" t="str">
        <f>IF(BB14="","",
IF(BB14="-","NOT TESTED",
IF(OR(BB14&gt;$BB$77,BB14&lt;$BB$76),"REVIEW",
IF(OR(AND(BB14&gt;$BB$80,BB14&lt;=$BB$77),
AND(BB14&gt;=$BB$76,BB14&lt;$BB$81)),
"ATTENTION",
"NORMAL"))))</f>
        <v/>
      </c>
      <c r="DB14" s="248" t="str">
        <f>IF(BC14="","",
IF(BC14="-","NOT TESTED",
IF(OR(BC14&gt;$BC$77,BC14&lt;$BC$76),"REVIEW",
IF(OR(AND(BC14&gt;$BC$80,BC14&lt;=$BC$77),
AND(BC14&gt;=$BC$76,BC14&lt;$BC$81)),
"ATTENTION",
"NORMAL"))))</f>
        <v/>
      </c>
      <c r="DC14" s="248" t="str">
        <f>IF(BD14="","",
IF(BD14="-","NOT TESTED",
IF(OR(BD14&gt;$BD$77,BD14&lt;$BD$76),"REVIEW",
IF(OR(AND(BD14&gt;$BD$80,BD14&lt;=$BD$77),
AND(BD14&gt;=$BD$76,BD14&lt;$BD$81)),
"ATTENTION",
"NORMAL"))))</f>
        <v/>
      </c>
    </row>
    <row r="15" spans="1:107" x14ac:dyDescent="0.25">
      <c r="A15" s="188">
        <v>2</v>
      </c>
      <c r="B15" s="237" t="str">
        <v>26-001-DS-002</v>
      </c>
      <c r="C15" t="str">
        <v>BH-03-R-SPT 01</v>
      </c>
      <c r="D15" t="str">
        <v>1.50 - 1.95 m</v>
      </c>
      <c r="E15">
        <v>1.73</v>
      </c>
      <c r="G15">
        <f>IFERROR(
IF(
OR(
INDEX('summary PP'!$G:$G,MATCH(B15,'summary PP'!$B:$B,0))="NP",
INDEX('summary PP'!$G:$G,MATCH(B15,'summary PP'!$B:$B,0))="ND"),
NA(),
INDEX('summary PP'!$G:$G,MATCH(B15,'summary PP'!$B:$B,0))
),
"")</f>
        <v>2.6721216306671427</v>
      </c>
      <c r="H15">
        <f>IFERROR(
IF(
OR(
INDEX('summary PP'!$H:$H,MATCH(B15,'summary PP'!$B:$B,0))="NP",
INDEX('summary PP'!$H:$H,MATCH(B15,'summary PP'!$B:$B,0))="ND"),
NA(),
INDEX('summary PP'!$H:$H,MATCH(B15,'summary PP'!$B:$B,0))
),
"")</f>
        <v>34.854043212520182</v>
      </c>
      <c r="I15">
        <f>IFERROR(
IF(
OR(
INDEX('summary PP'!$I:$I,MATCH(B15,'summary PP'!$B:$B,0))="NP",
INDEX('summary PP'!$I:$I,MATCH(B15,'summary PP'!$B:$B,0))="ND"),
NA(),
INDEX('summary PP'!$I:$I,MATCH(B15,'summary PP'!$B:$B,0))
),
"")</f>
        <v>1.6942878076676262</v>
      </c>
      <c r="J15">
        <f>IFERROR(
IF(
OR(
INDEX('summary PP'!$J:$J,MATCH(B15,'summary PP'!$B:$B,0))="NP",
INDEX('summary PP'!$J:$J,MATCH(B15,'summary PP'!$B:$B,0))="ND"),
NA(),
INDEX('summary PP'!$J:$J,MATCH(B15,'summary PP'!$B:$B,0))
),
"")</f>
        <v>1.2563863621037685</v>
      </c>
      <c r="K15" t="str">
        <f>IFERROR(
IF(
OR(
INDEX('summary PP'!$K:$K,MATCH(B15,'summary PP'!$B:$B,0))="NP",
INDEX('summary PP'!$K:$K,MATCH(B15,'summary PP'!$B:$B,0))="ND"),
NA(),
INDEX('summary PP'!$K:$K,MATCH(B15,'summary PP'!$B:$B,0))
),
"")</f>
        <v>-</v>
      </c>
      <c r="L15" t="str">
        <f>IFERROR(
IF(
OR(
INDEX('summary PP'!$L:$L,MATCH(B15,'summary PP'!$B:$B,0))="NP",
INDEX('summary PP'!$L:$L,MATCH(B15,'summary PP'!$B:$B,0))="ND"),
NA(),
INDEX('summary PP'!$L:$L,MATCH(B15,'summary PP'!$B:$B,0))
),
"")</f>
        <v>-</v>
      </c>
      <c r="M15" t="str">
        <f>IFERROR(
IF(
OR(
INDEX('summary PP'!$M:$M,MATCH(B15,'summary PP'!$B:$B,0))="NP",
INDEX('summary PP'!$M:$M,MATCH(B15,'summary PP'!$B:$B,0))="ND"),
NA(),
INDEX('summary PP'!$M:$M,MATCH(B15,'summary PP'!$B:$B,0))
),
"")</f>
        <v>-</v>
      </c>
      <c r="N15" t="str">
        <f>IFERROR(
IF(
OR(
INDEX('summary PP'!$O:$O,MATCH(B15,'summary PP'!$B:$B,0))="NP",
INDEX('summary PP'!$O:$O,MATCH(B15,'summary PP'!$B:$B,0))="ND"),
NA(),
INDEX('summary PP'!$O:$O,MATCH(B15,'summary PP'!$B:$B,0))
),
"")</f>
        <v>-</v>
      </c>
      <c r="O15" t="str">
        <f>IFERROR(
IF(
OR(
INDEX('summary PP'!$P:$P,MATCH(B15,'summary PP'!$B:$B,0))="NP",
INDEX('summary PP'!$P:$P,MATCH(B15,'summary PP'!$B:$B,0))="ND"),
NA(),
INDEX('summary PP'!$P:$P,MATCH(B15,'summary PP'!$B:$B,0))
),
"")</f>
        <v>-</v>
      </c>
      <c r="P15" t="str">
        <f>IFERROR(
IF(
OR(
INDEX('summary PP'!$Q:$Q,MATCH(B15,'summary PP'!$B:$B,0))="NP",
INDEX('summary PP'!$Q:$Q,MATCH(B15,'summary PP'!$B:$B,0))="ND"),
NA(),
INDEX('summary PP'!$Q:$Q,MATCH(B15,'summary PP'!$B:$B,0))
),
"")</f>
        <v>-</v>
      </c>
      <c r="Q15" t="str">
        <f>IFERROR(
IF(
OR(
INDEX('summary PP'!$R:$R,MATCH(B15,'summary PP'!$B:$B,0))="NP",
INDEX('summary PP'!$R:$R,MATCH(B15,'summary PP'!$B:$B,0))="ND"),
NA(),
INDEX('summary PP'!$R:$R,MATCH(B15,'summary PP'!$B:$B,0))
),
"")</f>
        <v>-</v>
      </c>
      <c r="R15" t="str">
        <f>IFERROR(
IF(
OR(
INDEX('summary PP'!$T:$T,MATCH(B15,'summary PP'!$B:$B,0))="NP",
INDEX('summary PP'!$T:$T,MATCH(B15,'summary PP'!$B:$B,0))="ND"),
NA(),
INDEX('summary PP'!$T:$T,MATCH(B15,'summary PP'!$B:$B,0))
),
"")</f>
        <v>-</v>
      </c>
      <c r="T15" t="str">
        <f>IFERROR(
IF(
OR(
INDEX('summary Strength'!$G:$G,MATCH(B15,'summary Strength'!$B:$B,0))="NP",
INDEX('summary Strength'!$G:$G,MATCH(B15,'summary Strength'!$B:$B,0))="ND"),
NA(),
INDEX('summary Strength'!$G:$G,MATCH(B15,'summary Strength'!$B:$B,0))
),
"")</f>
        <v>-</v>
      </c>
      <c r="U15" t="str">
        <f>IFERROR(
IF(
OR(
INDEX('summary Strength'!$H:$H,MATCH(B15,'summary Strength'!$B:$B,0))="NP",
INDEX('summary Strength'!$H:$H,MATCH(B15,'summary Strength'!$B:$B,0))="ND"),
NA(),
INDEX('summary Strength'!$G:$G,MATCH(B15,'summary Strength'!$B:$B,0))
),
"")</f>
        <v>-</v>
      </c>
      <c r="V15" t="str">
        <f>IFERROR(
IF(
OR(
INDEX('summary Strength'!$I:$I,MATCH(B15,'summary Strength'!$B:$B,0))="NP",
INDEX('summary Strength'!$I:$I,MATCH(B15,'summary Strength'!$B:$B,0))="ND"),
NA(),
INDEX('summary Strength'!$I:$I,MATCH(B15,'summary Strength'!$B:$B,0))
),
"")</f>
        <v>-</v>
      </c>
      <c r="W15" t="str">
        <f>IFERROR(
IF(
OR(
INDEX('summary Strength'!$J:$J,MATCH(B15,'summary Strength'!$B:$B,0))="NP",
INDEX('summary Strength'!$J:$J,MATCH(B15,'summary Strength'!$B:$B,0))="ND"),
NA(),
INDEX('summary Strength'!$J:$J,MATCH(B15,'summary Strength'!$B:$B,0))
),
"")</f>
        <v>-</v>
      </c>
      <c r="X15" t="str">
        <f>IFERROR(
IF(
OR(
INDEX('summary Strength'!$K:$K,MATCH(B15,'summary Strength'!$B:$B,0))="NP",
INDEX('summary Strength'!$K:$K,MATCH(B15,'summary Strength'!$B:$B,0))="ND"),
NA(),
INDEX('summary Strength'!$K:$K,MATCH(B15,'summary Strength'!$B:$B,0))
),
"")</f>
        <v>-</v>
      </c>
      <c r="Y15" t="str">
        <f>IFERROR(
IF(
OR(
INDEX('summary Strength'!$L:$L,MATCH(B15,'summary Strength'!$B:$B,0))="NP",
INDEX('summary Strength'!$L:$L,MATCH(B15,'summary Strength'!$B:$B,0))="ND"),
NA(),
INDEX('summary Strength'!$L:$L,MATCH(B15,'summary Strength'!$B:$B,0))
),
"")</f>
        <v>-</v>
      </c>
      <c r="Z15" t="str">
        <f>IFERROR(
IF(
OR(
INDEX('summary Strength'!$M:$M,MATCH(B15,'summary Strength'!$B:$B,0))="NP",
INDEX('summary Strength'!$M:$M,MATCH(B15,'summary Strength'!$B:$B,0))="ND"),
NA(),
INDEX('summary Strength'!$M:$M,MATCH(B15,'summary Strength'!$B:$B,0))
),
"")</f>
        <v>-</v>
      </c>
      <c r="AA15" t="str">
        <f>IFERROR(
IF(
OR(
INDEX('summary Strength'!$N:$N,MATCH(B15,'summary Strength'!$B:$B,0))="NP",
INDEX('summary Strength'!$N:$N,MATCH(B15,'summary Strength'!$B:$B,0))="ND"),
NA(),
INDEX('summary Strength'!$L:$L,MATCH(B15,'summary Strength'!$B:$B,0))
),
"")</f>
        <v>-</v>
      </c>
      <c r="AB15" t="str">
        <f>IFERROR(
IF(
OR(
INDEX('summary Strength'!$O:$O,MATCH(B15,'summary Strength'!$B:$B,0))="NP",
INDEX('summary Strength'!$O:$O,MATCH(B15,'summary Strength'!$B:$B,0))="ND"),
NA(),
INDEX('summary Strength'!$O:$O,MATCH(B15,'summary Strength'!$B:$B,0))
),
"")</f>
        <v>-</v>
      </c>
      <c r="AC15" t="str">
        <f>IFERROR(
IF(
OR(
INDEX('summary Strength'!$P:$P,MATCH(B15,'summary Strength'!$B:$B,0))="NP",
INDEX('summary Strength'!$P:$P,MATCH(B15,'summary Strength'!$B:$B,0))="ND"),
NA(),
INDEX('summary Strength'!$P:$P,MATCH(B15,'summary Strength'!$B:$B,0))
),
"")</f>
        <v>-</v>
      </c>
      <c r="AD15" t="str">
        <f>IFERROR(
IF(
OR(
INDEX('summary Strength'!$Q:$Q,MATCH(B15,'summary Strength'!$B:$B,0))="NP",
INDEX('summary Strength'!$Q:$Q,MATCH(B15,'summary Strength'!$B:$B,0))="ND"),
NA(),
INDEX('summary Strength'!$Q:$Q,MATCH(B15,'summary Strength'!$B:$B,0))
),
"")</f>
        <v>-</v>
      </c>
      <c r="AE15" t="str">
        <f>IFERROR(
IF(
OR(
INDEX('summary Strength'!$R:$R,MATCH(B15,'summary Strength'!$B:$B,0))="NP",
INDEX('summary Strength'!$R:$R,MATCH(B15,'summary Strength'!$B:$B,0))="ND"),
NA(),
INDEX('summary Strength'!$R:$R,MATCH(B15,'summary Strength'!$B:$B,0))
),
"")</f>
        <v>-</v>
      </c>
      <c r="AF15" t="str">
        <f>IFERROR(
IF(
OR(
INDEX('summary Strength'!$S:$S,MATCH(B15,'summary Strength'!$B:$B,0))="NP",
INDEX('summary Strength'!$S:$S,MATCH(B15,'summary Strength'!$B:$B,0))="ND"),
NA(),
INDEX('summary Strength'!$S:$S,MATCH(B15,'summary Strength'!$B:$B,0))
),
"")</f>
        <v>-</v>
      </c>
      <c r="AG15" t="str">
        <f>IFERROR(
IF(
OR(
INDEX('summary Strength'!$T:$T,MATCH(B15,'summary Strength'!$B:$B,0))="NP",
INDEX('summary Strength'!$T:$T,MATCH(B15,'summary Strength'!$B:$B,0))="ND"),
NA(),
INDEX('summary Strength'!$L:$L,MATCH(B15,'summary Strength'!$B:$B,0))
),
"")</f>
        <v>-</v>
      </c>
      <c r="AH15">
        <f>IFERROR(
IF(
OR(
INDEX('summary Strength'!$U:$U,MATCH(B15,'summary Strength'!$B:$B,0))="NP",
INDEX('summary Strength'!$U:$U,MATCH(B15,'summary Strength'!$B:$B,0))="ND"),
NA(),
INDEX('summary Strength'!$U:$U,MATCH(B15,'summary Strength'!$B:$B,0))
),
"")</f>
        <v>2.2848034892371225</v>
      </c>
      <c r="AI15">
        <f>IFERROR(
IF(
OR(
INDEX('summary Strength'!$V:$V,MATCH(B15,'summary Strength'!$B:$B,0))="NP",
INDEX('summary Strength'!$V:$V,MATCH(B15,'summary Strength'!$B:$B,0))="ND"),
NA(),
INDEX('summary Strength'!$V:$V,MATCH(B15,'summary Strength'!$B:$B,0))
),
"")</f>
        <v>18.744016112172826</v>
      </c>
      <c r="AJ15" t="str">
        <f>IFERROR(
IF(
OR(
INDEX('summary Strength'!$W:$W,MATCH(B15,'summary Strength'!$B:$B,0))="NP",
INDEX('summary Strength'!$W:$W,MATCH(B15,'summary Strength'!$B:$B,0))="ND"),
NA(),
INDEX('summary Strength'!$W:$W,MATCH(B15,'summary Strength'!$B:$B,0))
),
"")</f>
        <v>-</v>
      </c>
      <c r="AK15" t="str">
        <f>IFERROR(
IF(
OR(
INDEX('summary Strength'!$X:$X,MATCH(B15,'summary Strength'!$B:$B,0))="NP",
INDEX('summary Strength'!$X:$X,MATCH(B15,'summary Strength'!$B:$B,0))="ND"),
NA(),
INDEX('summary Strength'!$X:$X,MATCH(B15,'summary Strength'!$B:$B,0))
),
"")</f>
        <v>-</v>
      </c>
      <c r="AM15" t="str">
        <f>IFERROR(
IF(
OR(
INDEX('summary of compression'!$I:$I,MATCH(B15,'summary of compression'!$D:$D,0))="NP",
INDEX('summary of compression'!$I:$I,MATCH(B15,'summary of compression'!$D:$D,0))="ND"),
NA(),
INDEX('summary of compression'!$I:$I,MATCH(B15,'summary of compression'!$D:$D,0))
),
"")</f>
        <v/>
      </c>
      <c r="AN15" t="str">
        <f>IFERROR(
IF(
OR(
INDEX('summary of compression'!$J:$J,MATCH(B15,'summary of compression'!$D:$D,0))="NP",
INDEX('summary of compression'!$J:$J,MATCH(B15,'summary of compression'!$D:$D,0))="ND"),
NA(),
INDEX('summary of compression'!$J:$J,MATCH(B15,'summary of compression'!$D:$D,0))
),
"")</f>
        <v/>
      </c>
      <c r="AO15" t="str">
        <f>IFERROR(
IF(
OR(
INDEX('summary of compression'!$K:$K,MATCH(B15,'summary of compression'!$D:$D,0))="NP",
INDEX('summary of compression'!$K:$K,MATCH(B15,'summary of compression'!$D:$D,0))="ND"),
NA(),
INDEX('summary of compression'!$K:$K,MATCH(B15,'summary of compression'!$D:$D,0))
),
"")</f>
        <v/>
      </c>
      <c r="AP15" t="str">
        <f>IFERROR(
IF(
OR(
INDEX('summary of compression'!$L:$L,MATCH(B15,'summary of compression'!$D:$D,0))="NP",
INDEX('summary of compression'!$L:$L,MATCH(B15,'summary of compression'!$D:$D,0))="ND"),
NA(),
INDEX('summary of compression'!$L:$L,MATCH(B15,'summary of compression'!$D:$D,0))
),
"")</f>
        <v/>
      </c>
      <c r="AQ15" t="str">
        <f>IFERROR(
IF(
OR(
INDEX('summary of compression'!$M:$M,MATCH(B15,'summary of compression'!$D:$D,0))="NP",
INDEX('summary of compression'!$M:$M,MATCH(B15,'summary of compression'!$D:$D,0))="ND"),
NA(),
INDEX('summary of compression'!$M:$M,MATCH(B15,'summary of compression'!$D:$D,0))
),
"")</f>
        <v/>
      </c>
      <c r="AR15" t="str">
        <f>IFERROR(
IF(
OR(
INDEX('summary of compression'!$N:$N,MATCH(B15,'summary of compression'!$D:$D,0))="NP",
INDEX('summary of compression'!$N:$N,MATCH(B15,'summary of compression'!$D:$D,0))="ND"),
NA(),
INDEX('summary of compression'!$N:$N,MATCH(B15,'summary of compression'!$D:$D,0))
),
"")</f>
        <v/>
      </c>
      <c r="AS15" t="str">
        <f>IFERROR(
IF(
OR(
INDEX('summary of compression'!$O:$O,MATCH(B15,'summary of compression'!$D:$D,0))="NP",
INDEX('summary of compression'!$O:$O,MATCH(B15,'summary of compression'!$D:$D,0))="ND"),
NA(),
INDEX('summary of compression'!$O:$O,MATCH(B15,'summary of compression'!$D:$D,0))
),
"")</f>
        <v/>
      </c>
      <c r="AT15" t="str">
        <f>IFERROR(
IF(
OR(
INDEX('summary of compression'!$P:$P,MATCH(B15,'summary of compression'!$D:$D,0))="NP",
INDEX('summary of compression'!$P:$P,MATCH(B15,'summary of compression'!$D:$D,0))="ND"),
NA(),
INDEX('summary of compression'!$P:$P,MATCH(B15,'summary of compression'!$D:$D,0))
),
"")</f>
        <v/>
      </c>
      <c r="AV15" t="str">
        <f>IFERROR(
IF(
OR(
INDEX('Summary CMP_CBR'!$M:$M,MATCH(B15,'Summary CMP_CBR'!$H:$H,0))="NP",
INDEX('Summary CMP_CBR'!$M:$M,MATCH(B15,'Summary CMP_CBR'!$H:$H,0))="ND"),
NA(),
INDEX('Summary CMP_CBR'!$M:$M,MATCH(B15,'Summary CMP_CBR'!$H:$H,0))
),
"")</f>
        <v/>
      </c>
      <c r="AW15" t="str">
        <f>IFERROR(
IF(
OR(
INDEX('Summary CMP_CBR'!$N:$N,MATCH(B15,'Summary CMP_CBR'!$H:$H,0))="NP",
INDEX('Summary CMP_CBR'!$N:$N,MATCH(B15,'Summary CMP_CBR'!$H:$H,0))="ND"),
NA(),
INDEX('Summary CMP_CBR'!$N:$N,MATCH(B15,'Summary CMP_CBR'!$H:$H,0))
),
"")</f>
        <v/>
      </c>
      <c r="AX15" t="str">
        <f>IFERROR(
IF(
OR(
INDEX('Summary CMP_CBR'!$O:$O,MATCH(B15,'Summary CMP_CBR'!$H:$H,0))="NP",
INDEX('Summary CMP_CBR'!$O:$O,MATCH(B15,'Summary CMP_CBR'!$H:$H,0))="ND"),
NA(),
INDEX('Summary CMP_CBR'!$O:$O,MATCH(B15,'Summary CMP_CBR'!$H:$H,0))
),
"")</f>
        <v/>
      </c>
      <c r="AY15" t="str">
        <f>IFERROR(
IF(
OR(
INDEX('Summary CMP_CBR'!$P:$P,MATCH(B15,'Summary CMP_CBR'!$H:$H,0))="NP",
INDEX('Summary CMP_CBR'!$P:$P,MATCH(B15,'Summary CMP_CBR'!$H:$H,0))="ND"),
NA(),
INDEX('Summary CMP_CBR'!$P:$P,MATCH(B15,'Summary CMP_CBR'!$H:$H,0))
),
"")</f>
        <v/>
      </c>
      <c r="AZ15" t="str">
        <f>IFERROR(
IF(
OR(
INDEX('Summary CMP_CBR'!$Q:$Q,MATCH(B15,'Summary CMP_CBR'!$H:$H,0))="NP",
INDEX('Summary CMP_CBR'!$Q:$Q,MATCH(B15,'Summary CMP_CBR'!$H:$H,0))="ND"),
NA(),
INDEX('Summary CMP_CBR'!$Q:$Q,MATCH(B15,'Summary CMP_CBR'!$H:$H,0))
),
"")</f>
        <v/>
      </c>
      <c r="BA15" t="str">
        <f>IFERROR(
IF(
OR(
INDEX('Summary CMP_CBR'!$R:$R,MATCH(B15,'Summary CMP_CBR'!$H:$H,0))="NP",
INDEX('Summary CMP_CBR'!$R:$R,MATCH(B15,'Summary CMP_CBR'!$H:$H,0))="ND"),
NA(),
INDEX('Summary CMP_CBR'!$R:$R,MATCH(B15,'Summary CMP_CBR'!$H:$H,0))
),
"")</f>
        <v/>
      </c>
      <c r="BB15" t="str">
        <f>IFERROR(
IF(
OR(
INDEX('Summary CMP_CBR'!$S:$S,MATCH(B15,'Summary CMP_CBR'!$H:$H,0))="NP",
INDEX('Summary CMP_CBR'!$S:$S,MATCH(B15,'Summary CMP_CBR'!$H:$H,0))="ND"),
NA(),
INDEX('Summary CMP_CBR'!$S:$S,MATCH(B15,'Summary CMP_CBR'!$H:$H,0))
),
"")</f>
        <v/>
      </c>
      <c r="BC15" t="str">
        <f>IFERROR(
IF(
OR(
INDEX('Summary CMP_CBR'!$T:$T,MATCH(B15,'Summary CMP_CBR'!$H:$H,0))="NP",
INDEX('Summary CMP_CBR'!$T:$T,MATCH(B15,'Summary CMP_CBR'!$H:$H,0))="ND"),
NA(),
INDEX('Summary CMP_CBR'!$T:$T,MATCH(B15,'Summary CMP_CBR'!$H:$H,0))
),
"")</f>
        <v/>
      </c>
      <c r="BD15" t="str">
        <f>IFERROR(
IF(
OR(
INDEX('Summary CMP_CBR'!$U:$U,MATCH(B15,'Summary CMP_CBR'!$H:$H,0))="NP",
INDEX('Summary CMP_CBR'!$U:$U,MATCH(B15,'Summary CMP_CBR'!$H:$H,0))="ND"),
NA(),
INDEX('Summary CMP_CBR'!$U:$U,MATCH(B15,'Summary CMP_CBR'!$H:$H,0))
),
"")</f>
        <v/>
      </c>
      <c r="BF15" s="248" t="str">
        <f t="shared" ref="BF15:BF64" si="6">IF(G15="","",
IF(G15="-","NOT TESTED",
IF(OR(G15&gt;$G$77,G15&lt;$G$76),"REVIEW",
IF(OR(AND(G15&gt;$G$80,G15&lt;=$G$77),
AND(G15&gt;=$G$76,G15&lt;$G$81)),
"ATTENTION",
"NORMAL"))))</f>
        <v>NORMAL</v>
      </c>
      <c r="BG15" s="248" t="str">
        <f t="shared" ref="BG15:BG63" si="7">IF(H15="","",
IF(H15="-","NOT TESTED",
IF(OR(H15&gt;$H$77,H15&lt;$H$76),"REVIEW",
IF(OR(AND(H15&gt;$H$80,H15&lt;=$H$77),
AND(H15&gt;=$H$76,H15&lt;$H$81)),
"ATTENTION",
"NORMAL"))))</f>
        <v>NORMAL</v>
      </c>
      <c r="BH15" s="248" t="str">
        <f t="shared" ref="BH15:BH63" si="8">IF(I15="","",
IF(I15="-","NOT TESTED",
IF(OR(I15&gt;$I$77,I15&lt;$I$76),"REVIEW",
IF(OR(AND(I15&gt;$I$80,I15&lt;=$I$77),
AND(I15&gt;=$I$76,I15&lt;$I$81)),
"ATTENTION",
"NORMAL"))))</f>
        <v>NORMAL</v>
      </c>
      <c r="BI15" s="248" t="str">
        <f t="shared" ref="BI15:BI63" si="9">IF(J15="","",
IF(J15="-","NOT TESTED",
IF(OR(J15&gt;$J$77,J15&lt;$J$76),"REVIEW",
IF(OR(AND(J15&gt;$J$80,J15&lt;=$J$77),
AND(J15&gt;=$J$76,J15&lt;$J$81)),
"ATTENTION",
"NORMAL"))))</f>
        <v>NORMAL</v>
      </c>
      <c r="BJ15" s="248" t="str">
        <f t="shared" ref="BJ15:BJ63" si="10">IF(K15="","",
IF(K15="-","NOT TESTED",
IF(OR(K15&gt;$K$77,K15&lt;$K$76),"REVIEW",
IF(OR(AND(K15&gt;$K$80,K15&lt;=$K$77),
AND(K15&gt;=$K$76,K15&lt;$K$81)),
"ATTENTION",
"NORMAL"))))</f>
        <v>NOT TESTED</v>
      </c>
      <c r="BK15" s="248" t="str">
        <f t="shared" ref="BK15:BK63" si="11">IF(L15="","",
IF(L15="-","NOT TESTED",
IF(OR(L15&gt;$L$77,L15&lt;$L$76),"REVIEW",
IF(OR(AND(L15&gt;$L$80,L15&lt;=$L$77),
AND(L15&gt;=$L$76,L15&lt;$L$81)),
"ATTENTION",
"NORMAL"))))</f>
        <v>NOT TESTED</v>
      </c>
      <c r="BL15" s="248" t="str">
        <f t="shared" ref="BL15:BL63" si="12">IF(M15="","",
IF(M15="-","NOT TESTED",
IF(OR(M15&gt;$M$77,M15&lt;$M$76),"REVIEW",
IF(OR(AND(M15&gt;$M$80,M15&lt;=$M$77),
AND(M15&gt;=$M$76,M15&lt;$M$81)),
"ATTENTION",
"NORMAL"))))</f>
        <v>NOT TESTED</v>
      </c>
      <c r="BM15" s="248" t="str">
        <f t="shared" ref="BM15:BM63" si="13">IF(N15="","",
IF(N15="-","NOT TESTED",
IF(OR(N15&gt;$N$77,N15&lt;$N$76),"REVIEW",
IF(OR(AND(N15&gt;$N$80,N15&lt;=$N$77),
AND(N15&gt;=$N$76,N15&lt;$N$81)),
"ATTENTION",
"NORMAL"))))</f>
        <v>NOT TESTED</v>
      </c>
      <c r="BN15" s="248" t="str">
        <f t="shared" ref="BN15:BN63" si="14">IF(O15="","",
IF(O15="-","NOT TESTED",
IF(OR(O15&gt;$O$77,O15&lt;$O$76),"REVIEW",
IF(OR(AND(O15&gt;$O$80,O15&lt;=$O$77),
AND(O15&gt;=$O$76,O15&lt;$O$81)),
"ATTENTION",
"NORMAL"))))</f>
        <v>NOT TESTED</v>
      </c>
      <c r="BO15" s="248" t="str">
        <f t="shared" ref="BO15:BO63" si="15">IF(P15="","",
IF(P15="-","NOT TESTED",
IF(OR(P15&gt;$P$77,P15&lt;$P$76),"REVIEW",
IF(OR(AND(P15&gt;$P$80,P15&lt;=$P$77),
AND(P15&gt;=$P$76,P15&lt;$P$81)),
"ATTENTION",
"NORMAL"))))</f>
        <v>NOT TESTED</v>
      </c>
      <c r="BP15" s="248" t="str">
        <f t="shared" ref="BP15:BP63" si="16">IF(Q15="","",
IF(Q15="-","NOT TESTED",
IF(OR(Q15&gt;$Q$77,Q15&lt;$Q$76),"REVIEW",
IF(OR(AND(Q15&gt;$Q$80,Q15&lt;=$Q$77),
AND(Q15&gt;=$Q$76,Q15&lt;$Q$81)),
"ATTENTION",
"NORMAL"))))</f>
        <v>NOT TESTED</v>
      </c>
      <c r="BQ15" s="248" t="str">
        <f t="shared" ref="BQ15:BQ63" si="17">IF(R15="","",
IF(R15="-","NOT TESTED",
IF(OR(R15&gt;$R$77,R15&lt;$R$76),"REVIEW",
IF(OR(AND(R15&gt;$R$80,R15&lt;=$R$77),
AND(R15&gt;=$R$76,R15&lt;$R$81)),
"ATTENTION",
"NORMAL"))))</f>
        <v>NOT TESTED</v>
      </c>
      <c r="BS15" s="248" t="str">
        <f t="shared" ref="BS15:BS63" si="18">IF(T15="","",
IF(T15="-","NOT TESTED",
IF(OR(T15&gt;$T$77,T15&lt;$T$76),"REVIEW",
IF(OR(AND(T15&gt;$T$80,T15&lt;=$T$77),
AND(T15&gt;=$T$76,T15&lt;$T$81)),
"ATTENTION",
"NORMAL"))))</f>
        <v>NOT TESTED</v>
      </c>
      <c r="BT15" s="248" t="str">
        <f t="shared" ref="BT15:BT63" si="19">IF(U15="","",
IF(U15="-","NOT TESTED",
IF(OR(U15&gt;$U$77,U15&lt;$U$76),"REVIEW",
IF(OR(AND(U15&gt;$U$80,U15&lt;=$U$77),
AND(U15&gt;=$U$76,U15&lt;$U$81)),
"ATTENTION",
"NORMAL"))))</f>
        <v>NOT TESTED</v>
      </c>
      <c r="BU15" s="248" t="str">
        <f t="shared" ref="BU15:BU63" si="20">IF(V15="","",
IF(V15="-","NOT TESTED",
IF(OR(V15&gt;$V$77,V15&lt;$V$76),"REVIEW",
IF(OR(AND(V15&gt;$V$80,V15&lt;=$V$77),
AND(V15&gt;=$V$76,V15&lt;$V$81)),
"ATTENTION",
"NORMAL"))))</f>
        <v>NOT TESTED</v>
      </c>
      <c r="BV15" s="248" t="str">
        <f t="shared" ref="BV15:BV63" si="21">IF(W15="","",
IF(W15="-","NOT TESTED",
IF(OR(W15&gt;$W$77,W15&lt;$W$76),"REVIEW",
IF(OR(AND(W15&gt;$W$80,W15&lt;=$W$77),
AND(W15&gt;=$W$76,W15&lt;$W$81)),
"ATTENTION",
"NORMAL"))))</f>
        <v>NOT TESTED</v>
      </c>
      <c r="BW15" s="248" t="str">
        <f t="shared" ref="BW15:BW63" si="22">IF(X15="","",
IF(X15="-","NOT TESTED",
IF(OR(X15&gt;$X$77,X15&lt;$X$76),"REVIEW",
IF(OR(AND(X15&gt;$X$80,X15&lt;=$X$77),
AND(X15&gt;=$X$76,X15&lt;$X$81)),
"ATTENTION",
"NORMAL"))))</f>
        <v>NOT TESTED</v>
      </c>
      <c r="BX15" s="248" t="str">
        <f t="shared" ref="BX15:BX63" si="23">IF(Y15="","",
IF(Y15="-","NOT TESTED",
IF(OR(Y15&gt;$Y$77,Y15&lt;$Y$76),"REVIEW",
IF(OR(AND(Y15&gt;$Y$80,Y15&lt;=$Y$77),
AND(Y15&gt;=$Y$76,Y15&lt;$Y$81)),
"ATTENTION",
"NORMAL"))))</f>
        <v>NOT TESTED</v>
      </c>
      <c r="BY15" s="248" t="str">
        <f t="shared" ref="BY15:BY63" si="24">IF(Z15="","",
IF(Z15="-","NOT TESTED",
IF(OR(Z15&gt;$Z$77,Z15&lt;$Z$76),"REVIEW",
IF(OR(AND(Z15&gt;$Z$80,Z15&lt;=$Z$77),
AND(Z15&gt;=$Z$76,Z15&lt;$Z$81)),
"ATTENTION",
"NORMAL"))))</f>
        <v>NOT TESTED</v>
      </c>
      <c r="BZ15" s="248" t="str">
        <f t="shared" ref="BZ15:BZ63" si="25">IF(AA15="","",
IF(AA15="-","NOT TESTED",
IF(OR(AA15&gt;$AA$77,AA15&lt;$AA$76),"REVIEW",
IF(OR(AND(AA15&gt;$AA$80,AA15&lt;=$AA$77),
AND(AA15&gt;=$AA$76,AA15&lt;$AA$81)),
"ATTENTION",
"NORMAL"))))</f>
        <v>NOT TESTED</v>
      </c>
      <c r="CA15" s="248" t="str">
        <f t="shared" ref="CA15:CA63" si="26">IF(AB15="","",
IF(AB15="-","NOT TESTED",
IF(OR(AB15&gt;$AB$77,AB15&lt;$AB$76),"REVIEW",
IF(OR(AND(AB15&gt;$AB$80,AB15&lt;=$AB$77),
AND(AB15&gt;=$AB$76,AB15&lt;$AB$81)),
"ATTENTION",
"NORMAL"))))</f>
        <v>NOT TESTED</v>
      </c>
      <c r="CB15" s="248" t="str">
        <f t="shared" ref="CB15:CB63" si="27">IF(AC15="","",
IF(AC15="-","NOT TESTED",
IF(OR(AC15&gt;$AC$77,AC15&lt;$AC$76),"REVIEW",
IF(OR(AND(AC15&gt;$AC$80,AC15&lt;=$AC$77),
AND(AC15&gt;=$AC$76,AC15&lt;$AC$81)),
"ATTENTION",
"NORMAL"))))</f>
        <v>NOT TESTED</v>
      </c>
      <c r="CC15" s="248" t="str">
        <f t="shared" ref="CC15:CC63" si="28">IF(AD15="","",
IF(AD15="-","NOT TESTED",
IF(OR(AD15&gt;$AD$77,AD15&lt;$AD$76),"REVIEW",
IF(OR(AND(AD15&gt;$AD$80,AD15&lt;=$AD$77),
AND(AD15&gt;=$AD$76,AD15&lt;$AD$81)),
"ATTENTION",
"NORMAL"))))</f>
        <v>NOT TESTED</v>
      </c>
      <c r="CD15" s="248" t="str">
        <f t="shared" ref="CD15:CD63" si="29">IF(AE15="","",
IF(AE15="-","NOT TESTED",
IF(OR(AE15&gt;$AE$77,AE15&lt;$AE$76),"REVIEW",
IF(OR(AND(AE15&gt;$AE$80,AE15&lt;=$AE$77),
AND(AE15&gt;=$AE$76,AE15&lt;$AE$81)),
"ATTENTION",
"NORMAL"))))</f>
        <v>NOT TESTED</v>
      </c>
      <c r="CE15" s="248" t="str">
        <f t="shared" ref="CE15:CE63" si="30">IF(AF15="","",
IF(AF15="-","NOT TESTED",
IF(OR(AF15&gt;$AF$77,AF15&lt;$AF$76),"REVIEW",
IF(OR(AND(AF15&gt;$AF$80,AF15&lt;=$AF$77),
AND(AF15&gt;=$AF$76,AF15&lt;$AF$81)),
"ATTENTION",
"NORMAL"))))</f>
        <v>NOT TESTED</v>
      </c>
      <c r="CF15" s="248" t="str">
        <f t="shared" ref="CF15:CF63" si="31">IF(AG15="","",
IF(AG15="-","NOT TESTED",
IF(OR(AG15&gt;$AG$77,AG15&lt;$AG$76),"REVIEW",
IF(OR(AND(AG15&gt;$AG$80,AG15&lt;=$AG$77),
AND(AG15&gt;=$AG$76,AG15&lt;$AG$81)),
"ATTENTION",
"NORMAL"))))</f>
        <v>NOT TESTED</v>
      </c>
      <c r="CG15" s="248" t="str">
        <f t="shared" ref="CG15:CG63" si="32">IF(AH15="","",
IF(AH15="-","NOT TESTED",
IF(OR(AH15&gt;$AH$77,AH15&lt;$AH$76),"REVIEW",
IF(OR(AND(AH15&gt;$AH$80,AH15&lt;=$AH$77),
AND(AH15&gt;=$AH$76,AH15&lt;$AH$81)),
"ATTENTION",
"NORMAL"))))</f>
        <v>NORMAL</v>
      </c>
      <c r="CH15" s="248" t="str">
        <f t="shared" ref="CH15:CH63" si="33">IF(AI15="","",
IF(AI15="-","NOT TESTED",
IF(OR(AI15&gt;$AI$77,AI15&lt;$AI$76),"REVIEW",
IF(OR(AND(AI15&gt;$AI$80,AI15&lt;=$AI$77),
AND(AI15&gt;=$AI$76,AI15&lt;$AI$81)),
"ATTENTION",
"NORMAL"))))</f>
        <v>NORMAL</v>
      </c>
      <c r="CI15" s="248" t="str">
        <f t="shared" ref="CI15:CI63" si="34">IF(AJ15="","",
IF(AJ15="-","NOT TESTED",
IF(OR(AJ15&gt;$AJ$77,AJ15&lt;$AJ$76),"REVIEW",
IF(OR(AND(AJ15&gt;$AJ$80,AJ15&lt;=$AJ$77),
AND(AJ15&gt;=$AJ$76,AJ15&lt;$AJ$81)),
"ATTENTION",
"NORMAL"))))</f>
        <v>NOT TESTED</v>
      </c>
      <c r="CJ15" s="248" t="str">
        <f t="shared" ref="CJ15:CJ63" si="35">IF(AK15="","",
IF(AK15="-","NOT TESTED",
IF(OR(AK15&gt;$AK$77,AK15&lt;$AK$76),"REVIEW",
IF(OR(AND(AK15&gt;$AK$80,AK15&lt;=$AK$77),
AND(AK15&gt;=$AK$76,AK15&lt;$AK$81)),
"ATTENTION",
"NORMAL"))))</f>
        <v>NOT TESTED</v>
      </c>
      <c r="CL15" s="248" t="str">
        <f t="shared" ref="CL15:CL63" si="36">IF(AM15="","",
IF(AM15="-","NOT TESTED",
IF(OR(AM15&gt;$AM$77,AM15&lt;$AM$76),"REVIEW",
IF(OR(AND(AM15&gt;$AM$80,AM15&lt;=$AM$77),
AND(AM15&gt;=$AM$76,AM15&lt;$AM$81)),
"ATTENTION",
"NORMAL"))))</f>
        <v/>
      </c>
      <c r="CM15" s="248" t="str">
        <f t="shared" ref="CM15:CM63" si="37">IF(AN15="","",
IF(AN15="-","NOT TESTED",
IF(OR(AN15&gt;$AN$77,AN15&lt;$AN$76),"REVIEW",
IF(OR(AND(AN15&gt;$AN$80,AN15&lt;=$AN$77),
AND(AN15&gt;=$AN$76,AN15&lt;$AN$81)),
"ATTENTION",
"NORMAL"))))</f>
        <v/>
      </c>
      <c r="CN15" s="248" t="str">
        <f t="shared" ref="CN15:CN63" si="38">IF(AO15="","",
IF(AO15="-","NOT TESTED",
IF(OR(AO15&gt;$AO$77,AO15&lt;$AO$76),"REVIEW",
IF(OR(AND(AO15&gt;$AO$80,AO15&lt;=$AO$77),
AND(AO15&gt;=$AO$76,AO15&lt;$AO$81)),
"ATTENTION",
"NORMAL"))))</f>
        <v/>
      </c>
      <c r="CO15" s="248" t="str">
        <f t="shared" ref="CO15:CO63" si="39">IF(AP15="","",
IF(AP15="-","NOT TESTED",
IF(OR(AP15&gt;$AP$77,AP15&lt;$AP$76),"REVIEW",
IF(OR(AND(AP15&gt;$AP$80,AP15&lt;=$AP$77),
AND(AP15&gt;=$AP$76,AP15&lt;$AP$81)),
"ATTENTION",
"NORMAL"))))</f>
        <v/>
      </c>
      <c r="CP15" s="248" t="str">
        <f t="shared" ref="CP15:CP63" si="40">IF(AQ15="","",
IF(AQ15="-","NOT TESTED",
IF(OR(AQ15&gt;$AQ$77,AQ15&lt;$AQ$76),"REVIEW",
IF(OR(AND(AQ15&gt;$AQ$80,AQ15&lt;=$AQ$77),
AND(AQ15&gt;=$AQ$76,AQ15&lt;$AQ$81)),
"ATTENTION",
"NORMAL"))))</f>
        <v/>
      </c>
      <c r="CQ15" s="248" t="str">
        <f t="shared" ref="CQ15:CQ63" si="41">IF(AR15="","",
IF(AR15="-","NOT TESTED",
IF(OR(AR15&gt;$AR$77,AR15&lt;$AR$76),"REVIEW",
IF(OR(AND(AR15&gt;$AR$80,AR15&lt;=$AR$77),
AND(AR15&gt;=$AR$76,AR15&lt;$AR$81)),
"ATTENTION",
"NORMAL"))))</f>
        <v/>
      </c>
      <c r="CR15" s="248" t="str">
        <f t="shared" ref="CR15:CR63" si="42">IF(AS15="","",
IF(AS15="-","NOT TESTED",
IF(OR(AS15&gt;$AS$77,AS15&lt;$AS$76),"REVIEW",
IF(OR(AND(AS15&gt;$AS$80,AS15&lt;=$AS$77),
AND(AS15&gt;=$AS$76,AS15&lt;$AS$81)),
"ATTENTION",
"NORMAL"))))</f>
        <v/>
      </c>
      <c r="CS15" s="248" t="str">
        <f t="shared" ref="CS15:CS63" si="43">IF(AT15="","",
IF(AT15="-","NOT TESTED",
IF(OR(AT15&gt;$AT$77,AT15&lt;$AT$76),"REVIEW",
IF(OR(AND(AT15&gt;$AT$80,AT15&lt;=$AT$77),
AND(AT15&gt;=$AT$76,AT15&lt;$AT$81)),
"ATTENTION",
"NORMAL"))))</f>
        <v/>
      </c>
      <c r="CU15" s="248" t="str">
        <f t="shared" ref="CU15:CU18" si="44">IF(AV15="","",
IF(AV15="-","NOT TESTED",
IF(OR(AV15&gt;$AV$77,AV15&lt;$AV$76),"REVIEW",
IF(OR(AND(AV15&gt;$AV$80,AV15&lt;=$AV$77),
AND(AV15&gt;=$AV$76,AV15&lt;$AV$81)),
"ATTENTION",
"NORMAL"))))</f>
        <v/>
      </c>
      <c r="CV15" s="248" t="str">
        <f t="shared" ref="CV15:CV18" si="45">IF(AW15="","",
IF(AW15="-","NOT TESTED",
IF(OR(AW15&gt;$AW$77,AW15&lt;$AW$76),"REVIEW",
IF(OR(AND(AW15&gt;$AW$80,AW15&lt;=$AW$77),
AND(AW15&gt;=$AW$76,AW15&lt;$AW$81)),
"ATTENTION",
"NORMAL"))))</f>
        <v/>
      </c>
      <c r="CW15" s="248" t="str">
        <f t="shared" ref="CW15:CW18" si="46">IF(AX15="","",
IF(AX15="-","NOT TESTED",
IF(OR(AX15&gt;$AX$77,AX15&lt;$AX$76),"REVIEW",
IF(OR(AND(AX15&gt;$AX$80,AX15&lt;=$AX$77),
AND(AX15&gt;=$AX$76,AX15&lt;$AX$81)),
"ATTENTION",
"NORMAL"))))</f>
        <v/>
      </c>
      <c r="CX15" s="248" t="str">
        <f t="shared" ref="CX15:CX18" si="47">IF(AY15="","",
IF(AY15="-","NOT TESTED",
IF(OR(AY15&gt;$AY$77,AY15&lt;$AY$76),"REVIEW",
IF(OR(AND(AY15&gt;$AY$80,AY15&lt;=$AY$77),
AND(AY15&gt;=$AY$76,AY15&lt;$AY$81)),
"ATTENTION",
"NORMAL"))))</f>
        <v/>
      </c>
      <c r="CY15" s="248" t="str">
        <f t="shared" ref="CY15:CY18" si="48">IF(AZ15="","",
IF(AZ15="-","NOT TESTED",
IF(OR(AZ15&gt;$AZ$77,AZ15&lt;$AZ$76),"REVIEW",
IF(OR(AND(AZ15&gt;$AZ$80,AZ15&lt;=$AZ$77),
AND(AZ15&gt;=$AZ$76,AZ15&lt;$AZ$81)),
"ATTENTION",
"NORMAL"))))</f>
        <v/>
      </c>
      <c r="CZ15" s="248" t="str">
        <f t="shared" ref="CZ15:CZ18" si="49">IF(BA15="","",
IF(BA15="-","NOT TESTED",
IF(OR(BA15&gt;$BA$77,BA15&lt;$BA$76),"REVIEW",
IF(OR(AND(BA15&gt;$BA$80,BA15&lt;=$BA$77),
AND(BA15&gt;=$BA$76,BA15&lt;$BA$81)),
"ATTENTION",
"NORMAL"))))</f>
        <v/>
      </c>
      <c r="DA15" s="248" t="str">
        <f t="shared" ref="DA15:DA18" si="50">IF(BB15="","",
IF(BB15="-","NOT TESTED",
IF(OR(BB15&gt;$BB$77,BB15&lt;$BB$76),"REVIEW",
IF(OR(AND(BB15&gt;$BB$80,BB15&lt;=$BB$77),
AND(BB15&gt;=$BB$76,BB15&lt;$BB$81)),
"ATTENTION",
"NORMAL"))))</f>
        <v/>
      </c>
      <c r="DB15" s="248" t="str">
        <f t="shared" ref="DB15:DB18" si="51">IF(BC15="","",
IF(BC15="-","NOT TESTED",
IF(OR(BC15&gt;$BC$77,BC15&lt;$BC$76),"REVIEW",
IF(OR(AND(BC15&gt;$BC$80,BC15&lt;=$BC$77),
AND(BC15&gt;=$BC$76,BC15&lt;$BC$81)),
"ATTENTION",
"NORMAL"))))</f>
        <v/>
      </c>
      <c r="DC15" s="248" t="str">
        <f t="shared" ref="DC15:DC18" si="52">IF(BD15="","",
IF(BD15="-","NOT TESTED",
IF(OR(BD15&gt;$BD$77,BD15&lt;$BD$76),"REVIEW",
IF(OR(AND(BD15&gt;$BD$80,BD15&lt;=$BD$77),
AND(BD15&gt;=$BD$76,BD15&lt;$BD$81)),
"ATTENTION",
"NORMAL"))))</f>
        <v/>
      </c>
    </row>
    <row r="16" spans="1:107" x14ac:dyDescent="0.25">
      <c r="A16" s="188">
        <v>3</v>
      </c>
      <c r="B16" s="237" t="str">
        <v>26-001-DS-003</v>
      </c>
      <c r="C16" t="str">
        <v>BH-07-R-SPT-01</v>
      </c>
      <c r="D16" t="str">
        <v>1.50 - 1.95 m</v>
      </c>
      <c r="E16">
        <v>1.73</v>
      </c>
      <c r="G16">
        <f>IFERROR(
IF(
OR(
INDEX('summary PP'!$G:$G,MATCH(B16,'summary PP'!$B:$B,0))="NP",
INDEX('summary PP'!$G:$G,MATCH(B16,'summary PP'!$B:$B,0))="ND"),
NA(),
INDEX('summary PP'!$G:$G,MATCH(B16,'summary PP'!$B:$B,0))
),
"")</f>
        <v>2.6573967697419416</v>
      </c>
      <c r="H16">
        <f>IFERROR(
IF(
OR(
INDEX('summary PP'!$H:$H,MATCH(B16,'summary PP'!$B:$B,0))="NP",
INDEX('summary PP'!$H:$H,MATCH(B16,'summary PP'!$B:$B,0))="ND"),
NA(),
INDEX('summary PP'!$H:$H,MATCH(B16,'summary PP'!$B:$B,0))
),
"")</f>
        <v>38.942111677591839</v>
      </c>
      <c r="I16">
        <f>IFERROR(
IF(
OR(
INDEX('summary PP'!$I:$I,MATCH(B16,'summary PP'!$B:$B,0))="NP",
INDEX('summary PP'!$I:$I,MATCH(B16,'summary PP'!$B:$B,0))="ND"),
NA(),
INDEX('summary PP'!$I:$I,MATCH(B16,'summary PP'!$B:$B,0))
),
"")</f>
        <v>1.6873065353214149</v>
      </c>
      <c r="J16">
        <f>IFERROR(
IF(
OR(
INDEX('summary PP'!$J:$J,MATCH(B16,'summary PP'!$B:$B,0))="NP",
INDEX('summary PP'!$J:$J,MATCH(B16,'summary PP'!$B:$B,0))="ND"),
NA(),
INDEX('summary PP'!$J:$J,MATCH(B16,'summary PP'!$B:$B,0))
),
"")</f>
        <v>1.2143953441824209</v>
      </c>
      <c r="K16" t="str">
        <f>IFERROR(
IF(
OR(
INDEX('summary PP'!$K:$K,MATCH(B16,'summary PP'!$B:$B,0))="NP",
INDEX('summary PP'!$K:$K,MATCH(B16,'summary PP'!$B:$B,0))="ND"),
NA(),
INDEX('summary PP'!$K:$K,MATCH(B16,'summary PP'!$B:$B,0))
),
"")</f>
        <v>-</v>
      </c>
      <c r="L16" t="str">
        <f>IFERROR(
IF(
OR(
INDEX('summary PP'!$L:$L,MATCH(B16,'summary PP'!$B:$B,0))="NP",
INDEX('summary PP'!$L:$L,MATCH(B16,'summary PP'!$B:$B,0))="ND"),
NA(),
INDEX('summary PP'!$L:$L,MATCH(B16,'summary PP'!$B:$B,0))
),
"")</f>
        <v>-</v>
      </c>
      <c r="M16" t="str">
        <f>IFERROR(
IF(
OR(
INDEX('summary PP'!$M:$M,MATCH(B16,'summary PP'!$B:$B,0))="NP",
INDEX('summary PP'!$M:$M,MATCH(B16,'summary PP'!$B:$B,0))="ND"),
NA(),
INDEX('summary PP'!$M:$M,MATCH(B16,'summary PP'!$B:$B,0))
),
"")</f>
        <v>-</v>
      </c>
      <c r="N16" t="str">
        <f>IFERROR(
IF(
OR(
INDEX('summary PP'!$O:$O,MATCH(B16,'summary PP'!$B:$B,0))="NP",
INDEX('summary PP'!$O:$O,MATCH(B16,'summary PP'!$B:$B,0))="ND"),
NA(),
INDEX('summary PP'!$O:$O,MATCH(B16,'summary PP'!$B:$B,0))
),
"")</f>
        <v>-</v>
      </c>
      <c r="O16" t="str">
        <f>IFERROR(
IF(
OR(
INDEX('summary PP'!$P:$P,MATCH(B16,'summary PP'!$B:$B,0))="NP",
INDEX('summary PP'!$P:$P,MATCH(B16,'summary PP'!$B:$B,0))="ND"),
NA(),
INDEX('summary PP'!$P:$P,MATCH(B16,'summary PP'!$B:$B,0))
),
"")</f>
        <v>-</v>
      </c>
      <c r="P16" t="str">
        <f>IFERROR(
IF(
OR(
INDEX('summary PP'!$Q:$Q,MATCH(B16,'summary PP'!$B:$B,0))="NP",
INDEX('summary PP'!$Q:$Q,MATCH(B16,'summary PP'!$B:$B,0))="ND"),
NA(),
INDEX('summary PP'!$Q:$Q,MATCH(B16,'summary PP'!$B:$B,0))
),
"")</f>
        <v>-</v>
      </c>
      <c r="Q16" t="str">
        <f>IFERROR(
IF(
OR(
INDEX('summary PP'!$R:$R,MATCH(B16,'summary PP'!$B:$B,0))="NP",
INDEX('summary PP'!$R:$R,MATCH(B16,'summary PP'!$B:$B,0))="ND"),
NA(),
INDEX('summary PP'!$R:$R,MATCH(B16,'summary PP'!$B:$B,0))
),
"")</f>
        <v>-</v>
      </c>
      <c r="R16" t="str">
        <f>IFERROR(
IF(
OR(
INDEX('summary PP'!$T:$T,MATCH(B16,'summary PP'!$B:$B,0))="NP",
INDEX('summary PP'!$T:$T,MATCH(B16,'summary PP'!$B:$B,0))="ND"),
NA(),
INDEX('summary PP'!$T:$T,MATCH(B16,'summary PP'!$B:$B,0))
),
"")</f>
        <v>-</v>
      </c>
      <c r="T16" t="str">
        <f>IFERROR(
IF(
OR(
INDEX('summary Strength'!$G:$G,MATCH(B16,'summary Strength'!$B:$B,0))="NP",
INDEX('summary Strength'!$G:$G,MATCH(B16,'summary Strength'!$B:$B,0))="ND"),
NA(),
INDEX('summary Strength'!$G:$G,MATCH(B16,'summary Strength'!$B:$B,0))
),
"")</f>
        <v>-</v>
      </c>
      <c r="U16" t="str">
        <f>IFERROR(
IF(
OR(
INDEX('summary Strength'!$H:$H,MATCH(B16,'summary Strength'!$B:$B,0))="NP",
INDEX('summary Strength'!$H:$H,MATCH(B16,'summary Strength'!$B:$B,0))="ND"),
NA(),
INDEX('summary Strength'!$G:$G,MATCH(B16,'summary Strength'!$B:$B,0))
),
"")</f>
        <v>-</v>
      </c>
      <c r="V16" t="str">
        <f>IFERROR(
IF(
OR(
INDEX('summary Strength'!$I:$I,MATCH(B16,'summary Strength'!$B:$B,0))="NP",
INDEX('summary Strength'!$I:$I,MATCH(B16,'summary Strength'!$B:$B,0))="ND"),
NA(),
INDEX('summary Strength'!$I:$I,MATCH(B16,'summary Strength'!$B:$B,0))
),
"")</f>
        <v>-</v>
      </c>
      <c r="W16" t="str">
        <f>IFERROR(
IF(
OR(
INDEX('summary Strength'!$J:$J,MATCH(B16,'summary Strength'!$B:$B,0))="NP",
INDEX('summary Strength'!$J:$J,MATCH(B16,'summary Strength'!$B:$B,0))="ND"),
NA(),
INDEX('summary Strength'!$J:$J,MATCH(B16,'summary Strength'!$B:$B,0))
),
"")</f>
        <v>-</v>
      </c>
      <c r="X16" t="str">
        <f>IFERROR(
IF(
OR(
INDEX('summary Strength'!$K:$K,MATCH(B16,'summary Strength'!$B:$B,0))="NP",
INDEX('summary Strength'!$K:$K,MATCH(B16,'summary Strength'!$B:$B,0))="ND"),
NA(),
INDEX('summary Strength'!$K:$K,MATCH(B16,'summary Strength'!$B:$B,0))
),
"")</f>
        <v>-</v>
      </c>
      <c r="Y16" t="str">
        <f>IFERROR(
IF(
OR(
INDEX('summary Strength'!$L:$L,MATCH(B16,'summary Strength'!$B:$B,0))="NP",
INDEX('summary Strength'!$L:$L,MATCH(B16,'summary Strength'!$B:$B,0))="ND"),
NA(),
INDEX('summary Strength'!$L:$L,MATCH(B16,'summary Strength'!$B:$B,0))
),
"")</f>
        <v>-</v>
      </c>
      <c r="Z16" t="str">
        <f>IFERROR(
IF(
OR(
INDEX('summary Strength'!$M:$M,MATCH(B16,'summary Strength'!$B:$B,0))="NP",
INDEX('summary Strength'!$M:$M,MATCH(B16,'summary Strength'!$B:$B,0))="ND"),
NA(),
INDEX('summary Strength'!$M:$M,MATCH(B16,'summary Strength'!$B:$B,0))
),
"")</f>
        <v>-</v>
      </c>
      <c r="AA16" t="str">
        <f>IFERROR(
IF(
OR(
INDEX('summary Strength'!$N:$N,MATCH(B16,'summary Strength'!$B:$B,0))="NP",
INDEX('summary Strength'!$N:$N,MATCH(B16,'summary Strength'!$B:$B,0))="ND"),
NA(),
INDEX('summary Strength'!$L:$L,MATCH(B16,'summary Strength'!$B:$B,0))
),
"")</f>
        <v>-</v>
      </c>
      <c r="AB16" t="str">
        <f>IFERROR(
IF(
OR(
INDEX('summary Strength'!$O:$O,MATCH(B16,'summary Strength'!$B:$B,0))="NP",
INDEX('summary Strength'!$O:$O,MATCH(B16,'summary Strength'!$B:$B,0))="ND"),
NA(),
INDEX('summary Strength'!$O:$O,MATCH(B16,'summary Strength'!$B:$B,0))
),
"")</f>
        <v>-</v>
      </c>
      <c r="AC16" t="str">
        <f>IFERROR(
IF(
OR(
INDEX('summary Strength'!$P:$P,MATCH(B16,'summary Strength'!$B:$B,0))="NP",
INDEX('summary Strength'!$P:$P,MATCH(B16,'summary Strength'!$B:$B,0))="ND"),
NA(),
INDEX('summary Strength'!$P:$P,MATCH(B16,'summary Strength'!$B:$B,0))
),
"")</f>
        <v>-</v>
      </c>
      <c r="AD16" t="str">
        <f>IFERROR(
IF(
OR(
INDEX('summary Strength'!$Q:$Q,MATCH(B16,'summary Strength'!$B:$B,0))="NP",
INDEX('summary Strength'!$Q:$Q,MATCH(B16,'summary Strength'!$B:$B,0))="ND"),
NA(),
INDEX('summary Strength'!$Q:$Q,MATCH(B16,'summary Strength'!$B:$B,0))
),
"")</f>
        <v>-</v>
      </c>
      <c r="AE16" t="str">
        <f>IFERROR(
IF(
OR(
INDEX('summary Strength'!$R:$R,MATCH(B16,'summary Strength'!$B:$B,0))="NP",
INDEX('summary Strength'!$R:$R,MATCH(B16,'summary Strength'!$B:$B,0))="ND"),
NA(),
INDEX('summary Strength'!$R:$R,MATCH(B16,'summary Strength'!$B:$B,0))
),
"")</f>
        <v>-</v>
      </c>
      <c r="AF16" t="str">
        <f>IFERROR(
IF(
OR(
INDEX('summary Strength'!$S:$S,MATCH(B16,'summary Strength'!$B:$B,0))="NP",
INDEX('summary Strength'!$S:$S,MATCH(B16,'summary Strength'!$B:$B,0))="ND"),
NA(),
INDEX('summary Strength'!$S:$S,MATCH(B16,'summary Strength'!$B:$B,0))
),
"")</f>
        <v>-</v>
      </c>
      <c r="AG16" t="str">
        <f>IFERROR(
IF(
OR(
INDEX('summary Strength'!$T:$T,MATCH(B16,'summary Strength'!$B:$B,0))="NP",
INDEX('summary Strength'!$T:$T,MATCH(B16,'summary Strength'!$B:$B,0))="ND"),
NA(),
INDEX('summary Strength'!$L:$L,MATCH(B16,'summary Strength'!$B:$B,0))
),
"")</f>
        <v>-</v>
      </c>
      <c r="AH16">
        <f>IFERROR(
IF(
OR(
INDEX('summary Strength'!$U:$U,MATCH(B16,'summary Strength'!$B:$B,0))="NP",
INDEX('summary Strength'!$U:$U,MATCH(B16,'summary Strength'!$B:$B,0))="ND"),
NA(),
INDEX('summary Strength'!$U:$U,MATCH(B16,'summary Strength'!$B:$B,0))
),
"")</f>
        <v>6.9036415325314211</v>
      </c>
      <c r="AI16">
        <f>IFERROR(
IF(
OR(
INDEX('summary Strength'!$V:$V,MATCH(B16,'summary Strength'!$B:$B,0))="NP",
INDEX('summary Strength'!$V:$V,MATCH(B16,'summary Strength'!$B:$B,0))="ND"),
NA(),
INDEX('summary Strength'!$V:$V,MATCH(B16,'summary Strength'!$B:$B,0))
),
"")</f>
        <v>21.214959992676572</v>
      </c>
      <c r="AJ16" t="str">
        <f>IFERROR(
IF(
OR(
INDEX('summary Strength'!$W:$W,MATCH(B16,'summary Strength'!$B:$B,0))="NP",
INDEX('summary Strength'!$W:$W,MATCH(B16,'summary Strength'!$B:$B,0))="ND"),
NA(),
INDEX('summary Strength'!$W:$W,MATCH(B16,'summary Strength'!$B:$B,0))
),
"")</f>
        <v>-</v>
      </c>
      <c r="AK16" t="str">
        <f>IFERROR(
IF(
OR(
INDEX('summary Strength'!$X:$X,MATCH(B16,'summary Strength'!$B:$B,0))="NP",
INDEX('summary Strength'!$X:$X,MATCH(B16,'summary Strength'!$B:$B,0))="ND"),
NA(),
INDEX('summary Strength'!$X:$X,MATCH(B16,'summary Strength'!$B:$B,0))
),
"")</f>
        <v>-</v>
      </c>
      <c r="AM16" t="str">
        <f>IFERROR(
IF(
OR(
INDEX('summary of compression'!$I:$I,MATCH(B16,'summary of compression'!$D:$D,0))="NP",
INDEX('summary of compression'!$I:$I,MATCH(B16,'summary of compression'!$D:$D,0))="ND"),
NA(),
INDEX('summary of compression'!$I:$I,MATCH(B16,'summary of compression'!$D:$D,0))
),
"")</f>
        <v/>
      </c>
      <c r="AN16" t="str">
        <f>IFERROR(
IF(
OR(
INDEX('summary of compression'!$J:$J,MATCH(B16,'summary of compression'!$D:$D,0))="NP",
INDEX('summary of compression'!$J:$J,MATCH(B16,'summary of compression'!$D:$D,0))="ND"),
NA(),
INDEX('summary of compression'!$J:$J,MATCH(B16,'summary of compression'!$D:$D,0))
),
"")</f>
        <v/>
      </c>
      <c r="AO16" t="str">
        <f>IFERROR(
IF(
OR(
INDEX('summary of compression'!$K:$K,MATCH(B16,'summary of compression'!$D:$D,0))="NP",
INDEX('summary of compression'!$K:$K,MATCH(B16,'summary of compression'!$D:$D,0))="ND"),
NA(),
INDEX('summary of compression'!$K:$K,MATCH(B16,'summary of compression'!$D:$D,0))
),
"")</f>
        <v/>
      </c>
      <c r="AP16" t="str">
        <f>IFERROR(
IF(
OR(
INDEX('summary of compression'!$L:$L,MATCH(B16,'summary of compression'!$D:$D,0))="NP",
INDEX('summary of compression'!$L:$L,MATCH(B16,'summary of compression'!$D:$D,0))="ND"),
NA(),
INDEX('summary of compression'!$L:$L,MATCH(B16,'summary of compression'!$D:$D,0))
),
"")</f>
        <v/>
      </c>
      <c r="AQ16" t="str">
        <f>IFERROR(
IF(
OR(
INDEX('summary of compression'!$M:$M,MATCH(B16,'summary of compression'!$D:$D,0))="NP",
INDEX('summary of compression'!$M:$M,MATCH(B16,'summary of compression'!$D:$D,0))="ND"),
NA(),
INDEX('summary of compression'!$M:$M,MATCH(B16,'summary of compression'!$D:$D,0))
),
"")</f>
        <v/>
      </c>
      <c r="AR16" t="str">
        <f>IFERROR(
IF(
OR(
INDEX('summary of compression'!$N:$N,MATCH(B16,'summary of compression'!$D:$D,0))="NP",
INDEX('summary of compression'!$N:$N,MATCH(B16,'summary of compression'!$D:$D,0))="ND"),
NA(),
INDEX('summary of compression'!$N:$N,MATCH(B16,'summary of compression'!$D:$D,0))
),
"")</f>
        <v/>
      </c>
      <c r="AS16" t="str">
        <f>IFERROR(
IF(
OR(
INDEX('summary of compression'!$O:$O,MATCH(B16,'summary of compression'!$D:$D,0))="NP",
INDEX('summary of compression'!$O:$O,MATCH(B16,'summary of compression'!$D:$D,0))="ND"),
NA(),
INDEX('summary of compression'!$O:$O,MATCH(B16,'summary of compression'!$D:$D,0))
),
"")</f>
        <v/>
      </c>
      <c r="AT16" t="str">
        <f>IFERROR(
IF(
OR(
INDEX('summary of compression'!$P:$P,MATCH(B16,'summary of compression'!$D:$D,0))="NP",
INDEX('summary of compression'!$P:$P,MATCH(B16,'summary of compression'!$D:$D,0))="ND"),
NA(),
INDEX('summary of compression'!$P:$P,MATCH(B16,'summary of compression'!$D:$D,0))
),
"")</f>
        <v/>
      </c>
      <c r="AV16" t="str">
        <f>IFERROR(
IF(
OR(
INDEX('Summary CMP_CBR'!$M:$M,MATCH(B16,'Summary CMP_CBR'!$H:$H,0))="NP",
INDEX('Summary CMP_CBR'!$M:$M,MATCH(B16,'Summary CMP_CBR'!$H:$H,0))="ND"),
NA(),
INDEX('Summary CMP_CBR'!$M:$M,MATCH(B16,'Summary CMP_CBR'!$H:$H,0))
),
"")</f>
        <v/>
      </c>
      <c r="AW16" t="str">
        <f>IFERROR(
IF(
OR(
INDEX('Summary CMP_CBR'!$N:$N,MATCH(B16,'Summary CMP_CBR'!$H:$H,0))="NP",
INDEX('Summary CMP_CBR'!$N:$N,MATCH(B16,'Summary CMP_CBR'!$H:$H,0))="ND"),
NA(),
INDEX('Summary CMP_CBR'!$N:$N,MATCH(B16,'Summary CMP_CBR'!$H:$H,0))
),
"")</f>
        <v/>
      </c>
      <c r="AX16" t="str">
        <f>IFERROR(
IF(
OR(
INDEX('Summary CMP_CBR'!$O:$O,MATCH(B16,'Summary CMP_CBR'!$H:$H,0))="NP",
INDEX('Summary CMP_CBR'!$O:$O,MATCH(B16,'Summary CMP_CBR'!$H:$H,0))="ND"),
NA(),
INDEX('Summary CMP_CBR'!$O:$O,MATCH(B16,'Summary CMP_CBR'!$H:$H,0))
),
"")</f>
        <v/>
      </c>
      <c r="AY16" t="str">
        <f>IFERROR(
IF(
OR(
INDEX('Summary CMP_CBR'!$P:$P,MATCH(B16,'Summary CMP_CBR'!$H:$H,0))="NP",
INDEX('Summary CMP_CBR'!$P:$P,MATCH(B16,'Summary CMP_CBR'!$H:$H,0))="ND"),
NA(),
INDEX('Summary CMP_CBR'!$P:$P,MATCH(B16,'Summary CMP_CBR'!$H:$H,0))
),
"")</f>
        <v/>
      </c>
      <c r="AZ16" t="str">
        <f>IFERROR(
IF(
OR(
INDEX('Summary CMP_CBR'!$Q:$Q,MATCH(B16,'Summary CMP_CBR'!$H:$H,0))="NP",
INDEX('Summary CMP_CBR'!$Q:$Q,MATCH(B16,'Summary CMP_CBR'!$H:$H,0))="ND"),
NA(),
INDEX('Summary CMP_CBR'!$Q:$Q,MATCH(B16,'Summary CMP_CBR'!$H:$H,0))
),
"")</f>
        <v/>
      </c>
      <c r="BA16" t="str">
        <f>IFERROR(
IF(
OR(
INDEX('Summary CMP_CBR'!$R:$R,MATCH(B16,'Summary CMP_CBR'!$H:$H,0))="NP",
INDEX('Summary CMP_CBR'!$R:$R,MATCH(B16,'Summary CMP_CBR'!$H:$H,0))="ND"),
NA(),
INDEX('Summary CMP_CBR'!$R:$R,MATCH(B16,'Summary CMP_CBR'!$H:$H,0))
),
"")</f>
        <v/>
      </c>
      <c r="BB16" t="str">
        <f>IFERROR(
IF(
OR(
INDEX('Summary CMP_CBR'!$S:$S,MATCH(B16,'Summary CMP_CBR'!$H:$H,0))="NP",
INDEX('Summary CMP_CBR'!$S:$S,MATCH(B16,'Summary CMP_CBR'!$H:$H,0))="ND"),
NA(),
INDEX('Summary CMP_CBR'!$S:$S,MATCH(B16,'Summary CMP_CBR'!$H:$H,0))
),
"")</f>
        <v/>
      </c>
      <c r="BC16" t="str">
        <f>IFERROR(
IF(
OR(
INDEX('Summary CMP_CBR'!$T:$T,MATCH(B16,'Summary CMP_CBR'!$H:$H,0))="NP",
INDEX('Summary CMP_CBR'!$T:$T,MATCH(B16,'Summary CMP_CBR'!$H:$H,0))="ND"),
NA(),
INDEX('Summary CMP_CBR'!$T:$T,MATCH(B16,'Summary CMP_CBR'!$H:$H,0))
),
"")</f>
        <v/>
      </c>
      <c r="BD16" t="str">
        <f>IFERROR(
IF(
OR(
INDEX('Summary CMP_CBR'!$U:$U,MATCH(B16,'Summary CMP_CBR'!$H:$H,0))="NP",
INDEX('Summary CMP_CBR'!$U:$U,MATCH(B16,'Summary CMP_CBR'!$H:$H,0))="ND"),
NA(),
INDEX('Summary CMP_CBR'!$U:$U,MATCH(B16,'Summary CMP_CBR'!$H:$H,0))
),
"")</f>
        <v/>
      </c>
      <c r="BF16" s="248" t="str">
        <f t="shared" si="6"/>
        <v>NORMAL</v>
      </c>
      <c r="BG16" s="248" t="str">
        <f t="shared" si="7"/>
        <v>NORMAL</v>
      </c>
      <c r="BH16" s="248" t="str">
        <f t="shared" si="8"/>
        <v>NORMAL</v>
      </c>
      <c r="BI16" s="248" t="str">
        <f t="shared" si="9"/>
        <v>NORMAL</v>
      </c>
      <c r="BJ16" s="248" t="str">
        <f t="shared" si="10"/>
        <v>NOT TESTED</v>
      </c>
      <c r="BK16" s="248" t="str">
        <f t="shared" si="11"/>
        <v>NOT TESTED</v>
      </c>
      <c r="BL16" s="248" t="str">
        <f t="shared" si="12"/>
        <v>NOT TESTED</v>
      </c>
      <c r="BM16" s="248" t="str">
        <f t="shared" si="13"/>
        <v>NOT TESTED</v>
      </c>
      <c r="BN16" s="248" t="str">
        <f t="shared" si="14"/>
        <v>NOT TESTED</v>
      </c>
      <c r="BO16" s="248" t="str">
        <f t="shared" si="15"/>
        <v>NOT TESTED</v>
      </c>
      <c r="BP16" s="248" t="str">
        <f t="shared" si="16"/>
        <v>NOT TESTED</v>
      </c>
      <c r="BQ16" s="248" t="str">
        <f t="shared" si="17"/>
        <v>NOT TESTED</v>
      </c>
      <c r="BS16" s="248" t="str">
        <f t="shared" si="18"/>
        <v>NOT TESTED</v>
      </c>
      <c r="BT16" s="248" t="str">
        <f t="shared" si="19"/>
        <v>NOT TESTED</v>
      </c>
      <c r="BU16" s="248" t="str">
        <f t="shared" si="20"/>
        <v>NOT TESTED</v>
      </c>
      <c r="BV16" s="248" t="str">
        <f t="shared" si="21"/>
        <v>NOT TESTED</v>
      </c>
      <c r="BW16" s="248" t="str">
        <f t="shared" si="22"/>
        <v>NOT TESTED</v>
      </c>
      <c r="BX16" s="248" t="str">
        <f t="shared" si="23"/>
        <v>NOT TESTED</v>
      </c>
      <c r="BY16" s="248" t="str">
        <f t="shared" si="24"/>
        <v>NOT TESTED</v>
      </c>
      <c r="BZ16" s="248" t="str">
        <f t="shared" si="25"/>
        <v>NOT TESTED</v>
      </c>
      <c r="CA16" s="248" t="str">
        <f t="shared" si="26"/>
        <v>NOT TESTED</v>
      </c>
      <c r="CB16" s="248" t="str">
        <f t="shared" si="27"/>
        <v>NOT TESTED</v>
      </c>
      <c r="CC16" s="248" t="str">
        <f t="shared" si="28"/>
        <v>NOT TESTED</v>
      </c>
      <c r="CD16" s="248" t="str">
        <f t="shared" si="29"/>
        <v>NOT TESTED</v>
      </c>
      <c r="CE16" s="248" t="str">
        <f t="shared" si="30"/>
        <v>NOT TESTED</v>
      </c>
      <c r="CF16" s="248" t="str">
        <f t="shared" si="31"/>
        <v>NOT TESTED</v>
      </c>
      <c r="CG16" s="248" t="str">
        <f t="shared" si="32"/>
        <v>NORMAL</v>
      </c>
      <c r="CH16" s="248" t="str">
        <f t="shared" si="33"/>
        <v>NORMAL</v>
      </c>
      <c r="CI16" s="248" t="str">
        <f t="shared" si="34"/>
        <v>NOT TESTED</v>
      </c>
      <c r="CJ16" s="248" t="str">
        <f t="shared" si="35"/>
        <v>NOT TESTED</v>
      </c>
      <c r="CL16" s="248" t="str">
        <f t="shared" si="36"/>
        <v/>
      </c>
      <c r="CM16" s="248" t="str">
        <f t="shared" si="37"/>
        <v/>
      </c>
      <c r="CN16" s="248" t="str">
        <f t="shared" si="38"/>
        <v/>
      </c>
      <c r="CO16" s="248" t="str">
        <f t="shared" si="39"/>
        <v/>
      </c>
      <c r="CP16" s="248" t="str">
        <f t="shared" si="40"/>
        <v/>
      </c>
      <c r="CQ16" s="248" t="str">
        <f t="shared" si="41"/>
        <v/>
      </c>
      <c r="CR16" s="248" t="str">
        <f t="shared" si="42"/>
        <v/>
      </c>
      <c r="CS16" s="248" t="str">
        <f t="shared" si="43"/>
        <v/>
      </c>
      <c r="CU16" s="248" t="str">
        <f t="shared" si="44"/>
        <v/>
      </c>
      <c r="CV16" s="248" t="str">
        <f t="shared" si="45"/>
        <v/>
      </c>
      <c r="CW16" s="248" t="str">
        <f t="shared" si="46"/>
        <v/>
      </c>
      <c r="CX16" s="248" t="str">
        <f t="shared" si="47"/>
        <v/>
      </c>
      <c r="CY16" s="248" t="str">
        <f t="shared" si="48"/>
        <v/>
      </c>
      <c r="CZ16" s="248" t="str">
        <f t="shared" si="49"/>
        <v/>
      </c>
      <c r="DA16" s="248" t="str">
        <f t="shared" si="50"/>
        <v/>
      </c>
      <c r="DB16" s="248" t="str">
        <f t="shared" si="51"/>
        <v/>
      </c>
      <c r="DC16" s="248" t="str">
        <f t="shared" si="52"/>
        <v/>
      </c>
    </row>
    <row r="17" spans="1:107" x14ac:dyDescent="0.25">
      <c r="A17" s="188">
        <v>4</v>
      </c>
      <c r="B17" s="237" t="str">
        <v>26-001-DS-004</v>
      </c>
      <c r="C17" t="str">
        <v>BH-07-R-SPT 03</v>
      </c>
      <c r="D17" t="str">
        <v>4.50 - 4.95 m</v>
      </c>
      <c r="E17">
        <v>4.7300000000000004</v>
      </c>
      <c r="G17">
        <f>IFERROR(
IF(
OR(
INDEX('summary PP'!$G:$G,MATCH(B17,'summary PP'!$B:$B,0))="NP",
INDEX('summary PP'!$G:$G,MATCH(B17,'summary PP'!$B:$B,0))="ND"),
NA(),
INDEX('summary PP'!$G:$G,MATCH(B17,'summary PP'!$B:$B,0))
),
"")</f>
        <v>2.6645328929665446</v>
      </c>
      <c r="H17">
        <f>IFERROR(
IF(
OR(
INDEX('summary PP'!$H:$H,MATCH(B17,'summary PP'!$B:$B,0))="NP",
INDEX('summary PP'!$H:$H,MATCH(B17,'summary PP'!$B:$B,0))="ND"),
NA(),
INDEX('summary PP'!$H:$H,MATCH(B17,'summary PP'!$B:$B,0))
),
"")</f>
        <v>24.673539090805278</v>
      </c>
      <c r="I17">
        <f>IFERROR(
IF(
OR(
INDEX('summary PP'!$I:$I,MATCH(B17,'summary PP'!$B:$B,0))="NP",
INDEX('summary PP'!$I:$I,MATCH(B17,'summary PP'!$B:$B,0))="ND"),
NA(),
INDEX('summary PP'!$I:$I,MATCH(B17,'summary PP'!$B:$B,0))
),
"")</f>
        <v>1.6775584559003471</v>
      </c>
      <c r="J17">
        <f>IFERROR(
IF(
OR(
INDEX('summary PP'!$J:$J,MATCH(B17,'summary PP'!$B:$B,0))="NP",
INDEX('summary PP'!$J:$J,MATCH(B17,'summary PP'!$B:$B,0))="ND"),
NA(),
INDEX('summary PP'!$J:$J,MATCH(B17,'summary PP'!$B:$B,0))
),
"")</f>
        <v>1.3455609491269087</v>
      </c>
      <c r="K17" t="str">
        <f>IFERROR(
IF(
OR(
INDEX('summary PP'!$K:$K,MATCH(B17,'summary PP'!$B:$B,0))="NP",
INDEX('summary PP'!$K:$K,MATCH(B17,'summary PP'!$B:$B,0))="ND"),
NA(),
INDEX('summary PP'!$K:$K,MATCH(B17,'summary PP'!$B:$B,0))
),
"")</f>
        <v>-</v>
      </c>
      <c r="L17" t="str">
        <f>IFERROR(
IF(
OR(
INDEX('summary PP'!$L:$L,MATCH(B17,'summary PP'!$B:$B,0))="NP",
INDEX('summary PP'!$L:$L,MATCH(B17,'summary PP'!$B:$B,0))="ND"),
NA(),
INDEX('summary PP'!$L:$L,MATCH(B17,'summary PP'!$B:$B,0))
),
"")</f>
        <v>-</v>
      </c>
      <c r="M17" t="str">
        <f>IFERROR(
IF(
OR(
INDEX('summary PP'!$M:$M,MATCH(B17,'summary PP'!$B:$B,0))="NP",
INDEX('summary PP'!$M:$M,MATCH(B17,'summary PP'!$B:$B,0))="ND"),
NA(),
INDEX('summary PP'!$M:$M,MATCH(B17,'summary PP'!$B:$B,0))
),
"")</f>
        <v>-</v>
      </c>
      <c r="N17" t="str">
        <f>IFERROR(
IF(
OR(
INDEX('summary PP'!$O:$O,MATCH(B17,'summary PP'!$B:$B,0))="NP",
INDEX('summary PP'!$O:$O,MATCH(B17,'summary PP'!$B:$B,0))="ND"),
NA(),
INDEX('summary PP'!$O:$O,MATCH(B17,'summary PP'!$B:$B,0))
),
"")</f>
        <v>-</v>
      </c>
      <c r="O17" t="str">
        <f>IFERROR(
IF(
OR(
INDEX('summary PP'!$P:$P,MATCH(B17,'summary PP'!$B:$B,0))="NP",
INDEX('summary PP'!$P:$P,MATCH(B17,'summary PP'!$B:$B,0))="ND"),
NA(),
INDEX('summary PP'!$P:$P,MATCH(B17,'summary PP'!$B:$B,0))
),
"")</f>
        <v>-</v>
      </c>
      <c r="P17" t="str">
        <f>IFERROR(
IF(
OR(
INDEX('summary PP'!$Q:$Q,MATCH(B17,'summary PP'!$B:$B,0))="NP",
INDEX('summary PP'!$Q:$Q,MATCH(B17,'summary PP'!$B:$B,0))="ND"),
NA(),
INDEX('summary PP'!$Q:$Q,MATCH(B17,'summary PP'!$B:$B,0))
),
"")</f>
        <v>-</v>
      </c>
      <c r="Q17" t="str">
        <f>IFERROR(
IF(
OR(
INDEX('summary PP'!$R:$R,MATCH(B17,'summary PP'!$B:$B,0))="NP",
INDEX('summary PP'!$R:$R,MATCH(B17,'summary PP'!$B:$B,0))="ND"),
NA(),
INDEX('summary PP'!$R:$R,MATCH(B17,'summary PP'!$B:$B,0))
),
"")</f>
        <v>-</v>
      </c>
      <c r="R17" t="str">
        <f>IFERROR(
IF(
OR(
INDEX('summary PP'!$T:$T,MATCH(B17,'summary PP'!$B:$B,0))="NP",
INDEX('summary PP'!$T:$T,MATCH(B17,'summary PP'!$B:$B,0))="ND"),
NA(),
INDEX('summary PP'!$T:$T,MATCH(B17,'summary PP'!$B:$B,0))
),
"")</f>
        <v>-</v>
      </c>
      <c r="T17" t="str">
        <f>IFERROR(
IF(
OR(
INDEX('summary Strength'!$G:$G,MATCH(B17,'summary Strength'!$B:$B,0))="NP",
INDEX('summary Strength'!$G:$G,MATCH(B17,'summary Strength'!$B:$B,0))="ND"),
NA(),
INDEX('summary Strength'!$G:$G,MATCH(B17,'summary Strength'!$B:$B,0))
),
"")</f>
        <v>-</v>
      </c>
      <c r="U17" t="str">
        <f>IFERROR(
IF(
OR(
INDEX('summary Strength'!$H:$H,MATCH(B17,'summary Strength'!$B:$B,0))="NP",
INDEX('summary Strength'!$H:$H,MATCH(B17,'summary Strength'!$B:$B,0))="ND"),
NA(),
INDEX('summary Strength'!$G:$G,MATCH(B17,'summary Strength'!$B:$B,0))
),
"")</f>
        <v>-</v>
      </c>
      <c r="V17" t="str">
        <f>IFERROR(
IF(
OR(
INDEX('summary Strength'!$I:$I,MATCH(B17,'summary Strength'!$B:$B,0))="NP",
INDEX('summary Strength'!$I:$I,MATCH(B17,'summary Strength'!$B:$B,0))="ND"),
NA(),
INDEX('summary Strength'!$I:$I,MATCH(B17,'summary Strength'!$B:$B,0))
),
"")</f>
        <v>-</v>
      </c>
      <c r="W17" t="str">
        <f>IFERROR(
IF(
OR(
INDEX('summary Strength'!$J:$J,MATCH(B17,'summary Strength'!$B:$B,0))="NP",
INDEX('summary Strength'!$J:$J,MATCH(B17,'summary Strength'!$B:$B,0))="ND"),
NA(),
INDEX('summary Strength'!$J:$J,MATCH(B17,'summary Strength'!$B:$B,0))
),
"")</f>
        <v>-</v>
      </c>
      <c r="X17" t="str">
        <f>IFERROR(
IF(
OR(
INDEX('summary Strength'!$K:$K,MATCH(B17,'summary Strength'!$B:$B,0))="NP",
INDEX('summary Strength'!$K:$K,MATCH(B17,'summary Strength'!$B:$B,0))="ND"),
NA(),
INDEX('summary Strength'!$K:$K,MATCH(B17,'summary Strength'!$B:$B,0))
),
"")</f>
        <v>-</v>
      </c>
      <c r="Y17" t="str">
        <f>IFERROR(
IF(
OR(
INDEX('summary Strength'!$L:$L,MATCH(B17,'summary Strength'!$B:$B,0))="NP",
INDEX('summary Strength'!$L:$L,MATCH(B17,'summary Strength'!$B:$B,0))="ND"),
NA(),
INDEX('summary Strength'!$L:$L,MATCH(B17,'summary Strength'!$B:$B,0))
),
"")</f>
        <v>-</v>
      </c>
      <c r="Z17" t="str">
        <f>IFERROR(
IF(
OR(
INDEX('summary Strength'!$M:$M,MATCH(B17,'summary Strength'!$B:$B,0))="NP",
INDEX('summary Strength'!$M:$M,MATCH(B17,'summary Strength'!$B:$B,0))="ND"),
NA(),
INDEX('summary Strength'!$M:$M,MATCH(B17,'summary Strength'!$B:$B,0))
),
"")</f>
        <v>-</v>
      </c>
      <c r="AA17" t="str">
        <f>IFERROR(
IF(
OR(
INDEX('summary Strength'!$N:$N,MATCH(B17,'summary Strength'!$B:$B,0))="NP",
INDEX('summary Strength'!$N:$N,MATCH(B17,'summary Strength'!$B:$B,0))="ND"),
NA(),
INDEX('summary Strength'!$L:$L,MATCH(B17,'summary Strength'!$B:$B,0))
),
"")</f>
        <v>-</v>
      </c>
      <c r="AB17" t="str">
        <f>IFERROR(
IF(
OR(
INDEX('summary Strength'!$O:$O,MATCH(B17,'summary Strength'!$B:$B,0))="NP",
INDEX('summary Strength'!$O:$O,MATCH(B17,'summary Strength'!$B:$B,0))="ND"),
NA(),
INDEX('summary Strength'!$O:$O,MATCH(B17,'summary Strength'!$B:$B,0))
),
"")</f>
        <v>-</v>
      </c>
      <c r="AC17" t="str">
        <f>IFERROR(
IF(
OR(
INDEX('summary Strength'!$P:$P,MATCH(B17,'summary Strength'!$B:$B,0))="NP",
INDEX('summary Strength'!$P:$P,MATCH(B17,'summary Strength'!$B:$B,0))="ND"),
NA(),
INDEX('summary Strength'!$P:$P,MATCH(B17,'summary Strength'!$B:$B,0))
),
"")</f>
        <v>-</v>
      </c>
      <c r="AD17" t="str">
        <f>IFERROR(
IF(
OR(
INDEX('summary Strength'!$Q:$Q,MATCH(B17,'summary Strength'!$B:$B,0))="NP",
INDEX('summary Strength'!$Q:$Q,MATCH(B17,'summary Strength'!$B:$B,0))="ND"),
NA(),
INDEX('summary Strength'!$Q:$Q,MATCH(B17,'summary Strength'!$B:$B,0))
),
"")</f>
        <v>-</v>
      </c>
      <c r="AE17" t="str">
        <f>IFERROR(
IF(
OR(
INDEX('summary Strength'!$R:$R,MATCH(B17,'summary Strength'!$B:$B,0))="NP",
INDEX('summary Strength'!$R:$R,MATCH(B17,'summary Strength'!$B:$B,0))="ND"),
NA(),
INDEX('summary Strength'!$R:$R,MATCH(B17,'summary Strength'!$B:$B,0))
),
"")</f>
        <v>-</v>
      </c>
      <c r="AF17" t="str">
        <f>IFERROR(
IF(
OR(
INDEX('summary Strength'!$S:$S,MATCH(B17,'summary Strength'!$B:$B,0))="NP",
INDEX('summary Strength'!$S:$S,MATCH(B17,'summary Strength'!$B:$B,0))="ND"),
NA(),
INDEX('summary Strength'!$S:$S,MATCH(B17,'summary Strength'!$B:$B,0))
),
"")</f>
        <v>-</v>
      </c>
      <c r="AG17" t="str">
        <f>IFERROR(
IF(
OR(
INDEX('summary Strength'!$T:$T,MATCH(B17,'summary Strength'!$B:$B,0))="NP",
INDEX('summary Strength'!$T:$T,MATCH(B17,'summary Strength'!$B:$B,0))="ND"),
NA(),
INDEX('summary Strength'!$L:$L,MATCH(B17,'summary Strength'!$B:$B,0))
),
"")</f>
        <v>-</v>
      </c>
      <c r="AH17">
        <f>IFERROR(
IF(
OR(
INDEX('summary Strength'!$U:$U,MATCH(B17,'summary Strength'!$B:$B,0))="NP",
INDEX('summary Strength'!$U:$U,MATCH(B17,'summary Strength'!$B:$B,0))="ND"),
NA(),
INDEX('summary Strength'!$U:$U,MATCH(B17,'summary Strength'!$B:$B,0))
),
"")</f>
        <v>9.8449530312623121</v>
      </c>
      <c r="AI17">
        <f>IFERROR(
IF(
OR(
INDEX('summary Strength'!$V:$V,MATCH(B17,'summary Strength'!$B:$B,0))="NP",
INDEX('summary Strength'!$V:$V,MATCH(B17,'summary Strength'!$B:$B,0))="ND"),
NA(),
INDEX('summary Strength'!$V:$V,MATCH(B17,'summary Strength'!$B:$B,0))
),
"")</f>
        <v>21.615736815403075</v>
      </c>
      <c r="AJ17" t="str">
        <f>IFERROR(
IF(
OR(
INDEX('summary Strength'!$W:$W,MATCH(B17,'summary Strength'!$B:$B,0))="NP",
INDEX('summary Strength'!$W:$W,MATCH(B17,'summary Strength'!$B:$B,0))="ND"),
NA(),
INDEX('summary Strength'!$W:$W,MATCH(B17,'summary Strength'!$B:$B,0))
),
"")</f>
        <v>-</v>
      </c>
      <c r="AK17" t="str">
        <f>IFERROR(
IF(
OR(
INDEX('summary Strength'!$X:$X,MATCH(B17,'summary Strength'!$B:$B,0))="NP",
INDEX('summary Strength'!$X:$X,MATCH(B17,'summary Strength'!$B:$B,0))="ND"),
NA(),
INDEX('summary Strength'!$X:$X,MATCH(B17,'summary Strength'!$B:$B,0))
),
"")</f>
        <v>-</v>
      </c>
      <c r="AM17" t="str">
        <f>IFERROR(
IF(
OR(
INDEX('summary of compression'!$I:$I,MATCH(B17,'summary of compression'!$D:$D,0))="NP",
INDEX('summary of compression'!$I:$I,MATCH(B17,'summary of compression'!$D:$D,0))="ND"),
NA(),
INDEX('summary of compression'!$I:$I,MATCH(B17,'summary of compression'!$D:$D,0))
),
"")</f>
        <v/>
      </c>
      <c r="AN17" t="str">
        <f>IFERROR(
IF(
OR(
INDEX('summary of compression'!$J:$J,MATCH(B17,'summary of compression'!$D:$D,0))="NP",
INDEX('summary of compression'!$J:$J,MATCH(B17,'summary of compression'!$D:$D,0))="ND"),
NA(),
INDEX('summary of compression'!$J:$J,MATCH(B17,'summary of compression'!$D:$D,0))
),
"")</f>
        <v/>
      </c>
      <c r="AO17" t="str">
        <f>IFERROR(
IF(
OR(
INDEX('summary of compression'!$K:$K,MATCH(B17,'summary of compression'!$D:$D,0))="NP",
INDEX('summary of compression'!$K:$K,MATCH(B17,'summary of compression'!$D:$D,0))="ND"),
NA(),
INDEX('summary of compression'!$K:$K,MATCH(B17,'summary of compression'!$D:$D,0))
),
"")</f>
        <v/>
      </c>
      <c r="AP17" t="str">
        <f>IFERROR(
IF(
OR(
INDEX('summary of compression'!$L:$L,MATCH(B17,'summary of compression'!$D:$D,0))="NP",
INDEX('summary of compression'!$L:$L,MATCH(B17,'summary of compression'!$D:$D,0))="ND"),
NA(),
INDEX('summary of compression'!$L:$L,MATCH(B17,'summary of compression'!$D:$D,0))
),
"")</f>
        <v/>
      </c>
      <c r="AQ17" t="str">
        <f>IFERROR(
IF(
OR(
INDEX('summary of compression'!$M:$M,MATCH(B17,'summary of compression'!$D:$D,0))="NP",
INDEX('summary of compression'!$M:$M,MATCH(B17,'summary of compression'!$D:$D,0))="ND"),
NA(),
INDEX('summary of compression'!$M:$M,MATCH(B17,'summary of compression'!$D:$D,0))
),
"")</f>
        <v/>
      </c>
      <c r="AR17" t="str">
        <f>IFERROR(
IF(
OR(
INDEX('summary of compression'!$N:$N,MATCH(B17,'summary of compression'!$D:$D,0))="NP",
INDEX('summary of compression'!$N:$N,MATCH(B17,'summary of compression'!$D:$D,0))="ND"),
NA(),
INDEX('summary of compression'!$N:$N,MATCH(B17,'summary of compression'!$D:$D,0))
),
"")</f>
        <v/>
      </c>
      <c r="AS17" t="str">
        <f>IFERROR(
IF(
OR(
INDEX('summary of compression'!$O:$O,MATCH(B17,'summary of compression'!$D:$D,0))="NP",
INDEX('summary of compression'!$O:$O,MATCH(B17,'summary of compression'!$D:$D,0))="ND"),
NA(),
INDEX('summary of compression'!$O:$O,MATCH(B17,'summary of compression'!$D:$D,0))
),
"")</f>
        <v/>
      </c>
      <c r="AT17" t="str">
        <f>IFERROR(
IF(
OR(
INDEX('summary of compression'!$P:$P,MATCH(B17,'summary of compression'!$D:$D,0))="NP",
INDEX('summary of compression'!$P:$P,MATCH(B17,'summary of compression'!$D:$D,0))="ND"),
NA(),
INDEX('summary of compression'!$P:$P,MATCH(B17,'summary of compression'!$D:$D,0))
),
"")</f>
        <v/>
      </c>
      <c r="AV17" t="str">
        <f>IFERROR(
IF(
OR(
INDEX('Summary CMP_CBR'!$M:$M,MATCH(B17,'Summary CMP_CBR'!$H:$H,0))="NP",
INDEX('Summary CMP_CBR'!$M:$M,MATCH(B17,'Summary CMP_CBR'!$H:$H,0))="ND"),
NA(),
INDEX('Summary CMP_CBR'!$M:$M,MATCH(B17,'Summary CMP_CBR'!$H:$H,0))
),
"")</f>
        <v/>
      </c>
      <c r="AW17" t="str">
        <f>IFERROR(
IF(
OR(
INDEX('Summary CMP_CBR'!$N:$N,MATCH(B17,'Summary CMP_CBR'!$H:$H,0))="NP",
INDEX('Summary CMP_CBR'!$N:$N,MATCH(B17,'Summary CMP_CBR'!$H:$H,0))="ND"),
NA(),
INDEX('Summary CMP_CBR'!$N:$N,MATCH(B17,'Summary CMP_CBR'!$H:$H,0))
),
"")</f>
        <v/>
      </c>
      <c r="AX17" t="str">
        <f>IFERROR(
IF(
OR(
INDEX('Summary CMP_CBR'!$O:$O,MATCH(B17,'Summary CMP_CBR'!$H:$H,0))="NP",
INDEX('Summary CMP_CBR'!$O:$O,MATCH(B17,'Summary CMP_CBR'!$H:$H,0))="ND"),
NA(),
INDEX('Summary CMP_CBR'!$O:$O,MATCH(B17,'Summary CMP_CBR'!$H:$H,0))
),
"")</f>
        <v/>
      </c>
      <c r="AY17" t="str">
        <f>IFERROR(
IF(
OR(
INDEX('Summary CMP_CBR'!$P:$P,MATCH(B17,'Summary CMP_CBR'!$H:$H,0))="NP",
INDEX('Summary CMP_CBR'!$P:$P,MATCH(B17,'Summary CMP_CBR'!$H:$H,0))="ND"),
NA(),
INDEX('Summary CMP_CBR'!$P:$P,MATCH(B17,'Summary CMP_CBR'!$H:$H,0))
),
"")</f>
        <v/>
      </c>
      <c r="AZ17" t="str">
        <f>IFERROR(
IF(
OR(
INDEX('Summary CMP_CBR'!$Q:$Q,MATCH(B17,'Summary CMP_CBR'!$H:$H,0))="NP",
INDEX('Summary CMP_CBR'!$Q:$Q,MATCH(B17,'Summary CMP_CBR'!$H:$H,0))="ND"),
NA(),
INDEX('Summary CMP_CBR'!$Q:$Q,MATCH(B17,'Summary CMP_CBR'!$H:$H,0))
),
"")</f>
        <v/>
      </c>
      <c r="BA17" t="str">
        <f>IFERROR(
IF(
OR(
INDEX('Summary CMP_CBR'!$R:$R,MATCH(B17,'Summary CMP_CBR'!$H:$H,0))="NP",
INDEX('Summary CMP_CBR'!$R:$R,MATCH(B17,'Summary CMP_CBR'!$H:$H,0))="ND"),
NA(),
INDEX('Summary CMP_CBR'!$R:$R,MATCH(B17,'Summary CMP_CBR'!$H:$H,0))
),
"")</f>
        <v/>
      </c>
      <c r="BB17" t="str">
        <f>IFERROR(
IF(
OR(
INDEX('Summary CMP_CBR'!$S:$S,MATCH(B17,'Summary CMP_CBR'!$H:$H,0))="NP",
INDEX('Summary CMP_CBR'!$S:$S,MATCH(B17,'Summary CMP_CBR'!$H:$H,0))="ND"),
NA(),
INDEX('Summary CMP_CBR'!$S:$S,MATCH(B17,'Summary CMP_CBR'!$H:$H,0))
),
"")</f>
        <v/>
      </c>
      <c r="BC17" t="str">
        <f>IFERROR(
IF(
OR(
INDEX('Summary CMP_CBR'!$T:$T,MATCH(B17,'Summary CMP_CBR'!$H:$H,0))="NP",
INDEX('Summary CMP_CBR'!$T:$T,MATCH(B17,'Summary CMP_CBR'!$H:$H,0))="ND"),
NA(),
INDEX('Summary CMP_CBR'!$T:$T,MATCH(B17,'Summary CMP_CBR'!$H:$H,0))
),
"")</f>
        <v/>
      </c>
      <c r="BD17" t="str">
        <f>IFERROR(
IF(
OR(
INDEX('Summary CMP_CBR'!$U:$U,MATCH(B17,'Summary CMP_CBR'!$H:$H,0))="NP",
INDEX('Summary CMP_CBR'!$U:$U,MATCH(B17,'Summary CMP_CBR'!$H:$H,0))="ND"),
NA(),
INDEX('Summary CMP_CBR'!$U:$U,MATCH(B17,'Summary CMP_CBR'!$H:$H,0))
),
"")</f>
        <v/>
      </c>
      <c r="BF17" s="248" t="str">
        <f t="shared" si="6"/>
        <v>NORMAL</v>
      </c>
      <c r="BG17" s="248" t="str">
        <f t="shared" si="7"/>
        <v>NORMAL</v>
      </c>
      <c r="BH17" s="248" t="str">
        <f t="shared" si="8"/>
        <v>NORMAL</v>
      </c>
      <c r="BI17" s="248" t="str">
        <f t="shared" si="9"/>
        <v>NORMAL</v>
      </c>
      <c r="BJ17" s="248" t="str">
        <f t="shared" si="10"/>
        <v>NOT TESTED</v>
      </c>
      <c r="BK17" s="248" t="str">
        <f t="shared" si="11"/>
        <v>NOT TESTED</v>
      </c>
      <c r="BL17" s="248" t="str">
        <f t="shared" si="12"/>
        <v>NOT TESTED</v>
      </c>
      <c r="BM17" s="248" t="str">
        <f t="shared" si="13"/>
        <v>NOT TESTED</v>
      </c>
      <c r="BN17" s="248" t="str">
        <f t="shared" si="14"/>
        <v>NOT TESTED</v>
      </c>
      <c r="BO17" s="248" t="str">
        <f t="shared" si="15"/>
        <v>NOT TESTED</v>
      </c>
      <c r="BP17" s="248" t="str">
        <f t="shared" si="16"/>
        <v>NOT TESTED</v>
      </c>
      <c r="BQ17" s="248" t="str">
        <f t="shared" si="17"/>
        <v>NOT TESTED</v>
      </c>
      <c r="BS17" s="248" t="str">
        <f t="shared" si="18"/>
        <v>NOT TESTED</v>
      </c>
      <c r="BT17" s="248" t="str">
        <f t="shared" si="19"/>
        <v>NOT TESTED</v>
      </c>
      <c r="BU17" s="248" t="str">
        <f t="shared" si="20"/>
        <v>NOT TESTED</v>
      </c>
      <c r="BV17" s="248" t="str">
        <f t="shared" si="21"/>
        <v>NOT TESTED</v>
      </c>
      <c r="BW17" s="248" t="str">
        <f t="shared" si="22"/>
        <v>NOT TESTED</v>
      </c>
      <c r="BX17" s="248" t="str">
        <f t="shared" si="23"/>
        <v>NOT TESTED</v>
      </c>
      <c r="BY17" s="248" t="str">
        <f t="shared" si="24"/>
        <v>NOT TESTED</v>
      </c>
      <c r="BZ17" s="248" t="str">
        <f t="shared" si="25"/>
        <v>NOT TESTED</v>
      </c>
      <c r="CA17" s="248" t="str">
        <f t="shared" si="26"/>
        <v>NOT TESTED</v>
      </c>
      <c r="CB17" s="248" t="str">
        <f t="shared" si="27"/>
        <v>NOT TESTED</v>
      </c>
      <c r="CC17" s="248" t="str">
        <f t="shared" si="28"/>
        <v>NOT TESTED</v>
      </c>
      <c r="CD17" s="248" t="str">
        <f t="shared" si="29"/>
        <v>NOT TESTED</v>
      </c>
      <c r="CE17" s="248" t="str">
        <f t="shared" si="30"/>
        <v>NOT TESTED</v>
      </c>
      <c r="CF17" s="248" t="str">
        <f t="shared" si="31"/>
        <v>NOT TESTED</v>
      </c>
      <c r="CG17" s="248" t="str">
        <f t="shared" si="32"/>
        <v>NORMAL</v>
      </c>
      <c r="CH17" s="248" t="str">
        <f t="shared" si="33"/>
        <v>NORMAL</v>
      </c>
      <c r="CI17" s="248" t="str">
        <f t="shared" si="34"/>
        <v>NOT TESTED</v>
      </c>
      <c r="CJ17" s="248" t="str">
        <f t="shared" si="35"/>
        <v>NOT TESTED</v>
      </c>
      <c r="CL17" s="248" t="str">
        <f t="shared" si="36"/>
        <v/>
      </c>
      <c r="CM17" s="248" t="str">
        <f t="shared" si="37"/>
        <v/>
      </c>
      <c r="CN17" s="248" t="str">
        <f t="shared" si="38"/>
        <v/>
      </c>
      <c r="CO17" s="248" t="str">
        <f t="shared" si="39"/>
        <v/>
      </c>
      <c r="CP17" s="248" t="str">
        <f t="shared" si="40"/>
        <v/>
      </c>
      <c r="CQ17" s="248" t="str">
        <f t="shared" si="41"/>
        <v/>
      </c>
      <c r="CR17" s="248" t="str">
        <f t="shared" si="42"/>
        <v/>
      </c>
      <c r="CS17" s="248" t="str">
        <f t="shared" si="43"/>
        <v/>
      </c>
      <c r="CU17" s="248" t="str">
        <f t="shared" si="44"/>
        <v/>
      </c>
      <c r="CV17" s="248" t="str">
        <f t="shared" si="45"/>
        <v/>
      </c>
      <c r="CW17" s="248" t="str">
        <f t="shared" si="46"/>
        <v/>
      </c>
      <c r="CX17" s="248" t="str">
        <f t="shared" si="47"/>
        <v/>
      </c>
      <c r="CY17" s="248" t="str">
        <f t="shared" si="48"/>
        <v/>
      </c>
      <c r="CZ17" s="248" t="str">
        <f t="shared" si="49"/>
        <v/>
      </c>
      <c r="DA17" s="248" t="str">
        <f t="shared" si="50"/>
        <v/>
      </c>
      <c r="DB17" s="248" t="str">
        <f t="shared" si="51"/>
        <v/>
      </c>
      <c r="DC17" s="248" t="str">
        <f t="shared" si="52"/>
        <v/>
      </c>
    </row>
    <row r="18" spans="1:107" x14ac:dyDescent="0.25">
      <c r="A18" s="188">
        <v>5</v>
      </c>
      <c r="B18" s="237" t="str">
        <v>26-001-DS-005</v>
      </c>
      <c r="C18" t="str">
        <v>BH-06-R2-SPT 01</v>
      </c>
      <c r="D18" t="str">
        <v>1.50 - 1.95 m</v>
      </c>
      <c r="E18">
        <v>1.73</v>
      </c>
      <c r="G18">
        <f>IFERROR(
IF(
OR(
INDEX('summary PP'!$G:$G,MATCH(B18,'summary PP'!$B:$B,0))="NP",
INDEX('summary PP'!$G:$G,MATCH(B18,'summary PP'!$B:$B,0))="ND"),
NA(),
INDEX('summary PP'!$G:$G,MATCH(B18,'summary PP'!$B:$B,0))
),
"")</f>
        <v>2.6746346657860625</v>
      </c>
      <c r="H18">
        <f>IFERROR(
IF(
OR(
INDEX('summary PP'!$H:$H,MATCH(B18,'summary PP'!$B:$B,0))="NP",
INDEX('summary PP'!$H:$H,MATCH(B18,'summary PP'!$B:$B,0))="ND"),
NA(),
INDEX('summary PP'!$H:$H,MATCH(B18,'summary PP'!$B:$B,0))
),
"")</f>
        <v>33.207682867981674</v>
      </c>
      <c r="I18">
        <f>IFERROR(
IF(
OR(
INDEX('summary PP'!$I:$I,MATCH(B18,'summary PP'!$B:$B,0))="NP",
INDEX('summary PP'!$I:$I,MATCH(B18,'summary PP'!$B:$B,0))="ND"),
NA(),
INDEX('summary PP'!$I:$I,MATCH(B18,'summary PP'!$B:$B,0))
),
"")</f>
        <v>1.6920689793716086</v>
      </c>
      <c r="J18">
        <f>IFERROR(
IF(
OR(
INDEX('summary PP'!$J:$J,MATCH(B18,'summary PP'!$B:$B,0))="NP",
INDEX('summary PP'!$J:$J,MATCH(B18,'summary PP'!$B:$B,0))="ND"),
NA(),
INDEX('summary PP'!$J:$J,MATCH(B18,'summary PP'!$B:$B,0))
),
"")</f>
        <v>1.2702487896652099</v>
      </c>
      <c r="K18" t="str">
        <f>IFERROR(
IF(
OR(
INDEX('summary PP'!$K:$K,MATCH(B18,'summary PP'!$B:$B,0))="NP",
INDEX('summary PP'!$K:$K,MATCH(B18,'summary PP'!$B:$B,0))="ND"),
NA(),
INDEX('summary PP'!$K:$K,MATCH(B18,'summary PP'!$B:$B,0))
),
"")</f>
        <v>-</v>
      </c>
      <c r="L18" t="str">
        <f>IFERROR(
IF(
OR(
INDEX('summary PP'!$L:$L,MATCH(B18,'summary PP'!$B:$B,0))="NP",
INDEX('summary PP'!$L:$L,MATCH(B18,'summary PP'!$B:$B,0))="ND"),
NA(),
INDEX('summary PP'!$L:$L,MATCH(B18,'summary PP'!$B:$B,0))
),
"")</f>
        <v>-</v>
      </c>
      <c r="M18" t="str">
        <f>IFERROR(
IF(
OR(
INDEX('summary PP'!$M:$M,MATCH(B18,'summary PP'!$B:$B,0))="NP",
INDEX('summary PP'!$M:$M,MATCH(B18,'summary PP'!$B:$B,0))="ND"),
NA(),
INDEX('summary PP'!$M:$M,MATCH(B18,'summary PP'!$B:$B,0))
),
"")</f>
        <v>-</v>
      </c>
      <c r="N18" t="str">
        <f>IFERROR(
IF(
OR(
INDEX('summary PP'!$O:$O,MATCH(B18,'summary PP'!$B:$B,0))="NP",
INDEX('summary PP'!$O:$O,MATCH(B18,'summary PP'!$B:$B,0))="ND"),
NA(),
INDEX('summary PP'!$O:$O,MATCH(B18,'summary PP'!$B:$B,0))
),
"")</f>
        <v>-</v>
      </c>
      <c r="O18" t="str">
        <f>IFERROR(
IF(
OR(
INDEX('summary PP'!$P:$P,MATCH(B18,'summary PP'!$B:$B,0))="NP",
INDEX('summary PP'!$P:$P,MATCH(B18,'summary PP'!$B:$B,0))="ND"),
NA(),
INDEX('summary PP'!$P:$P,MATCH(B18,'summary PP'!$B:$B,0))
),
"")</f>
        <v>-</v>
      </c>
      <c r="P18" t="str">
        <f>IFERROR(
IF(
OR(
INDEX('summary PP'!$Q:$Q,MATCH(B18,'summary PP'!$B:$B,0))="NP",
INDEX('summary PP'!$Q:$Q,MATCH(B18,'summary PP'!$B:$B,0))="ND"),
NA(),
INDEX('summary PP'!$Q:$Q,MATCH(B18,'summary PP'!$B:$B,0))
),
"")</f>
        <v>-</v>
      </c>
      <c r="Q18" t="str">
        <f>IFERROR(
IF(
OR(
INDEX('summary PP'!$R:$R,MATCH(B18,'summary PP'!$B:$B,0))="NP",
INDEX('summary PP'!$R:$R,MATCH(B18,'summary PP'!$B:$B,0))="ND"),
NA(),
INDEX('summary PP'!$R:$R,MATCH(B18,'summary PP'!$B:$B,0))
),
"")</f>
        <v>-</v>
      </c>
      <c r="R18" t="str">
        <f>IFERROR(
IF(
OR(
INDEX('summary PP'!$T:$T,MATCH(B18,'summary PP'!$B:$B,0))="NP",
INDEX('summary PP'!$T:$T,MATCH(B18,'summary PP'!$B:$B,0))="ND"),
NA(),
INDEX('summary PP'!$T:$T,MATCH(B18,'summary PP'!$B:$B,0))
),
"")</f>
        <v>-</v>
      </c>
      <c r="T18" t="str">
        <f>IFERROR(
IF(
OR(
INDEX('summary Strength'!$G:$G,MATCH(B18,'summary Strength'!$B:$B,0))="NP",
INDEX('summary Strength'!$G:$G,MATCH(B18,'summary Strength'!$B:$B,0))="ND"),
NA(),
INDEX('summary Strength'!$G:$G,MATCH(B18,'summary Strength'!$B:$B,0))
),
"")</f>
        <v>-</v>
      </c>
      <c r="U18" t="str">
        <f>IFERROR(
IF(
OR(
INDEX('summary Strength'!$H:$H,MATCH(B18,'summary Strength'!$B:$B,0))="NP",
INDEX('summary Strength'!$H:$H,MATCH(B18,'summary Strength'!$B:$B,0))="ND"),
NA(),
INDEX('summary Strength'!$G:$G,MATCH(B18,'summary Strength'!$B:$B,0))
),
"")</f>
        <v>-</v>
      </c>
      <c r="V18" t="str">
        <f>IFERROR(
IF(
OR(
INDEX('summary Strength'!$I:$I,MATCH(B18,'summary Strength'!$B:$B,0))="NP",
INDEX('summary Strength'!$I:$I,MATCH(B18,'summary Strength'!$B:$B,0))="ND"),
NA(),
INDEX('summary Strength'!$I:$I,MATCH(B18,'summary Strength'!$B:$B,0))
),
"")</f>
        <v>-</v>
      </c>
      <c r="W18" t="str">
        <f>IFERROR(
IF(
OR(
INDEX('summary Strength'!$J:$J,MATCH(B18,'summary Strength'!$B:$B,0))="NP",
INDEX('summary Strength'!$J:$J,MATCH(B18,'summary Strength'!$B:$B,0))="ND"),
NA(),
INDEX('summary Strength'!$J:$J,MATCH(B18,'summary Strength'!$B:$B,0))
),
"")</f>
        <v>-</v>
      </c>
      <c r="X18" t="str">
        <f>IFERROR(
IF(
OR(
INDEX('summary Strength'!$K:$K,MATCH(B18,'summary Strength'!$B:$B,0))="NP",
INDEX('summary Strength'!$K:$K,MATCH(B18,'summary Strength'!$B:$B,0))="ND"),
NA(),
INDEX('summary Strength'!$K:$K,MATCH(B18,'summary Strength'!$B:$B,0))
),
"")</f>
        <v>-</v>
      </c>
      <c r="Y18" t="str">
        <f>IFERROR(
IF(
OR(
INDEX('summary Strength'!$L:$L,MATCH(B18,'summary Strength'!$B:$B,0))="NP",
INDEX('summary Strength'!$L:$L,MATCH(B18,'summary Strength'!$B:$B,0))="ND"),
NA(),
INDEX('summary Strength'!$L:$L,MATCH(B18,'summary Strength'!$B:$B,0))
),
"")</f>
        <v>-</v>
      </c>
      <c r="Z18" t="str">
        <f>IFERROR(
IF(
OR(
INDEX('summary Strength'!$M:$M,MATCH(B18,'summary Strength'!$B:$B,0))="NP",
INDEX('summary Strength'!$M:$M,MATCH(B18,'summary Strength'!$B:$B,0))="ND"),
NA(),
INDEX('summary Strength'!$M:$M,MATCH(B18,'summary Strength'!$B:$B,0))
),
"")</f>
        <v>-</v>
      </c>
      <c r="AA18" t="str">
        <f>IFERROR(
IF(
OR(
INDEX('summary Strength'!$N:$N,MATCH(B18,'summary Strength'!$B:$B,0))="NP",
INDEX('summary Strength'!$N:$N,MATCH(B18,'summary Strength'!$B:$B,0))="ND"),
NA(),
INDEX('summary Strength'!$L:$L,MATCH(B18,'summary Strength'!$B:$B,0))
),
"")</f>
        <v>-</v>
      </c>
      <c r="AB18" t="str">
        <f>IFERROR(
IF(
OR(
INDEX('summary Strength'!$O:$O,MATCH(B18,'summary Strength'!$B:$B,0))="NP",
INDEX('summary Strength'!$O:$O,MATCH(B18,'summary Strength'!$B:$B,0))="ND"),
NA(),
INDEX('summary Strength'!$O:$O,MATCH(B18,'summary Strength'!$B:$B,0))
),
"")</f>
        <v>-</v>
      </c>
      <c r="AC18" t="str">
        <f>IFERROR(
IF(
OR(
INDEX('summary Strength'!$P:$P,MATCH(B18,'summary Strength'!$B:$B,0))="NP",
INDEX('summary Strength'!$P:$P,MATCH(B18,'summary Strength'!$B:$B,0))="ND"),
NA(),
INDEX('summary Strength'!$P:$P,MATCH(B18,'summary Strength'!$B:$B,0))
),
"")</f>
        <v>-</v>
      </c>
      <c r="AD18" t="str">
        <f>IFERROR(
IF(
OR(
INDEX('summary Strength'!$Q:$Q,MATCH(B18,'summary Strength'!$B:$B,0))="NP",
INDEX('summary Strength'!$Q:$Q,MATCH(B18,'summary Strength'!$B:$B,0))="ND"),
NA(),
INDEX('summary Strength'!$Q:$Q,MATCH(B18,'summary Strength'!$B:$B,0))
),
"")</f>
        <v>-</v>
      </c>
      <c r="AE18" t="str">
        <f>IFERROR(
IF(
OR(
INDEX('summary Strength'!$R:$R,MATCH(B18,'summary Strength'!$B:$B,0))="NP",
INDEX('summary Strength'!$R:$R,MATCH(B18,'summary Strength'!$B:$B,0))="ND"),
NA(),
INDEX('summary Strength'!$R:$R,MATCH(B18,'summary Strength'!$B:$B,0))
),
"")</f>
        <v>-</v>
      </c>
      <c r="AF18" t="str">
        <f>IFERROR(
IF(
OR(
INDEX('summary Strength'!$S:$S,MATCH(B18,'summary Strength'!$B:$B,0))="NP",
INDEX('summary Strength'!$S:$S,MATCH(B18,'summary Strength'!$B:$B,0))="ND"),
NA(),
INDEX('summary Strength'!$S:$S,MATCH(B18,'summary Strength'!$B:$B,0))
),
"")</f>
        <v>-</v>
      </c>
      <c r="AG18" t="str">
        <f>IFERROR(
IF(
OR(
INDEX('summary Strength'!$T:$T,MATCH(B18,'summary Strength'!$B:$B,0))="NP",
INDEX('summary Strength'!$T:$T,MATCH(B18,'summary Strength'!$B:$B,0))="ND"),
NA(),
INDEX('summary Strength'!$L:$L,MATCH(B18,'summary Strength'!$B:$B,0))
),
"")</f>
        <v>-</v>
      </c>
      <c r="AH18">
        <f>IFERROR(
IF(
OR(
INDEX('summary Strength'!$U:$U,MATCH(B18,'summary Strength'!$B:$B,0))="NP",
INDEX('summary Strength'!$U:$U,MATCH(B18,'summary Strength'!$B:$B,0))="ND"),
NA(),
INDEX('summary Strength'!$U:$U,MATCH(B18,'summary Strength'!$B:$B,0))
),
"")</f>
        <v>2.006538328429758</v>
      </c>
      <c r="AI18">
        <f>IFERROR(
IF(
OR(
INDEX('summary Strength'!$V:$V,MATCH(B18,'summary Strength'!$B:$B,0))="NP",
INDEX('summary Strength'!$V:$V,MATCH(B18,'summary Strength'!$B:$B,0))="ND"),
NA(),
INDEX('summary Strength'!$V:$V,MATCH(B18,'summary Strength'!$B:$B,0))
),
"")</f>
        <v>25.478169659587429</v>
      </c>
      <c r="AJ18" t="str">
        <f>IFERROR(
IF(
OR(
INDEX('summary Strength'!$W:$W,MATCH(B18,'summary Strength'!$B:$B,0))="NP",
INDEX('summary Strength'!$W:$W,MATCH(B18,'summary Strength'!$B:$B,0))="ND"),
NA(),
INDEX('summary Strength'!$W:$W,MATCH(B18,'summary Strength'!$B:$B,0))
),
"")</f>
        <v>-</v>
      </c>
      <c r="AK18" t="str">
        <f>IFERROR(
IF(
OR(
INDEX('summary Strength'!$X:$X,MATCH(B18,'summary Strength'!$B:$B,0))="NP",
INDEX('summary Strength'!$X:$X,MATCH(B18,'summary Strength'!$B:$B,0))="ND"),
NA(),
INDEX('summary Strength'!$X:$X,MATCH(B18,'summary Strength'!$B:$B,0))
),
"")</f>
        <v>-</v>
      </c>
      <c r="AM18" t="str">
        <f>IFERROR(
IF(
OR(
INDEX('summary of compression'!$I:$I,MATCH(B18,'summary of compression'!$D:$D,0))="NP",
INDEX('summary of compression'!$I:$I,MATCH(B18,'summary of compression'!$D:$D,0))="ND"),
NA(),
INDEX('summary of compression'!$I:$I,MATCH(B18,'summary of compression'!$D:$D,0))
),
"")</f>
        <v/>
      </c>
      <c r="AN18" t="str">
        <f>IFERROR(
IF(
OR(
INDEX('summary of compression'!$J:$J,MATCH(B18,'summary of compression'!$D:$D,0))="NP",
INDEX('summary of compression'!$J:$J,MATCH(B18,'summary of compression'!$D:$D,0))="ND"),
NA(),
INDEX('summary of compression'!$J:$J,MATCH(B18,'summary of compression'!$D:$D,0))
),
"")</f>
        <v/>
      </c>
      <c r="AO18" t="str">
        <f>IFERROR(
IF(
OR(
INDEX('summary of compression'!$K:$K,MATCH(B18,'summary of compression'!$D:$D,0))="NP",
INDEX('summary of compression'!$K:$K,MATCH(B18,'summary of compression'!$D:$D,0))="ND"),
NA(),
INDEX('summary of compression'!$K:$K,MATCH(B18,'summary of compression'!$D:$D,0))
),
"")</f>
        <v/>
      </c>
      <c r="AP18" t="str">
        <f>IFERROR(
IF(
OR(
INDEX('summary of compression'!$L:$L,MATCH(B18,'summary of compression'!$D:$D,0))="NP",
INDEX('summary of compression'!$L:$L,MATCH(B18,'summary of compression'!$D:$D,0))="ND"),
NA(),
INDEX('summary of compression'!$L:$L,MATCH(B18,'summary of compression'!$D:$D,0))
),
"")</f>
        <v/>
      </c>
      <c r="AQ18" t="str">
        <f>IFERROR(
IF(
OR(
INDEX('summary of compression'!$M:$M,MATCH(B18,'summary of compression'!$D:$D,0))="NP",
INDEX('summary of compression'!$M:$M,MATCH(B18,'summary of compression'!$D:$D,0))="ND"),
NA(),
INDEX('summary of compression'!$M:$M,MATCH(B18,'summary of compression'!$D:$D,0))
),
"")</f>
        <v/>
      </c>
      <c r="AR18" t="str">
        <f>IFERROR(
IF(
OR(
INDEX('summary of compression'!$N:$N,MATCH(B18,'summary of compression'!$D:$D,0))="NP",
INDEX('summary of compression'!$N:$N,MATCH(B18,'summary of compression'!$D:$D,0))="ND"),
NA(),
INDEX('summary of compression'!$N:$N,MATCH(B18,'summary of compression'!$D:$D,0))
),
"")</f>
        <v/>
      </c>
      <c r="AS18" t="str">
        <f>IFERROR(
IF(
OR(
INDEX('summary of compression'!$O:$O,MATCH(B18,'summary of compression'!$D:$D,0))="NP",
INDEX('summary of compression'!$O:$O,MATCH(B18,'summary of compression'!$D:$D,0))="ND"),
NA(),
INDEX('summary of compression'!$O:$O,MATCH(B18,'summary of compression'!$D:$D,0))
),
"")</f>
        <v/>
      </c>
      <c r="AT18" t="str">
        <f>IFERROR(
IF(
OR(
INDEX('summary of compression'!$P:$P,MATCH(B18,'summary of compression'!$D:$D,0))="NP",
INDEX('summary of compression'!$P:$P,MATCH(B18,'summary of compression'!$D:$D,0))="ND"),
NA(),
INDEX('summary of compression'!$P:$P,MATCH(B18,'summary of compression'!$D:$D,0))
),
"")</f>
        <v/>
      </c>
      <c r="AV18" t="str">
        <f>IFERROR(
IF(
OR(
INDEX('Summary CMP_CBR'!$M:$M,MATCH(B18,'Summary CMP_CBR'!$H:$H,0))="NP",
INDEX('Summary CMP_CBR'!$M:$M,MATCH(B18,'Summary CMP_CBR'!$H:$H,0))="ND"),
NA(),
INDEX('Summary CMP_CBR'!$M:$M,MATCH(B18,'Summary CMP_CBR'!$H:$H,0))
),
"")</f>
        <v/>
      </c>
      <c r="AW18" t="str">
        <f>IFERROR(
IF(
OR(
INDEX('Summary CMP_CBR'!$N:$N,MATCH(B18,'Summary CMP_CBR'!$H:$H,0))="NP",
INDEX('Summary CMP_CBR'!$N:$N,MATCH(B18,'Summary CMP_CBR'!$H:$H,0))="ND"),
NA(),
INDEX('Summary CMP_CBR'!$N:$N,MATCH(B18,'Summary CMP_CBR'!$H:$H,0))
),
"")</f>
        <v/>
      </c>
      <c r="AX18" t="str">
        <f>IFERROR(
IF(
OR(
INDEX('Summary CMP_CBR'!$O:$O,MATCH(B18,'Summary CMP_CBR'!$H:$H,0))="NP",
INDEX('Summary CMP_CBR'!$O:$O,MATCH(B18,'Summary CMP_CBR'!$H:$H,0))="ND"),
NA(),
INDEX('Summary CMP_CBR'!$O:$O,MATCH(B18,'Summary CMP_CBR'!$H:$H,0))
),
"")</f>
        <v/>
      </c>
      <c r="AY18" t="str">
        <f>IFERROR(
IF(
OR(
INDEX('Summary CMP_CBR'!$P:$P,MATCH(B18,'Summary CMP_CBR'!$H:$H,0))="NP",
INDEX('Summary CMP_CBR'!$P:$P,MATCH(B18,'Summary CMP_CBR'!$H:$H,0))="ND"),
NA(),
INDEX('Summary CMP_CBR'!$P:$P,MATCH(B18,'Summary CMP_CBR'!$H:$H,0))
),
"")</f>
        <v/>
      </c>
      <c r="AZ18" t="str">
        <f>IFERROR(
IF(
OR(
INDEX('Summary CMP_CBR'!$Q:$Q,MATCH(B18,'Summary CMP_CBR'!$H:$H,0))="NP",
INDEX('Summary CMP_CBR'!$Q:$Q,MATCH(B18,'Summary CMP_CBR'!$H:$H,0))="ND"),
NA(),
INDEX('Summary CMP_CBR'!$Q:$Q,MATCH(B18,'Summary CMP_CBR'!$H:$H,0))
),
"")</f>
        <v/>
      </c>
      <c r="BA18" t="str">
        <f>IFERROR(
IF(
OR(
INDEX('Summary CMP_CBR'!$R:$R,MATCH(B18,'Summary CMP_CBR'!$H:$H,0))="NP",
INDEX('Summary CMP_CBR'!$R:$R,MATCH(B18,'Summary CMP_CBR'!$H:$H,0))="ND"),
NA(),
INDEX('Summary CMP_CBR'!$R:$R,MATCH(B18,'Summary CMP_CBR'!$H:$H,0))
),
"")</f>
        <v/>
      </c>
      <c r="BB18" t="str">
        <f>IFERROR(
IF(
OR(
INDEX('Summary CMP_CBR'!$S:$S,MATCH(B18,'Summary CMP_CBR'!$H:$H,0))="NP",
INDEX('Summary CMP_CBR'!$S:$S,MATCH(B18,'Summary CMP_CBR'!$H:$H,0))="ND"),
NA(),
INDEX('Summary CMP_CBR'!$S:$S,MATCH(B18,'Summary CMP_CBR'!$H:$H,0))
),
"")</f>
        <v/>
      </c>
      <c r="BC18" t="str">
        <f>IFERROR(
IF(
OR(
INDEX('Summary CMP_CBR'!$T:$T,MATCH(B18,'Summary CMP_CBR'!$H:$H,0))="NP",
INDEX('Summary CMP_CBR'!$T:$T,MATCH(B18,'Summary CMP_CBR'!$H:$H,0))="ND"),
NA(),
INDEX('Summary CMP_CBR'!$T:$T,MATCH(B18,'Summary CMP_CBR'!$H:$H,0))
),
"")</f>
        <v/>
      </c>
      <c r="BD18" t="str">
        <f>IFERROR(
IF(
OR(
INDEX('Summary CMP_CBR'!$U:$U,MATCH(B18,'Summary CMP_CBR'!$H:$H,0))="NP",
INDEX('Summary CMP_CBR'!$U:$U,MATCH(B18,'Summary CMP_CBR'!$H:$H,0))="ND"),
NA(),
INDEX('Summary CMP_CBR'!$U:$U,MATCH(B18,'Summary CMP_CBR'!$H:$H,0))
),
"")</f>
        <v/>
      </c>
      <c r="BF18" s="248" t="str">
        <f t="shared" si="6"/>
        <v>NORMAL</v>
      </c>
      <c r="BG18" s="248" t="str">
        <f t="shared" si="7"/>
        <v>NORMAL</v>
      </c>
      <c r="BH18" s="248" t="str">
        <f t="shared" si="8"/>
        <v>NORMAL</v>
      </c>
      <c r="BI18" s="248" t="str">
        <f t="shared" si="9"/>
        <v>NORMAL</v>
      </c>
      <c r="BJ18" s="248" t="str">
        <f t="shared" si="10"/>
        <v>NOT TESTED</v>
      </c>
      <c r="BK18" s="248" t="str">
        <f t="shared" si="11"/>
        <v>NOT TESTED</v>
      </c>
      <c r="BL18" s="248" t="str">
        <f t="shared" si="12"/>
        <v>NOT TESTED</v>
      </c>
      <c r="BM18" s="248" t="str">
        <f t="shared" si="13"/>
        <v>NOT TESTED</v>
      </c>
      <c r="BN18" s="248" t="str">
        <f t="shared" si="14"/>
        <v>NOT TESTED</v>
      </c>
      <c r="BO18" s="248" t="str">
        <f t="shared" si="15"/>
        <v>NOT TESTED</v>
      </c>
      <c r="BP18" s="248" t="str">
        <f t="shared" si="16"/>
        <v>NOT TESTED</v>
      </c>
      <c r="BQ18" s="248" t="str">
        <f t="shared" si="17"/>
        <v>NOT TESTED</v>
      </c>
      <c r="BS18" s="248" t="str">
        <f t="shared" si="18"/>
        <v>NOT TESTED</v>
      </c>
      <c r="BT18" s="248" t="str">
        <f t="shared" si="19"/>
        <v>NOT TESTED</v>
      </c>
      <c r="BU18" s="248" t="str">
        <f t="shared" si="20"/>
        <v>NOT TESTED</v>
      </c>
      <c r="BV18" s="248" t="str">
        <f t="shared" si="21"/>
        <v>NOT TESTED</v>
      </c>
      <c r="BW18" s="248" t="str">
        <f t="shared" si="22"/>
        <v>NOT TESTED</v>
      </c>
      <c r="BX18" s="248" t="str">
        <f t="shared" si="23"/>
        <v>NOT TESTED</v>
      </c>
      <c r="BY18" s="248" t="str">
        <f t="shared" si="24"/>
        <v>NOT TESTED</v>
      </c>
      <c r="BZ18" s="248" t="str">
        <f t="shared" si="25"/>
        <v>NOT TESTED</v>
      </c>
      <c r="CA18" s="248" t="str">
        <f t="shared" si="26"/>
        <v>NOT TESTED</v>
      </c>
      <c r="CB18" s="248" t="str">
        <f t="shared" si="27"/>
        <v>NOT TESTED</v>
      </c>
      <c r="CC18" s="248" t="str">
        <f t="shared" si="28"/>
        <v>NOT TESTED</v>
      </c>
      <c r="CD18" s="248" t="str">
        <f t="shared" si="29"/>
        <v>NOT TESTED</v>
      </c>
      <c r="CE18" s="248" t="str">
        <f t="shared" si="30"/>
        <v>NOT TESTED</v>
      </c>
      <c r="CF18" s="248" t="str">
        <f t="shared" si="31"/>
        <v>NOT TESTED</v>
      </c>
      <c r="CG18" s="248" t="str">
        <f t="shared" si="32"/>
        <v>NORMAL</v>
      </c>
      <c r="CH18" s="248" t="str">
        <f t="shared" si="33"/>
        <v>NORMAL</v>
      </c>
      <c r="CI18" s="248" t="str">
        <f t="shared" si="34"/>
        <v>NOT TESTED</v>
      </c>
      <c r="CJ18" s="248" t="str">
        <f t="shared" si="35"/>
        <v>NOT TESTED</v>
      </c>
      <c r="CL18" s="248" t="str">
        <f t="shared" si="36"/>
        <v/>
      </c>
      <c r="CM18" s="248" t="str">
        <f t="shared" si="37"/>
        <v/>
      </c>
      <c r="CN18" s="248" t="str">
        <f t="shared" si="38"/>
        <v/>
      </c>
      <c r="CO18" s="248" t="str">
        <f t="shared" si="39"/>
        <v/>
      </c>
      <c r="CP18" s="248" t="str">
        <f t="shared" si="40"/>
        <v/>
      </c>
      <c r="CQ18" s="248" t="str">
        <f t="shared" si="41"/>
        <v/>
      </c>
      <c r="CR18" s="248" t="str">
        <f t="shared" si="42"/>
        <v/>
      </c>
      <c r="CS18" s="248" t="str">
        <f t="shared" si="43"/>
        <v/>
      </c>
      <c r="CU18" s="248" t="str">
        <f t="shared" si="44"/>
        <v/>
      </c>
      <c r="CV18" s="248" t="str">
        <f t="shared" si="45"/>
        <v/>
      </c>
      <c r="CW18" s="248" t="str">
        <f t="shared" si="46"/>
        <v/>
      </c>
      <c r="CX18" s="248" t="str">
        <f t="shared" si="47"/>
        <v/>
      </c>
      <c r="CY18" s="248" t="str">
        <f t="shared" si="48"/>
        <v/>
      </c>
      <c r="CZ18" s="248" t="str">
        <f t="shared" si="49"/>
        <v/>
      </c>
      <c r="DA18" s="248" t="str">
        <f t="shared" si="50"/>
        <v/>
      </c>
      <c r="DB18" s="248" t="str">
        <f t="shared" si="51"/>
        <v/>
      </c>
      <c r="DC18" s="248" t="str">
        <f t="shared" si="52"/>
        <v/>
      </c>
    </row>
    <row r="19" spans="1:107" x14ac:dyDescent="0.25">
      <c r="A19" s="188">
        <v>6</v>
      </c>
      <c r="B19" s="237" t="str">
        <v>26-001-DS-006</v>
      </c>
      <c r="C19" t="str">
        <v>BH-06-R2-SPT 03</v>
      </c>
      <c r="D19" t="str">
        <v>4.50 - 4.95 m</v>
      </c>
      <c r="E19">
        <v>4.7300000000000004</v>
      </c>
      <c r="G19">
        <f>IFERROR(
IF(
OR(
INDEX('summary PP'!$G:$G,MATCH(B19,'summary PP'!$B:$B,0))="NP",
INDEX('summary PP'!$G:$G,MATCH(B19,'summary PP'!$B:$B,0))="ND"),
NA(),
INDEX('summary PP'!$G:$G,MATCH(B19,'summary PP'!$B:$B,0))
),
"")</f>
        <v>2.6776331976341385</v>
      </c>
      <c r="H19">
        <f>IFERROR(
IF(
OR(
INDEX('summary PP'!$H:$H,MATCH(B19,'summary PP'!$B:$B,0))="NP",
INDEX('summary PP'!$H:$H,MATCH(B19,'summary PP'!$B:$B,0))="ND"),
NA(),
INDEX('summary PP'!$H:$H,MATCH(B19,'summary PP'!$B:$B,0))
),
"")</f>
        <v>26.281170413456294</v>
      </c>
      <c r="I19">
        <f>IFERROR(
IF(
OR(
INDEX('summary PP'!$I:$I,MATCH(B19,'summary PP'!$B:$B,0))="NP",
INDEX('summary PP'!$I:$I,MATCH(B19,'summary PP'!$B:$B,0))="ND"),
NA(),
INDEX('summary PP'!$I:$I,MATCH(B19,'summary PP'!$B:$B,0))
),
"")</f>
        <v>1.6647356127598272</v>
      </c>
      <c r="J19">
        <f>IFERROR(
IF(
OR(
INDEX('summary PP'!$J:$J,MATCH(B19,'summary PP'!$B:$B,0))="NP",
INDEX('summary PP'!$J:$J,MATCH(B19,'summary PP'!$B:$B,0))="ND"),
NA(),
INDEX('summary PP'!$J:$J,MATCH(B19,'summary PP'!$B:$B,0))
),
"")</f>
        <v>1.3182769903932059</v>
      </c>
      <c r="K19">
        <f>IFERROR(
IF(
OR(
INDEX('summary PP'!$K:$K,MATCH(B19,'summary PP'!$B:$B,0))="NP",
INDEX('summary PP'!$K:$K,MATCH(B19,'summary PP'!$B:$B,0))="ND"),
NA(),
INDEX('summary PP'!$K:$K,MATCH(B19,'summary PP'!$B:$B,0))
),
"")</f>
        <v>46.879857774765206</v>
      </c>
      <c r="L19">
        <f>IFERROR(
IF(
OR(
INDEX('summary PP'!$L:$L,MATCH(B19,'summary PP'!$B:$B,0))="NP",
INDEX('summary PP'!$L:$L,MATCH(B19,'summary PP'!$B:$B,0))="ND"),
NA(),
INDEX('summary PP'!$L:$L,MATCH(B19,'summary PP'!$B:$B,0))
),
"")</f>
        <v>22.721893179604606</v>
      </c>
      <c r="M19">
        <f>IFERROR(
IF(
OR(
INDEX('summary PP'!$M:$M,MATCH(B19,'summary PP'!$B:$B,0))="NP",
INDEX('summary PP'!$M:$M,MATCH(B19,'summary PP'!$B:$B,0))="ND"),
NA(),
INDEX('summary PP'!$M:$M,MATCH(B19,'summary PP'!$B:$B,0))
),
"")</f>
        <v>24.1579645951606</v>
      </c>
      <c r="N19">
        <f>IFERROR(
IF(
OR(
INDEX('summary PP'!$O:$O,MATCH(B19,'summary PP'!$B:$B,0))="NP",
INDEX('summary PP'!$O:$O,MATCH(B19,'summary PP'!$B:$B,0))="ND"),
NA(),
INDEX('summary PP'!$O:$O,MATCH(B19,'summary PP'!$B:$B,0))
),
"")</f>
        <v>4.7990147048224072</v>
      </c>
      <c r="O19">
        <f>IFERROR(
IF(
OR(
INDEX('summary PP'!$P:$P,MATCH(B19,'summary PP'!$B:$B,0))="NP",
INDEX('summary PP'!$P:$P,MATCH(B19,'summary PP'!$B:$B,0))="ND"),
NA(),
INDEX('summary PP'!$P:$P,MATCH(B19,'summary PP'!$B:$B,0))
),
"")</f>
        <v>26.394580876523239</v>
      </c>
      <c r="P19">
        <f>IFERROR(
IF(
OR(
INDEX('summary PP'!$Q:$Q,MATCH(B19,'summary PP'!$B:$B,0))="NP",
INDEX('summary PP'!$Q:$Q,MATCH(B19,'summary PP'!$B:$B,0))="ND"),
NA(),
INDEX('summary PP'!$Q:$Q,MATCH(B19,'summary PP'!$B:$B,0))
),
"")</f>
        <v>68.806404418654353</v>
      </c>
      <c r="Q19">
        <f>IFERROR(
IF(
OR(
INDEX('summary PP'!$R:$R,MATCH(B19,'summary PP'!$B:$B,0))="NP",
INDEX('summary PP'!$R:$R,MATCH(B19,'summary PP'!$B:$B,0))="ND"),
NA(),
INDEX('summary PP'!$R:$R,MATCH(B19,'summary PP'!$B:$B,0))
),
"")</f>
        <v>0</v>
      </c>
      <c r="R19" t="str">
        <f>IFERROR(
IF(
OR(
INDEX('summary PP'!$T:$T,MATCH(B19,'summary PP'!$B:$B,0))="NP",
INDEX('summary PP'!$T:$T,MATCH(B19,'summary PP'!$B:$B,0))="ND"),
NA(),
INDEX('summary PP'!$T:$T,MATCH(B19,'summary PP'!$B:$B,0))
),
"")</f>
        <v>-</v>
      </c>
      <c r="T19" t="str">
        <f>IFERROR(
IF(
OR(
INDEX('summary Strength'!$G:$G,MATCH(B19,'summary Strength'!$B:$B,0))="NP",
INDEX('summary Strength'!$G:$G,MATCH(B19,'summary Strength'!$B:$B,0))="ND"),
NA(),
INDEX('summary Strength'!$G:$G,MATCH(B19,'summary Strength'!$B:$B,0))
),
"")</f>
        <v>-</v>
      </c>
      <c r="U19" t="str">
        <f>IFERROR(
IF(
OR(
INDEX('summary Strength'!$H:$H,MATCH(B19,'summary Strength'!$B:$B,0))="NP",
INDEX('summary Strength'!$H:$H,MATCH(B19,'summary Strength'!$B:$B,0))="ND"),
NA(),
INDEX('summary Strength'!$G:$G,MATCH(B19,'summary Strength'!$B:$B,0))
),
"")</f>
        <v>-</v>
      </c>
      <c r="V19" t="str">
        <f>IFERROR(
IF(
OR(
INDEX('summary Strength'!$I:$I,MATCH(B19,'summary Strength'!$B:$B,0))="NP",
INDEX('summary Strength'!$I:$I,MATCH(B19,'summary Strength'!$B:$B,0))="ND"),
NA(),
INDEX('summary Strength'!$I:$I,MATCH(B19,'summary Strength'!$B:$B,0))
),
"")</f>
        <v>-</v>
      </c>
      <c r="W19" t="str">
        <f>IFERROR(
IF(
OR(
INDEX('summary Strength'!$J:$J,MATCH(B19,'summary Strength'!$B:$B,0))="NP",
INDEX('summary Strength'!$J:$J,MATCH(B19,'summary Strength'!$B:$B,0))="ND"),
NA(),
INDEX('summary Strength'!$J:$J,MATCH(B19,'summary Strength'!$B:$B,0))
),
"")</f>
        <v>-</v>
      </c>
      <c r="X19" t="str">
        <f>IFERROR(
IF(
OR(
INDEX('summary Strength'!$K:$K,MATCH(B19,'summary Strength'!$B:$B,0))="NP",
INDEX('summary Strength'!$K:$K,MATCH(B19,'summary Strength'!$B:$B,0))="ND"),
NA(),
INDEX('summary Strength'!$K:$K,MATCH(B19,'summary Strength'!$B:$B,0))
),
"")</f>
        <v>-</v>
      </c>
      <c r="Y19" t="str">
        <f>IFERROR(
IF(
OR(
INDEX('summary Strength'!$L:$L,MATCH(B19,'summary Strength'!$B:$B,0))="NP",
INDEX('summary Strength'!$L:$L,MATCH(B19,'summary Strength'!$B:$B,0))="ND"),
NA(),
INDEX('summary Strength'!$L:$L,MATCH(B19,'summary Strength'!$B:$B,0))
),
"")</f>
        <v>-</v>
      </c>
      <c r="Z19" t="str">
        <f>IFERROR(
IF(
OR(
INDEX('summary Strength'!$M:$M,MATCH(B19,'summary Strength'!$B:$B,0))="NP",
INDEX('summary Strength'!$M:$M,MATCH(B19,'summary Strength'!$B:$B,0))="ND"),
NA(),
INDEX('summary Strength'!$M:$M,MATCH(B19,'summary Strength'!$B:$B,0))
),
"")</f>
        <v>-</v>
      </c>
      <c r="AA19" t="str">
        <f>IFERROR(
IF(
OR(
INDEX('summary Strength'!$N:$N,MATCH(B19,'summary Strength'!$B:$B,0))="NP",
INDEX('summary Strength'!$N:$N,MATCH(B19,'summary Strength'!$B:$B,0))="ND"),
NA(),
INDEX('summary Strength'!$L:$L,MATCH(B19,'summary Strength'!$B:$B,0))
),
"")</f>
        <v>-</v>
      </c>
      <c r="AB19" t="str">
        <f>IFERROR(
IF(
OR(
INDEX('summary Strength'!$O:$O,MATCH(B19,'summary Strength'!$B:$B,0))="NP",
INDEX('summary Strength'!$O:$O,MATCH(B19,'summary Strength'!$B:$B,0))="ND"),
NA(),
INDEX('summary Strength'!$O:$O,MATCH(B19,'summary Strength'!$B:$B,0))
),
"")</f>
        <v>-</v>
      </c>
      <c r="AC19" t="str">
        <f>IFERROR(
IF(
OR(
INDEX('summary Strength'!$P:$P,MATCH(B19,'summary Strength'!$B:$B,0))="NP",
INDEX('summary Strength'!$P:$P,MATCH(B19,'summary Strength'!$B:$B,0))="ND"),
NA(),
INDEX('summary Strength'!$P:$P,MATCH(B19,'summary Strength'!$B:$B,0))
),
"")</f>
        <v>-</v>
      </c>
      <c r="AD19" t="str">
        <f>IFERROR(
IF(
OR(
INDEX('summary Strength'!$Q:$Q,MATCH(B19,'summary Strength'!$B:$B,0))="NP",
INDEX('summary Strength'!$Q:$Q,MATCH(B19,'summary Strength'!$B:$B,0))="ND"),
NA(),
INDEX('summary Strength'!$Q:$Q,MATCH(B19,'summary Strength'!$B:$B,0))
),
"")</f>
        <v>-</v>
      </c>
      <c r="AE19" t="str">
        <f>IFERROR(
IF(
OR(
INDEX('summary Strength'!$R:$R,MATCH(B19,'summary Strength'!$B:$B,0))="NP",
INDEX('summary Strength'!$R:$R,MATCH(B19,'summary Strength'!$B:$B,0))="ND"),
NA(),
INDEX('summary Strength'!$R:$R,MATCH(B19,'summary Strength'!$B:$B,0))
),
"")</f>
        <v>-</v>
      </c>
      <c r="AF19" t="str">
        <f>IFERROR(
IF(
OR(
INDEX('summary Strength'!$S:$S,MATCH(B19,'summary Strength'!$B:$B,0))="NP",
INDEX('summary Strength'!$S:$S,MATCH(B19,'summary Strength'!$B:$B,0))="ND"),
NA(),
INDEX('summary Strength'!$S:$S,MATCH(B19,'summary Strength'!$B:$B,0))
),
"")</f>
        <v>-</v>
      </c>
      <c r="AG19" t="str">
        <f>IFERROR(
IF(
OR(
INDEX('summary Strength'!$T:$T,MATCH(B19,'summary Strength'!$B:$B,0))="NP",
INDEX('summary Strength'!$T:$T,MATCH(B19,'summary Strength'!$B:$B,0))="ND"),
NA(),
INDEX('summary Strength'!$L:$L,MATCH(B19,'summary Strength'!$B:$B,0))
),
"")</f>
        <v>-</v>
      </c>
      <c r="AH19">
        <f>IFERROR(
IF(
OR(
INDEX('summary Strength'!$U:$U,MATCH(B19,'summary Strength'!$B:$B,0))="NP",
INDEX('summary Strength'!$U:$U,MATCH(B19,'summary Strength'!$B:$B,0))="ND"),
NA(),
INDEX('summary Strength'!$U:$U,MATCH(B19,'summary Strength'!$B:$B,0))
),
"")</f>
        <v>13.448084840798304</v>
      </c>
      <c r="AI19">
        <f>IFERROR(
IF(
OR(
INDEX('summary Strength'!$V:$V,MATCH(B19,'summary Strength'!$B:$B,0))="NP",
INDEX('summary Strength'!$V:$V,MATCH(B19,'summary Strength'!$B:$B,0))="ND"),
NA(),
INDEX('summary Strength'!$V:$V,MATCH(B19,'summary Strength'!$B:$B,0))
),
"")</f>
        <v>29.5654851370392</v>
      </c>
      <c r="AJ19" t="str">
        <f>IFERROR(
IF(
OR(
INDEX('summary Strength'!$W:$W,MATCH(B19,'summary Strength'!$B:$B,0))="NP",
INDEX('summary Strength'!$W:$W,MATCH(B19,'summary Strength'!$B:$B,0))="ND"),
NA(),
INDEX('summary Strength'!$W:$W,MATCH(B19,'summary Strength'!$B:$B,0))
),
"")</f>
        <v>-</v>
      </c>
      <c r="AK19" t="str">
        <f>IFERROR(
IF(
OR(
INDEX('summary Strength'!$X:$X,MATCH(B19,'summary Strength'!$B:$B,0))="NP",
INDEX('summary Strength'!$X:$X,MATCH(B19,'summary Strength'!$B:$B,0))="ND"),
NA(),
INDEX('summary Strength'!$X:$X,MATCH(B19,'summary Strength'!$B:$B,0))
),
"")</f>
        <v>-</v>
      </c>
      <c r="AM19">
        <f>IFERROR(
IF(
OR(
INDEX('summary of compression'!$I:$I,MATCH(B19,'summary of compression'!$D:$D,0))="NP",
INDEX('summary of compression'!$I:$I,MATCH(B19,'summary of compression'!$D:$D,0))="ND"),
NA(),
INDEX('summary of compression'!$I:$I,MATCH(B19,'summary of compression'!$D:$D,0))
),
"")</f>
        <v>0.96648601808242662</v>
      </c>
      <c r="AN19">
        <f>IFERROR(
IF(
OR(
INDEX('summary of compression'!$J:$J,MATCH(B19,'summary of compression'!$D:$D,0))="NP",
INDEX('summary of compression'!$J:$J,MATCH(B19,'summary of compression'!$D:$D,0))="ND"),
NA(),
INDEX('summary of compression'!$J:$J,MATCH(B19,'summary of compression'!$D:$D,0))
),
"")</f>
        <v>230</v>
      </c>
      <c r="AO19">
        <f>IFERROR(
IF(
OR(
INDEX('summary of compression'!$K:$K,MATCH(B19,'summary of compression'!$D:$D,0))="NP",
INDEX('summary of compression'!$K:$K,MATCH(B19,'summary of compression'!$D:$D,0))="ND"),
NA(),
INDEX('summary of compression'!$K:$K,MATCH(B19,'summary of compression'!$D:$D,0))
),
"")</f>
        <v>3.1304377954543286E-2</v>
      </c>
      <c r="AP19">
        <f>IFERROR(
IF(
OR(
INDEX('summary of compression'!$L:$L,MATCH(B19,'summary of compression'!$D:$D,0))="NP",
INDEX('summary of compression'!$L:$L,MATCH(B19,'summary of compression'!$D:$D,0))="ND"),
NA(),
INDEX('summary of compression'!$L:$L,MATCH(B19,'summary of compression'!$D:$D,0))
),
"")</f>
        <v>1.1871902796484492E-3</v>
      </c>
      <c r="AQ19" t="str">
        <f>IFERROR(
IF(
OR(
INDEX('summary of compression'!$M:$M,MATCH(B19,'summary of compression'!$D:$D,0))="NP",
INDEX('summary of compression'!$M:$M,MATCH(B19,'summary of compression'!$D:$D,0))="ND"),
NA(),
INDEX('summary of compression'!$M:$M,MATCH(B19,'summary of compression'!$D:$D,0))
),
"")</f>
        <v>-</v>
      </c>
      <c r="AR19" t="str">
        <f>IFERROR(
IF(
OR(
INDEX('summary of compression'!$N:$N,MATCH(B19,'summary of compression'!$D:$D,0))="NP",
INDEX('summary of compression'!$N:$N,MATCH(B19,'summary of compression'!$D:$D,0))="ND"),
NA(),
INDEX('summary of compression'!$N:$N,MATCH(B19,'summary of compression'!$D:$D,0))
),
"")</f>
        <v>-</v>
      </c>
      <c r="AS19" t="str">
        <f>IFERROR(
IF(
OR(
INDEX('summary of compression'!$O:$O,MATCH(B19,'summary of compression'!$D:$D,0))="NP",
INDEX('summary of compression'!$O:$O,MATCH(B19,'summary of compression'!$D:$D,0))="ND"),
NA(),
INDEX('summary of compression'!$O:$O,MATCH(B19,'summary of compression'!$D:$D,0))
),
"")</f>
        <v>-</v>
      </c>
      <c r="AT19" t="str">
        <f>IFERROR(
IF(
OR(
INDEX('summary of compression'!$P:$P,MATCH(B19,'summary of compression'!$D:$D,0))="NP",
INDEX('summary of compression'!$P:$P,MATCH(B19,'summary of compression'!$D:$D,0))="ND"),
NA(),
INDEX('summary of compression'!$P:$P,MATCH(B19,'summary of compression'!$D:$D,0))
),
"")</f>
        <v>-</v>
      </c>
      <c r="AV19" t="str">
        <f>IFERROR(
IF(
OR(
INDEX('Summary CMP_CBR'!$M:$M,MATCH(B19,'Summary CMP_CBR'!$H:$H,0))="NP",
INDEX('Summary CMP_CBR'!$M:$M,MATCH(B19,'Summary CMP_CBR'!$H:$H,0))="ND"),
NA(),
INDEX('Summary CMP_CBR'!$M:$M,MATCH(B19,'Summary CMP_CBR'!$H:$H,0))
),
"")</f>
        <v/>
      </c>
      <c r="AW19" t="str">
        <f>IFERROR(
IF(
OR(
INDEX('Summary CMP_CBR'!$N:$N,MATCH(B19,'Summary CMP_CBR'!$H:$H,0))="NP",
INDEX('Summary CMP_CBR'!$N:$N,MATCH(B19,'Summary CMP_CBR'!$H:$H,0))="ND"),
NA(),
INDEX('Summary CMP_CBR'!$N:$N,MATCH(B19,'Summary CMP_CBR'!$H:$H,0))
),
"")</f>
        <v/>
      </c>
      <c r="AX19" t="str">
        <f>IFERROR(
IF(
OR(
INDEX('Summary CMP_CBR'!$O:$O,MATCH(B19,'Summary CMP_CBR'!$H:$H,0))="NP",
INDEX('Summary CMP_CBR'!$O:$O,MATCH(B19,'Summary CMP_CBR'!$H:$H,0))="ND"),
NA(),
INDEX('Summary CMP_CBR'!$O:$O,MATCH(B19,'Summary CMP_CBR'!$H:$H,0))
),
"")</f>
        <v/>
      </c>
      <c r="AY19" t="str">
        <f>IFERROR(
IF(
OR(
INDEX('Summary CMP_CBR'!$P:$P,MATCH(B19,'Summary CMP_CBR'!$H:$H,0))="NP",
INDEX('Summary CMP_CBR'!$P:$P,MATCH(B19,'Summary CMP_CBR'!$H:$H,0))="ND"),
NA(),
INDEX('Summary CMP_CBR'!$P:$P,MATCH(B19,'Summary CMP_CBR'!$H:$H,0))
),
"")</f>
        <v/>
      </c>
      <c r="AZ19" t="str">
        <f>IFERROR(
IF(
OR(
INDEX('Summary CMP_CBR'!$Q:$Q,MATCH(B19,'Summary CMP_CBR'!$H:$H,0))="NP",
INDEX('Summary CMP_CBR'!$Q:$Q,MATCH(B19,'Summary CMP_CBR'!$H:$H,0))="ND"),
NA(),
INDEX('Summary CMP_CBR'!$Q:$Q,MATCH(B19,'Summary CMP_CBR'!$H:$H,0))
),
"")</f>
        <v/>
      </c>
      <c r="BA19" t="str">
        <f>IFERROR(
IF(
OR(
INDEX('Summary CMP_CBR'!$R:$R,MATCH(B19,'Summary CMP_CBR'!$H:$H,0))="NP",
INDEX('Summary CMP_CBR'!$R:$R,MATCH(B19,'Summary CMP_CBR'!$H:$H,0))="ND"),
NA(),
INDEX('Summary CMP_CBR'!$R:$R,MATCH(B19,'Summary CMP_CBR'!$H:$H,0))
),
"")</f>
        <v/>
      </c>
      <c r="BB19" t="str">
        <f>IFERROR(
IF(
OR(
INDEX('Summary CMP_CBR'!$S:$S,MATCH(B19,'Summary CMP_CBR'!$H:$H,0))="NP",
INDEX('Summary CMP_CBR'!$S:$S,MATCH(B19,'Summary CMP_CBR'!$H:$H,0))="ND"),
NA(),
INDEX('Summary CMP_CBR'!$S:$S,MATCH(B19,'Summary CMP_CBR'!$H:$H,0))
),
"")</f>
        <v/>
      </c>
      <c r="BC19" t="str">
        <f>IFERROR(
IF(
OR(
INDEX('Summary CMP_CBR'!$T:$T,MATCH(B19,'Summary CMP_CBR'!$H:$H,0))="NP",
INDEX('Summary CMP_CBR'!$T:$T,MATCH(B19,'Summary CMP_CBR'!$H:$H,0))="ND"),
NA(),
INDEX('Summary CMP_CBR'!$T:$T,MATCH(B19,'Summary CMP_CBR'!$H:$H,0))
),
"")</f>
        <v/>
      </c>
      <c r="BD19" t="str">
        <f>IFERROR(
IF(
OR(
INDEX('Summary CMP_CBR'!$U:$U,MATCH(B19,'Summary CMP_CBR'!$H:$H,0))="NP",
INDEX('Summary CMP_CBR'!$U:$U,MATCH(B19,'Summary CMP_CBR'!$H:$H,0))="ND"),
NA(),
INDEX('Summary CMP_CBR'!$U:$U,MATCH(B19,'Summary CMP_CBR'!$H:$H,0))
),
"")</f>
        <v/>
      </c>
      <c r="BF19" s="248" t="str">
        <f t="shared" si="6"/>
        <v>NORMAL</v>
      </c>
      <c r="BG19" s="248" t="str">
        <f t="shared" si="7"/>
        <v>NORMAL</v>
      </c>
      <c r="BH19" s="248" t="str">
        <f t="shared" si="8"/>
        <v>NORMAL</v>
      </c>
      <c r="BI19" s="248" t="str">
        <f t="shared" si="9"/>
        <v>NORMAL</v>
      </c>
      <c r="BJ19" s="248" t="str">
        <f t="shared" si="10"/>
        <v>NORMAL</v>
      </c>
      <c r="BK19" s="248" t="str">
        <f t="shared" si="11"/>
        <v>NORMAL</v>
      </c>
      <c r="BL19" s="248" t="str">
        <f t="shared" si="12"/>
        <v>NORMAL</v>
      </c>
      <c r="BM19" s="248" t="str">
        <f t="shared" si="13"/>
        <v>NORMAL</v>
      </c>
      <c r="BN19" s="248" t="str">
        <f t="shared" si="14"/>
        <v>NORMAL</v>
      </c>
      <c r="BO19" s="248" t="str">
        <f t="shared" si="15"/>
        <v>NORMAL</v>
      </c>
      <c r="BP19" s="248" t="str">
        <f t="shared" si="16"/>
        <v>NORMAL</v>
      </c>
      <c r="BQ19" s="248" t="str">
        <f t="shared" si="17"/>
        <v>NOT TESTED</v>
      </c>
      <c r="BS19" s="248" t="str">
        <f t="shared" si="18"/>
        <v>NOT TESTED</v>
      </c>
      <c r="BT19" s="248" t="str">
        <f t="shared" si="19"/>
        <v>NOT TESTED</v>
      </c>
      <c r="BU19" s="248" t="str">
        <f t="shared" si="20"/>
        <v>NOT TESTED</v>
      </c>
      <c r="BV19" s="248" t="str">
        <f t="shared" si="21"/>
        <v>NOT TESTED</v>
      </c>
      <c r="BW19" s="248" t="str">
        <f t="shared" si="22"/>
        <v>NOT TESTED</v>
      </c>
      <c r="BX19" s="248" t="str">
        <f t="shared" si="23"/>
        <v>NOT TESTED</v>
      </c>
      <c r="BY19" s="248" t="str">
        <f t="shared" si="24"/>
        <v>NOT TESTED</v>
      </c>
      <c r="BZ19" s="248" t="str">
        <f t="shared" si="25"/>
        <v>NOT TESTED</v>
      </c>
      <c r="CA19" s="248" t="str">
        <f t="shared" si="26"/>
        <v>NOT TESTED</v>
      </c>
      <c r="CB19" s="248" t="str">
        <f t="shared" si="27"/>
        <v>NOT TESTED</v>
      </c>
      <c r="CC19" s="248" t="str">
        <f t="shared" si="28"/>
        <v>NOT TESTED</v>
      </c>
      <c r="CD19" s="248" t="str">
        <f t="shared" si="29"/>
        <v>NOT TESTED</v>
      </c>
      <c r="CE19" s="248" t="str">
        <f t="shared" si="30"/>
        <v>NOT TESTED</v>
      </c>
      <c r="CF19" s="248" t="str">
        <f t="shared" si="31"/>
        <v>NOT TESTED</v>
      </c>
      <c r="CG19" s="248" t="str">
        <f t="shared" si="32"/>
        <v>NORMAL</v>
      </c>
      <c r="CH19" s="248" t="str">
        <f t="shared" si="33"/>
        <v>ATTENTION</v>
      </c>
      <c r="CI19" s="248" t="str">
        <f t="shared" si="34"/>
        <v>NOT TESTED</v>
      </c>
      <c r="CJ19" s="248" t="str">
        <f t="shared" si="35"/>
        <v>NOT TESTED</v>
      </c>
      <c r="CL19" s="248" t="str">
        <f t="shared" si="36"/>
        <v>NORMAL</v>
      </c>
      <c r="CM19" s="248" t="str">
        <f t="shared" si="37"/>
        <v>NORMAL</v>
      </c>
      <c r="CN19" s="248" t="str">
        <f t="shared" si="38"/>
        <v>NORMAL</v>
      </c>
      <c r="CO19" s="248" t="str">
        <f t="shared" si="39"/>
        <v>NORMAL</v>
      </c>
      <c r="CP19" s="248" t="str">
        <f t="shared" si="40"/>
        <v>NOT TESTED</v>
      </c>
      <c r="CQ19" s="248" t="str">
        <f t="shared" si="41"/>
        <v>NOT TESTED</v>
      </c>
      <c r="CR19" s="248" t="str">
        <f t="shared" si="42"/>
        <v>NOT TESTED</v>
      </c>
      <c r="CS19" s="248" t="str">
        <f t="shared" si="43"/>
        <v>NOT TESTED</v>
      </c>
      <c r="CU19" s="248" t="str">
        <f>IF(AV19="","",
IF(AV19="-","NOT TESTED",
IF(OR(AV19&gt;$AV$77,AV19&lt;$AV$76),"REVIEW",
IF(OR(AND(AV19&gt;$AV$80,AV19&lt;=$AV$77),
AND(AV19&gt;=$AV$76,AV19&lt;$AV$81)),
"ATTENTION",
"NORMAL"))))</f>
        <v/>
      </c>
      <c r="CV19" s="248" t="str">
        <f>IF(AW19="","",
IF(AW19="-","NOT TESTED",
IF(OR(AW19&gt;$AW$77,AW19&lt;$AW$76),"REVIEW",
IF(OR(AND(AW19&gt;$AW$80,AW19&lt;=$AW$77),
AND(AW19&gt;=$AW$76,AW19&lt;$AW$81)),
"ATTENTION",
"NORMAL"))))</f>
        <v/>
      </c>
      <c r="CW19" s="248" t="str">
        <f>IF(AX19="","",
IF(AX19="-","NOT TESTED",
IF(OR(AX19&gt;$AX$77,AX19&lt;$AX$76),"REVIEW",
IF(OR(AND(AX19&gt;$AX$80,AX19&lt;=$AX$77),
AND(AX19&gt;=$AX$76,AX19&lt;$AX$81)),
"ATTENTION",
"NORMAL"))))</f>
        <v/>
      </c>
      <c r="CX19" s="248" t="str">
        <f>IF(AY19="","",
IF(AY19="-","NOT TESTED",
IF(OR(AY19&gt;$AY$77,AY19&lt;$AY$76),"REVIEW",
IF(OR(AND(AY19&gt;$AY$80,AY19&lt;=$AY$77),
AND(AY19&gt;=$AY$76,AY19&lt;$AY$81)),
"ATTENTION",
"NORMAL"))))</f>
        <v/>
      </c>
      <c r="CY19" s="248" t="str">
        <f>IF(AZ19="","",
IF(AZ19="-","NOT TESTED",
IF(OR(AZ19&gt;$AZ$77,AZ19&lt;$AZ$76),"REVIEW",
IF(OR(AND(AZ19&gt;$AZ$80,AZ19&lt;=$AZ$77),
AND(AZ19&gt;=$AZ$76,AZ19&lt;$AZ$81)),
"ATTENTION",
"NORMAL"))))</f>
        <v/>
      </c>
      <c r="CZ19" s="248" t="str">
        <f>IF(BA19="","",
IF(BA19="-","NOT TESTED",
IF(OR(BA19&gt;$BA$77,BA19&lt;$BA$76),"REVIEW",
IF(OR(AND(BA19&gt;$BA$80,BA19&lt;=$BA$77),
AND(BA19&gt;=$BA$76,BA19&lt;$BA$81)),
"ATTENTION",
"NORMAL"))))</f>
        <v/>
      </c>
      <c r="DA19" s="248" t="str">
        <f>IF(BB19="","",
IF(BB19="-","NOT TESTED",
IF(OR(BB19&gt;$BB$77,BB19&lt;$BB$76),"REVIEW",
IF(OR(AND(BB19&gt;$BB$80,BB19&lt;=$BB$77),
AND(BB19&gt;=$BB$76,BB19&lt;$BB$81)),
"ATTENTION",
"NORMAL"))))</f>
        <v/>
      </c>
      <c r="DB19" s="248" t="str">
        <f>IF(BC19="","",
IF(BC19="-","NOT TESTED",
IF(OR(BC19&gt;$BC$77,BC19&lt;$BC$76),"REVIEW",
IF(OR(AND(BC19&gt;$BC$80,BC19&lt;=$BC$77),
AND(BC19&gt;=$BC$76,BC19&lt;$BC$81)),
"ATTENTION",
"NORMAL"))))</f>
        <v/>
      </c>
      <c r="DC19" s="248" t="str">
        <f>IF(BD19="","",
IF(BD19="-","NOT TESTED",
IF(OR(BD19&gt;$BD$77,BD19&lt;$BD$76),"REVIEW",
IF(OR(AND(BD19&gt;$BD$80,BD19&lt;=$BD$77),
AND(BD19&gt;=$BD$76,BD19&lt;$BD$81)),
"ATTENTION",
"NORMAL"))))</f>
        <v/>
      </c>
    </row>
    <row r="20" spans="1:107" x14ac:dyDescent="0.25">
      <c r="A20" s="188">
        <v>7</v>
      </c>
      <c r="B20" s="237" t="str">
        <v>26-001-UDS-007</v>
      </c>
      <c r="C20" t="str">
        <v>BH-04R1-UDS 01</v>
      </c>
      <c r="D20" t="str">
        <v>10.00 - 10.15 m</v>
      </c>
      <c r="E20">
        <v>10.08</v>
      </c>
      <c r="G20">
        <f>IFERROR(
IF(
OR(
INDEX('summary PP'!$G:$G,MATCH(B20,'summary PP'!$B:$B,0))="NP",
INDEX('summary PP'!$G:$G,MATCH(B20,'summary PP'!$B:$B,0))="ND"),
NA(),
INDEX('summary PP'!$G:$G,MATCH(B20,'summary PP'!$B:$B,0))
),
"")</f>
        <v>2.6607959479903887</v>
      </c>
      <c r="H20">
        <f>IFERROR(
IF(
OR(
INDEX('summary PP'!$H:$H,MATCH(B20,'summary PP'!$B:$B,0))="NP",
INDEX('summary PP'!$H:$H,MATCH(B20,'summary PP'!$B:$B,0))="ND"),
NA(),
INDEX('summary PP'!$H:$H,MATCH(B20,'summary PP'!$B:$B,0))
),
"")</f>
        <v>29.075333874198076</v>
      </c>
      <c r="I20">
        <f>IFERROR(
IF(
OR(
INDEX('summary PP'!$I:$I,MATCH(B20,'summary PP'!$B:$B,0))="NP",
INDEX('summary PP'!$I:$I,MATCH(B20,'summary PP'!$B:$B,0))="ND"),
NA(),
INDEX('summary PP'!$I:$I,MATCH(B20,'summary PP'!$B:$B,0))
),
"")</f>
        <v>1.6829772412255877</v>
      </c>
      <c r="J20">
        <f>IFERROR(
IF(
OR(
INDEX('summary PP'!$J:$J,MATCH(B20,'summary PP'!$B:$B,0))="NP",
INDEX('summary PP'!$J:$J,MATCH(B20,'summary PP'!$B:$B,0))="ND"),
NA(),
INDEX('summary PP'!$J:$J,MATCH(B20,'summary PP'!$B:$B,0))
),
"")</f>
        <v>1.3038720805215069</v>
      </c>
      <c r="K20" t="str">
        <f>IFERROR(
IF(
OR(
INDEX('summary PP'!$K:$K,MATCH(B20,'summary PP'!$B:$B,0))="NP",
INDEX('summary PP'!$K:$K,MATCH(B20,'summary PP'!$B:$B,0))="ND"),
NA(),
INDEX('summary PP'!$K:$K,MATCH(B20,'summary PP'!$B:$B,0))
),
"")</f>
        <v>-</v>
      </c>
      <c r="L20" t="str">
        <f>IFERROR(
IF(
OR(
INDEX('summary PP'!$L:$L,MATCH(B20,'summary PP'!$B:$B,0))="NP",
INDEX('summary PP'!$L:$L,MATCH(B20,'summary PP'!$B:$B,0))="ND"),
NA(),
INDEX('summary PP'!$L:$L,MATCH(B20,'summary PP'!$B:$B,0))
),
"")</f>
        <v>-</v>
      </c>
      <c r="M20" t="str">
        <f>IFERROR(
IF(
OR(
INDEX('summary PP'!$M:$M,MATCH(B20,'summary PP'!$B:$B,0))="NP",
INDEX('summary PP'!$M:$M,MATCH(B20,'summary PP'!$B:$B,0))="ND"),
NA(),
INDEX('summary PP'!$M:$M,MATCH(B20,'summary PP'!$B:$B,0))
),
"")</f>
        <v>-</v>
      </c>
      <c r="N20" t="str">
        <f>IFERROR(
IF(
OR(
INDEX('summary PP'!$O:$O,MATCH(B20,'summary PP'!$B:$B,0))="NP",
INDEX('summary PP'!$O:$O,MATCH(B20,'summary PP'!$B:$B,0))="ND"),
NA(),
INDEX('summary PP'!$O:$O,MATCH(B20,'summary PP'!$B:$B,0))
),
"")</f>
        <v>-</v>
      </c>
      <c r="O20" t="str">
        <f>IFERROR(
IF(
OR(
INDEX('summary PP'!$P:$P,MATCH(B20,'summary PP'!$B:$B,0))="NP",
INDEX('summary PP'!$P:$P,MATCH(B20,'summary PP'!$B:$B,0))="ND"),
NA(),
INDEX('summary PP'!$P:$P,MATCH(B20,'summary PP'!$B:$B,0))
),
"")</f>
        <v>-</v>
      </c>
      <c r="P20" t="str">
        <f>IFERROR(
IF(
OR(
INDEX('summary PP'!$Q:$Q,MATCH(B20,'summary PP'!$B:$B,0))="NP",
INDEX('summary PP'!$Q:$Q,MATCH(B20,'summary PP'!$B:$B,0))="ND"),
NA(),
INDEX('summary PP'!$Q:$Q,MATCH(B20,'summary PP'!$B:$B,0))
),
"")</f>
        <v>-</v>
      </c>
      <c r="Q20" t="str">
        <f>IFERROR(
IF(
OR(
INDEX('summary PP'!$R:$R,MATCH(B20,'summary PP'!$B:$B,0))="NP",
INDEX('summary PP'!$R:$R,MATCH(B20,'summary PP'!$B:$B,0))="ND"),
NA(),
INDEX('summary PP'!$R:$R,MATCH(B20,'summary PP'!$B:$B,0))
),
"")</f>
        <v>-</v>
      </c>
      <c r="R20" t="str">
        <f>IFERROR(
IF(
OR(
INDEX('summary PP'!$T:$T,MATCH(B20,'summary PP'!$B:$B,0))="NP",
INDEX('summary PP'!$T:$T,MATCH(B20,'summary PP'!$B:$B,0))="ND"),
NA(),
INDEX('summary PP'!$T:$T,MATCH(B20,'summary PP'!$B:$B,0))
),
"")</f>
        <v>-</v>
      </c>
      <c r="T20" t="str">
        <f>IFERROR(
IF(
OR(
INDEX('summary Strength'!$G:$G,MATCH(B20,'summary Strength'!$B:$B,0))="NP",
INDEX('summary Strength'!$G:$G,MATCH(B20,'summary Strength'!$B:$B,0))="ND"),
NA(),
INDEX('summary Strength'!$G:$G,MATCH(B20,'summary Strength'!$B:$B,0))
),
"")</f>
        <v>-</v>
      </c>
      <c r="U20" t="str">
        <f>IFERROR(
IF(
OR(
INDEX('summary Strength'!$H:$H,MATCH(B20,'summary Strength'!$B:$B,0))="NP",
INDEX('summary Strength'!$H:$H,MATCH(B20,'summary Strength'!$B:$B,0))="ND"),
NA(),
INDEX('summary Strength'!$G:$G,MATCH(B20,'summary Strength'!$B:$B,0))
),
"")</f>
        <v>-</v>
      </c>
      <c r="V20" t="str">
        <f>IFERROR(
IF(
OR(
INDEX('summary Strength'!$I:$I,MATCH(B20,'summary Strength'!$B:$B,0))="NP",
INDEX('summary Strength'!$I:$I,MATCH(B20,'summary Strength'!$B:$B,0))="ND"),
NA(),
INDEX('summary Strength'!$I:$I,MATCH(B20,'summary Strength'!$B:$B,0))
),
"")</f>
        <v>-</v>
      </c>
      <c r="W20" t="str">
        <f>IFERROR(
IF(
OR(
INDEX('summary Strength'!$J:$J,MATCH(B20,'summary Strength'!$B:$B,0))="NP",
INDEX('summary Strength'!$J:$J,MATCH(B20,'summary Strength'!$B:$B,0))="ND"),
NA(),
INDEX('summary Strength'!$J:$J,MATCH(B20,'summary Strength'!$B:$B,0))
),
"")</f>
        <v>-</v>
      </c>
      <c r="X20" t="str">
        <f>IFERROR(
IF(
OR(
INDEX('summary Strength'!$K:$K,MATCH(B20,'summary Strength'!$B:$B,0))="NP",
INDEX('summary Strength'!$K:$K,MATCH(B20,'summary Strength'!$B:$B,0))="ND"),
NA(),
INDEX('summary Strength'!$K:$K,MATCH(B20,'summary Strength'!$B:$B,0))
),
"")</f>
        <v>-</v>
      </c>
      <c r="Y20" t="str">
        <f>IFERROR(
IF(
OR(
INDEX('summary Strength'!$L:$L,MATCH(B20,'summary Strength'!$B:$B,0))="NP",
INDEX('summary Strength'!$L:$L,MATCH(B20,'summary Strength'!$B:$B,0))="ND"),
NA(),
INDEX('summary Strength'!$L:$L,MATCH(B20,'summary Strength'!$B:$B,0))
),
"")</f>
        <v>-</v>
      </c>
      <c r="Z20" t="str">
        <f>IFERROR(
IF(
OR(
INDEX('summary Strength'!$M:$M,MATCH(B20,'summary Strength'!$B:$B,0))="NP",
INDEX('summary Strength'!$M:$M,MATCH(B20,'summary Strength'!$B:$B,0))="ND"),
NA(),
INDEX('summary Strength'!$M:$M,MATCH(B20,'summary Strength'!$B:$B,0))
),
"")</f>
        <v>-</v>
      </c>
      <c r="AA20" t="str">
        <f>IFERROR(
IF(
OR(
INDEX('summary Strength'!$N:$N,MATCH(B20,'summary Strength'!$B:$B,0))="NP",
INDEX('summary Strength'!$N:$N,MATCH(B20,'summary Strength'!$B:$B,0))="ND"),
NA(),
INDEX('summary Strength'!$L:$L,MATCH(B20,'summary Strength'!$B:$B,0))
),
"")</f>
        <v>-</v>
      </c>
      <c r="AB20" t="str">
        <f>IFERROR(
IF(
OR(
INDEX('summary Strength'!$O:$O,MATCH(B20,'summary Strength'!$B:$B,0))="NP",
INDEX('summary Strength'!$O:$O,MATCH(B20,'summary Strength'!$B:$B,0))="ND"),
NA(),
INDEX('summary Strength'!$O:$O,MATCH(B20,'summary Strength'!$B:$B,0))
),
"")</f>
        <v>-</v>
      </c>
      <c r="AC20" t="str">
        <f>IFERROR(
IF(
OR(
INDEX('summary Strength'!$P:$P,MATCH(B20,'summary Strength'!$B:$B,0))="NP",
INDEX('summary Strength'!$P:$P,MATCH(B20,'summary Strength'!$B:$B,0))="ND"),
NA(),
INDEX('summary Strength'!$P:$P,MATCH(B20,'summary Strength'!$B:$B,0))
),
"")</f>
        <v>-</v>
      </c>
      <c r="AD20" t="str">
        <f>IFERROR(
IF(
OR(
INDEX('summary Strength'!$Q:$Q,MATCH(B20,'summary Strength'!$B:$B,0))="NP",
INDEX('summary Strength'!$Q:$Q,MATCH(B20,'summary Strength'!$B:$B,0))="ND"),
NA(),
INDEX('summary Strength'!$Q:$Q,MATCH(B20,'summary Strength'!$B:$B,0))
),
"")</f>
        <v>-</v>
      </c>
      <c r="AE20" t="str">
        <f>IFERROR(
IF(
OR(
INDEX('summary Strength'!$R:$R,MATCH(B20,'summary Strength'!$B:$B,0))="NP",
INDEX('summary Strength'!$R:$R,MATCH(B20,'summary Strength'!$B:$B,0))="ND"),
NA(),
INDEX('summary Strength'!$R:$R,MATCH(B20,'summary Strength'!$B:$B,0))
),
"")</f>
        <v>-</v>
      </c>
      <c r="AF20" t="str">
        <f>IFERROR(
IF(
OR(
INDEX('summary Strength'!$S:$S,MATCH(B20,'summary Strength'!$B:$B,0))="NP",
INDEX('summary Strength'!$S:$S,MATCH(B20,'summary Strength'!$B:$B,0))="ND"),
NA(),
INDEX('summary Strength'!$S:$S,MATCH(B20,'summary Strength'!$B:$B,0))
),
"")</f>
        <v>-</v>
      </c>
      <c r="AG20" t="str">
        <f>IFERROR(
IF(
OR(
INDEX('summary Strength'!$T:$T,MATCH(B20,'summary Strength'!$B:$B,0))="NP",
INDEX('summary Strength'!$T:$T,MATCH(B20,'summary Strength'!$B:$B,0))="ND"),
NA(),
INDEX('summary Strength'!$L:$L,MATCH(B20,'summary Strength'!$B:$B,0))
),
"")</f>
        <v>-</v>
      </c>
      <c r="AH20">
        <f>IFERROR(
IF(
OR(
INDEX('summary Strength'!$U:$U,MATCH(B20,'summary Strength'!$B:$B,0))="NP",
INDEX('summary Strength'!$U:$U,MATCH(B20,'summary Strength'!$B:$B,0))="ND"),
NA(),
INDEX('summary Strength'!$U:$U,MATCH(B20,'summary Strength'!$B:$B,0))
),
"")</f>
        <v>6.8995837754878897</v>
      </c>
      <c r="AI20">
        <f>IFERROR(
IF(
OR(
INDEX('summary Strength'!$V:$V,MATCH(B20,'summary Strength'!$B:$B,0))="NP",
INDEX('summary Strength'!$V:$V,MATCH(B20,'summary Strength'!$B:$B,0))="ND"),
NA(),
INDEX('summary Strength'!$V:$V,MATCH(B20,'summary Strength'!$B:$B,0))
),
"")</f>
        <v>18.534540687913612</v>
      </c>
      <c r="AJ20" t="str">
        <f>IFERROR(
IF(
OR(
INDEX('summary Strength'!$W:$W,MATCH(B20,'summary Strength'!$B:$B,0))="NP",
INDEX('summary Strength'!$W:$W,MATCH(B20,'summary Strength'!$B:$B,0))="ND"),
NA(),
INDEX('summary Strength'!$W:$W,MATCH(B20,'summary Strength'!$B:$B,0))
),
"")</f>
        <v>-</v>
      </c>
      <c r="AK20" t="str">
        <f>IFERROR(
IF(
OR(
INDEX('summary Strength'!$X:$X,MATCH(B20,'summary Strength'!$B:$B,0))="NP",
INDEX('summary Strength'!$X:$X,MATCH(B20,'summary Strength'!$B:$B,0))="ND"),
NA(),
INDEX('summary Strength'!$X:$X,MATCH(B20,'summary Strength'!$B:$B,0))
),
"")</f>
        <v>-</v>
      </c>
      <c r="AM20" t="str">
        <f>IFERROR(
IF(
OR(
INDEX('summary of compression'!$I:$I,MATCH(B20,'summary of compression'!$D:$D,0))="NP",
INDEX('summary of compression'!$I:$I,MATCH(B20,'summary of compression'!$D:$D,0))="ND"),
NA(),
INDEX('summary of compression'!$I:$I,MATCH(B20,'summary of compression'!$D:$D,0))
),
"")</f>
        <v/>
      </c>
      <c r="AN20" t="str">
        <f>IFERROR(
IF(
OR(
INDEX('summary of compression'!$J:$J,MATCH(B20,'summary of compression'!$D:$D,0))="NP",
INDEX('summary of compression'!$J:$J,MATCH(B20,'summary of compression'!$D:$D,0))="ND"),
NA(),
INDEX('summary of compression'!$J:$J,MATCH(B20,'summary of compression'!$D:$D,0))
),
"")</f>
        <v/>
      </c>
      <c r="AO20" t="str">
        <f>IFERROR(
IF(
OR(
INDEX('summary of compression'!$K:$K,MATCH(B20,'summary of compression'!$D:$D,0))="NP",
INDEX('summary of compression'!$K:$K,MATCH(B20,'summary of compression'!$D:$D,0))="ND"),
NA(),
INDEX('summary of compression'!$K:$K,MATCH(B20,'summary of compression'!$D:$D,0))
),
"")</f>
        <v/>
      </c>
      <c r="AP20" t="str">
        <f>IFERROR(
IF(
OR(
INDEX('summary of compression'!$L:$L,MATCH(B20,'summary of compression'!$D:$D,0))="NP",
INDEX('summary of compression'!$L:$L,MATCH(B20,'summary of compression'!$D:$D,0))="ND"),
NA(),
INDEX('summary of compression'!$L:$L,MATCH(B20,'summary of compression'!$D:$D,0))
),
"")</f>
        <v/>
      </c>
      <c r="AQ20" t="str">
        <f>IFERROR(
IF(
OR(
INDEX('summary of compression'!$M:$M,MATCH(B20,'summary of compression'!$D:$D,0))="NP",
INDEX('summary of compression'!$M:$M,MATCH(B20,'summary of compression'!$D:$D,0))="ND"),
NA(),
INDEX('summary of compression'!$M:$M,MATCH(B20,'summary of compression'!$D:$D,0))
),
"")</f>
        <v/>
      </c>
      <c r="AR20" t="str">
        <f>IFERROR(
IF(
OR(
INDEX('summary of compression'!$N:$N,MATCH(B20,'summary of compression'!$D:$D,0))="NP",
INDEX('summary of compression'!$N:$N,MATCH(B20,'summary of compression'!$D:$D,0))="ND"),
NA(),
INDEX('summary of compression'!$N:$N,MATCH(B20,'summary of compression'!$D:$D,0))
),
"")</f>
        <v/>
      </c>
      <c r="AS20" t="str">
        <f>IFERROR(
IF(
OR(
INDEX('summary of compression'!$O:$O,MATCH(B20,'summary of compression'!$D:$D,0))="NP",
INDEX('summary of compression'!$O:$O,MATCH(B20,'summary of compression'!$D:$D,0))="ND"),
NA(),
INDEX('summary of compression'!$O:$O,MATCH(B20,'summary of compression'!$D:$D,0))
),
"")</f>
        <v/>
      </c>
      <c r="AT20" t="str">
        <f>IFERROR(
IF(
OR(
INDEX('summary of compression'!$P:$P,MATCH(B20,'summary of compression'!$D:$D,0))="NP",
INDEX('summary of compression'!$P:$P,MATCH(B20,'summary of compression'!$D:$D,0))="ND"),
NA(),
INDEX('summary of compression'!$P:$P,MATCH(B20,'summary of compression'!$D:$D,0))
),
"")</f>
        <v/>
      </c>
      <c r="AV20" t="str">
        <f>IFERROR(
IF(
OR(
INDEX('Summary CMP_CBR'!$M:$M,MATCH(B20,'Summary CMP_CBR'!$H:$H,0))="NP",
INDEX('Summary CMP_CBR'!$M:$M,MATCH(B20,'Summary CMP_CBR'!$H:$H,0))="ND"),
NA(),
INDEX('Summary CMP_CBR'!$M:$M,MATCH(B20,'Summary CMP_CBR'!$H:$H,0))
),
"")</f>
        <v/>
      </c>
      <c r="AW20" t="str">
        <f>IFERROR(
IF(
OR(
INDEX('Summary CMP_CBR'!$N:$N,MATCH(B20,'Summary CMP_CBR'!$H:$H,0))="NP",
INDEX('Summary CMP_CBR'!$N:$N,MATCH(B20,'Summary CMP_CBR'!$H:$H,0))="ND"),
NA(),
INDEX('Summary CMP_CBR'!$N:$N,MATCH(B20,'Summary CMP_CBR'!$H:$H,0))
),
"")</f>
        <v/>
      </c>
      <c r="AX20" t="str">
        <f>IFERROR(
IF(
OR(
INDEX('Summary CMP_CBR'!$O:$O,MATCH(B20,'Summary CMP_CBR'!$H:$H,0))="NP",
INDEX('Summary CMP_CBR'!$O:$O,MATCH(B20,'Summary CMP_CBR'!$H:$H,0))="ND"),
NA(),
INDEX('Summary CMP_CBR'!$O:$O,MATCH(B20,'Summary CMP_CBR'!$H:$H,0))
),
"")</f>
        <v/>
      </c>
      <c r="AY20" t="str">
        <f>IFERROR(
IF(
OR(
INDEX('Summary CMP_CBR'!$P:$P,MATCH(B20,'Summary CMP_CBR'!$H:$H,0))="NP",
INDEX('Summary CMP_CBR'!$P:$P,MATCH(B20,'Summary CMP_CBR'!$H:$H,0))="ND"),
NA(),
INDEX('Summary CMP_CBR'!$P:$P,MATCH(B20,'Summary CMP_CBR'!$H:$H,0))
),
"")</f>
        <v/>
      </c>
      <c r="AZ20" t="str">
        <f>IFERROR(
IF(
OR(
INDEX('Summary CMP_CBR'!$Q:$Q,MATCH(B20,'Summary CMP_CBR'!$H:$H,0))="NP",
INDEX('Summary CMP_CBR'!$Q:$Q,MATCH(B20,'Summary CMP_CBR'!$H:$H,0))="ND"),
NA(),
INDEX('Summary CMP_CBR'!$Q:$Q,MATCH(B20,'Summary CMP_CBR'!$H:$H,0))
),
"")</f>
        <v/>
      </c>
      <c r="BA20" t="str">
        <f>IFERROR(
IF(
OR(
INDEX('Summary CMP_CBR'!$R:$R,MATCH(B20,'Summary CMP_CBR'!$H:$H,0))="NP",
INDEX('Summary CMP_CBR'!$R:$R,MATCH(B20,'Summary CMP_CBR'!$H:$H,0))="ND"),
NA(),
INDEX('Summary CMP_CBR'!$R:$R,MATCH(B20,'Summary CMP_CBR'!$H:$H,0))
),
"")</f>
        <v/>
      </c>
      <c r="BB20" t="str">
        <f>IFERROR(
IF(
OR(
INDEX('Summary CMP_CBR'!$S:$S,MATCH(B20,'Summary CMP_CBR'!$H:$H,0))="NP",
INDEX('Summary CMP_CBR'!$S:$S,MATCH(B20,'Summary CMP_CBR'!$H:$H,0))="ND"),
NA(),
INDEX('Summary CMP_CBR'!$S:$S,MATCH(B20,'Summary CMP_CBR'!$H:$H,0))
),
"")</f>
        <v/>
      </c>
      <c r="BC20" t="str">
        <f>IFERROR(
IF(
OR(
INDEX('Summary CMP_CBR'!$T:$T,MATCH(B20,'Summary CMP_CBR'!$H:$H,0))="NP",
INDEX('Summary CMP_CBR'!$T:$T,MATCH(B20,'Summary CMP_CBR'!$H:$H,0))="ND"),
NA(),
INDEX('Summary CMP_CBR'!$T:$T,MATCH(B20,'Summary CMP_CBR'!$H:$H,0))
),
"")</f>
        <v/>
      </c>
      <c r="BD20" t="str">
        <f>IFERROR(
IF(
OR(
INDEX('Summary CMP_CBR'!$U:$U,MATCH(B20,'Summary CMP_CBR'!$H:$H,0))="NP",
INDEX('Summary CMP_CBR'!$U:$U,MATCH(B20,'Summary CMP_CBR'!$H:$H,0))="ND"),
NA(),
INDEX('Summary CMP_CBR'!$U:$U,MATCH(B20,'Summary CMP_CBR'!$H:$H,0))
),
"")</f>
        <v/>
      </c>
      <c r="BF20" s="248" t="str">
        <f t="shared" si="6"/>
        <v>NORMAL</v>
      </c>
      <c r="BG20" s="248" t="str">
        <f t="shared" si="7"/>
        <v>NORMAL</v>
      </c>
      <c r="BH20" s="248" t="str">
        <f t="shared" si="8"/>
        <v>NORMAL</v>
      </c>
      <c r="BI20" s="248" t="str">
        <f t="shared" si="9"/>
        <v>NORMAL</v>
      </c>
      <c r="BJ20" s="248" t="str">
        <f t="shared" si="10"/>
        <v>NOT TESTED</v>
      </c>
      <c r="BK20" s="248" t="str">
        <f t="shared" si="11"/>
        <v>NOT TESTED</v>
      </c>
      <c r="BL20" s="248" t="str">
        <f t="shared" si="12"/>
        <v>NOT TESTED</v>
      </c>
      <c r="BM20" s="248" t="str">
        <f t="shared" si="13"/>
        <v>NOT TESTED</v>
      </c>
      <c r="BN20" s="248" t="str">
        <f t="shared" si="14"/>
        <v>NOT TESTED</v>
      </c>
      <c r="BO20" s="248" t="str">
        <f t="shared" si="15"/>
        <v>NOT TESTED</v>
      </c>
      <c r="BP20" s="248" t="str">
        <f t="shared" si="16"/>
        <v>NOT TESTED</v>
      </c>
      <c r="BQ20" s="248" t="str">
        <f t="shared" si="17"/>
        <v>NOT TESTED</v>
      </c>
      <c r="BS20" s="248" t="str">
        <f t="shared" si="18"/>
        <v>NOT TESTED</v>
      </c>
      <c r="BT20" s="248" t="str">
        <f t="shared" si="19"/>
        <v>NOT TESTED</v>
      </c>
      <c r="BU20" s="248" t="str">
        <f t="shared" si="20"/>
        <v>NOT TESTED</v>
      </c>
      <c r="BV20" s="248" t="str">
        <f t="shared" si="21"/>
        <v>NOT TESTED</v>
      </c>
      <c r="BW20" s="248" t="str">
        <f t="shared" si="22"/>
        <v>NOT TESTED</v>
      </c>
      <c r="BX20" s="248" t="str">
        <f t="shared" si="23"/>
        <v>NOT TESTED</v>
      </c>
      <c r="BY20" s="248" t="str">
        <f t="shared" si="24"/>
        <v>NOT TESTED</v>
      </c>
      <c r="BZ20" s="248" t="str">
        <f t="shared" si="25"/>
        <v>NOT TESTED</v>
      </c>
      <c r="CA20" s="248" t="str">
        <f t="shared" si="26"/>
        <v>NOT TESTED</v>
      </c>
      <c r="CB20" s="248" t="str">
        <f t="shared" si="27"/>
        <v>NOT TESTED</v>
      </c>
      <c r="CC20" s="248" t="str">
        <f t="shared" si="28"/>
        <v>NOT TESTED</v>
      </c>
      <c r="CD20" s="248" t="str">
        <f t="shared" si="29"/>
        <v>NOT TESTED</v>
      </c>
      <c r="CE20" s="248" t="str">
        <f t="shared" si="30"/>
        <v>NOT TESTED</v>
      </c>
      <c r="CF20" s="248" t="str">
        <f t="shared" si="31"/>
        <v>NOT TESTED</v>
      </c>
      <c r="CG20" s="248" t="str">
        <f t="shared" si="32"/>
        <v>NORMAL</v>
      </c>
      <c r="CH20" s="248" t="str">
        <f t="shared" si="33"/>
        <v>NORMAL</v>
      </c>
      <c r="CI20" s="248" t="str">
        <f t="shared" si="34"/>
        <v>NOT TESTED</v>
      </c>
      <c r="CJ20" s="248" t="str">
        <f t="shared" si="35"/>
        <v>NOT TESTED</v>
      </c>
      <c r="CL20" s="248" t="str">
        <f t="shared" si="36"/>
        <v/>
      </c>
      <c r="CM20" s="248" t="str">
        <f t="shared" si="37"/>
        <v/>
      </c>
      <c r="CN20" s="248" t="str">
        <f t="shared" si="38"/>
        <v/>
      </c>
      <c r="CO20" s="248" t="str">
        <f t="shared" si="39"/>
        <v/>
      </c>
      <c r="CP20" s="248" t="str">
        <f t="shared" si="40"/>
        <v/>
      </c>
      <c r="CQ20" s="248" t="str">
        <f t="shared" si="41"/>
        <v/>
      </c>
      <c r="CR20" s="248" t="str">
        <f t="shared" si="42"/>
        <v/>
      </c>
      <c r="CS20" s="248" t="str">
        <f t="shared" si="43"/>
        <v/>
      </c>
      <c r="CU20" s="248" t="str">
        <f t="shared" ref="CU20:CU63" si="53">IF(AV20="","",
IF(AV20="-","NOT TESTED",
IF(OR(AV20&gt;$AV$77,AV20&lt;$AV$76),"REVIEW",
IF(OR(AND(AV20&gt;$AV$80,AV20&lt;=$AV$77),
AND(AV20&gt;=$AV$76,AV20&lt;$AV$81)),
"ATTENTION",
"NORMAL"))))</f>
        <v/>
      </c>
      <c r="CV20" s="248" t="str">
        <f t="shared" ref="CV20:CV63" si="54">IF(AW20="","",
IF(AW20="-","NOT TESTED",
IF(OR(AW20&gt;$AW$77,AW20&lt;$AW$76),"REVIEW",
IF(OR(AND(AW20&gt;$AW$80,AW20&lt;=$AW$77),
AND(AW20&gt;=$AW$76,AW20&lt;$AW$81)),
"ATTENTION",
"NORMAL"))))</f>
        <v/>
      </c>
      <c r="CW20" s="248" t="str">
        <f t="shared" ref="CW20:CW63" si="55">IF(AX20="","",
IF(AX20="-","NOT TESTED",
IF(OR(AX20&gt;$AX$77,AX20&lt;$AX$76),"REVIEW",
IF(OR(AND(AX20&gt;$AX$80,AX20&lt;=$AX$77),
AND(AX20&gt;=$AX$76,AX20&lt;$AX$81)),
"ATTENTION",
"NORMAL"))))</f>
        <v/>
      </c>
      <c r="CX20" s="248" t="str">
        <f t="shared" ref="CX20:CX63" si="56">IF(AY20="","",
IF(AY20="-","NOT TESTED",
IF(OR(AY20&gt;$AY$77,AY20&lt;$AY$76),"REVIEW",
IF(OR(AND(AY20&gt;$AY$80,AY20&lt;=$AY$77),
AND(AY20&gt;=$AY$76,AY20&lt;$AY$81)),
"ATTENTION",
"NORMAL"))))</f>
        <v/>
      </c>
      <c r="CY20" s="248" t="str">
        <f t="shared" ref="CY20:CY63" si="57">IF(AZ20="","",
IF(AZ20="-","NOT TESTED",
IF(OR(AZ20&gt;$AZ$77,AZ20&lt;$AZ$76),"REVIEW",
IF(OR(AND(AZ20&gt;$AZ$80,AZ20&lt;=$AZ$77),
AND(AZ20&gt;=$AZ$76,AZ20&lt;$AZ$81)),
"ATTENTION",
"NORMAL"))))</f>
        <v/>
      </c>
      <c r="CZ20" s="248" t="str">
        <f t="shared" ref="CZ20:CZ63" si="58">IF(BA20="","",
IF(BA20="-","NOT TESTED",
IF(OR(BA20&gt;$BA$77,BA20&lt;$BA$76),"REVIEW",
IF(OR(AND(BA20&gt;$BA$80,BA20&lt;=$BA$77),
AND(BA20&gt;=$BA$76,BA20&lt;$BA$81)),
"ATTENTION",
"NORMAL"))))</f>
        <v/>
      </c>
      <c r="DA20" s="248" t="str">
        <f t="shared" ref="DA20:DA63" si="59">IF(BB20="","",
IF(BB20="-","NOT TESTED",
IF(OR(BB20&gt;$BB$77,BB20&lt;$BB$76),"REVIEW",
IF(OR(AND(BB20&gt;$BB$80,BB20&lt;=$BB$77),
AND(BB20&gt;=$BB$76,BB20&lt;$BB$81)),
"ATTENTION",
"NORMAL"))))</f>
        <v/>
      </c>
      <c r="DB20" s="248" t="str">
        <f t="shared" ref="DB20:DB63" si="60">IF(BC20="","",
IF(BC20="-","NOT TESTED",
IF(OR(BC20&gt;$BC$77,BC20&lt;$BC$76),"REVIEW",
IF(OR(AND(BC20&gt;$BC$80,BC20&lt;=$BC$77),
AND(BC20&gt;=$BC$76,BC20&lt;$BC$81)),
"ATTENTION",
"NORMAL"))))</f>
        <v/>
      </c>
      <c r="DC20" s="248" t="str">
        <f t="shared" ref="DC20:DC63" si="61">IF(BD20="","",
IF(BD20="-","NOT TESTED",
IF(OR(BD20&gt;$BD$77,BD20&lt;$BD$76),"REVIEW",
IF(OR(AND(BD20&gt;$BD$80,BD20&lt;=$BD$77),
AND(BD20&gt;=$BD$76,BD20&lt;$BD$81)),
"ATTENTION",
"NORMAL"))))</f>
        <v/>
      </c>
    </row>
    <row r="21" spans="1:107" x14ac:dyDescent="0.25">
      <c r="A21" s="188">
        <v>8</v>
      </c>
      <c r="B21" s="237" t="str">
        <v>26-001-UDS-008</v>
      </c>
      <c r="C21" t="str">
        <v>BH-05-R-UDS 01</v>
      </c>
      <c r="D21" t="str">
        <v>0.50 - 0.75 m</v>
      </c>
      <c r="E21">
        <v>0.63</v>
      </c>
      <c r="G21" t="str">
        <f>IFERROR(
IF(
OR(
INDEX('summary PP'!$G:$G,MATCH(B21,'summary PP'!$B:$B,0))="NP",
INDEX('summary PP'!$G:$G,MATCH(B21,'summary PP'!$B:$B,0))="ND"),
NA(),
INDEX('summary PP'!$G:$G,MATCH(B21,'summary PP'!$B:$B,0))
),
"")</f>
        <v>-</v>
      </c>
      <c r="H21" t="str">
        <f>IFERROR(
IF(
OR(
INDEX('summary PP'!$H:$H,MATCH(B21,'summary PP'!$B:$B,0))="NP",
INDEX('summary PP'!$H:$H,MATCH(B21,'summary PP'!$B:$B,0))="ND"),
NA(),
INDEX('summary PP'!$H:$H,MATCH(B21,'summary PP'!$B:$B,0))
),
"")</f>
        <v>-</v>
      </c>
      <c r="I21" t="str">
        <f>IFERROR(
IF(
OR(
INDEX('summary PP'!$I:$I,MATCH(B21,'summary PP'!$B:$B,0))="NP",
INDEX('summary PP'!$I:$I,MATCH(B21,'summary PP'!$B:$B,0))="ND"),
NA(),
INDEX('summary PP'!$I:$I,MATCH(B21,'summary PP'!$B:$B,0))
),
"")</f>
        <v>-</v>
      </c>
      <c r="J21" t="str">
        <f>IFERROR(
IF(
OR(
INDEX('summary PP'!$J:$J,MATCH(B21,'summary PP'!$B:$B,0))="NP",
INDEX('summary PP'!$J:$J,MATCH(B21,'summary PP'!$B:$B,0))="ND"),
NA(),
INDEX('summary PP'!$J:$J,MATCH(B21,'summary PP'!$B:$B,0))
),
"")</f>
        <v>-</v>
      </c>
      <c r="K21" t="str">
        <f>IFERROR(
IF(
OR(
INDEX('summary PP'!$K:$K,MATCH(B21,'summary PP'!$B:$B,0))="NP",
INDEX('summary PP'!$K:$K,MATCH(B21,'summary PP'!$B:$B,0))="ND"),
NA(),
INDEX('summary PP'!$K:$K,MATCH(B21,'summary PP'!$B:$B,0))
),
"")</f>
        <v>-</v>
      </c>
      <c r="L21" t="str">
        <f>IFERROR(
IF(
OR(
INDEX('summary PP'!$L:$L,MATCH(B21,'summary PP'!$B:$B,0))="NP",
INDEX('summary PP'!$L:$L,MATCH(B21,'summary PP'!$B:$B,0))="ND"),
NA(),
INDEX('summary PP'!$L:$L,MATCH(B21,'summary PP'!$B:$B,0))
),
"")</f>
        <v>-</v>
      </c>
      <c r="M21" t="str">
        <f>IFERROR(
IF(
OR(
INDEX('summary PP'!$M:$M,MATCH(B21,'summary PP'!$B:$B,0))="NP",
INDEX('summary PP'!$M:$M,MATCH(B21,'summary PP'!$B:$B,0))="ND"),
NA(),
INDEX('summary PP'!$M:$M,MATCH(B21,'summary PP'!$B:$B,0))
),
"")</f>
        <v>-</v>
      </c>
      <c r="N21" t="str">
        <f>IFERROR(
IF(
OR(
INDEX('summary PP'!$O:$O,MATCH(B21,'summary PP'!$B:$B,0))="NP",
INDEX('summary PP'!$O:$O,MATCH(B21,'summary PP'!$B:$B,0))="ND"),
NA(),
INDEX('summary PP'!$O:$O,MATCH(B21,'summary PP'!$B:$B,0))
),
"")</f>
        <v>-</v>
      </c>
      <c r="O21" t="str">
        <f>IFERROR(
IF(
OR(
INDEX('summary PP'!$P:$P,MATCH(B21,'summary PP'!$B:$B,0))="NP",
INDEX('summary PP'!$P:$P,MATCH(B21,'summary PP'!$B:$B,0))="ND"),
NA(),
INDEX('summary PP'!$P:$P,MATCH(B21,'summary PP'!$B:$B,0))
),
"")</f>
        <v>-</v>
      </c>
      <c r="P21" t="str">
        <f>IFERROR(
IF(
OR(
INDEX('summary PP'!$Q:$Q,MATCH(B21,'summary PP'!$B:$B,0))="NP",
INDEX('summary PP'!$Q:$Q,MATCH(B21,'summary PP'!$B:$B,0))="ND"),
NA(),
INDEX('summary PP'!$Q:$Q,MATCH(B21,'summary PP'!$B:$B,0))
),
"")</f>
        <v>-</v>
      </c>
      <c r="Q21" t="str">
        <f>IFERROR(
IF(
OR(
INDEX('summary PP'!$R:$R,MATCH(B21,'summary PP'!$B:$B,0))="NP",
INDEX('summary PP'!$R:$R,MATCH(B21,'summary PP'!$B:$B,0))="ND"),
NA(),
INDEX('summary PP'!$R:$R,MATCH(B21,'summary PP'!$B:$B,0))
),
"")</f>
        <v>-</v>
      </c>
      <c r="R21" t="str">
        <f>IFERROR(
IF(
OR(
INDEX('summary PP'!$T:$T,MATCH(B21,'summary PP'!$B:$B,0))="NP",
INDEX('summary PP'!$T:$T,MATCH(B21,'summary PP'!$B:$B,0))="ND"),
NA(),
INDEX('summary PP'!$T:$T,MATCH(B21,'summary PP'!$B:$B,0))
),
"")</f>
        <v>-</v>
      </c>
      <c r="T21" t="str">
        <f>IFERROR(
IF(
OR(
INDEX('summary Strength'!$G:$G,MATCH(B21,'summary Strength'!$B:$B,0))="NP",
INDEX('summary Strength'!$G:$G,MATCH(B21,'summary Strength'!$B:$B,0))="ND"),
NA(),
INDEX('summary Strength'!$G:$G,MATCH(B21,'summary Strength'!$B:$B,0))
),
"")</f>
        <v>-</v>
      </c>
      <c r="U21" t="str">
        <f>IFERROR(
IF(
OR(
INDEX('summary Strength'!$H:$H,MATCH(B21,'summary Strength'!$B:$B,0))="NP",
INDEX('summary Strength'!$H:$H,MATCH(B21,'summary Strength'!$B:$B,0))="ND"),
NA(),
INDEX('summary Strength'!$G:$G,MATCH(B21,'summary Strength'!$B:$B,0))
),
"")</f>
        <v>-</v>
      </c>
      <c r="V21" t="str">
        <f>IFERROR(
IF(
OR(
INDEX('summary Strength'!$I:$I,MATCH(B21,'summary Strength'!$B:$B,0))="NP",
INDEX('summary Strength'!$I:$I,MATCH(B21,'summary Strength'!$B:$B,0))="ND"),
NA(),
INDEX('summary Strength'!$I:$I,MATCH(B21,'summary Strength'!$B:$B,0))
),
"")</f>
        <v>-</v>
      </c>
      <c r="W21" t="str">
        <f>IFERROR(
IF(
OR(
INDEX('summary Strength'!$J:$J,MATCH(B21,'summary Strength'!$B:$B,0))="NP",
INDEX('summary Strength'!$J:$J,MATCH(B21,'summary Strength'!$B:$B,0))="ND"),
NA(),
INDEX('summary Strength'!$J:$J,MATCH(B21,'summary Strength'!$B:$B,0))
),
"")</f>
        <v>-</v>
      </c>
      <c r="X21" t="str">
        <f>IFERROR(
IF(
OR(
INDEX('summary Strength'!$K:$K,MATCH(B21,'summary Strength'!$B:$B,0))="NP",
INDEX('summary Strength'!$K:$K,MATCH(B21,'summary Strength'!$B:$B,0))="ND"),
NA(),
INDEX('summary Strength'!$K:$K,MATCH(B21,'summary Strength'!$B:$B,0))
),
"")</f>
        <v>-</v>
      </c>
      <c r="Y21" t="str">
        <f>IFERROR(
IF(
OR(
INDEX('summary Strength'!$L:$L,MATCH(B21,'summary Strength'!$B:$B,0))="NP",
INDEX('summary Strength'!$L:$L,MATCH(B21,'summary Strength'!$B:$B,0))="ND"),
NA(),
INDEX('summary Strength'!$L:$L,MATCH(B21,'summary Strength'!$B:$B,0))
),
"")</f>
        <v>-</v>
      </c>
      <c r="Z21" t="str">
        <f>IFERROR(
IF(
OR(
INDEX('summary Strength'!$M:$M,MATCH(B21,'summary Strength'!$B:$B,0))="NP",
INDEX('summary Strength'!$M:$M,MATCH(B21,'summary Strength'!$B:$B,0))="ND"),
NA(),
INDEX('summary Strength'!$M:$M,MATCH(B21,'summary Strength'!$B:$B,0))
),
"")</f>
        <v>-</v>
      </c>
      <c r="AA21" t="str">
        <f>IFERROR(
IF(
OR(
INDEX('summary Strength'!$N:$N,MATCH(B21,'summary Strength'!$B:$B,0))="NP",
INDEX('summary Strength'!$N:$N,MATCH(B21,'summary Strength'!$B:$B,0))="ND"),
NA(),
INDEX('summary Strength'!$L:$L,MATCH(B21,'summary Strength'!$B:$B,0))
),
"")</f>
        <v>-</v>
      </c>
      <c r="AB21" t="str">
        <f>IFERROR(
IF(
OR(
INDEX('summary Strength'!$O:$O,MATCH(B21,'summary Strength'!$B:$B,0))="NP",
INDEX('summary Strength'!$O:$O,MATCH(B21,'summary Strength'!$B:$B,0))="ND"),
NA(),
INDEX('summary Strength'!$O:$O,MATCH(B21,'summary Strength'!$B:$B,0))
),
"")</f>
        <v>-</v>
      </c>
      <c r="AC21" t="str">
        <f>IFERROR(
IF(
OR(
INDEX('summary Strength'!$P:$P,MATCH(B21,'summary Strength'!$B:$B,0))="NP",
INDEX('summary Strength'!$P:$P,MATCH(B21,'summary Strength'!$B:$B,0))="ND"),
NA(),
INDEX('summary Strength'!$P:$P,MATCH(B21,'summary Strength'!$B:$B,0))
),
"")</f>
        <v>-</v>
      </c>
      <c r="AD21" t="str">
        <f>IFERROR(
IF(
OR(
INDEX('summary Strength'!$Q:$Q,MATCH(B21,'summary Strength'!$B:$B,0))="NP",
INDEX('summary Strength'!$Q:$Q,MATCH(B21,'summary Strength'!$B:$B,0))="ND"),
NA(),
INDEX('summary Strength'!$Q:$Q,MATCH(B21,'summary Strength'!$B:$B,0))
),
"")</f>
        <v>-</v>
      </c>
      <c r="AE21" t="str">
        <f>IFERROR(
IF(
OR(
INDEX('summary Strength'!$R:$R,MATCH(B21,'summary Strength'!$B:$B,0))="NP",
INDEX('summary Strength'!$R:$R,MATCH(B21,'summary Strength'!$B:$B,0))="ND"),
NA(),
INDEX('summary Strength'!$R:$R,MATCH(B21,'summary Strength'!$B:$B,0))
),
"")</f>
        <v>-</v>
      </c>
      <c r="AF21" t="str">
        <f>IFERROR(
IF(
OR(
INDEX('summary Strength'!$S:$S,MATCH(B21,'summary Strength'!$B:$B,0))="NP",
INDEX('summary Strength'!$S:$S,MATCH(B21,'summary Strength'!$B:$B,0))="ND"),
NA(),
INDEX('summary Strength'!$S:$S,MATCH(B21,'summary Strength'!$B:$B,0))
),
"")</f>
        <v>-</v>
      </c>
      <c r="AG21" t="str">
        <f>IFERROR(
IF(
OR(
INDEX('summary Strength'!$T:$T,MATCH(B21,'summary Strength'!$B:$B,0))="NP",
INDEX('summary Strength'!$T:$T,MATCH(B21,'summary Strength'!$B:$B,0))="ND"),
NA(),
INDEX('summary Strength'!$L:$L,MATCH(B21,'summary Strength'!$B:$B,0))
),
"")</f>
        <v>-</v>
      </c>
      <c r="AH21" t="str">
        <f>IFERROR(
IF(
OR(
INDEX('summary Strength'!$U:$U,MATCH(B21,'summary Strength'!$B:$B,0))="NP",
INDEX('summary Strength'!$U:$U,MATCH(B21,'summary Strength'!$B:$B,0))="ND"),
NA(),
INDEX('summary Strength'!$U:$U,MATCH(B21,'summary Strength'!$B:$B,0))
),
"")</f>
        <v>-</v>
      </c>
      <c r="AI21" t="str">
        <f>IFERROR(
IF(
OR(
INDEX('summary Strength'!$V:$V,MATCH(B21,'summary Strength'!$B:$B,0))="NP",
INDEX('summary Strength'!$V:$V,MATCH(B21,'summary Strength'!$B:$B,0))="ND"),
NA(),
INDEX('summary Strength'!$V:$V,MATCH(B21,'summary Strength'!$B:$B,0))
),
"")</f>
        <v>-</v>
      </c>
      <c r="AJ21" t="str">
        <f>IFERROR(
IF(
OR(
INDEX('summary Strength'!$W:$W,MATCH(B21,'summary Strength'!$B:$B,0))="NP",
INDEX('summary Strength'!$W:$W,MATCH(B21,'summary Strength'!$B:$B,0))="ND"),
NA(),
INDEX('summary Strength'!$W:$W,MATCH(B21,'summary Strength'!$B:$B,0))
),
"")</f>
        <v>-</v>
      </c>
      <c r="AK21" t="str">
        <f>IFERROR(
IF(
OR(
INDEX('summary Strength'!$X:$X,MATCH(B21,'summary Strength'!$B:$B,0))="NP",
INDEX('summary Strength'!$X:$X,MATCH(B21,'summary Strength'!$B:$B,0))="ND"),
NA(),
INDEX('summary Strength'!$X:$X,MATCH(B21,'summary Strength'!$B:$B,0))
),
"")</f>
        <v>-</v>
      </c>
      <c r="AM21" t="str">
        <f>IFERROR(
IF(
OR(
INDEX('summary of compression'!$I:$I,MATCH(B21,'summary of compression'!$D:$D,0))="NP",
INDEX('summary of compression'!$I:$I,MATCH(B21,'summary of compression'!$D:$D,0))="ND"),
NA(),
INDEX('summary of compression'!$I:$I,MATCH(B21,'summary of compression'!$D:$D,0))
),
"")</f>
        <v>-</v>
      </c>
      <c r="AN21" t="str">
        <f>IFERROR(
IF(
OR(
INDEX('summary of compression'!$J:$J,MATCH(B21,'summary of compression'!$D:$D,0))="NP",
INDEX('summary of compression'!$J:$J,MATCH(B21,'summary of compression'!$D:$D,0))="ND"),
NA(),
INDEX('summary of compression'!$J:$J,MATCH(B21,'summary of compression'!$D:$D,0))
),
"")</f>
        <v>-</v>
      </c>
      <c r="AO21" t="str">
        <f>IFERROR(
IF(
OR(
INDEX('summary of compression'!$K:$K,MATCH(B21,'summary of compression'!$D:$D,0))="NP",
INDEX('summary of compression'!$K:$K,MATCH(B21,'summary of compression'!$D:$D,0))="ND"),
NA(),
INDEX('summary of compression'!$K:$K,MATCH(B21,'summary of compression'!$D:$D,0))
),
"")</f>
        <v>-</v>
      </c>
      <c r="AP21" t="str">
        <f>IFERROR(
IF(
OR(
INDEX('summary of compression'!$L:$L,MATCH(B21,'summary of compression'!$D:$D,0))="NP",
INDEX('summary of compression'!$L:$L,MATCH(B21,'summary of compression'!$D:$D,0))="ND"),
NA(),
INDEX('summary of compression'!$L:$L,MATCH(B21,'summary of compression'!$D:$D,0))
),
"")</f>
        <v>-</v>
      </c>
      <c r="AQ21" t="str">
        <f>IFERROR(
IF(
OR(
INDEX('summary of compression'!$M:$M,MATCH(B21,'summary of compression'!$D:$D,0))="NP",
INDEX('summary of compression'!$M:$M,MATCH(B21,'summary of compression'!$D:$D,0))="ND"),
NA(),
INDEX('summary of compression'!$M:$M,MATCH(B21,'summary of compression'!$D:$D,0))
),
"")</f>
        <v>-</v>
      </c>
      <c r="AR21" t="str">
        <f>IFERROR(
IF(
OR(
INDEX('summary of compression'!$N:$N,MATCH(B21,'summary of compression'!$D:$D,0))="NP",
INDEX('summary of compression'!$N:$N,MATCH(B21,'summary of compression'!$D:$D,0))="ND"),
NA(),
INDEX('summary of compression'!$N:$N,MATCH(B21,'summary of compression'!$D:$D,0))
),
"")</f>
        <v>-</v>
      </c>
      <c r="AS21" t="str">
        <f>IFERROR(
IF(
OR(
INDEX('summary of compression'!$O:$O,MATCH(B21,'summary of compression'!$D:$D,0))="NP",
INDEX('summary of compression'!$O:$O,MATCH(B21,'summary of compression'!$D:$D,0))="ND"),
NA(),
INDEX('summary of compression'!$O:$O,MATCH(B21,'summary of compression'!$D:$D,0))
),
"")</f>
        <v>-</v>
      </c>
      <c r="AT21" t="str">
        <f>IFERROR(
IF(
OR(
INDEX('summary of compression'!$P:$P,MATCH(B21,'summary of compression'!$D:$D,0))="NP",
INDEX('summary of compression'!$P:$P,MATCH(B21,'summary of compression'!$D:$D,0))="ND"),
NA(),
INDEX('summary of compression'!$P:$P,MATCH(B21,'summary of compression'!$D:$D,0))
),
"")</f>
        <v>-</v>
      </c>
      <c r="AV21" t="str">
        <f>IFERROR(
IF(
OR(
INDEX('Summary CMP_CBR'!$M:$M,MATCH(B21,'Summary CMP_CBR'!$H:$H,0))="NP",
INDEX('Summary CMP_CBR'!$M:$M,MATCH(B21,'Summary CMP_CBR'!$H:$H,0))="ND"),
NA(),
INDEX('Summary CMP_CBR'!$M:$M,MATCH(B21,'Summary CMP_CBR'!$H:$H,0))
),
"")</f>
        <v/>
      </c>
      <c r="AW21" t="str">
        <f>IFERROR(
IF(
OR(
INDEX('Summary CMP_CBR'!$N:$N,MATCH(B21,'Summary CMP_CBR'!$H:$H,0))="NP",
INDEX('Summary CMP_CBR'!$N:$N,MATCH(B21,'Summary CMP_CBR'!$H:$H,0))="ND"),
NA(),
INDEX('Summary CMP_CBR'!$N:$N,MATCH(B21,'Summary CMP_CBR'!$H:$H,0))
),
"")</f>
        <v/>
      </c>
      <c r="AX21" t="str">
        <f>IFERROR(
IF(
OR(
INDEX('Summary CMP_CBR'!$O:$O,MATCH(B21,'Summary CMP_CBR'!$H:$H,0))="NP",
INDEX('Summary CMP_CBR'!$O:$O,MATCH(B21,'Summary CMP_CBR'!$H:$H,0))="ND"),
NA(),
INDEX('Summary CMP_CBR'!$O:$O,MATCH(B21,'Summary CMP_CBR'!$H:$H,0))
),
"")</f>
        <v/>
      </c>
      <c r="AY21" t="str">
        <f>IFERROR(
IF(
OR(
INDEX('Summary CMP_CBR'!$P:$P,MATCH(B21,'Summary CMP_CBR'!$H:$H,0))="NP",
INDEX('Summary CMP_CBR'!$P:$P,MATCH(B21,'Summary CMP_CBR'!$H:$H,0))="ND"),
NA(),
INDEX('Summary CMP_CBR'!$P:$P,MATCH(B21,'Summary CMP_CBR'!$H:$H,0))
),
"")</f>
        <v/>
      </c>
      <c r="AZ21" t="str">
        <f>IFERROR(
IF(
OR(
INDEX('Summary CMP_CBR'!$Q:$Q,MATCH(B21,'Summary CMP_CBR'!$H:$H,0))="NP",
INDEX('Summary CMP_CBR'!$Q:$Q,MATCH(B21,'Summary CMP_CBR'!$H:$H,0))="ND"),
NA(),
INDEX('Summary CMP_CBR'!$Q:$Q,MATCH(B21,'Summary CMP_CBR'!$H:$H,0))
),
"")</f>
        <v/>
      </c>
      <c r="BA21" t="str">
        <f>IFERROR(
IF(
OR(
INDEX('Summary CMP_CBR'!$R:$R,MATCH(B21,'Summary CMP_CBR'!$H:$H,0))="NP",
INDEX('Summary CMP_CBR'!$R:$R,MATCH(B21,'Summary CMP_CBR'!$H:$H,0))="ND"),
NA(),
INDEX('Summary CMP_CBR'!$R:$R,MATCH(B21,'Summary CMP_CBR'!$H:$H,0))
),
"")</f>
        <v/>
      </c>
      <c r="BB21" t="str">
        <f>IFERROR(
IF(
OR(
INDEX('Summary CMP_CBR'!$S:$S,MATCH(B21,'Summary CMP_CBR'!$H:$H,0))="NP",
INDEX('Summary CMP_CBR'!$S:$S,MATCH(B21,'Summary CMP_CBR'!$H:$H,0))="ND"),
NA(),
INDEX('Summary CMP_CBR'!$S:$S,MATCH(B21,'Summary CMP_CBR'!$H:$H,0))
),
"")</f>
        <v/>
      </c>
      <c r="BC21" t="str">
        <f>IFERROR(
IF(
OR(
INDEX('Summary CMP_CBR'!$T:$T,MATCH(B21,'Summary CMP_CBR'!$H:$H,0))="NP",
INDEX('Summary CMP_CBR'!$T:$T,MATCH(B21,'Summary CMP_CBR'!$H:$H,0))="ND"),
NA(),
INDEX('Summary CMP_CBR'!$T:$T,MATCH(B21,'Summary CMP_CBR'!$H:$H,0))
),
"")</f>
        <v/>
      </c>
      <c r="BD21" t="str">
        <f>IFERROR(
IF(
OR(
INDEX('Summary CMP_CBR'!$U:$U,MATCH(B21,'Summary CMP_CBR'!$H:$H,0))="NP",
INDEX('Summary CMP_CBR'!$U:$U,MATCH(B21,'Summary CMP_CBR'!$H:$H,0))="ND"),
NA(),
INDEX('Summary CMP_CBR'!$U:$U,MATCH(B21,'Summary CMP_CBR'!$H:$H,0))
),
"")</f>
        <v/>
      </c>
      <c r="BF21" s="248" t="str">
        <f t="shared" si="6"/>
        <v>NOT TESTED</v>
      </c>
      <c r="BG21" s="248" t="str">
        <f t="shared" si="7"/>
        <v>NOT TESTED</v>
      </c>
      <c r="BH21" s="248" t="str">
        <f t="shared" si="8"/>
        <v>NOT TESTED</v>
      </c>
      <c r="BI21" s="248" t="str">
        <f t="shared" si="9"/>
        <v>NOT TESTED</v>
      </c>
      <c r="BJ21" s="248" t="str">
        <f t="shared" si="10"/>
        <v>NOT TESTED</v>
      </c>
      <c r="BK21" s="248" t="str">
        <f t="shared" si="11"/>
        <v>NOT TESTED</v>
      </c>
      <c r="BL21" s="248" t="str">
        <f t="shared" si="12"/>
        <v>NOT TESTED</v>
      </c>
      <c r="BM21" s="248" t="str">
        <f t="shared" si="13"/>
        <v>NOT TESTED</v>
      </c>
      <c r="BN21" s="248" t="str">
        <f t="shared" si="14"/>
        <v>NOT TESTED</v>
      </c>
      <c r="BO21" s="248" t="str">
        <f t="shared" si="15"/>
        <v>NOT TESTED</v>
      </c>
      <c r="BP21" s="248" t="str">
        <f t="shared" si="16"/>
        <v>NOT TESTED</v>
      </c>
      <c r="BQ21" s="248" t="str">
        <f t="shared" si="17"/>
        <v>NOT TESTED</v>
      </c>
      <c r="BS21" s="248" t="str">
        <f t="shared" si="18"/>
        <v>NOT TESTED</v>
      </c>
      <c r="BT21" s="248" t="str">
        <f t="shared" si="19"/>
        <v>NOT TESTED</v>
      </c>
      <c r="BU21" s="248" t="str">
        <f t="shared" si="20"/>
        <v>NOT TESTED</v>
      </c>
      <c r="BV21" s="248" t="str">
        <f t="shared" si="21"/>
        <v>NOT TESTED</v>
      </c>
      <c r="BW21" s="248" t="str">
        <f t="shared" si="22"/>
        <v>NOT TESTED</v>
      </c>
      <c r="BX21" s="248" t="str">
        <f t="shared" si="23"/>
        <v>NOT TESTED</v>
      </c>
      <c r="BY21" s="248" t="str">
        <f t="shared" si="24"/>
        <v>NOT TESTED</v>
      </c>
      <c r="BZ21" s="248" t="str">
        <f t="shared" si="25"/>
        <v>NOT TESTED</v>
      </c>
      <c r="CA21" s="248" t="str">
        <f t="shared" si="26"/>
        <v>NOT TESTED</v>
      </c>
      <c r="CB21" s="248" t="str">
        <f t="shared" si="27"/>
        <v>NOT TESTED</v>
      </c>
      <c r="CC21" s="248" t="str">
        <f t="shared" si="28"/>
        <v>NOT TESTED</v>
      </c>
      <c r="CD21" s="248" t="str">
        <f t="shared" si="29"/>
        <v>NOT TESTED</v>
      </c>
      <c r="CE21" s="248" t="str">
        <f t="shared" si="30"/>
        <v>NOT TESTED</v>
      </c>
      <c r="CF21" s="248" t="str">
        <f t="shared" si="31"/>
        <v>NOT TESTED</v>
      </c>
      <c r="CG21" s="248" t="str">
        <f t="shared" si="32"/>
        <v>NOT TESTED</v>
      </c>
      <c r="CH21" s="248" t="str">
        <f t="shared" si="33"/>
        <v>NOT TESTED</v>
      </c>
      <c r="CI21" s="248" t="str">
        <f t="shared" si="34"/>
        <v>NOT TESTED</v>
      </c>
      <c r="CJ21" s="248" t="str">
        <f t="shared" si="35"/>
        <v>NOT TESTED</v>
      </c>
      <c r="CL21" s="248" t="str">
        <f t="shared" si="36"/>
        <v>NOT TESTED</v>
      </c>
      <c r="CM21" s="248" t="str">
        <f t="shared" si="37"/>
        <v>NOT TESTED</v>
      </c>
      <c r="CN21" s="248" t="str">
        <f t="shared" si="38"/>
        <v>NOT TESTED</v>
      </c>
      <c r="CO21" s="248" t="str">
        <f t="shared" si="39"/>
        <v>NOT TESTED</v>
      </c>
      <c r="CP21" s="248" t="str">
        <f t="shared" si="40"/>
        <v>NOT TESTED</v>
      </c>
      <c r="CQ21" s="248" t="str">
        <f t="shared" si="41"/>
        <v>NOT TESTED</v>
      </c>
      <c r="CR21" s="248" t="str">
        <f t="shared" si="42"/>
        <v>NOT TESTED</v>
      </c>
      <c r="CS21" s="248" t="str">
        <f t="shared" si="43"/>
        <v>NOT TESTED</v>
      </c>
      <c r="CU21" s="248" t="str">
        <f t="shared" si="53"/>
        <v/>
      </c>
      <c r="CV21" s="248" t="str">
        <f t="shared" si="54"/>
        <v/>
      </c>
      <c r="CW21" s="248" t="str">
        <f t="shared" si="55"/>
        <v/>
      </c>
      <c r="CX21" s="248" t="str">
        <f t="shared" si="56"/>
        <v/>
      </c>
      <c r="CY21" s="248" t="str">
        <f t="shared" si="57"/>
        <v/>
      </c>
      <c r="CZ21" s="248" t="str">
        <f t="shared" si="58"/>
        <v/>
      </c>
      <c r="DA21" s="248" t="str">
        <f t="shared" si="59"/>
        <v/>
      </c>
      <c r="DB21" s="248" t="str">
        <f t="shared" si="60"/>
        <v/>
      </c>
      <c r="DC21" s="248" t="str">
        <f t="shared" si="61"/>
        <v/>
      </c>
    </row>
    <row r="22" spans="1:107" x14ac:dyDescent="0.25">
      <c r="A22" s="188">
        <v>9</v>
      </c>
      <c r="B22" s="237" t="str">
        <v>26-001-UDS-009</v>
      </c>
      <c r="C22" t="str">
        <v>BH-03-R-UDS 01</v>
      </c>
      <c r="D22" t="str">
        <v>4.00 - 4.34 m</v>
      </c>
      <c r="E22">
        <v>4.17</v>
      </c>
      <c r="G22" t="str">
        <f>IFERROR(
IF(
OR(
INDEX('summary PP'!$G:$G,MATCH(B22,'summary PP'!$B:$B,0))="NP",
INDEX('summary PP'!$G:$G,MATCH(B22,'summary PP'!$B:$B,0))="ND"),
NA(),
INDEX('summary PP'!$G:$G,MATCH(B22,'summary PP'!$B:$B,0))
),
"")</f>
        <v>-</v>
      </c>
      <c r="H22" t="str">
        <f>IFERROR(
IF(
OR(
INDEX('summary PP'!$H:$H,MATCH(B22,'summary PP'!$B:$B,0))="NP",
INDEX('summary PP'!$H:$H,MATCH(B22,'summary PP'!$B:$B,0))="ND"),
NA(),
INDEX('summary PP'!$H:$H,MATCH(B22,'summary PP'!$B:$B,0))
),
"")</f>
        <v>-</v>
      </c>
      <c r="I22" t="str">
        <f>IFERROR(
IF(
OR(
INDEX('summary PP'!$I:$I,MATCH(B22,'summary PP'!$B:$B,0))="NP",
INDEX('summary PP'!$I:$I,MATCH(B22,'summary PP'!$B:$B,0))="ND"),
NA(),
INDEX('summary PP'!$I:$I,MATCH(B22,'summary PP'!$B:$B,0))
),
"")</f>
        <v>-</v>
      </c>
      <c r="J22" t="str">
        <f>IFERROR(
IF(
OR(
INDEX('summary PP'!$J:$J,MATCH(B22,'summary PP'!$B:$B,0))="NP",
INDEX('summary PP'!$J:$J,MATCH(B22,'summary PP'!$B:$B,0))="ND"),
NA(),
INDEX('summary PP'!$J:$J,MATCH(B22,'summary PP'!$B:$B,0))
),
"")</f>
        <v>-</v>
      </c>
      <c r="K22" t="str">
        <f>IFERROR(
IF(
OR(
INDEX('summary PP'!$K:$K,MATCH(B22,'summary PP'!$B:$B,0))="NP",
INDEX('summary PP'!$K:$K,MATCH(B22,'summary PP'!$B:$B,0))="ND"),
NA(),
INDEX('summary PP'!$K:$K,MATCH(B22,'summary PP'!$B:$B,0))
),
"")</f>
        <v>-</v>
      </c>
      <c r="L22" t="str">
        <f>IFERROR(
IF(
OR(
INDEX('summary PP'!$L:$L,MATCH(B22,'summary PP'!$B:$B,0))="NP",
INDEX('summary PP'!$L:$L,MATCH(B22,'summary PP'!$B:$B,0))="ND"),
NA(),
INDEX('summary PP'!$L:$L,MATCH(B22,'summary PP'!$B:$B,0))
),
"")</f>
        <v>-</v>
      </c>
      <c r="M22" t="str">
        <f>IFERROR(
IF(
OR(
INDEX('summary PP'!$M:$M,MATCH(B22,'summary PP'!$B:$B,0))="NP",
INDEX('summary PP'!$M:$M,MATCH(B22,'summary PP'!$B:$B,0))="ND"),
NA(),
INDEX('summary PP'!$M:$M,MATCH(B22,'summary PP'!$B:$B,0))
),
"")</f>
        <v>-</v>
      </c>
      <c r="N22" t="str">
        <f>IFERROR(
IF(
OR(
INDEX('summary PP'!$O:$O,MATCH(B22,'summary PP'!$B:$B,0))="NP",
INDEX('summary PP'!$O:$O,MATCH(B22,'summary PP'!$B:$B,0))="ND"),
NA(),
INDEX('summary PP'!$O:$O,MATCH(B22,'summary PP'!$B:$B,0))
),
"")</f>
        <v>-</v>
      </c>
      <c r="O22" t="str">
        <f>IFERROR(
IF(
OR(
INDEX('summary PP'!$P:$P,MATCH(B22,'summary PP'!$B:$B,0))="NP",
INDEX('summary PP'!$P:$P,MATCH(B22,'summary PP'!$B:$B,0))="ND"),
NA(),
INDEX('summary PP'!$P:$P,MATCH(B22,'summary PP'!$B:$B,0))
),
"")</f>
        <v>-</v>
      </c>
      <c r="P22" t="str">
        <f>IFERROR(
IF(
OR(
INDEX('summary PP'!$Q:$Q,MATCH(B22,'summary PP'!$B:$B,0))="NP",
INDEX('summary PP'!$Q:$Q,MATCH(B22,'summary PP'!$B:$B,0))="ND"),
NA(),
INDEX('summary PP'!$Q:$Q,MATCH(B22,'summary PP'!$B:$B,0))
),
"")</f>
        <v>-</v>
      </c>
      <c r="Q22" t="str">
        <f>IFERROR(
IF(
OR(
INDEX('summary PP'!$R:$R,MATCH(B22,'summary PP'!$B:$B,0))="NP",
INDEX('summary PP'!$R:$R,MATCH(B22,'summary PP'!$B:$B,0))="ND"),
NA(),
INDEX('summary PP'!$R:$R,MATCH(B22,'summary PP'!$B:$B,0))
),
"")</f>
        <v>-</v>
      </c>
      <c r="R22" t="str">
        <f>IFERROR(
IF(
OR(
INDEX('summary PP'!$T:$T,MATCH(B22,'summary PP'!$B:$B,0))="NP",
INDEX('summary PP'!$T:$T,MATCH(B22,'summary PP'!$B:$B,0))="ND"),
NA(),
INDEX('summary PP'!$T:$T,MATCH(B22,'summary PP'!$B:$B,0))
),
"")</f>
        <v>-</v>
      </c>
      <c r="T22" t="str">
        <f>IFERROR(
IF(
OR(
INDEX('summary Strength'!$G:$G,MATCH(B22,'summary Strength'!$B:$B,0))="NP",
INDEX('summary Strength'!$G:$G,MATCH(B22,'summary Strength'!$B:$B,0))="ND"),
NA(),
INDEX('summary Strength'!$G:$G,MATCH(B22,'summary Strength'!$B:$B,0))
),
"")</f>
        <v>-</v>
      </c>
      <c r="U22" t="str">
        <f>IFERROR(
IF(
OR(
INDEX('summary Strength'!$H:$H,MATCH(B22,'summary Strength'!$B:$B,0))="NP",
INDEX('summary Strength'!$H:$H,MATCH(B22,'summary Strength'!$B:$B,0))="ND"),
NA(),
INDEX('summary Strength'!$G:$G,MATCH(B22,'summary Strength'!$B:$B,0))
),
"")</f>
        <v>-</v>
      </c>
      <c r="V22" t="str">
        <f>IFERROR(
IF(
OR(
INDEX('summary Strength'!$I:$I,MATCH(B22,'summary Strength'!$B:$B,0))="NP",
INDEX('summary Strength'!$I:$I,MATCH(B22,'summary Strength'!$B:$B,0))="ND"),
NA(),
INDEX('summary Strength'!$I:$I,MATCH(B22,'summary Strength'!$B:$B,0))
),
"")</f>
        <v>-</v>
      </c>
      <c r="W22" t="str">
        <f>IFERROR(
IF(
OR(
INDEX('summary Strength'!$J:$J,MATCH(B22,'summary Strength'!$B:$B,0))="NP",
INDEX('summary Strength'!$J:$J,MATCH(B22,'summary Strength'!$B:$B,0))="ND"),
NA(),
INDEX('summary Strength'!$J:$J,MATCH(B22,'summary Strength'!$B:$B,0))
),
"")</f>
        <v>-</v>
      </c>
      <c r="X22" t="str">
        <f>IFERROR(
IF(
OR(
INDEX('summary Strength'!$K:$K,MATCH(B22,'summary Strength'!$B:$B,0))="NP",
INDEX('summary Strength'!$K:$K,MATCH(B22,'summary Strength'!$B:$B,0))="ND"),
NA(),
INDEX('summary Strength'!$K:$K,MATCH(B22,'summary Strength'!$B:$B,0))
),
"")</f>
        <v>-</v>
      </c>
      <c r="Y22" t="str">
        <f>IFERROR(
IF(
OR(
INDEX('summary Strength'!$L:$L,MATCH(B22,'summary Strength'!$B:$B,0))="NP",
INDEX('summary Strength'!$L:$L,MATCH(B22,'summary Strength'!$B:$B,0))="ND"),
NA(),
INDEX('summary Strength'!$L:$L,MATCH(B22,'summary Strength'!$B:$B,0))
),
"")</f>
        <v>-</v>
      </c>
      <c r="Z22" t="str">
        <f>IFERROR(
IF(
OR(
INDEX('summary Strength'!$M:$M,MATCH(B22,'summary Strength'!$B:$B,0))="NP",
INDEX('summary Strength'!$M:$M,MATCH(B22,'summary Strength'!$B:$B,0))="ND"),
NA(),
INDEX('summary Strength'!$M:$M,MATCH(B22,'summary Strength'!$B:$B,0))
),
"")</f>
        <v>-</v>
      </c>
      <c r="AA22" t="str">
        <f>IFERROR(
IF(
OR(
INDEX('summary Strength'!$N:$N,MATCH(B22,'summary Strength'!$B:$B,0))="NP",
INDEX('summary Strength'!$N:$N,MATCH(B22,'summary Strength'!$B:$B,0))="ND"),
NA(),
INDEX('summary Strength'!$L:$L,MATCH(B22,'summary Strength'!$B:$B,0))
),
"")</f>
        <v>-</v>
      </c>
      <c r="AB22" t="str">
        <f>IFERROR(
IF(
OR(
INDEX('summary Strength'!$O:$O,MATCH(B22,'summary Strength'!$B:$B,0))="NP",
INDEX('summary Strength'!$O:$O,MATCH(B22,'summary Strength'!$B:$B,0))="ND"),
NA(),
INDEX('summary Strength'!$O:$O,MATCH(B22,'summary Strength'!$B:$B,0))
),
"")</f>
        <v>-</v>
      </c>
      <c r="AC22" t="str">
        <f>IFERROR(
IF(
OR(
INDEX('summary Strength'!$P:$P,MATCH(B22,'summary Strength'!$B:$B,0))="NP",
INDEX('summary Strength'!$P:$P,MATCH(B22,'summary Strength'!$B:$B,0))="ND"),
NA(),
INDEX('summary Strength'!$P:$P,MATCH(B22,'summary Strength'!$B:$B,0))
),
"")</f>
        <v>-</v>
      </c>
      <c r="AD22" t="str">
        <f>IFERROR(
IF(
OR(
INDEX('summary Strength'!$Q:$Q,MATCH(B22,'summary Strength'!$B:$B,0))="NP",
INDEX('summary Strength'!$Q:$Q,MATCH(B22,'summary Strength'!$B:$B,0))="ND"),
NA(),
INDEX('summary Strength'!$Q:$Q,MATCH(B22,'summary Strength'!$B:$B,0))
),
"")</f>
        <v>-</v>
      </c>
      <c r="AE22" t="str">
        <f>IFERROR(
IF(
OR(
INDEX('summary Strength'!$R:$R,MATCH(B22,'summary Strength'!$B:$B,0))="NP",
INDEX('summary Strength'!$R:$R,MATCH(B22,'summary Strength'!$B:$B,0))="ND"),
NA(),
INDEX('summary Strength'!$R:$R,MATCH(B22,'summary Strength'!$B:$B,0))
),
"")</f>
        <v>-</v>
      </c>
      <c r="AF22" t="str">
        <f>IFERROR(
IF(
OR(
INDEX('summary Strength'!$S:$S,MATCH(B22,'summary Strength'!$B:$B,0))="NP",
INDEX('summary Strength'!$S:$S,MATCH(B22,'summary Strength'!$B:$B,0))="ND"),
NA(),
INDEX('summary Strength'!$S:$S,MATCH(B22,'summary Strength'!$B:$B,0))
),
"")</f>
        <v>-</v>
      </c>
      <c r="AG22" t="str">
        <f>IFERROR(
IF(
OR(
INDEX('summary Strength'!$T:$T,MATCH(B22,'summary Strength'!$B:$B,0))="NP",
INDEX('summary Strength'!$T:$T,MATCH(B22,'summary Strength'!$B:$B,0))="ND"),
NA(),
INDEX('summary Strength'!$L:$L,MATCH(B22,'summary Strength'!$B:$B,0))
),
"")</f>
        <v>-</v>
      </c>
      <c r="AH22" t="str">
        <f>IFERROR(
IF(
OR(
INDEX('summary Strength'!$U:$U,MATCH(B22,'summary Strength'!$B:$B,0))="NP",
INDEX('summary Strength'!$U:$U,MATCH(B22,'summary Strength'!$B:$B,0))="ND"),
NA(),
INDEX('summary Strength'!$U:$U,MATCH(B22,'summary Strength'!$B:$B,0))
),
"")</f>
        <v>-</v>
      </c>
      <c r="AI22" t="str">
        <f>IFERROR(
IF(
OR(
INDEX('summary Strength'!$V:$V,MATCH(B22,'summary Strength'!$B:$B,0))="NP",
INDEX('summary Strength'!$V:$V,MATCH(B22,'summary Strength'!$B:$B,0))="ND"),
NA(),
INDEX('summary Strength'!$V:$V,MATCH(B22,'summary Strength'!$B:$B,0))
),
"")</f>
        <v>-</v>
      </c>
      <c r="AJ22" t="str">
        <f>IFERROR(
IF(
OR(
INDEX('summary Strength'!$W:$W,MATCH(B22,'summary Strength'!$B:$B,0))="NP",
INDEX('summary Strength'!$W:$W,MATCH(B22,'summary Strength'!$B:$B,0))="ND"),
NA(),
INDEX('summary Strength'!$W:$W,MATCH(B22,'summary Strength'!$B:$B,0))
),
"")</f>
        <v>-</v>
      </c>
      <c r="AK22" t="str">
        <f>IFERROR(
IF(
OR(
INDEX('summary Strength'!$X:$X,MATCH(B22,'summary Strength'!$B:$B,0))="NP",
INDEX('summary Strength'!$X:$X,MATCH(B22,'summary Strength'!$B:$B,0))="ND"),
NA(),
INDEX('summary Strength'!$X:$X,MATCH(B22,'summary Strength'!$B:$B,0))
),
"")</f>
        <v>-</v>
      </c>
      <c r="AM22" t="str">
        <f>IFERROR(
IF(
OR(
INDEX('summary of compression'!$I:$I,MATCH(B22,'summary of compression'!$D:$D,0))="NP",
INDEX('summary of compression'!$I:$I,MATCH(B22,'summary of compression'!$D:$D,0))="ND"),
NA(),
INDEX('summary of compression'!$I:$I,MATCH(B22,'summary of compression'!$D:$D,0))
),
"")</f>
        <v/>
      </c>
      <c r="AN22" t="str">
        <f>IFERROR(
IF(
OR(
INDEX('summary of compression'!$J:$J,MATCH(B22,'summary of compression'!$D:$D,0))="NP",
INDEX('summary of compression'!$J:$J,MATCH(B22,'summary of compression'!$D:$D,0))="ND"),
NA(),
INDEX('summary of compression'!$J:$J,MATCH(B22,'summary of compression'!$D:$D,0))
),
"")</f>
        <v/>
      </c>
      <c r="AO22" t="str">
        <f>IFERROR(
IF(
OR(
INDEX('summary of compression'!$K:$K,MATCH(B22,'summary of compression'!$D:$D,0))="NP",
INDEX('summary of compression'!$K:$K,MATCH(B22,'summary of compression'!$D:$D,0))="ND"),
NA(),
INDEX('summary of compression'!$K:$K,MATCH(B22,'summary of compression'!$D:$D,0))
),
"")</f>
        <v/>
      </c>
      <c r="AP22" t="str">
        <f>IFERROR(
IF(
OR(
INDEX('summary of compression'!$L:$L,MATCH(B22,'summary of compression'!$D:$D,0))="NP",
INDEX('summary of compression'!$L:$L,MATCH(B22,'summary of compression'!$D:$D,0))="ND"),
NA(),
INDEX('summary of compression'!$L:$L,MATCH(B22,'summary of compression'!$D:$D,0))
),
"")</f>
        <v/>
      </c>
      <c r="AQ22" t="str">
        <f>IFERROR(
IF(
OR(
INDEX('summary of compression'!$M:$M,MATCH(B22,'summary of compression'!$D:$D,0))="NP",
INDEX('summary of compression'!$M:$M,MATCH(B22,'summary of compression'!$D:$D,0))="ND"),
NA(),
INDEX('summary of compression'!$M:$M,MATCH(B22,'summary of compression'!$D:$D,0))
),
"")</f>
        <v/>
      </c>
      <c r="AR22" t="str">
        <f>IFERROR(
IF(
OR(
INDEX('summary of compression'!$N:$N,MATCH(B22,'summary of compression'!$D:$D,0))="NP",
INDEX('summary of compression'!$N:$N,MATCH(B22,'summary of compression'!$D:$D,0))="ND"),
NA(),
INDEX('summary of compression'!$N:$N,MATCH(B22,'summary of compression'!$D:$D,0))
),
"")</f>
        <v/>
      </c>
      <c r="AS22" t="str">
        <f>IFERROR(
IF(
OR(
INDEX('summary of compression'!$O:$O,MATCH(B22,'summary of compression'!$D:$D,0))="NP",
INDEX('summary of compression'!$O:$O,MATCH(B22,'summary of compression'!$D:$D,0))="ND"),
NA(),
INDEX('summary of compression'!$O:$O,MATCH(B22,'summary of compression'!$D:$D,0))
),
"")</f>
        <v/>
      </c>
      <c r="AT22" t="str">
        <f>IFERROR(
IF(
OR(
INDEX('summary of compression'!$P:$P,MATCH(B22,'summary of compression'!$D:$D,0))="NP",
INDEX('summary of compression'!$P:$P,MATCH(B22,'summary of compression'!$D:$D,0))="ND"),
NA(),
INDEX('summary of compression'!$P:$P,MATCH(B22,'summary of compression'!$D:$D,0))
),
"")</f>
        <v/>
      </c>
      <c r="AV22" t="str">
        <f>IFERROR(
IF(
OR(
INDEX('Summary CMP_CBR'!$M:$M,MATCH(B22,'Summary CMP_CBR'!$H:$H,0))="NP",
INDEX('Summary CMP_CBR'!$M:$M,MATCH(B22,'Summary CMP_CBR'!$H:$H,0))="ND"),
NA(),
INDEX('Summary CMP_CBR'!$M:$M,MATCH(B22,'Summary CMP_CBR'!$H:$H,0))
),
"")</f>
        <v/>
      </c>
      <c r="AW22" t="str">
        <f>IFERROR(
IF(
OR(
INDEX('Summary CMP_CBR'!$N:$N,MATCH(B22,'Summary CMP_CBR'!$H:$H,0))="NP",
INDEX('Summary CMP_CBR'!$N:$N,MATCH(B22,'Summary CMP_CBR'!$H:$H,0))="ND"),
NA(),
INDEX('Summary CMP_CBR'!$N:$N,MATCH(B22,'Summary CMP_CBR'!$H:$H,0))
),
"")</f>
        <v/>
      </c>
      <c r="AX22" t="str">
        <f>IFERROR(
IF(
OR(
INDEX('Summary CMP_CBR'!$O:$O,MATCH(B22,'Summary CMP_CBR'!$H:$H,0))="NP",
INDEX('Summary CMP_CBR'!$O:$O,MATCH(B22,'Summary CMP_CBR'!$H:$H,0))="ND"),
NA(),
INDEX('Summary CMP_CBR'!$O:$O,MATCH(B22,'Summary CMP_CBR'!$H:$H,0))
),
"")</f>
        <v/>
      </c>
      <c r="AY22" t="str">
        <f>IFERROR(
IF(
OR(
INDEX('Summary CMP_CBR'!$P:$P,MATCH(B22,'Summary CMP_CBR'!$H:$H,0))="NP",
INDEX('Summary CMP_CBR'!$P:$P,MATCH(B22,'Summary CMP_CBR'!$H:$H,0))="ND"),
NA(),
INDEX('Summary CMP_CBR'!$P:$P,MATCH(B22,'Summary CMP_CBR'!$H:$H,0))
),
"")</f>
        <v/>
      </c>
      <c r="AZ22" t="str">
        <f>IFERROR(
IF(
OR(
INDEX('Summary CMP_CBR'!$Q:$Q,MATCH(B22,'Summary CMP_CBR'!$H:$H,0))="NP",
INDEX('Summary CMP_CBR'!$Q:$Q,MATCH(B22,'Summary CMP_CBR'!$H:$H,0))="ND"),
NA(),
INDEX('Summary CMP_CBR'!$Q:$Q,MATCH(B22,'Summary CMP_CBR'!$H:$H,0))
),
"")</f>
        <v/>
      </c>
      <c r="BA22" t="str">
        <f>IFERROR(
IF(
OR(
INDEX('Summary CMP_CBR'!$R:$R,MATCH(B22,'Summary CMP_CBR'!$H:$H,0))="NP",
INDEX('Summary CMP_CBR'!$R:$R,MATCH(B22,'Summary CMP_CBR'!$H:$H,0))="ND"),
NA(),
INDEX('Summary CMP_CBR'!$R:$R,MATCH(B22,'Summary CMP_CBR'!$H:$H,0))
),
"")</f>
        <v/>
      </c>
      <c r="BB22" t="str">
        <f>IFERROR(
IF(
OR(
INDEX('Summary CMP_CBR'!$S:$S,MATCH(B22,'Summary CMP_CBR'!$H:$H,0))="NP",
INDEX('Summary CMP_CBR'!$S:$S,MATCH(B22,'Summary CMP_CBR'!$H:$H,0))="ND"),
NA(),
INDEX('Summary CMP_CBR'!$S:$S,MATCH(B22,'Summary CMP_CBR'!$H:$H,0))
),
"")</f>
        <v/>
      </c>
      <c r="BC22" t="str">
        <f>IFERROR(
IF(
OR(
INDEX('Summary CMP_CBR'!$T:$T,MATCH(B22,'Summary CMP_CBR'!$H:$H,0))="NP",
INDEX('Summary CMP_CBR'!$T:$T,MATCH(B22,'Summary CMP_CBR'!$H:$H,0))="ND"),
NA(),
INDEX('Summary CMP_CBR'!$T:$T,MATCH(B22,'Summary CMP_CBR'!$H:$H,0))
),
"")</f>
        <v/>
      </c>
      <c r="BD22" t="str">
        <f>IFERROR(
IF(
OR(
INDEX('Summary CMP_CBR'!$U:$U,MATCH(B22,'Summary CMP_CBR'!$H:$H,0))="NP",
INDEX('Summary CMP_CBR'!$U:$U,MATCH(B22,'Summary CMP_CBR'!$H:$H,0))="ND"),
NA(),
INDEX('Summary CMP_CBR'!$U:$U,MATCH(B22,'Summary CMP_CBR'!$H:$H,0))
),
"")</f>
        <v/>
      </c>
      <c r="BF22" s="248" t="str">
        <f t="shared" si="6"/>
        <v>NOT TESTED</v>
      </c>
      <c r="BG22" s="248" t="str">
        <f t="shared" si="7"/>
        <v>NOT TESTED</v>
      </c>
      <c r="BH22" s="248" t="str">
        <f t="shared" si="8"/>
        <v>NOT TESTED</v>
      </c>
      <c r="BI22" s="248" t="str">
        <f t="shared" si="9"/>
        <v>NOT TESTED</v>
      </c>
      <c r="BJ22" s="248" t="str">
        <f t="shared" si="10"/>
        <v>NOT TESTED</v>
      </c>
      <c r="BK22" s="248" t="str">
        <f t="shared" si="11"/>
        <v>NOT TESTED</v>
      </c>
      <c r="BL22" s="248" t="str">
        <f t="shared" si="12"/>
        <v>NOT TESTED</v>
      </c>
      <c r="BM22" s="248" t="str">
        <f t="shared" si="13"/>
        <v>NOT TESTED</v>
      </c>
      <c r="BN22" s="248" t="str">
        <f t="shared" si="14"/>
        <v>NOT TESTED</v>
      </c>
      <c r="BO22" s="248" t="str">
        <f t="shared" si="15"/>
        <v>NOT TESTED</v>
      </c>
      <c r="BP22" s="248" t="str">
        <f t="shared" si="16"/>
        <v>NOT TESTED</v>
      </c>
      <c r="BQ22" s="248" t="str">
        <f t="shared" si="17"/>
        <v>NOT TESTED</v>
      </c>
      <c r="BS22" s="248" t="str">
        <f t="shared" si="18"/>
        <v>NOT TESTED</v>
      </c>
      <c r="BT22" s="248" t="str">
        <f t="shared" si="19"/>
        <v>NOT TESTED</v>
      </c>
      <c r="BU22" s="248" t="str">
        <f t="shared" si="20"/>
        <v>NOT TESTED</v>
      </c>
      <c r="BV22" s="248" t="str">
        <f t="shared" si="21"/>
        <v>NOT TESTED</v>
      </c>
      <c r="BW22" s="248" t="str">
        <f t="shared" si="22"/>
        <v>NOT TESTED</v>
      </c>
      <c r="BX22" s="248" t="str">
        <f t="shared" si="23"/>
        <v>NOT TESTED</v>
      </c>
      <c r="BY22" s="248" t="str">
        <f t="shared" si="24"/>
        <v>NOT TESTED</v>
      </c>
      <c r="BZ22" s="248" t="str">
        <f t="shared" si="25"/>
        <v>NOT TESTED</v>
      </c>
      <c r="CA22" s="248" t="str">
        <f t="shared" si="26"/>
        <v>NOT TESTED</v>
      </c>
      <c r="CB22" s="248" t="str">
        <f t="shared" si="27"/>
        <v>NOT TESTED</v>
      </c>
      <c r="CC22" s="248" t="str">
        <f t="shared" si="28"/>
        <v>NOT TESTED</v>
      </c>
      <c r="CD22" s="248" t="str">
        <f t="shared" si="29"/>
        <v>NOT TESTED</v>
      </c>
      <c r="CE22" s="248" t="str">
        <f t="shared" si="30"/>
        <v>NOT TESTED</v>
      </c>
      <c r="CF22" s="248" t="str">
        <f t="shared" si="31"/>
        <v>NOT TESTED</v>
      </c>
      <c r="CG22" s="248" t="str">
        <f t="shared" si="32"/>
        <v>NOT TESTED</v>
      </c>
      <c r="CH22" s="248" t="str">
        <f t="shared" si="33"/>
        <v>NOT TESTED</v>
      </c>
      <c r="CI22" s="248" t="str">
        <f t="shared" si="34"/>
        <v>NOT TESTED</v>
      </c>
      <c r="CJ22" s="248" t="str">
        <f t="shared" si="35"/>
        <v>NOT TESTED</v>
      </c>
      <c r="CL22" s="248" t="str">
        <f t="shared" si="36"/>
        <v/>
      </c>
      <c r="CM22" s="248" t="str">
        <f t="shared" si="37"/>
        <v/>
      </c>
      <c r="CN22" s="248" t="str">
        <f t="shared" si="38"/>
        <v/>
      </c>
      <c r="CO22" s="248" t="str">
        <f t="shared" si="39"/>
        <v/>
      </c>
      <c r="CP22" s="248" t="str">
        <f t="shared" si="40"/>
        <v/>
      </c>
      <c r="CQ22" s="248" t="str">
        <f t="shared" si="41"/>
        <v/>
      </c>
      <c r="CR22" s="248" t="str">
        <f t="shared" si="42"/>
        <v/>
      </c>
      <c r="CS22" s="248" t="str">
        <f t="shared" si="43"/>
        <v/>
      </c>
      <c r="CU22" s="248" t="str">
        <f t="shared" si="53"/>
        <v/>
      </c>
      <c r="CV22" s="248" t="str">
        <f t="shared" si="54"/>
        <v/>
      </c>
      <c r="CW22" s="248" t="str">
        <f t="shared" si="55"/>
        <v/>
      </c>
      <c r="CX22" s="248" t="str">
        <f t="shared" si="56"/>
        <v/>
      </c>
      <c r="CY22" s="248" t="str">
        <f t="shared" si="57"/>
        <v/>
      </c>
      <c r="CZ22" s="248" t="str">
        <f t="shared" si="58"/>
        <v/>
      </c>
      <c r="DA22" s="248" t="str">
        <f t="shared" si="59"/>
        <v/>
      </c>
      <c r="DB22" s="248" t="str">
        <f t="shared" si="60"/>
        <v/>
      </c>
      <c r="DC22" s="248" t="str">
        <f t="shared" si="61"/>
        <v/>
      </c>
    </row>
    <row r="23" spans="1:107" x14ac:dyDescent="0.25">
      <c r="A23" s="188">
        <v>10</v>
      </c>
      <c r="B23" s="237" t="str">
        <v>26-001-UDS-010</v>
      </c>
      <c r="C23" t="str">
        <v>BH-03-R-UDS 04</v>
      </c>
      <c r="D23" t="str">
        <v>8.50 - 9.00 m</v>
      </c>
      <c r="E23">
        <v>8.75</v>
      </c>
      <c r="G23" t="str">
        <f>IFERROR(
IF(
OR(
INDEX('summary PP'!$G:$G,MATCH(B23,'summary PP'!$B:$B,0))="NP",
INDEX('summary PP'!$G:$G,MATCH(B23,'summary PP'!$B:$B,0))="ND"),
NA(),
INDEX('summary PP'!$G:$G,MATCH(B23,'summary PP'!$B:$B,0))
),
"")</f>
        <v>-</v>
      </c>
      <c r="H23" t="str">
        <f>IFERROR(
IF(
OR(
INDEX('summary PP'!$H:$H,MATCH(B23,'summary PP'!$B:$B,0))="NP",
INDEX('summary PP'!$H:$H,MATCH(B23,'summary PP'!$B:$B,0))="ND"),
NA(),
INDEX('summary PP'!$H:$H,MATCH(B23,'summary PP'!$B:$B,0))
),
"")</f>
        <v>-</v>
      </c>
      <c r="I23" t="str">
        <f>IFERROR(
IF(
OR(
INDEX('summary PP'!$I:$I,MATCH(B23,'summary PP'!$B:$B,0))="NP",
INDEX('summary PP'!$I:$I,MATCH(B23,'summary PP'!$B:$B,0))="ND"),
NA(),
INDEX('summary PP'!$I:$I,MATCH(B23,'summary PP'!$B:$B,0))
),
"")</f>
        <v>-</v>
      </c>
      <c r="J23" t="str">
        <f>IFERROR(
IF(
OR(
INDEX('summary PP'!$J:$J,MATCH(B23,'summary PP'!$B:$B,0))="NP",
INDEX('summary PP'!$J:$J,MATCH(B23,'summary PP'!$B:$B,0))="ND"),
NA(),
INDEX('summary PP'!$J:$J,MATCH(B23,'summary PP'!$B:$B,0))
),
"")</f>
        <v>-</v>
      </c>
      <c r="K23" t="str">
        <f>IFERROR(
IF(
OR(
INDEX('summary PP'!$K:$K,MATCH(B23,'summary PP'!$B:$B,0))="NP",
INDEX('summary PP'!$K:$K,MATCH(B23,'summary PP'!$B:$B,0))="ND"),
NA(),
INDEX('summary PP'!$K:$K,MATCH(B23,'summary PP'!$B:$B,0))
),
"")</f>
        <v>-</v>
      </c>
      <c r="L23" t="str">
        <f>IFERROR(
IF(
OR(
INDEX('summary PP'!$L:$L,MATCH(B23,'summary PP'!$B:$B,0))="NP",
INDEX('summary PP'!$L:$L,MATCH(B23,'summary PP'!$B:$B,0))="ND"),
NA(),
INDEX('summary PP'!$L:$L,MATCH(B23,'summary PP'!$B:$B,0))
),
"")</f>
        <v>-</v>
      </c>
      <c r="M23" t="str">
        <f>IFERROR(
IF(
OR(
INDEX('summary PP'!$M:$M,MATCH(B23,'summary PP'!$B:$B,0))="NP",
INDEX('summary PP'!$M:$M,MATCH(B23,'summary PP'!$B:$B,0))="ND"),
NA(),
INDEX('summary PP'!$M:$M,MATCH(B23,'summary PP'!$B:$B,0))
),
"")</f>
        <v>-</v>
      </c>
      <c r="N23" t="str">
        <f>IFERROR(
IF(
OR(
INDEX('summary PP'!$O:$O,MATCH(B23,'summary PP'!$B:$B,0))="NP",
INDEX('summary PP'!$O:$O,MATCH(B23,'summary PP'!$B:$B,0))="ND"),
NA(),
INDEX('summary PP'!$O:$O,MATCH(B23,'summary PP'!$B:$B,0))
),
"")</f>
        <v>-</v>
      </c>
      <c r="O23" t="str">
        <f>IFERROR(
IF(
OR(
INDEX('summary PP'!$P:$P,MATCH(B23,'summary PP'!$B:$B,0))="NP",
INDEX('summary PP'!$P:$P,MATCH(B23,'summary PP'!$B:$B,0))="ND"),
NA(),
INDEX('summary PP'!$P:$P,MATCH(B23,'summary PP'!$B:$B,0))
),
"")</f>
        <v>-</v>
      </c>
      <c r="P23" t="str">
        <f>IFERROR(
IF(
OR(
INDEX('summary PP'!$Q:$Q,MATCH(B23,'summary PP'!$B:$B,0))="NP",
INDEX('summary PP'!$Q:$Q,MATCH(B23,'summary PP'!$B:$B,0))="ND"),
NA(),
INDEX('summary PP'!$Q:$Q,MATCH(B23,'summary PP'!$B:$B,0))
),
"")</f>
        <v>-</v>
      </c>
      <c r="Q23" t="str">
        <f>IFERROR(
IF(
OR(
INDEX('summary PP'!$R:$R,MATCH(B23,'summary PP'!$B:$B,0))="NP",
INDEX('summary PP'!$R:$R,MATCH(B23,'summary PP'!$B:$B,0))="ND"),
NA(),
INDEX('summary PP'!$R:$R,MATCH(B23,'summary PP'!$B:$B,0))
),
"")</f>
        <v>-</v>
      </c>
      <c r="R23" t="str">
        <f>IFERROR(
IF(
OR(
INDEX('summary PP'!$T:$T,MATCH(B23,'summary PP'!$B:$B,0))="NP",
INDEX('summary PP'!$T:$T,MATCH(B23,'summary PP'!$B:$B,0))="ND"),
NA(),
INDEX('summary PP'!$T:$T,MATCH(B23,'summary PP'!$B:$B,0))
),
"")</f>
        <v>-</v>
      </c>
      <c r="T23" t="str">
        <f>IFERROR(
IF(
OR(
INDEX('summary Strength'!$G:$G,MATCH(B23,'summary Strength'!$B:$B,0))="NP",
INDEX('summary Strength'!$G:$G,MATCH(B23,'summary Strength'!$B:$B,0))="ND"),
NA(),
INDEX('summary Strength'!$G:$G,MATCH(B23,'summary Strength'!$B:$B,0))
),
"")</f>
        <v>-</v>
      </c>
      <c r="U23" t="str">
        <f>IFERROR(
IF(
OR(
INDEX('summary Strength'!$H:$H,MATCH(B23,'summary Strength'!$B:$B,0))="NP",
INDEX('summary Strength'!$H:$H,MATCH(B23,'summary Strength'!$B:$B,0))="ND"),
NA(),
INDEX('summary Strength'!$G:$G,MATCH(B23,'summary Strength'!$B:$B,0))
),
"")</f>
        <v>-</v>
      </c>
      <c r="V23" t="str">
        <f>IFERROR(
IF(
OR(
INDEX('summary Strength'!$I:$I,MATCH(B23,'summary Strength'!$B:$B,0))="NP",
INDEX('summary Strength'!$I:$I,MATCH(B23,'summary Strength'!$B:$B,0))="ND"),
NA(),
INDEX('summary Strength'!$I:$I,MATCH(B23,'summary Strength'!$B:$B,0))
),
"")</f>
        <v>-</v>
      </c>
      <c r="W23" t="str">
        <f>IFERROR(
IF(
OR(
INDEX('summary Strength'!$J:$J,MATCH(B23,'summary Strength'!$B:$B,0))="NP",
INDEX('summary Strength'!$J:$J,MATCH(B23,'summary Strength'!$B:$B,0))="ND"),
NA(),
INDEX('summary Strength'!$J:$J,MATCH(B23,'summary Strength'!$B:$B,0))
),
"")</f>
        <v>-</v>
      </c>
      <c r="X23" t="str">
        <f>IFERROR(
IF(
OR(
INDEX('summary Strength'!$K:$K,MATCH(B23,'summary Strength'!$B:$B,0))="NP",
INDEX('summary Strength'!$K:$K,MATCH(B23,'summary Strength'!$B:$B,0))="ND"),
NA(),
INDEX('summary Strength'!$K:$K,MATCH(B23,'summary Strength'!$B:$B,0))
),
"")</f>
        <v>-</v>
      </c>
      <c r="Y23" t="str">
        <f>IFERROR(
IF(
OR(
INDEX('summary Strength'!$L:$L,MATCH(B23,'summary Strength'!$B:$B,0))="NP",
INDEX('summary Strength'!$L:$L,MATCH(B23,'summary Strength'!$B:$B,0))="ND"),
NA(),
INDEX('summary Strength'!$L:$L,MATCH(B23,'summary Strength'!$B:$B,0))
),
"")</f>
        <v>-</v>
      </c>
      <c r="Z23" t="str">
        <f>IFERROR(
IF(
OR(
INDEX('summary Strength'!$M:$M,MATCH(B23,'summary Strength'!$B:$B,0))="NP",
INDEX('summary Strength'!$M:$M,MATCH(B23,'summary Strength'!$B:$B,0))="ND"),
NA(),
INDEX('summary Strength'!$M:$M,MATCH(B23,'summary Strength'!$B:$B,0))
),
"")</f>
        <v>-</v>
      </c>
      <c r="AA23" t="str">
        <f>IFERROR(
IF(
OR(
INDEX('summary Strength'!$N:$N,MATCH(B23,'summary Strength'!$B:$B,0))="NP",
INDEX('summary Strength'!$N:$N,MATCH(B23,'summary Strength'!$B:$B,0))="ND"),
NA(),
INDEX('summary Strength'!$L:$L,MATCH(B23,'summary Strength'!$B:$B,0))
),
"")</f>
        <v>-</v>
      </c>
      <c r="AB23" t="str">
        <f>IFERROR(
IF(
OR(
INDEX('summary Strength'!$O:$O,MATCH(B23,'summary Strength'!$B:$B,0))="NP",
INDEX('summary Strength'!$O:$O,MATCH(B23,'summary Strength'!$B:$B,0))="ND"),
NA(),
INDEX('summary Strength'!$O:$O,MATCH(B23,'summary Strength'!$B:$B,0))
),
"")</f>
        <v>-</v>
      </c>
      <c r="AC23" t="str">
        <f>IFERROR(
IF(
OR(
INDEX('summary Strength'!$P:$P,MATCH(B23,'summary Strength'!$B:$B,0))="NP",
INDEX('summary Strength'!$P:$P,MATCH(B23,'summary Strength'!$B:$B,0))="ND"),
NA(),
INDEX('summary Strength'!$P:$P,MATCH(B23,'summary Strength'!$B:$B,0))
),
"")</f>
        <v>-</v>
      </c>
      <c r="AD23" t="str">
        <f>IFERROR(
IF(
OR(
INDEX('summary Strength'!$Q:$Q,MATCH(B23,'summary Strength'!$B:$B,0))="NP",
INDEX('summary Strength'!$Q:$Q,MATCH(B23,'summary Strength'!$B:$B,0))="ND"),
NA(),
INDEX('summary Strength'!$Q:$Q,MATCH(B23,'summary Strength'!$B:$B,0))
),
"")</f>
        <v>-</v>
      </c>
      <c r="AE23" t="str">
        <f>IFERROR(
IF(
OR(
INDEX('summary Strength'!$R:$R,MATCH(B23,'summary Strength'!$B:$B,0))="NP",
INDEX('summary Strength'!$R:$R,MATCH(B23,'summary Strength'!$B:$B,0))="ND"),
NA(),
INDEX('summary Strength'!$R:$R,MATCH(B23,'summary Strength'!$B:$B,0))
),
"")</f>
        <v>-</v>
      </c>
      <c r="AF23" t="str">
        <f>IFERROR(
IF(
OR(
INDEX('summary Strength'!$S:$S,MATCH(B23,'summary Strength'!$B:$B,0))="NP",
INDEX('summary Strength'!$S:$S,MATCH(B23,'summary Strength'!$B:$B,0))="ND"),
NA(),
INDEX('summary Strength'!$S:$S,MATCH(B23,'summary Strength'!$B:$B,0))
),
"")</f>
        <v>-</v>
      </c>
      <c r="AG23" t="str">
        <f>IFERROR(
IF(
OR(
INDEX('summary Strength'!$T:$T,MATCH(B23,'summary Strength'!$B:$B,0))="NP",
INDEX('summary Strength'!$T:$T,MATCH(B23,'summary Strength'!$B:$B,0))="ND"),
NA(),
INDEX('summary Strength'!$L:$L,MATCH(B23,'summary Strength'!$B:$B,0))
),
"")</f>
        <v>-</v>
      </c>
      <c r="AH23" t="str">
        <f>IFERROR(
IF(
OR(
INDEX('summary Strength'!$U:$U,MATCH(B23,'summary Strength'!$B:$B,0))="NP",
INDEX('summary Strength'!$U:$U,MATCH(B23,'summary Strength'!$B:$B,0))="ND"),
NA(),
INDEX('summary Strength'!$U:$U,MATCH(B23,'summary Strength'!$B:$B,0))
),
"")</f>
        <v>-</v>
      </c>
      <c r="AI23" t="str">
        <f>IFERROR(
IF(
OR(
INDEX('summary Strength'!$V:$V,MATCH(B23,'summary Strength'!$B:$B,0))="NP",
INDEX('summary Strength'!$V:$V,MATCH(B23,'summary Strength'!$B:$B,0))="ND"),
NA(),
INDEX('summary Strength'!$V:$V,MATCH(B23,'summary Strength'!$B:$B,0))
),
"")</f>
        <v>-</v>
      </c>
      <c r="AJ23" t="str">
        <f>IFERROR(
IF(
OR(
INDEX('summary Strength'!$W:$W,MATCH(B23,'summary Strength'!$B:$B,0))="NP",
INDEX('summary Strength'!$W:$W,MATCH(B23,'summary Strength'!$B:$B,0))="ND"),
NA(),
INDEX('summary Strength'!$W:$W,MATCH(B23,'summary Strength'!$B:$B,0))
),
"")</f>
        <v>-</v>
      </c>
      <c r="AK23" t="str">
        <f>IFERROR(
IF(
OR(
INDEX('summary Strength'!$X:$X,MATCH(B23,'summary Strength'!$B:$B,0))="NP",
INDEX('summary Strength'!$X:$X,MATCH(B23,'summary Strength'!$B:$B,0))="ND"),
NA(),
INDEX('summary Strength'!$X:$X,MATCH(B23,'summary Strength'!$B:$B,0))
),
"")</f>
        <v>-</v>
      </c>
      <c r="AM23" t="str">
        <f>IFERROR(
IF(
OR(
INDEX('summary of compression'!$I:$I,MATCH(B23,'summary of compression'!$D:$D,0))="NP",
INDEX('summary of compression'!$I:$I,MATCH(B23,'summary of compression'!$D:$D,0))="ND"),
NA(),
INDEX('summary of compression'!$I:$I,MATCH(B23,'summary of compression'!$D:$D,0))
),
"")</f>
        <v/>
      </c>
      <c r="AN23" t="str">
        <f>IFERROR(
IF(
OR(
INDEX('summary of compression'!$J:$J,MATCH(B23,'summary of compression'!$D:$D,0))="NP",
INDEX('summary of compression'!$J:$J,MATCH(B23,'summary of compression'!$D:$D,0))="ND"),
NA(),
INDEX('summary of compression'!$J:$J,MATCH(B23,'summary of compression'!$D:$D,0))
),
"")</f>
        <v/>
      </c>
      <c r="AO23" t="str">
        <f>IFERROR(
IF(
OR(
INDEX('summary of compression'!$K:$K,MATCH(B23,'summary of compression'!$D:$D,0))="NP",
INDEX('summary of compression'!$K:$K,MATCH(B23,'summary of compression'!$D:$D,0))="ND"),
NA(),
INDEX('summary of compression'!$K:$K,MATCH(B23,'summary of compression'!$D:$D,0))
),
"")</f>
        <v/>
      </c>
      <c r="AP23" t="str">
        <f>IFERROR(
IF(
OR(
INDEX('summary of compression'!$L:$L,MATCH(B23,'summary of compression'!$D:$D,0))="NP",
INDEX('summary of compression'!$L:$L,MATCH(B23,'summary of compression'!$D:$D,0))="ND"),
NA(),
INDEX('summary of compression'!$L:$L,MATCH(B23,'summary of compression'!$D:$D,0))
),
"")</f>
        <v/>
      </c>
      <c r="AQ23" t="str">
        <f>IFERROR(
IF(
OR(
INDEX('summary of compression'!$M:$M,MATCH(B23,'summary of compression'!$D:$D,0))="NP",
INDEX('summary of compression'!$M:$M,MATCH(B23,'summary of compression'!$D:$D,0))="ND"),
NA(),
INDEX('summary of compression'!$M:$M,MATCH(B23,'summary of compression'!$D:$D,0))
),
"")</f>
        <v/>
      </c>
      <c r="AR23" t="str">
        <f>IFERROR(
IF(
OR(
INDEX('summary of compression'!$N:$N,MATCH(B23,'summary of compression'!$D:$D,0))="NP",
INDEX('summary of compression'!$N:$N,MATCH(B23,'summary of compression'!$D:$D,0))="ND"),
NA(),
INDEX('summary of compression'!$N:$N,MATCH(B23,'summary of compression'!$D:$D,0))
),
"")</f>
        <v/>
      </c>
      <c r="AS23" t="str">
        <f>IFERROR(
IF(
OR(
INDEX('summary of compression'!$O:$O,MATCH(B23,'summary of compression'!$D:$D,0))="NP",
INDEX('summary of compression'!$O:$O,MATCH(B23,'summary of compression'!$D:$D,0))="ND"),
NA(),
INDEX('summary of compression'!$O:$O,MATCH(B23,'summary of compression'!$D:$D,0))
),
"")</f>
        <v/>
      </c>
      <c r="AT23" t="str">
        <f>IFERROR(
IF(
OR(
INDEX('summary of compression'!$P:$P,MATCH(B23,'summary of compression'!$D:$D,0))="NP",
INDEX('summary of compression'!$P:$P,MATCH(B23,'summary of compression'!$D:$D,0))="ND"),
NA(),
INDEX('summary of compression'!$P:$P,MATCH(B23,'summary of compression'!$D:$D,0))
),
"")</f>
        <v/>
      </c>
      <c r="AV23" t="str">
        <f>IFERROR(
IF(
OR(
INDEX('Summary CMP_CBR'!$M:$M,MATCH(B23,'Summary CMP_CBR'!$H:$H,0))="NP",
INDEX('Summary CMP_CBR'!$M:$M,MATCH(B23,'Summary CMP_CBR'!$H:$H,0))="ND"),
NA(),
INDEX('Summary CMP_CBR'!$M:$M,MATCH(B23,'Summary CMP_CBR'!$H:$H,0))
),
"")</f>
        <v/>
      </c>
      <c r="AW23" t="str">
        <f>IFERROR(
IF(
OR(
INDEX('Summary CMP_CBR'!$N:$N,MATCH(B23,'Summary CMP_CBR'!$H:$H,0))="NP",
INDEX('Summary CMP_CBR'!$N:$N,MATCH(B23,'Summary CMP_CBR'!$H:$H,0))="ND"),
NA(),
INDEX('Summary CMP_CBR'!$N:$N,MATCH(B23,'Summary CMP_CBR'!$H:$H,0))
),
"")</f>
        <v/>
      </c>
      <c r="AX23" t="str">
        <f>IFERROR(
IF(
OR(
INDEX('Summary CMP_CBR'!$O:$O,MATCH(B23,'Summary CMP_CBR'!$H:$H,0))="NP",
INDEX('Summary CMP_CBR'!$O:$O,MATCH(B23,'Summary CMP_CBR'!$H:$H,0))="ND"),
NA(),
INDEX('Summary CMP_CBR'!$O:$O,MATCH(B23,'Summary CMP_CBR'!$H:$H,0))
),
"")</f>
        <v/>
      </c>
      <c r="AY23" t="str">
        <f>IFERROR(
IF(
OR(
INDEX('Summary CMP_CBR'!$P:$P,MATCH(B23,'Summary CMP_CBR'!$H:$H,0))="NP",
INDEX('Summary CMP_CBR'!$P:$P,MATCH(B23,'Summary CMP_CBR'!$H:$H,0))="ND"),
NA(),
INDEX('Summary CMP_CBR'!$P:$P,MATCH(B23,'Summary CMP_CBR'!$H:$H,0))
),
"")</f>
        <v/>
      </c>
      <c r="AZ23" t="str">
        <f>IFERROR(
IF(
OR(
INDEX('Summary CMP_CBR'!$Q:$Q,MATCH(B23,'Summary CMP_CBR'!$H:$H,0))="NP",
INDEX('Summary CMP_CBR'!$Q:$Q,MATCH(B23,'Summary CMP_CBR'!$H:$H,0))="ND"),
NA(),
INDEX('Summary CMP_CBR'!$Q:$Q,MATCH(B23,'Summary CMP_CBR'!$H:$H,0))
),
"")</f>
        <v/>
      </c>
      <c r="BA23" t="str">
        <f>IFERROR(
IF(
OR(
INDEX('Summary CMP_CBR'!$R:$R,MATCH(B23,'Summary CMP_CBR'!$H:$H,0))="NP",
INDEX('Summary CMP_CBR'!$R:$R,MATCH(B23,'Summary CMP_CBR'!$H:$H,0))="ND"),
NA(),
INDEX('Summary CMP_CBR'!$R:$R,MATCH(B23,'Summary CMP_CBR'!$H:$H,0))
),
"")</f>
        <v/>
      </c>
      <c r="BB23" t="str">
        <f>IFERROR(
IF(
OR(
INDEX('Summary CMP_CBR'!$S:$S,MATCH(B23,'Summary CMP_CBR'!$H:$H,0))="NP",
INDEX('Summary CMP_CBR'!$S:$S,MATCH(B23,'Summary CMP_CBR'!$H:$H,0))="ND"),
NA(),
INDEX('Summary CMP_CBR'!$S:$S,MATCH(B23,'Summary CMP_CBR'!$H:$H,0))
),
"")</f>
        <v/>
      </c>
      <c r="BC23" t="str">
        <f>IFERROR(
IF(
OR(
INDEX('Summary CMP_CBR'!$T:$T,MATCH(B23,'Summary CMP_CBR'!$H:$H,0))="NP",
INDEX('Summary CMP_CBR'!$T:$T,MATCH(B23,'Summary CMP_CBR'!$H:$H,0))="ND"),
NA(),
INDEX('Summary CMP_CBR'!$T:$T,MATCH(B23,'Summary CMP_CBR'!$H:$H,0))
),
"")</f>
        <v/>
      </c>
      <c r="BD23" t="str">
        <f>IFERROR(
IF(
OR(
INDEX('Summary CMP_CBR'!$U:$U,MATCH(B23,'Summary CMP_CBR'!$H:$H,0))="NP",
INDEX('Summary CMP_CBR'!$U:$U,MATCH(B23,'Summary CMP_CBR'!$H:$H,0))="ND"),
NA(),
INDEX('Summary CMP_CBR'!$U:$U,MATCH(B23,'Summary CMP_CBR'!$H:$H,0))
),
"")</f>
        <v/>
      </c>
      <c r="BF23" s="248" t="str">
        <f t="shared" si="6"/>
        <v>NOT TESTED</v>
      </c>
      <c r="BG23" s="248" t="str">
        <f t="shared" si="7"/>
        <v>NOT TESTED</v>
      </c>
      <c r="BH23" s="248" t="str">
        <f t="shared" si="8"/>
        <v>NOT TESTED</v>
      </c>
      <c r="BI23" s="248" t="str">
        <f t="shared" si="9"/>
        <v>NOT TESTED</v>
      </c>
      <c r="BJ23" s="248" t="str">
        <f t="shared" si="10"/>
        <v>NOT TESTED</v>
      </c>
      <c r="BK23" s="248" t="str">
        <f t="shared" si="11"/>
        <v>NOT TESTED</v>
      </c>
      <c r="BL23" s="248" t="str">
        <f t="shared" si="12"/>
        <v>NOT TESTED</v>
      </c>
      <c r="BM23" s="248" t="str">
        <f t="shared" si="13"/>
        <v>NOT TESTED</v>
      </c>
      <c r="BN23" s="248" t="str">
        <f t="shared" si="14"/>
        <v>NOT TESTED</v>
      </c>
      <c r="BO23" s="248" t="str">
        <f t="shared" si="15"/>
        <v>NOT TESTED</v>
      </c>
      <c r="BP23" s="248" t="str">
        <f t="shared" si="16"/>
        <v>NOT TESTED</v>
      </c>
      <c r="BQ23" s="248" t="str">
        <f t="shared" si="17"/>
        <v>NOT TESTED</v>
      </c>
      <c r="BS23" s="248" t="str">
        <f t="shared" si="18"/>
        <v>NOT TESTED</v>
      </c>
      <c r="BT23" s="248" t="str">
        <f t="shared" si="19"/>
        <v>NOT TESTED</v>
      </c>
      <c r="BU23" s="248" t="str">
        <f t="shared" si="20"/>
        <v>NOT TESTED</v>
      </c>
      <c r="BV23" s="248" t="str">
        <f t="shared" si="21"/>
        <v>NOT TESTED</v>
      </c>
      <c r="BW23" s="248" t="str">
        <f t="shared" si="22"/>
        <v>NOT TESTED</v>
      </c>
      <c r="BX23" s="248" t="str">
        <f t="shared" si="23"/>
        <v>NOT TESTED</v>
      </c>
      <c r="BY23" s="248" t="str">
        <f t="shared" si="24"/>
        <v>NOT TESTED</v>
      </c>
      <c r="BZ23" s="248" t="str">
        <f t="shared" si="25"/>
        <v>NOT TESTED</v>
      </c>
      <c r="CA23" s="248" t="str">
        <f t="shared" si="26"/>
        <v>NOT TESTED</v>
      </c>
      <c r="CB23" s="248" t="str">
        <f t="shared" si="27"/>
        <v>NOT TESTED</v>
      </c>
      <c r="CC23" s="248" t="str">
        <f t="shared" si="28"/>
        <v>NOT TESTED</v>
      </c>
      <c r="CD23" s="248" t="str">
        <f t="shared" si="29"/>
        <v>NOT TESTED</v>
      </c>
      <c r="CE23" s="248" t="str">
        <f t="shared" si="30"/>
        <v>NOT TESTED</v>
      </c>
      <c r="CF23" s="248" t="str">
        <f t="shared" si="31"/>
        <v>NOT TESTED</v>
      </c>
      <c r="CG23" s="248" t="str">
        <f t="shared" si="32"/>
        <v>NOT TESTED</v>
      </c>
      <c r="CH23" s="248" t="str">
        <f t="shared" si="33"/>
        <v>NOT TESTED</v>
      </c>
      <c r="CI23" s="248" t="str">
        <f t="shared" si="34"/>
        <v>NOT TESTED</v>
      </c>
      <c r="CJ23" s="248" t="str">
        <f t="shared" si="35"/>
        <v>NOT TESTED</v>
      </c>
      <c r="CL23" s="248" t="str">
        <f t="shared" si="36"/>
        <v/>
      </c>
      <c r="CM23" s="248" t="str">
        <f t="shared" si="37"/>
        <v/>
      </c>
      <c r="CN23" s="248" t="str">
        <f t="shared" si="38"/>
        <v/>
      </c>
      <c r="CO23" s="248" t="str">
        <f t="shared" si="39"/>
        <v/>
      </c>
      <c r="CP23" s="248" t="str">
        <f t="shared" si="40"/>
        <v/>
      </c>
      <c r="CQ23" s="248" t="str">
        <f t="shared" si="41"/>
        <v/>
      </c>
      <c r="CR23" s="248" t="str">
        <f t="shared" si="42"/>
        <v/>
      </c>
      <c r="CS23" s="248" t="str">
        <f t="shared" si="43"/>
        <v/>
      </c>
      <c r="CU23" s="248" t="str">
        <f t="shared" si="53"/>
        <v/>
      </c>
      <c r="CV23" s="248" t="str">
        <f t="shared" si="54"/>
        <v/>
      </c>
      <c r="CW23" s="248" t="str">
        <f t="shared" si="55"/>
        <v/>
      </c>
      <c r="CX23" s="248" t="str">
        <f t="shared" si="56"/>
        <v/>
      </c>
      <c r="CY23" s="248" t="str">
        <f t="shared" si="57"/>
        <v/>
      </c>
      <c r="CZ23" s="248" t="str">
        <f t="shared" si="58"/>
        <v/>
      </c>
      <c r="DA23" s="248" t="str">
        <f t="shared" si="59"/>
        <v/>
      </c>
      <c r="DB23" s="248" t="str">
        <f t="shared" si="60"/>
        <v/>
      </c>
      <c r="DC23" s="248" t="str">
        <f t="shared" si="61"/>
        <v/>
      </c>
    </row>
    <row r="24" spans="1:107" x14ac:dyDescent="0.25">
      <c r="A24" s="188">
        <v>11</v>
      </c>
      <c r="B24" s="237" t="str">
        <v>26-001-UDS-011</v>
      </c>
      <c r="C24" t="str">
        <v>BH-07-R-UDS 01</v>
      </c>
      <c r="D24" t="str">
        <v>1.00 - 1.50 m</v>
      </c>
      <c r="E24">
        <v>1.25</v>
      </c>
      <c r="G24" t="str">
        <f>IFERROR(
IF(
OR(
INDEX('summary PP'!$G:$G,MATCH(B24,'summary PP'!$B:$B,0))="NP",
INDEX('summary PP'!$G:$G,MATCH(B24,'summary PP'!$B:$B,0))="ND"),
NA(),
INDEX('summary PP'!$G:$G,MATCH(B24,'summary PP'!$B:$B,0))
),
"")</f>
        <v>-</v>
      </c>
      <c r="H24" t="str">
        <f>IFERROR(
IF(
OR(
INDEX('summary PP'!$H:$H,MATCH(B24,'summary PP'!$B:$B,0))="NP",
INDEX('summary PP'!$H:$H,MATCH(B24,'summary PP'!$B:$B,0))="ND"),
NA(),
INDEX('summary PP'!$H:$H,MATCH(B24,'summary PP'!$B:$B,0))
),
"")</f>
        <v>-</v>
      </c>
      <c r="I24" t="str">
        <f>IFERROR(
IF(
OR(
INDEX('summary PP'!$I:$I,MATCH(B24,'summary PP'!$B:$B,0))="NP",
INDEX('summary PP'!$I:$I,MATCH(B24,'summary PP'!$B:$B,0))="ND"),
NA(),
INDEX('summary PP'!$I:$I,MATCH(B24,'summary PP'!$B:$B,0))
),
"")</f>
        <v>-</v>
      </c>
      <c r="J24" t="str">
        <f>IFERROR(
IF(
OR(
INDEX('summary PP'!$J:$J,MATCH(B24,'summary PP'!$B:$B,0))="NP",
INDEX('summary PP'!$J:$J,MATCH(B24,'summary PP'!$B:$B,0))="ND"),
NA(),
INDEX('summary PP'!$J:$J,MATCH(B24,'summary PP'!$B:$B,0))
),
"")</f>
        <v>-</v>
      </c>
      <c r="K24" t="str">
        <f>IFERROR(
IF(
OR(
INDEX('summary PP'!$K:$K,MATCH(B24,'summary PP'!$B:$B,0))="NP",
INDEX('summary PP'!$K:$K,MATCH(B24,'summary PP'!$B:$B,0))="ND"),
NA(),
INDEX('summary PP'!$K:$K,MATCH(B24,'summary PP'!$B:$B,0))
),
"")</f>
        <v>-</v>
      </c>
      <c r="L24" t="str">
        <f>IFERROR(
IF(
OR(
INDEX('summary PP'!$L:$L,MATCH(B24,'summary PP'!$B:$B,0))="NP",
INDEX('summary PP'!$L:$L,MATCH(B24,'summary PP'!$B:$B,0))="ND"),
NA(),
INDEX('summary PP'!$L:$L,MATCH(B24,'summary PP'!$B:$B,0))
),
"")</f>
        <v>-</v>
      </c>
      <c r="M24" t="str">
        <f>IFERROR(
IF(
OR(
INDEX('summary PP'!$M:$M,MATCH(B24,'summary PP'!$B:$B,0))="NP",
INDEX('summary PP'!$M:$M,MATCH(B24,'summary PP'!$B:$B,0))="ND"),
NA(),
INDEX('summary PP'!$M:$M,MATCH(B24,'summary PP'!$B:$B,0))
),
"")</f>
        <v>-</v>
      </c>
      <c r="N24" t="str">
        <f>IFERROR(
IF(
OR(
INDEX('summary PP'!$O:$O,MATCH(B24,'summary PP'!$B:$B,0))="NP",
INDEX('summary PP'!$O:$O,MATCH(B24,'summary PP'!$B:$B,0))="ND"),
NA(),
INDEX('summary PP'!$O:$O,MATCH(B24,'summary PP'!$B:$B,0))
),
"")</f>
        <v>-</v>
      </c>
      <c r="O24" t="str">
        <f>IFERROR(
IF(
OR(
INDEX('summary PP'!$P:$P,MATCH(B24,'summary PP'!$B:$B,0))="NP",
INDEX('summary PP'!$P:$P,MATCH(B24,'summary PP'!$B:$B,0))="ND"),
NA(),
INDEX('summary PP'!$P:$P,MATCH(B24,'summary PP'!$B:$B,0))
),
"")</f>
        <v>-</v>
      </c>
      <c r="P24" t="str">
        <f>IFERROR(
IF(
OR(
INDEX('summary PP'!$Q:$Q,MATCH(B24,'summary PP'!$B:$B,0))="NP",
INDEX('summary PP'!$Q:$Q,MATCH(B24,'summary PP'!$B:$B,0))="ND"),
NA(),
INDEX('summary PP'!$Q:$Q,MATCH(B24,'summary PP'!$B:$B,0))
),
"")</f>
        <v>-</v>
      </c>
      <c r="Q24" t="str">
        <f>IFERROR(
IF(
OR(
INDEX('summary PP'!$R:$R,MATCH(B24,'summary PP'!$B:$B,0))="NP",
INDEX('summary PP'!$R:$R,MATCH(B24,'summary PP'!$B:$B,0))="ND"),
NA(),
INDEX('summary PP'!$R:$R,MATCH(B24,'summary PP'!$B:$B,0))
),
"")</f>
        <v>-</v>
      </c>
      <c r="R24" t="str">
        <f>IFERROR(
IF(
OR(
INDEX('summary PP'!$T:$T,MATCH(B24,'summary PP'!$B:$B,0))="NP",
INDEX('summary PP'!$T:$T,MATCH(B24,'summary PP'!$B:$B,0))="ND"),
NA(),
INDEX('summary PP'!$T:$T,MATCH(B24,'summary PP'!$B:$B,0))
),
"")</f>
        <v>-</v>
      </c>
      <c r="T24" t="str">
        <f>IFERROR(
IF(
OR(
INDEX('summary Strength'!$G:$G,MATCH(B24,'summary Strength'!$B:$B,0))="NP",
INDEX('summary Strength'!$G:$G,MATCH(B24,'summary Strength'!$B:$B,0))="ND"),
NA(),
INDEX('summary Strength'!$G:$G,MATCH(B24,'summary Strength'!$B:$B,0))
),
"")</f>
        <v>-</v>
      </c>
      <c r="U24" t="str">
        <f>IFERROR(
IF(
OR(
INDEX('summary Strength'!$H:$H,MATCH(B24,'summary Strength'!$B:$B,0))="NP",
INDEX('summary Strength'!$H:$H,MATCH(B24,'summary Strength'!$B:$B,0))="ND"),
NA(),
INDEX('summary Strength'!$G:$G,MATCH(B24,'summary Strength'!$B:$B,0))
),
"")</f>
        <v>-</v>
      </c>
      <c r="V24" t="str">
        <f>IFERROR(
IF(
OR(
INDEX('summary Strength'!$I:$I,MATCH(B24,'summary Strength'!$B:$B,0))="NP",
INDEX('summary Strength'!$I:$I,MATCH(B24,'summary Strength'!$B:$B,0))="ND"),
NA(),
INDEX('summary Strength'!$I:$I,MATCH(B24,'summary Strength'!$B:$B,0))
),
"")</f>
        <v>-</v>
      </c>
      <c r="W24" t="str">
        <f>IFERROR(
IF(
OR(
INDEX('summary Strength'!$J:$J,MATCH(B24,'summary Strength'!$B:$B,0))="NP",
INDEX('summary Strength'!$J:$J,MATCH(B24,'summary Strength'!$B:$B,0))="ND"),
NA(),
INDEX('summary Strength'!$J:$J,MATCH(B24,'summary Strength'!$B:$B,0))
),
"")</f>
        <v>-</v>
      </c>
      <c r="X24" t="str">
        <f>IFERROR(
IF(
OR(
INDEX('summary Strength'!$K:$K,MATCH(B24,'summary Strength'!$B:$B,0))="NP",
INDEX('summary Strength'!$K:$K,MATCH(B24,'summary Strength'!$B:$B,0))="ND"),
NA(),
INDEX('summary Strength'!$K:$K,MATCH(B24,'summary Strength'!$B:$B,0))
),
"")</f>
        <v>-</v>
      </c>
      <c r="Y24" t="str">
        <f>IFERROR(
IF(
OR(
INDEX('summary Strength'!$L:$L,MATCH(B24,'summary Strength'!$B:$B,0))="NP",
INDEX('summary Strength'!$L:$L,MATCH(B24,'summary Strength'!$B:$B,0))="ND"),
NA(),
INDEX('summary Strength'!$L:$L,MATCH(B24,'summary Strength'!$B:$B,0))
),
"")</f>
        <v>-</v>
      </c>
      <c r="Z24" t="str">
        <f>IFERROR(
IF(
OR(
INDEX('summary Strength'!$M:$M,MATCH(B24,'summary Strength'!$B:$B,0))="NP",
INDEX('summary Strength'!$M:$M,MATCH(B24,'summary Strength'!$B:$B,0))="ND"),
NA(),
INDEX('summary Strength'!$M:$M,MATCH(B24,'summary Strength'!$B:$B,0))
),
"")</f>
        <v>-</v>
      </c>
      <c r="AA24" t="str">
        <f>IFERROR(
IF(
OR(
INDEX('summary Strength'!$N:$N,MATCH(B24,'summary Strength'!$B:$B,0))="NP",
INDEX('summary Strength'!$N:$N,MATCH(B24,'summary Strength'!$B:$B,0))="ND"),
NA(),
INDEX('summary Strength'!$L:$L,MATCH(B24,'summary Strength'!$B:$B,0))
),
"")</f>
        <v>-</v>
      </c>
      <c r="AB24" t="str">
        <f>IFERROR(
IF(
OR(
INDEX('summary Strength'!$O:$O,MATCH(B24,'summary Strength'!$B:$B,0))="NP",
INDEX('summary Strength'!$O:$O,MATCH(B24,'summary Strength'!$B:$B,0))="ND"),
NA(),
INDEX('summary Strength'!$O:$O,MATCH(B24,'summary Strength'!$B:$B,0))
),
"")</f>
        <v>-</v>
      </c>
      <c r="AC24" t="str">
        <f>IFERROR(
IF(
OR(
INDEX('summary Strength'!$P:$P,MATCH(B24,'summary Strength'!$B:$B,0))="NP",
INDEX('summary Strength'!$P:$P,MATCH(B24,'summary Strength'!$B:$B,0))="ND"),
NA(),
INDEX('summary Strength'!$P:$P,MATCH(B24,'summary Strength'!$B:$B,0))
),
"")</f>
        <v>-</v>
      </c>
      <c r="AD24" t="str">
        <f>IFERROR(
IF(
OR(
INDEX('summary Strength'!$Q:$Q,MATCH(B24,'summary Strength'!$B:$B,0))="NP",
INDEX('summary Strength'!$Q:$Q,MATCH(B24,'summary Strength'!$B:$B,0))="ND"),
NA(),
INDEX('summary Strength'!$Q:$Q,MATCH(B24,'summary Strength'!$B:$B,0))
),
"")</f>
        <v>-</v>
      </c>
      <c r="AE24" t="str">
        <f>IFERROR(
IF(
OR(
INDEX('summary Strength'!$R:$R,MATCH(B24,'summary Strength'!$B:$B,0))="NP",
INDEX('summary Strength'!$R:$R,MATCH(B24,'summary Strength'!$B:$B,0))="ND"),
NA(),
INDEX('summary Strength'!$R:$R,MATCH(B24,'summary Strength'!$B:$B,0))
),
"")</f>
        <v>-</v>
      </c>
      <c r="AF24" t="str">
        <f>IFERROR(
IF(
OR(
INDEX('summary Strength'!$S:$S,MATCH(B24,'summary Strength'!$B:$B,0))="NP",
INDEX('summary Strength'!$S:$S,MATCH(B24,'summary Strength'!$B:$B,0))="ND"),
NA(),
INDEX('summary Strength'!$S:$S,MATCH(B24,'summary Strength'!$B:$B,0))
),
"")</f>
        <v>-</v>
      </c>
      <c r="AG24" t="str">
        <f>IFERROR(
IF(
OR(
INDEX('summary Strength'!$T:$T,MATCH(B24,'summary Strength'!$B:$B,0))="NP",
INDEX('summary Strength'!$T:$T,MATCH(B24,'summary Strength'!$B:$B,0))="ND"),
NA(),
INDEX('summary Strength'!$L:$L,MATCH(B24,'summary Strength'!$B:$B,0))
),
"")</f>
        <v>-</v>
      </c>
      <c r="AH24" t="str">
        <f>IFERROR(
IF(
OR(
INDEX('summary Strength'!$U:$U,MATCH(B24,'summary Strength'!$B:$B,0))="NP",
INDEX('summary Strength'!$U:$U,MATCH(B24,'summary Strength'!$B:$B,0))="ND"),
NA(),
INDEX('summary Strength'!$U:$U,MATCH(B24,'summary Strength'!$B:$B,0))
),
"")</f>
        <v>-</v>
      </c>
      <c r="AI24" t="str">
        <f>IFERROR(
IF(
OR(
INDEX('summary Strength'!$V:$V,MATCH(B24,'summary Strength'!$B:$B,0))="NP",
INDEX('summary Strength'!$V:$V,MATCH(B24,'summary Strength'!$B:$B,0))="ND"),
NA(),
INDEX('summary Strength'!$V:$V,MATCH(B24,'summary Strength'!$B:$B,0))
),
"")</f>
        <v>-</v>
      </c>
      <c r="AJ24" t="str">
        <f>IFERROR(
IF(
OR(
INDEX('summary Strength'!$W:$W,MATCH(B24,'summary Strength'!$B:$B,0))="NP",
INDEX('summary Strength'!$W:$W,MATCH(B24,'summary Strength'!$B:$B,0))="ND"),
NA(),
INDEX('summary Strength'!$W:$W,MATCH(B24,'summary Strength'!$B:$B,0))
),
"")</f>
        <v>-</v>
      </c>
      <c r="AK24" t="str">
        <f>IFERROR(
IF(
OR(
INDEX('summary Strength'!$X:$X,MATCH(B24,'summary Strength'!$B:$B,0))="NP",
INDEX('summary Strength'!$X:$X,MATCH(B24,'summary Strength'!$B:$B,0))="ND"),
NA(),
INDEX('summary Strength'!$X:$X,MATCH(B24,'summary Strength'!$B:$B,0))
),
"")</f>
        <v>-</v>
      </c>
      <c r="AM24" t="str">
        <f>IFERROR(
IF(
OR(
INDEX('summary of compression'!$I:$I,MATCH(B24,'summary of compression'!$D:$D,0))="NP",
INDEX('summary of compression'!$I:$I,MATCH(B24,'summary of compression'!$D:$D,0))="ND"),
NA(),
INDEX('summary of compression'!$I:$I,MATCH(B24,'summary of compression'!$D:$D,0))
),
"")</f>
        <v/>
      </c>
      <c r="AN24" t="str">
        <f>IFERROR(
IF(
OR(
INDEX('summary of compression'!$J:$J,MATCH(B24,'summary of compression'!$D:$D,0))="NP",
INDEX('summary of compression'!$J:$J,MATCH(B24,'summary of compression'!$D:$D,0))="ND"),
NA(),
INDEX('summary of compression'!$J:$J,MATCH(B24,'summary of compression'!$D:$D,0))
),
"")</f>
        <v/>
      </c>
      <c r="AO24" t="str">
        <f>IFERROR(
IF(
OR(
INDEX('summary of compression'!$K:$K,MATCH(B24,'summary of compression'!$D:$D,0))="NP",
INDEX('summary of compression'!$K:$K,MATCH(B24,'summary of compression'!$D:$D,0))="ND"),
NA(),
INDEX('summary of compression'!$K:$K,MATCH(B24,'summary of compression'!$D:$D,0))
),
"")</f>
        <v/>
      </c>
      <c r="AP24" t="str">
        <f>IFERROR(
IF(
OR(
INDEX('summary of compression'!$L:$L,MATCH(B24,'summary of compression'!$D:$D,0))="NP",
INDEX('summary of compression'!$L:$L,MATCH(B24,'summary of compression'!$D:$D,0))="ND"),
NA(),
INDEX('summary of compression'!$L:$L,MATCH(B24,'summary of compression'!$D:$D,0))
),
"")</f>
        <v/>
      </c>
      <c r="AQ24" t="str">
        <f>IFERROR(
IF(
OR(
INDEX('summary of compression'!$M:$M,MATCH(B24,'summary of compression'!$D:$D,0))="NP",
INDEX('summary of compression'!$M:$M,MATCH(B24,'summary of compression'!$D:$D,0))="ND"),
NA(),
INDEX('summary of compression'!$M:$M,MATCH(B24,'summary of compression'!$D:$D,0))
),
"")</f>
        <v/>
      </c>
      <c r="AR24" t="str">
        <f>IFERROR(
IF(
OR(
INDEX('summary of compression'!$N:$N,MATCH(B24,'summary of compression'!$D:$D,0))="NP",
INDEX('summary of compression'!$N:$N,MATCH(B24,'summary of compression'!$D:$D,0))="ND"),
NA(),
INDEX('summary of compression'!$N:$N,MATCH(B24,'summary of compression'!$D:$D,0))
),
"")</f>
        <v/>
      </c>
      <c r="AS24" t="str">
        <f>IFERROR(
IF(
OR(
INDEX('summary of compression'!$O:$O,MATCH(B24,'summary of compression'!$D:$D,0))="NP",
INDEX('summary of compression'!$O:$O,MATCH(B24,'summary of compression'!$D:$D,0))="ND"),
NA(),
INDEX('summary of compression'!$O:$O,MATCH(B24,'summary of compression'!$D:$D,0))
),
"")</f>
        <v/>
      </c>
      <c r="AT24" t="str">
        <f>IFERROR(
IF(
OR(
INDEX('summary of compression'!$P:$P,MATCH(B24,'summary of compression'!$D:$D,0))="NP",
INDEX('summary of compression'!$P:$P,MATCH(B24,'summary of compression'!$D:$D,0))="ND"),
NA(),
INDEX('summary of compression'!$P:$P,MATCH(B24,'summary of compression'!$D:$D,0))
),
"")</f>
        <v/>
      </c>
      <c r="AV24" t="str">
        <f>IFERROR(
IF(
OR(
INDEX('Summary CMP_CBR'!$M:$M,MATCH(B24,'Summary CMP_CBR'!$H:$H,0))="NP",
INDEX('Summary CMP_CBR'!$M:$M,MATCH(B24,'Summary CMP_CBR'!$H:$H,0))="ND"),
NA(),
INDEX('Summary CMP_CBR'!$M:$M,MATCH(B24,'Summary CMP_CBR'!$H:$H,0))
),
"")</f>
        <v/>
      </c>
      <c r="AW24" t="str">
        <f>IFERROR(
IF(
OR(
INDEX('Summary CMP_CBR'!$N:$N,MATCH(B24,'Summary CMP_CBR'!$H:$H,0))="NP",
INDEX('Summary CMP_CBR'!$N:$N,MATCH(B24,'Summary CMP_CBR'!$H:$H,0))="ND"),
NA(),
INDEX('Summary CMP_CBR'!$N:$N,MATCH(B24,'Summary CMP_CBR'!$H:$H,0))
),
"")</f>
        <v/>
      </c>
      <c r="AX24" t="str">
        <f>IFERROR(
IF(
OR(
INDEX('Summary CMP_CBR'!$O:$O,MATCH(B24,'Summary CMP_CBR'!$H:$H,0))="NP",
INDEX('Summary CMP_CBR'!$O:$O,MATCH(B24,'Summary CMP_CBR'!$H:$H,0))="ND"),
NA(),
INDEX('Summary CMP_CBR'!$O:$O,MATCH(B24,'Summary CMP_CBR'!$H:$H,0))
),
"")</f>
        <v/>
      </c>
      <c r="AY24" t="str">
        <f>IFERROR(
IF(
OR(
INDEX('Summary CMP_CBR'!$P:$P,MATCH(B24,'Summary CMP_CBR'!$H:$H,0))="NP",
INDEX('Summary CMP_CBR'!$P:$P,MATCH(B24,'Summary CMP_CBR'!$H:$H,0))="ND"),
NA(),
INDEX('Summary CMP_CBR'!$P:$P,MATCH(B24,'Summary CMP_CBR'!$H:$H,0))
),
"")</f>
        <v/>
      </c>
      <c r="AZ24" t="str">
        <f>IFERROR(
IF(
OR(
INDEX('Summary CMP_CBR'!$Q:$Q,MATCH(B24,'Summary CMP_CBR'!$H:$H,0))="NP",
INDEX('Summary CMP_CBR'!$Q:$Q,MATCH(B24,'Summary CMP_CBR'!$H:$H,0))="ND"),
NA(),
INDEX('Summary CMP_CBR'!$Q:$Q,MATCH(B24,'Summary CMP_CBR'!$H:$H,0))
),
"")</f>
        <v/>
      </c>
      <c r="BA24" t="str">
        <f>IFERROR(
IF(
OR(
INDEX('Summary CMP_CBR'!$R:$R,MATCH(B24,'Summary CMP_CBR'!$H:$H,0))="NP",
INDEX('Summary CMP_CBR'!$R:$R,MATCH(B24,'Summary CMP_CBR'!$H:$H,0))="ND"),
NA(),
INDEX('Summary CMP_CBR'!$R:$R,MATCH(B24,'Summary CMP_CBR'!$H:$H,0))
),
"")</f>
        <v/>
      </c>
      <c r="BB24" t="str">
        <f>IFERROR(
IF(
OR(
INDEX('Summary CMP_CBR'!$S:$S,MATCH(B24,'Summary CMP_CBR'!$H:$H,0))="NP",
INDEX('Summary CMP_CBR'!$S:$S,MATCH(B24,'Summary CMP_CBR'!$H:$H,0))="ND"),
NA(),
INDEX('Summary CMP_CBR'!$S:$S,MATCH(B24,'Summary CMP_CBR'!$H:$H,0))
),
"")</f>
        <v/>
      </c>
      <c r="BC24" t="str">
        <f>IFERROR(
IF(
OR(
INDEX('Summary CMP_CBR'!$T:$T,MATCH(B24,'Summary CMP_CBR'!$H:$H,0))="NP",
INDEX('Summary CMP_CBR'!$T:$T,MATCH(B24,'Summary CMP_CBR'!$H:$H,0))="ND"),
NA(),
INDEX('Summary CMP_CBR'!$T:$T,MATCH(B24,'Summary CMP_CBR'!$H:$H,0))
),
"")</f>
        <v/>
      </c>
      <c r="BD24" t="str">
        <f>IFERROR(
IF(
OR(
INDEX('Summary CMP_CBR'!$U:$U,MATCH(B24,'Summary CMP_CBR'!$H:$H,0))="NP",
INDEX('Summary CMP_CBR'!$U:$U,MATCH(B24,'Summary CMP_CBR'!$H:$H,0))="ND"),
NA(),
INDEX('Summary CMP_CBR'!$U:$U,MATCH(B24,'Summary CMP_CBR'!$H:$H,0))
),
"")</f>
        <v/>
      </c>
      <c r="BF24" s="248" t="str">
        <f t="shared" si="6"/>
        <v>NOT TESTED</v>
      </c>
      <c r="BG24" s="248" t="str">
        <f t="shared" si="7"/>
        <v>NOT TESTED</v>
      </c>
      <c r="BH24" s="248" t="str">
        <f t="shared" si="8"/>
        <v>NOT TESTED</v>
      </c>
      <c r="BI24" s="248" t="str">
        <f t="shared" si="9"/>
        <v>NOT TESTED</v>
      </c>
      <c r="BJ24" s="248" t="str">
        <f t="shared" si="10"/>
        <v>NOT TESTED</v>
      </c>
      <c r="BK24" s="248" t="str">
        <f t="shared" si="11"/>
        <v>NOT TESTED</v>
      </c>
      <c r="BL24" s="248" t="str">
        <f t="shared" si="12"/>
        <v>NOT TESTED</v>
      </c>
      <c r="BM24" s="248" t="str">
        <f t="shared" si="13"/>
        <v>NOT TESTED</v>
      </c>
      <c r="BN24" s="248" t="str">
        <f t="shared" si="14"/>
        <v>NOT TESTED</v>
      </c>
      <c r="BO24" s="248" t="str">
        <f t="shared" si="15"/>
        <v>NOT TESTED</v>
      </c>
      <c r="BP24" s="248" t="str">
        <f t="shared" si="16"/>
        <v>NOT TESTED</v>
      </c>
      <c r="BQ24" s="248" t="str">
        <f t="shared" si="17"/>
        <v>NOT TESTED</v>
      </c>
      <c r="BS24" s="248" t="str">
        <f t="shared" si="18"/>
        <v>NOT TESTED</v>
      </c>
      <c r="BT24" s="248" t="str">
        <f t="shared" si="19"/>
        <v>NOT TESTED</v>
      </c>
      <c r="BU24" s="248" t="str">
        <f t="shared" si="20"/>
        <v>NOT TESTED</v>
      </c>
      <c r="BV24" s="248" t="str">
        <f t="shared" si="21"/>
        <v>NOT TESTED</v>
      </c>
      <c r="BW24" s="248" t="str">
        <f t="shared" si="22"/>
        <v>NOT TESTED</v>
      </c>
      <c r="BX24" s="248" t="str">
        <f t="shared" si="23"/>
        <v>NOT TESTED</v>
      </c>
      <c r="BY24" s="248" t="str">
        <f t="shared" si="24"/>
        <v>NOT TESTED</v>
      </c>
      <c r="BZ24" s="248" t="str">
        <f t="shared" si="25"/>
        <v>NOT TESTED</v>
      </c>
      <c r="CA24" s="248" t="str">
        <f t="shared" si="26"/>
        <v>NOT TESTED</v>
      </c>
      <c r="CB24" s="248" t="str">
        <f t="shared" si="27"/>
        <v>NOT TESTED</v>
      </c>
      <c r="CC24" s="248" t="str">
        <f t="shared" si="28"/>
        <v>NOT TESTED</v>
      </c>
      <c r="CD24" s="248" t="str">
        <f t="shared" si="29"/>
        <v>NOT TESTED</v>
      </c>
      <c r="CE24" s="248" t="str">
        <f t="shared" si="30"/>
        <v>NOT TESTED</v>
      </c>
      <c r="CF24" s="248" t="str">
        <f t="shared" si="31"/>
        <v>NOT TESTED</v>
      </c>
      <c r="CG24" s="248" t="str">
        <f t="shared" si="32"/>
        <v>NOT TESTED</v>
      </c>
      <c r="CH24" s="248" t="str">
        <f t="shared" si="33"/>
        <v>NOT TESTED</v>
      </c>
      <c r="CI24" s="248" t="str">
        <f t="shared" si="34"/>
        <v>NOT TESTED</v>
      </c>
      <c r="CJ24" s="248" t="str">
        <f t="shared" si="35"/>
        <v>NOT TESTED</v>
      </c>
      <c r="CL24" s="248" t="str">
        <f t="shared" si="36"/>
        <v/>
      </c>
      <c r="CM24" s="248" t="str">
        <f t="shared" si="37"/>
        <v/>
      </c>
      <c r="CN24" s="248" t="str">
        <f t="shared" si="38"/>
        <v/>
      </c>
      <c r="CO24" s="248" t="str">
        <f t="shared" si="39"/>
        <v/>
      </c>
      <c r="CP24" s="248" t="str">
        <f t="shared" si="40"/>
        <v/>
      </c>
      <c r="CQ24" s="248" t="str">
        <f t="shared" si="41"/>
        <v/>
      </c>
      <c r="CR24" s="248" t="str">
        <f t="shared" si="42"/>
        <v/>
      </c>
      <c r="CS24" s="248" t="str">
        <f t="shared" si="43"/>
        <v/>
      </c>
      <c r="CU24" s="248" t="str">
        <f t="shared" si="53"/>
        <v/>
      </c>
      <c r="CV24" s="248" t="str">
        <f t="shared" si="54"/>
        <v/>
      </c>
      <c r="CW24" s="248" t="str">
        <f t="shared" si="55"/>
        <v/>
      </c>
      <c r="CX24" s="248" t="str">
        <f t="shared" si="56"/>
        <v/>
      </c>
      <c r="CY24" s="248" t="str">
        <f t="shared" si="57"/>
        <v/>
      </c>
      <c r="CZ24" s="248" t="str">
        <f t="shared" si="58"/>
        <v/>
      </c>
      <c r="DA24" s="248" t="str">
        <f t="shared" si="59"/>
        <v/>
      </c>
      <c r="DB24" s="248" t="str">
        <f t="shared" si="60"/>
        <v/>
      </c>
      <c r="DC24" s="248" t="str">
        <f t="shared" si="61"/>
        <v/>
      </c>
    </row>
    <row r="25" spans="1:107" x14ac:dyDescent="0.25">
      <c r="A25" s="188">
        <v>12</v>
      </c>
      <c r="B25" s="237" t="str">
        <v>26-001-UDS-012</v>
      </c>
      <c r="C25" t="str">
        <v>BH-06-R2-UDS 01</v>
      </c>
      <c r="D25" t="str">
        <v>2.50 - 3.00 m</v>
      </c>
      <c r="E25">
        <v>2.75</v>
      </c>
      <c r="G25" t="str">
        <f>IFERROR(
IF(
OR(
INDEX('summary PP'!$G:$G,MATCH(B25,'summary PP'!$B:$B,0))="NP",
INDEX('summary PP'!$G:$G,MATCH(B25,'summary PP'!$B:$B,0))="ND"),
NA(),
INDEX('summary PP'!$G:$G,MATCH(B25,'summary PP'!$B:$B,0))
),
"")</f>
        <v>-</v>
      </c>
      <c r="H25" t="str">
        <f>IFERROR(
IF(
OR(
INDEX('summary PP'!$H:$H,MATCH(B25,'summary PP'!$B:$B,0))="NP",
INDEX('summary PP'!$H:$H,MATCH(B25,'summary PP'!$B:$B,0))="ND"),
NA(),
INDEX('summary PP'!$H:$H,MATCH(B25,'summary PP'!$B:$B,0))
),
"")</f>
        <v>-</v>
      </c>
      <c r="I25" t="str">
        <f>IFERROR(
IF(
OR(
INDEX('summary PP'!$I:$I,MATCH(B25,'summary PP'!$B:$B,0))="NP",
INDEX('summary PP'!$I:$I,MATCH(B25,'summary PP'!$B:$B,0))="ND"),
NA(),
INDEX('summary PP'!$I:$I,MATCH(B25,'summary PP'!$B:$B,0))
),
"")</f>
        <v>-</v>
      </c>
      <c r="J25" t="str">
        <f>IFERROR(
IF(
OR(
INDEX('summary PP'!$J:$J,MATCH(B25,'summary PP'!$B:$B,0))="NP",
INDEX('summary PP'!$J:$J,MATCH(B25,'summary PP'!$B:$B,0))="ND"),
NA(),
INDEX('summary PP'!$J:$J,MATCH(B25,'summary PP'!$B:$B,0))
),
"")</f>
        <v>-</v>
      </c>
      <c r="K25" t="str">
        <f>IFERROR(
IF(
OR(
INDEX('summary PP'!$K:$K,MATCH(B25,'summary PP'!$B:$B,0))="NP",
INDEX('summary PP'!$K:$K,MATCH(B25,'summary PP'!$B:$B,0))="ND"),
NA(),
INDEX('summary PP'!$K:$K,MATCH(B25,'summary PP'!$B:$B,0))
),
"")</f>
        <v>-</v>
      </c>
      <c r="L25" t="str">
        <f>IFERROR(
IF(
OR(
INDEX('summary PP'!$L:$L,MATCH(B25,'summary PP'!$B:$B,0))="NP",
INDEX('summary PP'!$L:$L,MATCH(B25,'summary PP'!$B:$B,0))="ND"),
NA(),
INDEX('summary PP'!$L:$L,MATCH(B25,'summary PP'!$B:$B,0))
),
"")</f>
        <v>-</v>
      </c>
      <c r="M25" t="str">
        <f>IFERROR(
IF(
OR(
INDEX('summary PP'!$M:$M,MATCH(B25,'summary PP'!$B:$B,0))="NP",
INDEX('summary PP'!$M:$M,MATCH(B25,'summary PP'!$B:$B,0))="ND"),
NA(),
INDEX('summary PP'!$M:$M,MATCH(B25,'summary PP'!$B:$B,0))
),
"")</f>
        <v>-</v>
      </c>
      <c r="N25" t="str">
        <f>IFERROR(
IF(
OR(
INDEX('summary PP'!$O:$O,MATCH(B25,'summary PP'!$B:$B,0))="NP",
INDEX('summary PP'!$O:$O,MATCH(B25,'summary PP'!$B:$B,0))="ND"),
NA(),
INDEX('summary PP'!$O:$O,MATCH(B25,'summary PP'!$B:$B,0))
),
"")</f>
        <v>-</v>
      </c>
      <c r="O25" t="str">
        <f>IFERROR(
IF(
OR(
INDEX('summary PP'!$P:$P,MATCH(B25,'summary PP'!$B:$B,0))="NP",
INDEX('summary PP'!$P:$P,MATCH(B25,'summary PP'!$B:$B,0))="ND"),
NA(),
INDEX('summary PP'!$P:$P,MATCH(B25,'summary PP'!$B:$B,0))
),
"")</f>
        <v>-</v>
      </c>
      <c r="P25" t="str">
        <f>IFERROR(
IF(
OR(
INDEX('summary PP'!$Q:$Q,MATCH(B25,'summary PP'!$B:$B,0))="NP",
INDEX('summary PP'!$Q:$Q,MATCH(B25,'summary PP'!$B:$B,0))="ND"),
NA(),
INDEX('summary PP'!$Q:$Q,MATCH(B25,'summary PP'!$B:$B,0))
),
"")</f>
        <v>-</v>
      </c>
      <c r="Q25" t="str">
        <f>IFERROR(
IF(
OR(
INDEX('summary PP'!$R:$R,MATCH(B25,'summary PP'!$B:$B,0))="NP",
INDEX('summary PP'!$R:$R,MATCH(B25,'summary PP'!$B:$B,0))="ND"),
NA(),
INDEX('summary PP'!$R:$R,MATCH(B25,'summary PP'!$B:$B,0))
),
"")</f>
        <v>-</v>
      </c>
      <c r="R25" t="str">
        <f>IFERROR(
IF(
OR(
INDEX('summary PP'!$T:$T,MATCH(B25,'summary PP'!$B:$B,0))="NP",
INDEX('summary PP'!$T:$T,MATCH(B25,'summary PP'!$B:$B,0))="ND"),
NA(),
INDEX('summary PP'!$T:$T,MATCH(B25,'summary PP'!$B:$B,0))
),
"")</f>
        <v>-</v>
      </c>
      <c r="T25" t="str">
        <f>IFERROR(
IF(
OR(
INDEX('summary Strength'!$G:$G,MATCH(B25,'summary Strength'!$B:$B,0))="NP",
INDEX('summary Strength'!$G:$G,MATCH(B25,'summary Strength'!$B:$B,0))="ND"),
NA(),
INDEX('summary Strength'!$G:$G,MATCH(B25,'summary Strength'!$B:$B,0))
),
"")</f>
        <v>-</v>
      </c>
      <c r="U25" t="str">
        <f>IFERROR(
IF(
OR(
INDEX('summary Strength'!$H:$H,MATCH(B25,'summary Strength'!$B:$B,0))="NP",
INDEX('summary Strength'!$H:$H,MATCH(B25,'summary Strength'!$B:$B,0))="ND"),
NA(),
INDEX('summary Strength'!$G:$G,MATCH(B25,'summary Strength'!$B:$B,0))
),
"")</f>
        <v>-</v>
      </c>
      <c r="V25" t="str">
        <f>IFERROR(
IF(
OR(
INDEX('summary Strength'!$I:$I,MATCH(B25,'summary Strength'!$B:$B,0))="NP",
INDEX('summary Strength'!$I:$I,MATCH(B25,'summary Strength'!$B:$B,0))="ND"),
NA(),
INDEX('summary Strength'!$I:$I,MATCH(B25,'summary Strength'!$B:$B,0))
),
"")</f>
        <v>-</v>
      </c>
      <c r="W25" t="str">
        <f>IFERROR(
IF(
OR(
INDEX('summary Strength'!$J:$J,MATCH(B25,'summary Strength'!$B:$B,0))="NP",
INDEX('summary Strength'!$J:$J,MATCH(B25,'summary Strength'!$B:$B,0))="ND"),
NA(),
INDEX('summary Strength'!$J:$J,MATCH(B25,'summary Strength'!$B:$B,0))
),
"")</f>
        <v>-</v>
      </c>
      <c r="X25" t="str">
        <f>IFERROR(
IF(
OR(
INDEX('summary Strength'!$K:$K,MATCH(B25,'summary Strength'!$B:$B,0))="NP",
INDEX('summary Strength'!$K:$K,MATCH(B25,'summary Strength'!$B:$B,0))="ND"),
NA(),
INDEX('summary Strength'!$K:$K,MATCH(B25,'summary Strength'!$B:$B,0))
),
"")</f>
        <v>-</v>
      </c>
      <c r="Y25" t="str">
        <f>IFERROR(
IF(
OR(
INDEX('summary Strength'!$L:$L,MATCH(B25,'summary Strength'!$B:$B,0))="NP",
INDEX('summary Strength'!$L:$L,MATCH(B25,'summary Strength'!$B:$B,0))="ND"),
NA(),
INDEX('summary Strength'!$L:$L,MATCH(B25,'summary Strength'!$B:$B,0))
),
"")</f>
        <v>-</v>
      </c>
      <c r="Z25" t="str">
        <f>IFERROR(
IF(
OR(
INDEX('summary Strength'!$M:$M,MATCH(B25,'summary Strength'!$B:$B,0))="NP",
INDEX('summary Strength'!$M:$M,MATCH(B25,'summary Strength'!$B:$B,0))="ND"),
NA(),
INDEX('summary Strength'!$M:$M,MATCH(B25,'summary Strength'!$B:$B,0))
),
"")</f>
        <v>-</v>
      </c>
      <c r="AA25" t="str">
        <f>IFERROR(
IF(
OR(
INDEX('summary Strength'!$N:$N,MATCH(B25,'summary Strength'!$B:$B,0))="NP",
INDEX('summary Strength'!$N:$N,MATCH(B25,'summary Strength'!$B:$B,0))="ND"),
NA(),
INDEX('summary Strength'!$L:$L,MATCH(B25,'summary Strength'!$B:$B,0))
),
"")</f>
        <v>-</v>
      </c>
      <c r="AB25" t="str">
        <f>IFERROR(
IF(
OR(
INDEX('summary Strength'!$O:$O,MATCH(B25,'summary Strength'!$B:$B,0))="NP",
INDEX('summary Strength'!$O:$O,MATCH(B25,'summary Strength'!$B:$B,0))="ND"),
NA(),
INDEX('summary Strength'!$O:$O,MATCH(B25,'summary Strength'!$B:$B,0))
),
"")</f>
        <v>-</v>
      </c>
      <c r="AC25" t="str">
        <f>IFERROR(
IF(
OR(
INDEX('summary Strength'!$P:$P,MATCH(B25,'summary Strength'!$B:$B,0))="NP",
INDEX('summary Strength'!$P:$P,MATCH(B25,'summary Strength'!$B:$B,0))="ND"),
NA(),
INDEX('summary Strength'!$P:$P,MATCH(B25,'summary Strength'!$B:$B,0))
),
"")</f>
        <v>-</v>
      </c>
      <c r="AD25" t="str">
        <f>IFERROR(
IF(
OR(
INDEX('summary Strength'!$Q:$Q,MATCH(B25,'summary Strength'!$B:$B,0))="NP",
INDEX('summary Strength'!$Q:$Q,MATCH(B25,'summary Strength'!$B:$B,0))="ND"),
NA(),
INDEX('summary Strength'!$Q:$Q,MATCH(B25,'summary Strength'!$B:$B,0))
),
"")</f>
        <v>-</v>
      </c>
      <c r="AE25" t="str">
        <f>IFERROR(
IF(
OR(
INDEX('summary Strength'!$R:$R,MATCH(B25,'summary Strength'!$B:$B,0))="NP",
INDEX('summary Strength'!$R:$R,MATCH(B25,'summary Strength'!$B:$B,0))="ND"),
NA(),
INDEX('summary Strength'!$R:$R,MATCH(B25,'summary Strength'!$B:$B,0))
),
"")</f>
        <v>-</v>
      </c>
      <c r="AF25" t="str">
        <f>IFERROR(
IF(
OR(
INDEX('summary Strength'!$S:$S,MATCH(B25,'summary Strength'!$B:$B,0))="NP",
INDEX('summary Strength'!$S:$S,MATCH(B25,'summary Strength'!$B:$B,0))="ND"),
NA(),
INDEX('summary Strength'!$S:$S,MATCH(B25,'summary Strength'!$B:$B,0))
),
"")</f>
        <v>-</v>
      </c>
      <c r="AG25" t="str">
        <f>IFERROR(
IF(
OR(
INDEX('summary Strength'!$T:$T,MATCH(B25,'summary Strength'!$B:$B,0))="NP",
INDEX('summary Strength'!$T:$T,MATCH(B25,'summary Strength'!$B:$B,0))="ND"),
NA(),
INDEX('summary Strength'!$L:$L,MATCH(B25,'summary Strength'!$B:$B,0))
),
"")</f>
        <v>-</v>
      </c>
      <c r="AH25" t="str">
        <f>IFERROR(
IF(
OR(
INDEX('summary Strength'!$U:$U,MATCH(B25,'summary Strength'!$B:$B,0))="NP",
INDEX('summary Strength'!$U:$U,MATCH(B25,'summary Strength'!$B:$B,0))="ND"),
NA(),
INDEX('summary Strength'!$U:$U,MATCH(B25,'summary Strength'!$B:$B,0))
),
"")</f>
        <v>-</v>
      </c>
      <c r="AI25" t="str">
        <f>IFERROR(
IF(
OR(
INDEX('summary Strength'!$V:$V,MATCH(B25,'summary Strength'!$B:$B,0))="NP",
INDEX('summary Strength'!$V:$V,MATCH(B25,'summary Strength'!$B:$B,0))="ND"),
NA(),
INDEX('summary Strength'!$V:$V,MATCH(B25,'summary Strength'!$B:$B,0))
),
"")</f>
        <v>-</v>
      </c>
      <c r="AJ25" t="str">
        <f>IFERROR(
IF(
OR(
INDEX('summary Strength'!$W:$W,MATCH(B25,'summary Strength'!$B:$B,0))="NP",
INDEX('summary Strength'!$W:$W,MATCH(B25,'summary Strength'!$B:$B,0))="ND"),
NA(),
INDEX('summary Strength'!$W:$W,MATCH(B25,'summary Strength'!$B:$B,0))
),
"")</f>
        <v>-</v>
      </c>
      <c r="AK25" t="str">
        <f>IFERROR(
IF(
OR(
INDEX('summary Strength'!$X:$X,MATCH(B25,'summary Strength'!$B:$B,0))="NP",
INDEX('summary Strength'!$X:$X,MATCH(B25,'summary Strength'!$B:$B,0))="ND"),
NA(),
INDEX('summary Strength'!$X:$X,MATCH(B25,'summary Strength'!$B:$B,0))
),
"")</f>
        <v>-</v>
      </c>
      <c r="AM25" t="str">
        <f>IFERROR(
IF(
OR(
INDEX('summary of compression'!$I:$I,MATCH(B25,'summary of compression'!$D:$D,0))="NP",
INDEX('summary of compression'!$I:$I,MATCH(B25,'summary of compression'!$D:$D,0))="ND"),
NA(),
INDEX('summary of compression'!$I:$I,MATCH(B25,'summary of compression'!$D:$D,0))
),
"")</f>
        <v>-</v>
      </c>
      <c r="AN25" t="str">
        <f>IFERROR(
IF(
OR(
INDEX('summary of compression'!$J:$J,MATCH(B25,'summary of compression'!$D:$D,0))="NP",
INDEX('summary of compression'!$J:$J,MATCH(B25,'summary of compression'!$D:$D,0))="ND"),
NA(),
INDEX('summary of compression'!$J:$J,MATCH(B25,'summary of compression'!$D:$D,0))
),
"")</f>
        <v>-</v>
      </c>
      <c r="AO25" t="str">
        <f>IFERROR(
IF(
OR(
INDEX('summary of compression'!$K:$K,MATCH(B25,'summary of compression'!$D:$D,0))="NP",
INDEX('summary of compression'!$K:$K,MATCH(B25,'summary of compression'!$D:$D,0))="ND"),
NA(),
INDEX('summary of compression'!$K:$K,MATCH(B25,'summary of compression'!$D:$D,0))
),
"")</f>
        <v>-</v>
      </c>
      <c r="AP25" t="str">
        <f>IFERROR(
IF(
OR(
INDEX('summary of compression'!$L:$L,MATCH(B25,'summary of compression'!$D:$D,0))="NP",
INDEX('summary of compression'!$L:$L,MATCH(B25,'summary of compression'!$D:$D,0))="ND"),
NA(),
INDEX('summary of compression'!$L:$L,MATCH(B25,'summary of compression'!$D:$D,0))
),
"")</f>
        <v>-</v>
      </c>
      <c r="AQ25" t="str">
        <f>IFERROR(
IF(
OR(
INDEX('summary of compression'!$M:$M,MATCH(B25,'summary of compression'!$D:$D,0))="NP",
INDEX('summary of compression'!$M:$M,MATCH(B25,'summary of compression'!$D:$D,0))="ND"),
NA(),
INDEX('summary of compression'!$M:$M,MATCH(B25,'summary of compression'!$D:$D,0))
),
"")</f>
        <v>-</v>
      </c>
      <c r="AR25" t="str">
        <f>IFERROR(
IF(
OR(
INDEX('summary of compression'!$N:$N,MATCH(B25,'summary of compression'!$D:$D,0))="NP",
INDEX('summary of compression'!$N:$N,MATCH(B25,'summary of compression'!$D:$D,0))="ND"),
NA(),
INDEX('summary of compression'!$N:$N,MATCH(B25,'summary of compression'!$D:$D,0))
),
"")</f>
        <v>-</v>
      </c>
      <c r="AS25" t="str">
        <f>IFERROR(
IF(
OR(
INDEX('summary of compression'!$O:$O,MATCH(B25,'summary of compression'!$D:$D,0))="NP",
INDEX('summary of compression'!$O:$O,MATCH(B25,'summary of compression'!$D:$D,0))="ND"),
NA(),
INDEX('summary of compression'!$O:$O,MATCH(B25,'summary of compression'!$D:$D,0))
),
"")</f>
        <v>-</v>
      </c>
      <c r="AT25" t="str">
        <f>IFERROR(
IF(
OR(
INDEX('summary of compression'!$P:$P,MATCH(B25,'summary of compression'!$D:$D,0))="NP",
INDEX('summary of compression'!$P:$P,MATCH(B25,'summary of compression'!$D:$D,0))="ND"),
NA(),
INDEX('summary of compression'!$P:$P,MATCH(B25,'summary of compression'!$D:$D,0))
),
"")</f>
        <v>-</v>
      </c>
      <c r="AV25" t="str">
        <f>IFERROR(
IF(
OR(
INDEX('Summary CMP_CBR'!$M:$M,MATCH(B25,'Summary CMP_CBR'!$H:$H,0))="NP",
INDEX('Summary CMP_CBR'!$M:$M,MATCH(B25,'Summary CMP_CBR'!$H:$H,0))="ND"),
NA(),
INDEX('Summary CMP_CBR'!$M:$M,MATCH(B25,'Summary CMP_CBR'!$H:$H,0))
),
"")</f>
        <v/>
      </c>
      <c r="AW25" t="str">
        <f>IFERROR(
IF(
OR(
INDEX('Summary CMP_CBR'!$N:$N,MATCH(B25,'Summary CMP_CBR'!$H:$H,0))="NP",
INDEX('Summary CMP_CBR'!$N:$N,MATCH(B25,'Summary CMP_CBR'!$H:$H,0))="ND"),
NA(),
INDEX('Summary CMP_CBR'!$N:$N,MATCH(B25,'Summary CMP_CBR'!$H:$H,0))
),
"")</f>
        <v/>
      </c>
      <c r="AX25" t="str">
        <f>IFERROR(
IF(
OR(
INDEX('Summary CMP_CBR'!$O:$O,MATCH(B25,'Summary CMP_CBR'!$H:$H,0))="NP",
INDEX('Summary CMP_CBR'!$O:$O,MATCH(B25,'Summary CMP_CBR'!$H:$H,0))="ND"),
NA(),
INDEX('Summary CMP_CBR'!$O:$O,MATCH(B25,'Summary CMP_CBR'!$H:$H,0))
),
"")</f>
        <v/>
      </c>
      <c r="AY25" t="str">
        <f>IFERROR(
IF(
OR(
INDEX('Summary CMP_CBR'!$P:$P,MATCH(B25,'Summary CMP_CBR'!$H:$H,0))="NP",
INDEX('Summary CMP_CBR'!$P:$P,MATCH(B25,'Summary CMP_CBR'!$H:$H,0))="ND"),
NA(),
INDEX('Summary CMP_CBR'!$P:$P,MATCH(B25,'Summary CMP_CBR'!$H:$H,0))
),
"")</f>
        <v/>
      </c>
      <c r="AZ25" t="str">
        <f>IFERROR(
IF(
OR(
INDEX('Summary CMP_CBR'!$Q:$Q,MATCH(B25,'Summary CMP_CBR'!$H:$H,0))="NP",
INDEX('Summary CMP_CBR'!$Q:$Q,MATCH(B25,'Summary CMP_CBR'!$H:$H,0))="ND"),
NA(),
INDEX('Summary CMP_CBR'!$Q:$Q,MATCH(B25,'Summary CMP_CBR'!$H:$H,0))
),
"")</f>
        <v/>
      </c>
      <c r="BA25" t="str">
        <f>IFERROR(
IF(
OR(
INDEX('Summary CMP_CBR'!$R:$R,MATCH(B25,'Summary CMP_CBR'!$H:$H,0))="NP",
INDEX('Summary CMP_CBR'!$R:$R,MATCH(B25,'Summary CMP_CBR'!$H:$H,0))="ND"),
NA(),
INDEX('Summary CMP_CBR'!$R:$R,MATCH(B25,'Summary CMP_CBR'!$H:$H,0))
),
"")</f>
        <v/>
      </c>
      <c r="BB25" t="str">
        <f>IFERROR(
IF(
OR(
INDEX('Summary CMP_CBR'!$S:$S,MATCH(B25,'Summary CMP_CBR'!$H:$H,0))="NP",
INDEX('Summary CMP_CBR'!$S:$S,MATCH(B25,'Summary CMP_CBR'!$H:$H,0))="ND"),
NA(),
INDEX('Summary CMP_CBR'!$S:$S,MATCH(B25,'Summary CMP_CBR'!$H:$H,0))
),
"")</f>
        <v/>
      </c>
      <c r="BC25" t="str">
        <f>IFERROR(
IF(
OR(
INDEX('Summary CMP_CBR'!$T:$T,MATCH(B25,'Summary CMP_CBR'!$H:$H,0))="NP",
INDEX('Summary CMP_CBR'!$T:$T,MATCH(B25,'Summary CMP_CBR'!$H:$H,0))="ND"),
NA(),
INDEX('Summary CMP_CBR'!$T:$T,MATCH(B25,'Summary CMP_CBR'!$H:$H,0))
),
"")</f>
        <v/>
      </c>
      <c r="BD25" t="str">
        <f>IFERROR(
IF(
OR(
INDEX('Summary CMP_CBR'!$U:$U,MATCH(B25,'Summary CMP_CBR'!$H:$H,0))="NP",
INDEX('Summary CMP_CBR'!$U:$U,MATCH(B25,'Summary CMP_CBR'!$H:$H,0))="ND"),
NA(),
INDEX('Summary CMP_CBR'!$U:$U,MATCH(B25,'Summary CMP_CBR'!$H:$H,0))
),
"")</f>
        <v/>
      </c>
      <c r="BF25" s="248" t="str">
        <f t="shared" si="6"/>
        <v>NOT TESTED</v>
      </c>
      <c r="BG25" s="248" t="str">
        <f t="shared" si="7"/>
        <v>NOT TESTED</v>
      </c>
      <c r="BH25" s="248" t="str">
        <f t="shared" si="8"/>
        <v>NOT TESTED</v>
      </c>
      <c r="BI25" s="248" t="str">
        <f t="shared" si="9"/>
        <v>NOT TESTED</v>
      </c>
      <c r="BJ25" s="248" t="str">
        <f t="shared" si="10"/>
        <v>NOT TESTED</v>
      </c>
      <c r="BK25" s="248" t="str">
        <f t="shared" si="11"/>
        <v>NOT TESTED</v>
      </c>
      <c r="BL25" s="248" t="str">
        <f t="shared" si="12"/>
        <v>NOT TESTED</v>
      </c>
      <c r="BM25" s="248" t="str">
        <f t="shared" si="13"/>
        <v>NOT TESTED</v>
      </c>
      <c r="BN25" s="248" t="str">
        <f t="shared" si="14"/>
        <v>NOT TESTED</v>
      </c>
      <c r="BO25" s="248" t="str">
        <f t="shared" si="15"/>
        <v>NOT TESTED</v>
      </c>
      <c r="BP25" s="248" t="str">
        <f t="shared" si="16"/>
        <v>NOT TESTED</v>
      </c>
      <c r="BQ25" s="248" t="str">
        <f t="shared" si="17"/>
        <v>NOT TESTED</v>
      </c>
      <c r="BS25" s="248" t="str">
        <f t="shared" si="18"/>
        <v>NOT TESTED</v>
      </c>
      <c r="BT25" s="248" t="str">
        <f t="shared" si="19"/>
        <v>NOT TESTED</v>
      </c>
      <c r="BU25" s="248" t="str">
        <f t="shared" si="20"/>
        <v>NOT TESTED</v>
      </c>
      <c r="BV25" s="248" t="str">
        <f t="shared" si="21"/>
        <v>NOT TESTED</v>
      </c>
      <c r="BW25" s="248" t="str">
        <f t="shared" si="22"/>
        <v>NOT TESTED</v>
      </c>
      <c r="BX25" s="248" t="str">
        <f t="shared" si="23"/>
        <v>NOT TESTED</v>
      </c>
      <c r="BY25" s="248" t="str">
        <f t="shared" si="24"/>
        <v>NOT TESTED</v>
      </c>
      <c r="BZ25" s="248" t="str">
        <f t="shared" si="25"/>
        <v>NOT TESTED</v>
      </c>
      <c r="CA25" s="248" t="str">
        <f t="shared" si="26"/>
        <v>NOT TESTED</v>
      </c>
      <c r="CB25" s="248" t="str">
        <f t="shared" si="27"/>
        <v>NOT TESTED</v>
      </c>
      <c r="CC25" s="248" t="str">
        <f t="shared" si="28"/>
        <v>NOT TESTED</v>
      </c>
      <c r="CD25" s="248" t="str">
        <f t="shared" si="29"/>
        <v>NOT TESTED</v>
      </c>
      <c r="CE25" s="248" t="str">
        <f t="shared" si="30"/>
        <v>NOT TESTED</v>
      </c>
      <c r="CF25" s="248" t="str">
        <f t="shared" si="31"/>
        <v>NOT TESTED</v>
      </c>
      <c r="CG25" s="248" t="str">
        <f t="shared" si="32"/>
        <v>NOT TESTED</v>
      </c>
      <c r="CH25" s="248" t="str">
        <f t="shared" si="33"/>
        <v>NOT TESTED</v>
      </c>
      <c r="CI25" s="248" t="str">
        <f t="shared" si="34"/>
        <v>NOT TESTED</v>
      </c>
      <c r="CJ25" s="248" t="str">
        <f t="shared" si="35"/>
        <v>NOT TESTED</v>
      </c>
      <c r="CL25" s="248" t="str">
        <f t="shared" si="36"/>
        <v>NOT TESTED</v>
      </c>
      <c r="CM25" s="248" t="str">
        <f t="shared" si="37"/>
        <v>NOT TESTED</v>
      </c>
      <c r="CN25" s="248" t="str">
        <f t="shared" si="38"/>
        <v>NOT TESTED</v>
      </c>
      <c r="CO25" s="248" t="str">
        <f t="shared" si="39"/>
        <v>NOT TESTED</v>
      </c>
      <c r="CP25" s="248" t="str">
        <f t="shared" si="40"/>
        <v>NOT TESTED</v>
      </c>
      <c r="CQ25" s="248" t="str">
        <f t="shared" si="41"/>
        <v>NOT TESTED</v>
      </c>
      <c r="CR25" s="248" t="str">
        <f t="shared" si="42"/>
        <v>NOT TESTED</v>
      </c>
      <c r="CS25" s="248" t="str">
        <f t="shared" si="43"/>
        <v>NOT TESTED</v>
      </c>
      <c r="CU25" s="248" t="str">
        <f t="shared" si="53"/>
        <v/>
      </c>
      <c r="CV25" s="248" t="str">
        <f t="shared" si="54"/>
        <v/>
      </c>
      <c r="CW25" s="248" t="str">
        <f t="shared" si="55"/>
        <v/>
      </c>
      <c r="CX25" s="248" t="str">
        <f t="shared" si="56"/>
        <v/>
      </c>
      <c r="CY25" s="248" t="str">
        <f t="shared" si="57"/>
        <v/>
      </c>
      <c r="CZ25" s="248" t="str">
        <f t="shared" si="58"/>
        <v/>
      </c>
      <c r="DA25" s="248" t="str">
        <f t="shared" si="59"/>
        <v/>
      </c>
      <c r="DB25" s="248" t="str">
        <f t="shared" si="60"/>
        <v/>
      </c>
      <c r="DC25" s="248" t="str">
        <f t="shared" si="61"/>
        <v/>
      </c>
    </row>
    <row r="26" spans="1:107" x14ac:dyDescent="0.25">
      <c r="A26" s="188">
        <v>13</v>
      </c>
      <c r="B26" s="237" t="str">
        <v>26-001-UDS-013</v>
      </c>
      <c r="C26" t="str">
        <v>BH-06-R2-UDS 02</v>
      </c>
      <c r="D26" t="str">
        <v>4.00 - 4.50 m</v>
      </c>
      <c r="E26">
        <v>4.25</v>
      </c>
      <c r="G26" t="str">
        <f>IFERROR(
IF(
OR(
INDEX('summary PP'!$G:$G,MATCH(B26,'summary PP'!$B:$B,0))="NP",
INDEX('summary PP'!$G:$G,MATCH(B26,'summary PP'!$B:$B,0))="ND"),
NA(),
INDEX('summary PP'!$G:$G,MATCH(B26,'summary PP'!$B:$B,0))
),
"")</f>
        <v>-</v>
      </c>
      <c r="H26" t="str">
        <f>IFERROR(
IF(
OR(
INDEX('summary PP'!$H:$H,MATCH(B26,'summary PP'!$B:$B,0))="NP",
INDEX('summary PP'!$H:$H,MATCH(B26,'summary PP'!$B:$B,0))="ND"),
NA(),
INDEX('summary PP'!$H:$H,MATCH(B26,'summary PP'!$B:$B,0))
),
"")</f>
        <v>-</v>
      </c>
      <c r="I26" t="str">
        <f>IFERROR(
IF(
OR(
INDEX('summary PP'!$I:$I,MATCH(B26,'summary PP'!$B:$B,0))="NP",
INDEX('summary PP'!$I:$I,MATCH(B26,'summary PP'!$B:$B,0))="ND"),
NA(),
INDEX('summary PP'!$I:$I,MATCH(B26,'summary PP'!$B:$B,0))
),
"")</f>
        <v>-</v>
      </c>
      <c r="J26" t="str">
        <f>IFERROR(
IF(
OR(
INDEX('summary PP'!$J:$J,MATCH(B26,'summary PP'!$B:$B,0))="NP",
INDEX('summary PP'!$J:$J,MATCH(B26,'summary PP'!$B:$B,0))="ND"),
NA(),
INDEX('summary PP'!$J:$J,MATCH(B26,'summary PP'!$B:$B,0))
),
"")</f>
        <v>-</v>
      </c>
      <c r="K26" t="str">
        <f>IFERROR(
IF(
OR(
INDEX('summary PP'!$K:$K,MATCH(B26,'summary PP'!$B:$B,0))="NP",
INDEX('summary PP'!$K:$K,MATCH(B26,'summary PP'!$B:$B,0))="ND"),
NA(),
INDEX('summary PP'!$K:$K,MATCH(B26,'summary PP'!$B:$B,0))
),
"")</f>
        <v>-</v>
      </c>
      <c r="L26" t="str">
        <f>IFERROR(
IF(
OR(
INDEX('summary PP'!$L:$L,MATCH(B26,'summary PP'!$B:$B,0))="NP",
INDEX('summary PP'!$L:$L,MATCH(B26,'summary PP'!$B:$B,0))="ND"),
NA(),
INDEX('summary PP'!$L:$L,MATCH(B26,'summary PP'!$B:$B,0))
),
"")</f>
        <v>-</v>
      </c>
      <c r="M26" t="str">
        <f>IFERROR(
IF(
OR(
INDEX('summary PP'!$M:$M,MATCH(B26,'summary PP'!$B:$B,0))="NP",
INDEX('summary PP'!$M:$M,MATCH(B26,'summary PP'!$B:$B,0))="ND"),
NA(),
INDEX('summary PP'!$M:$M,MATCH(B26,'summary PP'!$B:$B,0))
),
"")</f>
        <v>-</v>
      </c>
      <c r="N26" t="str">
        <f>IFERROR(
IF(
OR(
INDEX('summary PP'!$O:$O,MATCH(B26,'summary PP'!$B:$B,0))="NP",
INDEX('summary PP'!$O:$O,MATCH(B26,'summary PP'!$B:$B,0))="ND"),
NA(),
INDEX('summary PP'!$O:$O,MATCH(B26,'summary PP'!$B:$B,0))
),
"")</f>
        <v>-</v>
      </c>
      <c r="O26" t="str">
        <f>IFERROR(
IF(
OR(
INDEX('summary PP'!$P:$P,MATCH(B26,'summary PP'!$B:$B,0))="NP",
INDEX('summary PP'!$P:$P,MATCH(B26,'summary PP'!$B:$B,0))="ND"),
NA(),
INDEX('summary PP'!$P:$P,MATCH(B26,'summary PP'!$B:$B,0))
),
"")</f>
        <v>-</v>
      </c>
      <c r="P26" t="str">
        <f>IFERROR(
IF(
OR(
INDEX('summary PP'!$Q:$Q,MATCH(B26,'summary PP'!$B:$B,0))="NP",
INDEX('summary PP'!$Q:$Q,MATCH(B26,'summary PP'!$B:$B,0))="ND"),
NA(),
INDEX('summary PP'!$Q:$Q,MATCH(B26,'summary PP'!$B:$B,0))
),
"")</f>
        <v>-</v>
      </c>
      <c r="Q26" t="str">
        <f>IFERROR(
IF(
OR(
INDEX('summary PP'!$R:$R,MATCH(B26,'summary PP'!$B:$B,0))="NP",
INDEX('summary PP'!$R:$R,MATCH(B26,'summary PP'!$B:$B,0))="ND"),
NA(),
INDEX('summary PP'!$R:$R,MATCH(B26,'summary PP'!$B:$B,0))
),
"")</f>
        <v>-</v>
      </c>
      <c r="R26" t="str">
        <f>IFERROR(
IF(
OR(
INDEX('summary PP'!$T:$T,MATCH(B26,'summary PP'!$B:$B,0))="NP",
INDEX('summary PP'!$T:$T,MATCH(B26,'summary PP'!$B:$B,0))="ND"),
NA(),
INDEX('summary PP'!$T:$T,MATCH(B26,'summary PP'!$B:$B,0))
),
"")</f>
        <v>-</v>
      </c>
      <c r="T26" t="str">
        <f>IFERROR(
IF(
OR(
INDEX('summary Strength'!$G:$G,MATCH(B26,'summary Strength'!$B:$B,0))="NP",
INDEX('summary Strength'!$G:$G,MATCH(B26,'summary Strength'!$B:$B,0))="ND"),
NA(),
INDEX('summary Strength'!$G:$G,MATCH(B26,'summary Strength'!$B:$B,0))
),
"")</f>
        <v>-</v>
      </c>
      <c r="U26" t="str">
        <f>IFERROR(
IF(
OR(
INDEX('summary Strength'!$H:$H,MATCH(B26,'summary Strength'!$B:$B,0))="NP",
INDEX('summary Strength'!$H:$H,MATCH(B26,'summary Strength'!$B:$B,0))="ND"),
NA(),
INDEX('summary Strength'!$G:$G,MATCH(B26,'summary Strength'!$B:$B,0))
),
"")</f>
        <v>-</v>
      </c>
      <c r="V26" t="str">
        <f>IFERROR(
IF(
OR(
INDEX('summary Strength'!$I:$I,MATCH(B26,'summary Strength'!$B:$B,0))="NP",
INDEX('summary Strength'!$I:$I,MATCH(B26,'summary Strength'!$B:$B,0))="ND"),
NA(),
INDEX('summary Strength'!$I:$I,MATCH(B26,'summary Strength'!$B:$B,0))
),
"")</f>
        <v>-</v>
      </c>
      <c r="W26" t="str">
        <f>IFERROR(
IF(
OR(
INDEX('summary Strength'!$J:$J,MATCH(B26,'summary Strength'!$B:$B,0))="NP",
INDEX('summary Strength'!$J:$J,MATCH(B26,'summary Strength'!$B:$B,0))="ND"),
NA(),
INDEX('summary Strength'!$J:$J,MATCH(B26,'summary Strength'!$B:$B,0))
),
"")</f>
        <v>-</v>
      </c>
      <c r="X26" t="str">
        <f>IFERROR(
IF(
OR(
INDEX('summary Strength'!$K:$K,MATCH(B26,'summary Strength'!$B:$B,0))="NP",
INDEX('summary Strength'!$K:$K,MATCH(B26,'summary Strength'!$B:$B,0))="ND"),
NA(),
INDEX('summary Strength'!$K:$K,MATCH(B26,'summary Strength'!$B:$B,0))
),
"")</f>
        <v>-</v>
      </c>
      <c r="Y26" t="str">
        <f>IFERROR(
IF(
OR(
INDEX('summary Strength'!$L:$L,MATCH(B26,'summary Strength'!$B:$B,0))="NP",
INDEX('summary Strength'!$L:$L,MATCH(B26,'summary Strength'!$B:$B,0))="ND"),
NA(),
INDEX('summary Strength'!$L:$L,MATCH(B26,'summary Strength'!$B:$B,0))
),
"")</f>
        <v>-</v>
      </c>
      <c r="Z26" t="str">
        <f>IFERROR(
IF(
OR(
INDEX('summary Strength'!$M:$M,MATCH(B26,'summary Strength'!$B:$B,0))="NP",
INDEX('summary Strength'!$M:$M,MATCH(B26,'summary Strength'!$B:$B,0))="ND"),
NA(),
INDEX('summary Strength'!$M:$M,MATCH(B26,'summary Strength'!$B:$B,0))
),
"")</f>
        <v>-</v>
      </c>
      <c r="AA26" t="str">
        <f>IFERROR(
IF(
OR(
INDEX('summary Strength'!$N:$N,MATCH(B26,'summary Strength'!$B:$B,0))="NP",
INDEX('summary Strength'!$N:$N,MATCH(B26,'summary Strength'!$B:$B,0))="ND"),
NA(),
INDEX('summary Strength'!$L:$L,MATCH(B26,'summary Strength'!$B:$B,0))
),
"")</f>
        <v>-</v>
      </c>
      <c r="AB26" t="str">
        <f>IFERROR(
IF(
OR(
INDEX('summary Strength'!$O:$O,MATCH(B26,'summary Strength'!$B:$B,0))="NP",
INDEX('summary Strength'!$O:$O,MATCH(B26,'summary Strength'!$B:$B,0))="ND"),
NA(),
INDEX('summary Strength'!$O:$O,MATCH(B26,'summary Strength'!$B:$B,0))
),
"")</f>
        <v>-</v>
      </c>
      <c r="AC26" t="str">
        <f>IFERROR(
IF(
OR(
INDEX('summary Strength'!$P:$P,MATCH(B26,'summary Strength'!$B:$B,0))="NP",
INDEX('summary Strength'!$P:$P,MATCH(B26,'summary Strength'!$B:$B,0))="ND"),
NA(),
INDEX('summary Strength'!$P:$P,MATCH(B26,'summary Strength'!$B:$B,0))
),
"")</f>
        <v>-</v>
      </c>
      <c r="AD26" t="str">
        <f>IFERROR(
IF(
OR(
INDEX('summary Strength'!$Q:$Q,MATCH(B26,'summary Strength'!$B:$B,0))="NP",
INDEX('summary Strength'!$Q:$Q,MATCH(B26,'summary Strength'!$B:$B,0))="ND"),
NA(),
INDEX('summary Strength'!$Q:$Q,MATCH(B26,'summary Strength'!$B:$B,0))
),
"")</f>
        <v>-</v>
      </c>
      <c r="AE26" t="str">
        <f>IFERROR(
IF(
OR(
INDEX('summary Strength'!$R:$R,MATCH(B26,'summary Strength'!$B:$B,0))="NP",
INDEX('summary Strength'!$R:$R,MATCH(B26,'summary Strength'!$B:$B,0))="ND"),
NA(),
INDEX('summary Strength'!$R:$R,MATCH(B26,'summary Strength'!$B:$B,0))
),
"")</f>
        <v>-</v>
      </c>
      <c r="AF26" t="str">
        <f>IFERROR(
IF(
OR(
INDEX('summary Strength'!$S:$S,MATCH(B26,'summary Strength'!$B:$B,0))="NP",
INDEX('summary Strength'!$S:$S,MATCH(B26,'summary Strength'!$B:$B,0))="ND"),
NA(),
INDEX('summary Strength'!$S:$S,MATCH(B26,'summary Strength'!$B:$B,0))
),
"")</f>
        <v>-</v>
      </c>
      <c r="AG26" t="str">
        <f>IFERROR(
IF(
OR(
INDEX('summary Strength'!$T:$T,MATCH(B26,'summary Strength'!$B:$B,0))="NP",
INDEX('summary Strength'!$T:$T,MATCH(B26,'summary Strength'!$B:$B,0))="ND"),
NA(),
INDEX('summary Strength'!$L:$L,MATCH(B26,'summary Strength'!$B:$B,0))
),
"")</f>
        <v>-</v>
      </c>
      <c r="AH26" t="str">
        <f>IFERROR(
IF(
OR(
INDEX('summary Strength'!$U:$U,MATCH(B26,'summary Strength'!$B:$B,0))="NP",
INDEX('summary Strength'!$U:$U,MATCH(B26,'summary Strength'!$B:$B,0))="ND"),
NA(),
INDEX('summary Strength'!$U:$U,MATCH(B26,'summary Strength'!$B:$B,0))
),
"")</f>
        <v>-</v>
      </c>
      <c r="AI26" t="str">
        <f>IFERROR(
IF(
OR(
INDEX('summary Strength'!$V:$V,MATCH(B26,'summary Strength'!$B:$B,0))="NP",
INDEX('summary Strength'!$V:$V,MATCH(B26,'summary Strength'!$B:$B,0))="ND"),
NA(),
INDEX('summary Strength'!$V:$V,MATCH(B26,'summary Strength'!$B:$B,0))
),
"")</f>
        <v>-</v>
      </c>
      <c r="AJ26" t="str">
        <f>IFERROR(
IF(
OR(
INDEX('summary Strength'!$W:$W,MATCH(B26,'summary Strength'!$B:$B,0))="NP",
INDEX('summary Strength'!$W:$W,MATCH(B26,'summary Strength'!$B:$B,0))="ND"),
NA(),
INDEX('summary Strength'!$W:$W,MATCH(B26,'summary Strength'!$B:$B,0))
),
"")</f>
        <v>-</v>
      </c>
      <c r="AK26" t="str">
        <f>IFERROR(
IF(
OR(
INDEX('summary Strength'!$X:$X,MATCH(B26,'summary Strength'!$B:$B,0))="NP",
INDEX('summary Strength'!$X:$X,MATCH(B26,'summary Strength'!$B:$B,0))="ND"),
NA(),
INDEX('summary Strength'!$X:$X,MATCH(B26,'summary Strength'!$B:$B,0))
),
"")</f>
        <v>-</v>
      </c>
      <c r="AM26" t="str">
        <f>IFERROR(
IF(
OR(
INDEX('summary of compression'!$I:$I,MATCH(B26,'summary of compression'!$D:$D,0))="NP",
INDEX('summary of compression'!$I:$I,MATCH(B26,'summary of compression'!$D:$D,0))="ND"),
NA(),
INDEX('summary of compression'!$I:$I,MATCH(B26,'summary of compression'!$D:$D,0))
),
"")</f>
        <v/>
      </c>
      <c r="AN26" t="str">
        <f>IFERROR(
IF(
OR(
INDEX('summary of compression'!$J:$J,MATCH(B26,'summary of compression'!$D:$D,0))="NP",
INDEX('summary of compression'!$J:$J,MATCH(B26,'summary of compression'!$D:$D,0))="ND"),
NA(),
INDEX('summary of compression'!$J:$J,MATCH(B26,'summary of compression'!$D:$D,0))
),
"")</f>
        <v/>
      </c>
      <c r="AO26" t="str">
        <f>IFERROR(
IF(
OR(
INDEX('summary of compression'!$K:$K,MATCH(B26,'summary of compression'!$D:$D,0))="NP",
INDEX('summary of compression'!$K:$K,MATCH(B26,'summary of compression'!$D:$D,0))="ND"),
NA(),
INDEX('summary of compression'!$K:$K,MATCH(B26,'summary of compression'!$D:$D,0))
),
"")</f>
        <v/>
      </c>
      <c r="AP26" t="str">
        <f>IFERROR(
IF(
OR(
INDEX('summary of compression'!$L:$L,MATCH(B26,'summary of compression'!$D:$D,0))="NP",
INDEX('summary of compression'!$L:$L,MATCH(B26,'summary of compression'!$D:$D,0))="ND"),
NA(),
INDEX('summary of compression'!$L:$L,MATCH(B26,'summary of compression'!$D:$D,0))
),
"")</f>
        <v/>
      </c>
      <c r="AQ26" t="str">
        <f>IFERROR(
IF(
OR(
INDEX('summary of compression'!$M:$M,MATCH(B26,'summary of compression'!$D:$D,0))="NP",
INDEX('summary of compression'!$M:$M,MATCH(B26,'summary of compression'!$D:$D,0))="ND"),
NA(),
INDEX('summary of compression'!$M:$M,MATCH(B26,'summary of compression'!$D:$D,0))
),
"")</f>
        <v/>
      </c>
      <c r="AR26" t="str">
        <f>IFERROR(
IF(
OR(
INDEX('summary of compression'!$N:$N,MATCH(B26,'summary of compression'!$D:$D,0))="NP",
INDEX('summary of compression'!$N:$N,MATCH(B26,'summary of compression'!$D:$D,0))="ND"),
NA(),
INDEX('summary of compression'!$N:$N,MATCH(B26,'summary of compression'!$D:$D,0))
),
"")</f>
        <v/>
      </c>
      <c r="AS26" t="str">
        <f>IFERROR(
IF(
OR(
INDEX('summary of compression'!$O:$O,MATCH(B26,'summary of compression'!$D:$D,0))="NP",
INDEX('summary of compression'!$O:$O,MATCH(B26,'summary of compression'!$D:$D,0))="ND"),
NA(),
INDEX('summary of compression'!$O:$O,MATCH(B26,'summary of compression'!$D:$D,0))
),
"")</f>
        <v/>
      </c>
      <c r="AT26" t="str">
        <f>IFERROR(
IF(
OR(
INDEX('summary of compression'!$P:$P,MATCH(B26,'summary of compression'!$D:$D,0))="NP",
INDEX('summary of compression'!$P:$P,MATCH(B26,'summary of compression'!$D:$D,0))="ND"),
NA(),
INDEX('summary of compression'!$P:$P,MATCH(B26,'summary of compression'!$D:$D,0))
),
"")</f>
        <v/>
      </c>
      <c r="AV26" t="str">
        <f>IFERROR(
IF(
OR(
INDEX('Summary CMP_CBR'!$M:$M,MATCH(B26,'Summary CMP_CBR'!$H:$H,0))="NP",
INDEX('Summary CMP_CBR'!$M:$M,MATCH(B26,'Summary CMP_CBR'!$H:$H,0))="ND"),
NA(),
INDEX('Summary CMP_CBR'!$M:$M,MATCH(B26,'Summary CMP_CBR'!$H:$H,0))
),
"")</f>
        <v/>
      </c>
      <c r="AW26" t="str">
        <f>IFERROR(
IF(
OR(
INDEX('Summary CMP_CBR'!$N:$N,MATCH(B26,'Summary CMP_CBR'!$H:$H,0))="NP",
INDEX('Summary CMP_CBR'!$N:$N,MATCH(B26,'Summary CMP_CBR'!$H:$H,0))="ND"),
NA(),
INDEX('Summary CMP_CBR'!$N:$N,MATCH(B26,'Summary CMP_CBR'!$H:$H,0))
),
"")</f>
        <v/>
      </c>
      <c r="AX26" t="str">
        <f>IFERROR(
IF(
OR(
INDEX('Summary CMP_CBR'!$O:$O,MATCH(B26,'Summary CMP_CBR'!$H:$H,0))="NP",
INDEX('Summary CMP_CBR'!$O:$O,MATCH(B26,'Summary CMP_CBR'!$H:$H,0))="ND"),
NA(),
INDEX('Summary CMP_CBR'!$O:$O,MATCH(B26,'Summary CMP_CBR'!$H:$H,0))
),
"")</f>
        <v/>
      </c>
      <c r="AY26" t="str">
        <f>IFERROR(
IF(
OR(
INDEX('Summary CMP_CBR'!$P:$P,MATCH(B26,'Summary CMP_CBR'!$H:$H,0))="NP",
INDEX('Summary CMP_CBR'!$P:$P,MATCH(B26,'Summary CMP_CBR'!$H:$H,0))="ND"),
NA(),
INDEX('Summary CMP_CBR'!$P:$P,MATCH(B26,'Summary CMP_CBR'!$H:$H,0))
),
"")</f>
        <v/>
      </c>
      <c r="AZ26" t="str">
        <f>IFERROR(
IF(
OR(
INDEX('Summary CMP_CBR'!$Q:$Q,MATCH(B26,'Summary CMP_CBR'!$H:$H,0))="NP",
INDEX('Summary CMP_CBR'!$Q:$Q,MATCH(B26,'Summary CMP_CBR'!$H:$H,0))="ND"),
NA(),
INDEX('Summary CMP_CBR'!$Q:$Q,MATCH(B26,'Summary CMP_CBR'!$H:$H,0))
),
"")</f>
        <v/>
      </c>
      <c r="BA26" t="str">
        <f>IFERROR(
IF(
OR(
INDEX('Summary CMP_CBR'!$R:$R,MATCH(B26,'Summary CMP_CBR'!$H:$H,0))="NP",
INDEX('Summary CMP_CBR'!$R:$R,MATCH(B26,'Summary CMP_CBR'!$H:$H,0))="ND"),
NA(),
INDEX('Summary CMP_CBR'!$R:$R,MATCH(B26,'Summary CMP_CBR'!$H:$H,0))
),
"")</f>
        <v/>
      </c>
      <c r="BB26" t="str">
        <f>IFERROR(
IF(
OR(
INDEX('Summary CMP_CBR'!$S:$S,MATCH(B26,'Summary CMP_CBR'!$H:$H,0))="NP",
INDEX('Summary CMP_CBR'!$S:$S,MATCH(B26,'Summary CMP_CBR'!$H:$H,0))="ND"),
NA(),
INDEX('Summary CMP_CBR'!$S:$S,MATCH(B26,'Summary CMP_CBR'!$H:$H,0))
),
"")</f>
        <v/>
      </c>
      <c r="BC26" t="str">
        <f>IFERROR(
IF(
OR(
INDEX('Summary CMP_CBR'!$T:$T,MATCH(B26,'Summary CMP_CBR'!$H:$H,0))="NP",
INDEX('Summary CMP_CBR'!$T:$T,MATCH(B26,'Summary CMP_CBR'!$H:$H,0))="ND"),
NA(),
INDEX('Summary CMP_CBR'!$T:$T,MATCH(B26,'Summary CMP_CBR'!$H:$H,0))
),
"")</f>
        <v/>
      </c>
      <c r="BD26" t="str">
        <f>IFERROR(
IF(
OR(
INDEX('Summary CMP_CBR'!$U:$U,MATCH(B26,'Summary CMP_CBR'!$H:$H,0))="NP",
INDEX('Summary CMP_CBR'!$U:$U,MATCH(B26,'Summary CMP_CBR'!$H:$H,0))="ND"),
NA(),
INDEX('Summary CMP_CBR'!$U:$U,MATCH(B26,'Summary CMP_CBR'!$H:$H,0))
),
"")</f>
        <v/>
      </c>
      <c r="BF26" s="248" t="str">
        <f t="shared" si="6"/>
        <v>NOT TESTED</v>
      </c>
      <c r="BG26" s="248" t="str">
        <f t="shared" si="7"/>
        <v>NOT TESTED</v>
      </c>
      <c r="BH26" s="248" t="str">
        <f t="shared" si="8"/>
        <v>NOT TESTED</v>
      </c>
      <c r="BI26" s="248" t="str">
        <f t="shared" si="9"/>
        <v>NOT TESTED</v>
      </c>
      <c r="BJ26" s="248" t="str">
        <f t="shared" si="10"/>
        <v>NOT TESTED</v>
      </c>
      <c r="BK26" s="248" t="str">
        <f t="shared" si="11"/>
        <v>NOT TESTED</v>
      </c>
      <c r="BL26" s="248" t="str">
        <f t="shared" si="12"/>
        <v>NOT TESTED</v>
      </c>
      <c r="BM26" s="248" t="str">
        <f t="shared" si="13"/>
        <v>NOT TESTED</v>
      </c>
      <c r="BN26" s="248" t="str">
        <f t="shared" si="14"/>
        <v>NOT TESTED</v>
      </c>
      <c r="BO26" s="248" t="str">
        <f t="shared" si="15"/>
        <v>NOT TESTED</v>
      </c>
      <c r="BP26" s="248" t="str">
        <f t="shared" si="16"/>
        <v>NOT TESTED</v>
      </c>
      <c r="BQ26" s="248" t="str">
        <f t="shared" si="17"/>
        <v>NOT TESTED</v>
      </c>
      <c r="BS26" s="248" t="str">
        <f t="shared" si="18"/>
        <v>NOT TESTED</v>
      </c>
      <c r="BT26" s="248" t="str">
        <f t="shared" si="19"/>
        <v>NOT TESTED</v>
      </c>
      <c r="BU26" s="248" t="str">
        <f t="shared" si="20"/>
        <v>NOT TESTED</v>
      </c>
      <c r="BV26" s="248" t="str">
        <f t="shared" si="21"/>
        <v>NOT TESTED</v>
      </c>
      <c r="BW26" s="248" t="str">
        <f t="shared" si="22"/>
        <v>NOT TESTED</v>
      </c>
      <c r="BX26" s="248" t="str">
        <f t="shared" si="23"/>
        <v>NOT TESTED</v>
      </c>
      <c r="BY26" s="248" t="str">
        <f t="shared" si="24"/>
        <v>NOT TESTED</v>
      </c>
      <c r="BZ26" s="248" t="str">
        <f t="shared" si="25"/>
        <v>NOT TESTED</v>
      </c>
      <c r="CA26" s="248" t="str">
        <f t="shared" si="26"/>
        <v>NOT TESTED</v>
      </c>
      <c r="CB26" s="248" t="str">
        <f t="shared" si="27"/>
        <v>NOT TESTED</v>
      </c>
      <c r="CC26" s="248" t="str">
        <f t="shared" si="28"/>
        <v>NOT TESTED</v>
      </c>
      <c r="CD26" s="248" t="str">
        <f t="shared" si="29"/>
        <v>NOT TESTED</v>
      </c>
      <c r="CE26" s="248" t="str">
        <f t="shared" si="30"/>
        <v>NOT TESTED</v>
      </c>
      <c r="CF26" s="248" t="str">
        <f t="shared" si="31"/>
        <v>NOT TESTED</v>
      </c>
      <c r="CG26" s="248" t="str">
        <f t="shared" si="32"/>
        <v>NOT TESTED</v>
      </c>
      <c r="CH26" s="248" t="str">
        <f t="shared" si="33"/>
        <v>NOT TESTED</v>
      </c>
      <c r="CI26" s="248" t="str">
        <f t="shared" si="34"/>
        <v>NOT TESTED</v>
      </c>
      <c r="CJ26" s="248" t="str">
        <f t="shared" si="35"/>
        <v>NOT TESTED</v>
      </c>
      <c r="CL26" s="248" t="str">
        <f t="shared" si="36"/>
        <v/>
      </c>
      <c r="CM26" s="248" t="str">
        <f t="shared" si="37"/>
        <v/>
      </c>
      <c r="CN26" s="248" t="str">
        <f t="shared" si="38"/>
        <v/>
      </c>
      <c r="CO26" s="248" t="str">
        <f t="shared" si="39"/>
        <v/>
      </c>
      <c r="CP26" s="248" t="str">
        <f t="shared" si="40"/>
        <v/>
      </c>
      <c r="CQ26" s="248" t="str">
        <f t="shared" si="41"/>
        <v/>
      </c>
      <c r="CR26" s="248" t="str">
        <f t="shared" si="42"/>
        <v/>
      </c>
      <c r="CS26" s="248" t="str">
        <f t="shared" si="43"/>
        <v/>
      </c>
      <c r="CU26" s="248" t="str">
        <f t="shared" si="53"/>
        <v/>
      </c>
      <c r="CV26" s="248" t="str">
        <f t="shared" si="54"/>
        <v/>
      </c>
      <c r="CW26" s="248" t="str">
        <f t="shared" si="55"/>
        <v/>
      </c>
      <c r="CX26" s="248" t="str">
        <f t="shared" si="56"/>
        <v/>
      </c>
      <c r="CY26" s="248" t="str">
        <f t="shared" si="57"/>
        <v/>
      </c>
      <c r="CZ26" s="248" t="str">
        <f t="shared" si="58"/>
        <v/>
      </c>
      <c r="DA26" s="248" t="str">
        <f t="shared" si="59"/>
        <v/>
      </c>
      <c r="DB26" s="248" t="str">
        <f t="shared" si="60"/>
        <v/>
      </c>
      <c r="DC26" s="248" t="str">
        <f t="shared" si="61"/>
        <v/>
      </c>
    </row>
    <row r="27" spans="1:107" x14ac:dyDescent="0.25">
      <c r="A27" s="188">
        <v>14</v>
      </c>
      <c r="B27" s="237" t="str">
        <v>26-001-DS-014</v>
      </c>
      <c r="C27" t="str">
        <v>BH-04R1-DS 01</v>
      </c>
      <c r="D27" t="str">
        <v>19.95 - 20.30 m</v>
      </c>
      <c r="E27">
        <v>20.13</v>
      </c>
      <c r="G27" t="str">
        <f>IFERROR(
IF(
OR(
INDEX('summary PP'!$G:$G,MATCH(B27,'summary PP'!$B:$B,0))="NP",
INDEX('summary PP'!$G:$G,MATCH(B27,'summary PP'!$B:$B,0))="ND"),
NA(),
INDEX('summary PP'!$G:$G,MATCH(B27,'summary PP'!$B:$B,0))
),
"")</f>
        <v>-</v>
      </c>
      <c r="H27" t="str">
        <f>IFERROR(
IF(
OR(
INDEX('summary PP'!$H:$H,MATCH(B27,'summary PP'!$B:$B,0))="NP",
INDEX('summary PP'!$H:$H,MATCH(B27,'summary PP'!$B:$B,0))="ND"),
NA(),
INDEX('summary PP'!$H:$H,MATCH(B27,'summary PP'!$B:$B,0))
),
"")</f>
        <v>-</v>
      </c>
      <c r="I27" t="str">
        <f>IFERROR(
IF(
OR(
INDEX('summary PP'!$I:$I,MATCH(B27,'summary PP'!$B:$B,0))="NP",
INDEX('summary PP'!$I:$I,MATCH(B27,'summary PP'!$B:$B,0))="ND"),
NA(),
INDEX('summary PP'!$I:$I,MATCH(B27,'summary PP'!$B:$B,0))
),
"")</f>
        <v>-</v>
      </c>
      <c r="J27" t="str">
        <f>IFERROR(
IF(
OR(
INDEX('summary PP'!$J:$J,MATCH(B27,'summary PP'!$B:$B,0))="NP",
INDEX('summary PP'!$J:$J,MATCH(B27,'summary PP'!$B:$B,0))="ND"),
NA(),
INDEX('summary PP'!$J:$J,MATCH(B27,'summary PP'!$B:$B,0))
),
"")</f>
        <v>-</v>
      </c>
      <c r="K27" t="str">
        <f>IFERROR(
IF(
OR(
INDEX('summary PP'!$K:$K,MATCH(B27,'summary PP'!$B:$B,0))="NP",
INDEX('summary PP'!$K:$K,MATCH(B27,'summary PP'!$B:$B,0))="ND"),
NA(),
INDEX('summary PP'!$K:$K,MATCH(B27,'summary PP'!$B:$B,0))
),
"")</f>
        <v>-</v>
      </c>
      <c r="L27" t="str">
        <f>IFERROR(
IF(
OR(
INDEX('summary PP'!$L:$L,MATCH(B27,'summary PP'!$B:$B,0))="NP",
INDEX('summary PP'!$L:$L,MATCH(B27,'summary PP'!$B:$B,0))="ND"),
NA(),
INDEX('summary PP'!$L:$L,MATCH(B27,'summary PP'!$B:$B,0))
),
"")</f>
        <v>-</v>
      </c>
      <c r="M27" t="str">
        <f>IFERROR(
IF(
OR(
INDEX('summary PP'!$M:$M,MATCH(B27,'summary PP'!$B:$B,0))="NP",
INDEX('summary PP'!$M:$M,MATCH(B27,'summary PP'!$B:$B,0))="ND"),
NA(),
INDEX('summary PP'!$M:$M,MATCH(B27,'summary PP'!$B:$B,0))
),
"")</f>
        <v>-</v>
      </c>
      <c r="N27" t="str">
        <f>IFERROR(
IF(
OR(
INDEX('summary PP'!$O:$O,MATCH(B27,'summary PP'!$B:$B,0))="NP",
INDEX('summary PP'!$O:$O,MATCH(B27,'summary PP'!$B:$B,0))="ND"),
NA(),
INDEX('summary PP'!$O:$O,MATCH(B27,'summary PP'!$B:$B,0))
),
"")</f>
        <v>-</v>
      </c>
      <c r="O27" t="str">
        <f>IFERROR(
IF(
OR(
INDEX('summary PP'!$P:$P,MATCH(B27,'summary PP'!$B:$B,0))="NP",
INDEX('summary PP'!$P:$P,MATCH(B27,'summary PP'!$B:$B,0))="ND"),
NA(),
INDEX('summary PP'!$P:$P,MATCH(B27,'summary PP'!$B:$B,0))
),
"")</f>
        <v>-</v>
      </c>
      <c r="P27" t="str">
        <f>IFERROR(
IF(
OR(
INDEX('summary PP'!$Q:$Q,MATCH(B27,'summary PP'!$B:$B,0))="NP",
INDEX('summary PP'!$Q:$Q,MATCH(B27,'summary PP'!$B:$B,0))="ND"),
NA(),
INDEX('summary PP'!$Q:$Q,MATCH(B27,'summary PP'!$B:$B,0))
),
"")</f>
        <v>-</v>
      </c>
      <c r="Q27" t="str">
        <f>IFERROR(
IF(
OR(
INDEX('summary PP'!$R:$R,MATCH(B27,'summary PP'!$B:$B,0))="NP",
INDEX('summary PP'!$R:$R,MATCH(B27,'summary PP'!$B:$B,0))="ND"),
NA(),
INDEX('summary PP'!$R:$R,MATCH(B27,'summary PP'!$B:$B,0))
),
"")</f>
        <v>-</v>
      </c>
      <c r="R27" t="str">
        <f>IFERROR(
IF(
OR(
INDEX('summary PP'!$T:$T,MATCH(B27,'summary PP'!$B:$B,0))="NP",
INDEX('summary PP'!$T:$T,MATCH(B27,'summary PP'!$B:$B,0))="ND"),
NA(),
INDEX('summary PP'!$T:$T,MATCH(B27,'summary PP'!$B:$B,0))
),
"")</f>
        <v>-</v>
      </c>
      <c r="T27" t="str">
        <f>IFERROR(
IF(
OR(
INDEX('summary Strength'!$G:$G,MATCH(B27,'summary Strength'!$B:$B,0))="NP",
INDEX('summary Strength'!$G:$G,MATCH(B27,'summary Strength'!$B:$B,0))="ND"),
NA(),
INDEX('summary Strength'!$G:$G,MATCH(B27,'summary Strength'!$B:$B,0))
),
"")</f>
        <v>-</v>
      </c>
      <c r="U27" t="str">
        <f>IFERROR(
IF(
OR(
INDEX('summary Strength'!$H:$H,MATCH(B27,'summary Strength'!$B:$B,0))="NP",
INDEX('summary Strength'!$H:$H,MATCH(B27,'summary Strength'!$B:$B,0))="ND"),
NA(),
INDEX('summary Strength'!$G:$G,MATCH(B27,'summary Strength'!$B:$B,0))
),
"")</f>
        <v>-</v>
      </c>
      <c r="V27" t="str">
        <f>IFERROR(
IF(
OR(
INDEX('summary Strength'!$I:$I,MATCH(B27,'summary Strength'!$B:$B,0))="NP",
INDEX('summary Strength'!$I:$I,MATCH(B27,'summary Strength'!$B:$B,0))="ND"),
NA(),
INDEX('summary Strength'!$I:$I,MATCH(B27,'summary Strength'!$B:$B,0))
),
"")</f>
        <v>-</v>
      </c>
      <c r="W27" t="str">
        <f>IFERROR(
IF(
OR(
INDEX('summary Strength'!$J:$J,MATCH(B27,'summary Strength'!$B:$B,0))="NP",
INDEX('summary Strength'!$J:$J,MATCH(B27,'summary Strength'!$B:$B,0))="ND"),
NA(),
INDEX('summary Strength'!$J:$J,MATCH(B27,'summary Strength'!$B:$B,0))
),
"")</f>
        <v>-</v>
      </c>
      <c r="X27" t="str">
        <f>IFERROR(
IF(
OR(
INDEX('summary Strength'!$K:$K,MATCH(B27,'summary Strength'!$B:$B,0))="NP",
INDEX('summary Strength'!$K:$K,MATCH(B27,'summary Strength'!$B:$B,0))="ND"),
NA(),
INDEX('summary Strength'!$K:$K,MATCH(B27,'summary Strength'!$B:$B,0))
),
"")</f>
        <v>-</v>
      </c>
      <c r="Y27" t="str">
        <f>IFERROR(
IF(
OR(
INDEX('summary Strength'!$L:$L,MATCH(B27,'summary Strength'!$B:$B,0))="NP",
INDEX('summary Strength'!$L:$L,MATCH(B27,'summary Strength'!$B:$B,0))="ND"),
NA(),
INDEX('summary Strength'!$L:$L,MATCH(B27,'summary Strength'!$B:$B,0))
),
"")</f>
        <v>-</v>
      </c>
      <c r="Z27" t="str">
        <f>IFERROR(
IF(
OR(
INDEX('summary Strength'!$M:$M,MATCH(B27,'summary Strength'!$B:$B,0))="NP",
INDEX('summary Strength'!$M:$M,MATCH(B27,'summary Strength'!$B:$B,0))="ND"),
NA(),
INDEX('summary Strength'!$M:$M,MATCH(B27,'summary Strength'!$B:$B,0))
),
"")</f>
        <v>-</v>
      </c>
      <c r="AA27" t="str">
        <f>IFERROR(
IF(
OR(
INDEX('summary Strength'!$N:$N,MATCH(B27,'summary Strength'!$B:$B,0))="NP",
INDEX('summary Strength'!$N:$N,MATCH(B27,'summary Strength'!$B:$B,0))="ND"),
NA(),
INDEX('summary Strength'!$L:$L,MATCH(B27,'summary Strength'!$B:$B,0))
),
"")</f>
        <v>-</v>
      </c>
      <c r="AB27" t="str">
        <f>IFERROR(
IF(
OR(
INDEX('summary Strength'!$O:$O,MATCH(B27,'summary Strength'!$B:$B,0))="NP",
INDEX('summary Strength'!$O:$O,MATCH(B27,'summary Strength'!$B:$B,0))="ND"),
NA(),
INDEX('summary Strength'!$O:$O,MATCH(B27,'summary Strength'!$B:$B,0))
),
"")</f>
        <v>-</v>
      </c>
      <c r="AC27" t="str">
        <f>IFERROR(
IF(
OR(
INDEX('summary Strength'!$P:$P,MATCH(B27,'summary Strength'!$B:$B,0))="NP",
INDEX('summary Strength'!$P:$P,MATCH(B27,'summary Strength'!$B:$B,0))="ND"),
NA(),
INDEX('summary Strength'!$P:$P,MATCH(B27,'summary Strength'!$B:$B,0))
),
"")</f>
        <v>-</v>
      </c>
      <c r="AD27" t="str">
        <f>IFERROR(
IF(
OR(
INDEX('summary Strength'!$Q:$Q,MATCH(B27,'summary Strength'!$B:$B,0))="NP",
INDEX('summary Strength'!$Q:$Q,MATCH(B27,'summary Strength'!$B:$B,0))="ND"),
NA(),
INDEX('summary Strength'!$Q:$Q,MATCH(B27,'summary Strength'!$B:$B,0))
),
"")</f>
        <v>-</v>
      </c>
      <c r="AE27" t="str">
        <f>IFERROR(
IF(
OR(
INDEX('summary Strength'!$R:$R,MATCH(B27,'summary Strength'!$B:$B,0))="NP",
INDEX('summary Strength'!$R:$R,MATCH(B27,'summary Strength'!$B:$B,0))="ND"),
NA(),
INDEX('summary Strength'!$R:$R,MATCH(B27,'summary Strength'!$B:$B,0))
),
"")</f>
        <v>-</v>
      </c>
      <c r="AF27" t="str">
        <f>IFERROR(
IF(
OR(
INDEX('summary Strength'!$S:$S,MATCH(B27,'summary Strength'!$B:$B,0))="NP",
INDEX('summary Strength'!$S:$S,MATCH(B27,'summary Strength'!$B:$B,0))="ND"),
NA(),
INDEX('summary Strength'!$S:$S,MATCH(B27,'summary Strength'!$B:$B,0))
),
"")</f>
        <v>-</v>
      </c>
      <c r="AG27" t="str">
        <f>IFERROR(
IF(
OR(
INDEX('summary Strength'!$T:$T,MATCH(B27,'summary Strength'!$B:$B,0))="NP",
INDEX('summary Strength'!$T:$T,MATCH(B27,'summary Strength'!$B:$B,0))="ND"),
NA(),
INDEX('summary Strength'!$L:$L,MATCH(B27,'summary Strength'!$B:$B,0))
),
"")</f>
        <v>-</v>
      </c>
      <c r="AH27" t="str">
        <f>IFERROR(
IF(
OR(
INDEX('summary Strength'!$U:$U,MATCH(B27,'summary Strength'!$B:$B,0))="NP",
INDEX('summary Strength'!$U:$U,MATCH(B27,'summary Strength'!$B:$B,0))="ND"),
NA(),
INDEX('summary Strength'!$U:$U,MATCH(B27,'summary Strength'!$B:$B,0))
),
"")</f>
        <v>-</v>
      </c>
      <c r="AI27" t="str">
        <f>IFERROR(
IF(
OR(
INDEX('summary Strength'!$V:$V,MATCH(B27,'summary Strength'!$B:$B,0))="NP",
INDEX('summary Strength'!$V:$V,MATCH(B27,'summary Strength'!$B:$B,0))="ND"),
NA(),
INDEX('summary Strength'!$V:$V,MATCH(B27,'summary Strength'!$B:$B,0))
),
"")</f>
        <v>-</v>
      </c>
      <c r="AJ27" t="str">
        <f>IFERROR(
IF(
OR(
INDEX('summary Strength'!$W:$W,MATCH(B27,'summary Strength'!$B:$B,0))="NP",
INDEX('summary Strength'!$W:$W,MATCH(B27,'summary Strength'!$B:$B,0))="ND"),
NA(),
INDEX('summary Strength'!$W:$W,MATCH(B27,'summary Strength'!$B:$B,0))
),
"")</f>
        <v>-</v>
      </c>
      <c r="AK27" t="str">
        <f>IFERROR(
IF(
OR(
INDEX('summary Strength'!$X:$X,MATCH(B27,'summary Strength'!$B:$B,0))="NP",
INDEX('summary Strength'!$X:$X,MATCH(B27,'summary Strength'!$B:$B,0))="ND"),
NA(),
INDEX('summary Strength'!$X:$X,MATCH(B27,'summary Strength'!$B:$B,0))
),
"")</f>
        <v>-</v>
      </c>
      <c r="AM27" t="str">
        <f>IFERROR(
IF(
OR(
INDEX('summary of compression'!$I:$I,MATCH(B27,'summary of compression'!$D:$D,0))="NP",
INDEX('summary of compression'!$I:$I,MATCH(B27,'summary of compression'!$D:$D,0))="ND"),
NA(),
INDEX('summary of compression'!$I:$I,MATCH(B27,'summary of compression'!$D:$D,0))
),
"")</f>
        <v/>
      </c>
      <c r="AN27" t="str">
        <f>IFERROR(
IF(
OR(
INDEX('summary of compression'!$J:$J,MATCH(B27,'summary of compression'!$D:$D,0))="NP",
INDEX('summary of compression'!$J:$J,MATCH(B27,'summary of compression'!$D:$D,0))="ND"),
NA(),
INDEX('summary of compression'!$J:$J,MATCH(B27,'summary of compression'!$D:$D,0))
),
"")</f>
        <v/>
      </c>
      <c r="AO27" t="str">
        <f>IFERROR(
IF(
OR(
INDEX('summary of compression'!$K:$K,MATCH(B27,'summary of compression'!$D:$D,0))="NP",
INDEX('summary of compression'!$K:$K,MATCH(B27,'summary of compression'!$D:$D,0))="ND"),
NA(),
INDEX('summary of compression'!$K:$K,MATCH(B27,'summary of compression'!$D:$D,0))
),
"")</f>
        <v/>
      </c>
      <c r="AP27" t="str">
        <f>IFERROR(
IF(
OR(
INDEX('summary of compression'!$L:$L,MATCH(B27,'summary of compression'!$D:$D,0))="NP",
INDEX('summary of compression'!$L:$L,MATCH(B27,'summary of compression'!$D:$D,0))="ND"),
NA(),
INDEX('summary of compression'!$L:$L,MATCH(B27,'summary of compression'!$D:$D,0))
),
"")</f>
        <v/>
      </c>
      <c r="AQ27" t="str">
        <f>IFERROR(
IF(
OR(
INDEX('summary of compression'!$M:$M,MATCH(B27,'summary of compression'!$D:$D,0))="NP",
INDEX('summary of compression'!$M:$M,MATCH(B27,'summary of compression'!$D:$D,0))="ND"),
NA(),
INDEX('summary of compression'!$M:$M,MATCH(B27,'summary of compression'!$D:$D,0))
),
"")</f>
        <v/>
      </c>
      <c r="AR27" t="str">
        <f>IFERROR(
IF(
OR(
INDEX('summary of compression'!$N:$N,MATCH(B27,'summary of compression'!$D:$D,0))="NP",
INDEX('summary of compression'!$N:$N,MATCH(B27,'summary of compression'!$D:$D,0))="ND"),
NA(),
INDEX('summary of compression'!$N:$N,MATCH(B27,'summary of compression'!$D:$D,0))
),
"")</f>
        <v/>
      </c>
      <c r="AS27" t="str">
        <f>IFERROR(
IF(
OR(
INDEX('summary of compression'!$O:$O,MATCH(B27,'summary of compression'!$D:$D,0))="NP",
INDEX('summary of compression'!$O:$O,MATCH(B27,'summary of compression'!$D:$D,0))="ND"),
NA(),
INDEX('summary of compression'!$O:$O,MATCH(B27,'summary of compression'!$D:$D,0))
),
"")</f>
        <v/>
      </c>
      <c r="AT27" t="str">
        <f>IFERROR(
IF(
OR(
INDEX('summary of compression'!$P:$P,MATCH(B27,'summary of compression'!$D:$D,0))="NP",
INDEX('summary of compression'!$P:$P,MATCH(B27,'summary of compression'!$D:$D,0))="ND"),
NA(),
INDEX('summary of compression'!$P:$P,MATCH(B27,'summary of compression'!$D:$D,0))
),
"")</f>
        <v/>
      </c>
      <c r="AV27" t="str">
        <f>IFERROR(
IF(
OR(
INDEX('Summary CMP_CBR'!$M:$M,MATCH(B27,'Summary CMP_CBR'!$H:$H,0))="NP",
INDEX('Summary CMP_CBR'!$M:$M,MATCH(B27,'Summary CMP_CBR'!$H:$H,0))="ND"),
NA(),
INDEX('Summary CMP_CBR'!$M:$M,MATCH(B27,'Summary CMP_CBR'!$H:$H,0))
),
"")</f>
        <v/>
      </c>
      <c r="AW27" t="str">
        <f>IFERROR(
IF(
OR(
INDEX('Summary CMP_CBR'!$N:$N,MATCH(B27,'Summary CMP_CBR'!$H:$H,0))="NP",
INDEX('Summary CMP_CBR'!$N:$N,MATCH(B27,'Summary CMP_CBR'!$H:$H,0))="ND"),
NA(),
INDEX('Summary CMP_CBR'!$N:$N,MATCH(B27,'Summary CMP_CBR'!$H:$H,0))
),
"")</f>
        <v/>
      </c>
      <c r="AX27" t="str">
        <f>IFERROR(
IF(
OR(
INDEX('Summary CMP_CBR'!$O:$O,MATCH(B27,'Summary CMP_CBR'!$H:$H,0))="NP",
INDEX('Summary CMP_CBR'!$O:$O,MATCH(B27,'Summary CMP_CBR'!$H:$H,0))="ND"),
NA(),
INDEX('Summary CMP_CBR'!$O:$O,MATCH(B27,'Summary CMP_CBR'!$H:$H,0))
),
"")</f>
        <v/>
      </c>
      <c r="AY27" t="str">
        <f>IFERROR(
IF(
OR(
INDEX('Summary CMP_CBR'!$P:$P,MATCH(B27,'Summary CMP_CBR'!$H:$H,0))="NP",
INDEX('Summary CMP_CBR'!$P:$P,MATCH(B27,'Summary CMP_CBR'!$H:$H,0))="ND"),
NA(),
INDEX('Summary CMP_CBR'!$P:$P,MATCH(B27,'Summary CMP_CBR'!$H:$H,0))
),
"")</f>
        <v/>
      </c>
      <c r="AZ27" t="str">
        <f>IFERROR(
IF(
OR(
INDEX('Summary CMP_CBR'!$Q:$Q,MATCH(B27,'Summary CMP_CBR'!$H:$H,0))="NP",
INDEX('Summary CMP_CBR'!$Q:$Q,MATCH(B27,'Summary CMP_CBR'!$H:$H,0))="ND"),
NA(),
INDEX('Summary CMP_CBR'!$Q:$Q,MATCH(B27,'Summary CMP_CBR'!$H:$H,0))
),
"")</f>
        <v/>
      </c>
      <c r="BA27" t="str">
        <f>IFERROR(
IF(
OR(
INDEX('Summary CMP_CBR'!$R:$R,MATCH(B27,'Summary CMP_CBR'!$H:$H,0))="NP",
INDEX('Summary CMP_CBR'!$R:$R,MATCH(B27,'Summary CMP_CBR'!$H:$H,0))="ND"),
NA(),
INDEX('Summary CMP_CBR'!$R:$R,MATCH(B27,'Summary CMP_CBR'!$H:$H,0))
),
"")</f>
        <v/>
      </c>
      <c r="BB27" t="str">
        <f>IFERROR(
IF(
OR(
INDEX('Summary CMP_CBR'!$S:$S,MATCH(B27,'Summary CMP_CBR'!$H:$H,0))="NP",
INDEX('Summary CMP_CBR'!$S:$S,MATCH(B27,'Summary CMP_CBR'!$H:$H,0))="ND"),
NA(),
INDEX('Summary CMP_CBR'!$S:$S,MATCH(B27,'Summary CMP_CBR'!$H:$H,0))
),
"")</f>
        <v/>
      </c>
      <c r="BC27" t="str">
        <f>IFERROR(
IF(
OR(
INDEX('Summary CMP_CBR'!$T:$T,MATCH(B27,'Summary CMP_CBR'!$H:$H,0))="NP",
INDEX('Summary CMP_CBR'!$T:$T,MATCH(B27,'Summary CMP_CBR'!$H:$H,0))="ND"),
NA(),
INDEX('Summary CMP_CBR'!$T:$T,MATCH(B27,'Summary CMP_CBR'!$H:$H,0))
),
"")</f>
        <v/>
      </c>
      <c r="BD27" t="str">
        <f>IFERROR(
IF(
OR(
INDEX('Summary CMP_CBR'!$U:$U,MATCH(B27,'Summary CMP_CBR'!$H:$H,0))="NP",
INDEX('Summary CMP_CBR'!$U:$U,MATCH(B27,'Summary CMP_CBR'!$H:$H,0))="ND"),
NA(),
INDEX('Summary CMP_CBR'!$U:$U,MATCH(B27,'Summary CMP_CBR'!$H:$H,0))
),
"")</f>
        <v/>
      </c>
      <c r="BF27" s="248" t="str">
        <f t="shared" si="6"/>
        <v>NOT TESTED</v>
      </c>
      <c r="BG27" s="248" t="str">
        <f t="shared" si="7"/>
        <v>NOT TESTED</v>
      </c>
      <c r="BH27" s="248" t="str">
        <f t="shared" si="8"/>
        <v>NOT TESTED</v>
      </c>
      <c r="BI27" s="248" t="str">
        <f t="shared" si="9"/>
        <v>NOT TESTED</v>
      </c>
      <c r="BJ27" s="248" t="str">
        <f t="shared" si="10"/>
        <v>NOT TESTED</v>
      </c>
      <c r="BK27" s="248" t="str">
        <f t="shared" si="11"/>
        <v>NOT TESTED</v>
      </c>
      <c r="BL27" s="248" t="str">
        <f t="shared" si="12"/>
        <v>NOT TESTED</v>
      </c>
      <c r="BM27" s="248" t="str">
        <f t="shared" si="13"/>
        <v>NOT TESTED</v>
      </c>
      <c r="BN27" s="248" t="str">
        <f t="shared" si="14"/>
        <v>NOT TESTED</v>
      </c>
      <c r="BO27" s="248" t="str">
        <f t="shared" si="15"/>
        <v>NOT TESTED</v>
      </c>
      <c r="BP27" s="248" t="str">
        <f t="shared" si="16"/>
        <v>NOT TESTED</v>
      </c>
      <c r="BQ27" s="248" t="str">
        <f t="shared" si="17"/>
        <v>NOT TESTED</v>
      </c>
      <c r="BS27" s="248" t="str">
        <f t="shared" si="18"/>
        <v>NOT TESTED</v>
      </c>
      <c r="BT27" s="248" t="str">
        <f t="shared" si="19"/>
        <v>NOT TESTED</v>
      </c>
      <c r="BU27" s="248" t="str">
        <f t="shared" si="20"/>
        <v>NOT TESTED</v>
      </c>
      <c r="BV27" s="248" t="str">
        <f t="shared" si="21"/>
        <v>NOT TESTED</v>
      </c>
      <c r="BW27" s="248" t="str">
        <f t="shared" si="22"/>
        <v>NOT TESTED</v>
      </c>
      <c r="BX27" s="248" t="str">
        <f t="shared" si="23"/>
        <v>NOT TESTED</v>
      </c>
      <c r="BY27" s="248" t="str">
        <f t="shared" si="24"/>
        <v>NOT TESTED</v>
      </c>
      <c r="BZ27" s="248" t="str">
        <f t="shared" si="25"/>
        <v>NOT TESTED</v>
      </c>
      <c r="CA27" s="248" t="str">
        <f t="shared" si="26"/>
        <v>NOT TESTED</v>
      </c>
      <c r="CB27" s="248" t="str">
        <f t="shared" si="27"/>
        <v>NOT TESTED</v>
      </c>
      <c r="CC27" s="248" t="str">
        <f t="shared" si="28"/>
        <v>NOT TESTED</v>
      </c>
      <c r="CD27" s="248" t="str">
        <f t="shared" si="29"/>
        <v>NOT TESTED</v>
      </c>
      <c r="CE27" s="248" t="str">
        <f t="shared" si="30"/>
        <v>NOT TESTED</v>
      </c>
      <c r="CF27" s="248" t="str">
        <f t="shared" si="31"/>
        <v>NOT TESTED</v>
      </c>
      <c r="CG27" s="248" t="str">
        <f t="shared" si="32"/>
        <v>NOT TESTED</v>
      </c>
      <c r="CH27" s="248" t="str">
        <f t="shared" si="33"/>
        <v>NOT TESTED</v>
      </c>
      <c r="CI27" s="248" t="str">
        <f t="shared" si="34"/>
        <v>NOT TESTED</v>
      </c>
      <c r="CJ27" s="248" t="str">
        <f t="shared" si="35"/>
        <v>NOT TESTED</v>
      </c>
      <c r="CL27" s="248" t="str">
        <f t="shared" si="36"/>
        <v/>
      </c>
      <c r="CM27" s="248" t="str">
        <f t="shared" si="37"/>
        <v/>
      </c>
      <c r="CN27" s="248" t="str">
        <f t="shared" si="38"/>
        <v/>
      </c>
      <c r="CO27" s="248" t="str">
        <f t="shared" si="39"/>
        <v/>
      </c>
      <c r="CP27" s="248" t="str">
        <f t="shared" si="40"/>
        <v/>
      </c>
      <c r="CQ27" s="248" t="str">
        <f t="shared" si="41"/>
        <v/>
      </c>
      <c r="CR27" s="248" t="str">
        <f t="shared" si="42"/>
        <v/>
      </c>
      <c r="CS27" s="248" t="str">
        <f t="shared" si="43"/>
        <v/>
      </c>
      <c r="CU27" s="248" t="str">
        <f t="shared" si="53"/>
        <v/>
      </c>
      <c r="CV27" s="248" t="str">
        <f t="shared" si="54"/>
        <v/>
      </c>
      <c r="CW27" s="248" t="str">
        <f t="shared" si="55"/>
        <v/>
      </c>
      <c r="CX27" s="248" t="str">
        <f t="shared" si="56"/>
        <v/>
      </c>
      <c r="CY27" s="248" t="str">
        <f t="shared" si="57"/>
        <v/>
      </c>
      <c r="CZ27" s="248" t="str">
        <f t="shared" si="58"/>
        <v/>
      </c>
      <c r="DA27" s="248" t="str">
        <f t="shared" si="59"/>
        <v/>
      </c>
      <c r="DB27" s="248" t="str">
        <f t="shared" si="60"/>
        <v/>
      </c>
      <c r="DC27" s="248" t="str">
        <f t="shared" si="61"/>
        <v/>
      </c>
    </row>
    <row r="28" spans="1:107" x14ac:dyDescent="0.25">
      <c r="A28" s="188">
        <v>15</v>
      </c>
      <c r="B28" s="237" t="str">
        <v>26-001-DS-015</v>
      </c>
      <c r="C28" t="str">
        <v>BH-04R1-DS 04</v>
      </c>
      <c r="D28" t="str">
        <v>25.23 - 25.43 m</v>
      </c>
      <c r="E28">
        <v>25.33</v>
      </c>
      <c r="G28" t="str">
        <f>IFERROR(
IF(
OR(
INDEX('summary PP'!$G:$G,MATCH(B28,'summary PP'!$B:$B,0))="NP",
INDEX('summary PP'!$G:$G,MATCH(B28,'summary PP'!$B:$B,0))="ND"),
NA(),
INDEX('summary PP'!$G:$G,MATCH(B28,'summary PP'!$B:$B,0))
),
"")</f>
        <v>-</v>
      </c>
      <c r="H28" t="str">
        <f>IFERROR(
IF(
OR(
INDEX('summary PP'!$H:$H,MATCH(B28,'summary PP'!$B:$B,0))="NP",
INDEX('summary PP'!$H:$H,MATCH(B28,'summary PP'!$B:$B,0))="ND"),
NA(),
INDEX('summary PP'!$H:$H,MATCH(B28,'summary PP'!$B:$B,0))
),
"")</f>
        <v>-</v>
      </c>
      <c r="I28" t="str">
        <f>IFERROR(
IF(
OR(
INDEX('summary PP'!$I:$I,MATCH(B28,'summary PP'!$B:$B,0))="NP",
INDEX('summary PP'!$I:$I,MATCH(B28,'summary PP'!$B:$B,0))="ND"),
NA(),
INDEX('summary PP'!$I:$I,MATCH(B28,'summary PP'!$B:$B,0))
),
"")</f>
        <v>-</v>
      </c>
      <c r="J28" t="str">
        <f>IFERROR(
IF(
OR(
INDEX('summary PP'!$J:$J,MATCH(B28,'summary PP'!$B:$B,0))="NP",
INDEX('summary PP'!$J:$J,MATCH(B28,'summary PP'!$B:$B,0))="ND"),
NA(),
INDEX('summary PP'!$J:$J,MATCH(B28,'summary PP'!$B:$B,0))
),
"")</f>
        <v>-</v>
      </c>
      <c r="K28" t="str">
        <f>IFERROR(
IF(
OR(
INDEX('summary PP'!$K:$K,MATCH(B28,'summary PP'!$B:$B,0))="NP",
INDEX('summary PP'!$K:$K,MATCH(B28,'summary PP'!$B:$B,0))="ND"),
NA(),
INDEX('summary PP'!$K:$K,MATCH(B28,'summary PP'!$B:$B,0))
),
"")</f>
        <v>-</v>
      </c>
      <c r="L28" t="str">
        <f>IFERROR(
IF(
OR(
INDEX('summary PP'!$L:$L,MATCH(B28,'summary PP'!$B:$B,0))="NP",
INDEX('summary PP'!$L:$L,MATCH(B28,'summary PP'!$B:$B,0))="ND"),
NA(),
INDEX('summary PP'!$L:$L,MATCH(B28,'summary PP'!$B:$B,0))
),
"")</f>
        <v>-</v>
      </c>
      <c r="M28" t="str">
        <f>IFERROR(
IF(
OR(
INDEX('summary PP'!$M:$M,MATCH(B28,'summary PP'!$B:$B,0))="NP",
INDEX('summary PP'!$M:$M,MATCH(B28,'summary PP'!$B:$B,0))="ND"),
NA(),
INDEX('summary PP'!$M:$M,MATCH(B28,'summary PP'!$B:$B,0))
),
"")</f>
        <v>-</v>
      </c>
      <c r="N28" t="str">
        <f>IFERROR(
IF(
OR(
INDEX('summary PP'!$O:$O,MATCH(B28,'summary PP'!$B:$B,0))="NP",
INDEX('summary PP'!$O:$O,MATCH(B28,'summary PP'!$B:$B,0))="ND"),
NA(),
INDEX('summary PP'!$O:$O,MATCH(B28,'summary PP'!$B:$B,0))
),
"")</f>
        <v>-</v>
      </c>
      <c r="O28" t="str">
        <f>IFERROR(
IF(
OR(
INDEX('summary PP'!$P:$P,MATCH(B28,'summary PP'!$B:$B,0))="NP",
INDEX('summary PP'!$P:$P,MATCH(B28,'summary PP'!$B:$B,0))="ND"),
NA(),
INDEX('summary PP'!$P:$P,MATCH(B28,'summary PP'!$B:$B,0))
),
"")</f>
        <v>-</v>
      </c>
      <c r="P28" t="str">
        <f>IFERROR(
IF(
OR(
INDEX('summary PP'!$Q:$Q,MATCH(B28,'summary PP'!$B:$B,0))="NP",
INDEX('summary PP'!$Q:$Q,MATCH(B28,'summary PP'!$B:$B,0))="ND"),
NA(),
INDEX('summary PP'!$Q:$Q,MATCH(B28,'summary PP'!$B:$B,0))
),
"")</f>
        <v>-</v>
      </c>
      <c r="Q28" t="str">
        <f>IFERROR(
IF(
OR(
INDEX('summary PP'!$R:$R,MATCH(B28,'summary PP'!$B:$B,0))="NP",
INDEX('summary PP'!$R:$R,MATCH(B28,'summary PP'!$B:$B,0))="ND"),
NA(),
INDEX('summary PP'!$R:$R,MATCH(B28,'summary PP'!$B:$B,0))
),
"")</f>
        <v>-</v>
      </c>
      <c r="R28" t="str">
        <f>IFERROR(
IF(
OR(
INDEX('summary PP'!$T:$T,MATCH(B28,'summary PP'!$B:$B,0))="NP",
INDEX('summary PP'!$T:$T,MATCH(B28,'summary PP'!$B:$B,0))="ND"),
NA(),
INDEX('summary PP'!$T:$T,MATCH(B28,'summary PP'!$B:$B,0))
),
"")</f>
        <v>-</v>
      </c>
      <c r="T28" t="str">
        <f>IFERROR(
IF(
OR(
INDEX('summary Strength'!$G:$G,MATCH(B28,'summary Strength'!$B:$B,0))="NP",
INDEX('summary Strength'!$G:$G,MATCH(B28,'summary Strength'!$B:$B,0))="ND"),
NA(),
INDEX('summary Strength'!$G:$G,MATCH(B28,'summary Strength'!$B:$B,0))
),
"")</f>
        <v>-</v>
      </c>
      <c r="U28" t="str">
        <f>IFERROR(
IF(
OR(
INDEX('summary Strength'!$H:$H,MATCH(B28,'summary Strength'!$B:$B,0))="NP",
INDEX('summary Strength'!$H:$H,MATCH(B28,'summary Strength'!$B:$B,0))="ND"),
NA(),
INDEX('summary Strength'!$G:$G,MATCH(B28,'summary Strength'!$B:$B,0))
),
"")</f>
        <v>-</v>
      </c>
      <c r="V28" t="str">
        <f>IFERROR(
IF(
OR(
INDEX('summary Strength'!$I:$I,MATCH(B28,'summary Strength'!$B:$B,0))="NP",
INDEX('summary Strength'!$I:$I,MATCH(B28,'summary Strength'!$B:$B,0))="ND"),
NA(),
INDEX('summary Strength'!$I:$I,MATCH(B28,'summary Strength'!$B:$B,0))
),
"")</f>
        <v>-</v>
      </c>
      <c r="W28" t="str">
        <f>IFERROR(
IF(
OR(
INDEX('summary Strength'!$J:$J,MATCH(B28,'summary Strength'!$B:$B,0))="NP",
INDEX('summary Strength'!$J:$J,MATCH(B28,'summary Strength'!$B:$B,0))="ND"),
NA(),
INDEX('summary Strength'!$J:$J,MATCH(B28,'summary Strength'!$B:$B,0))
),
"")</f>
        <v>-</v>
      </c>
      <c r="X28" t="str">
        <f>IFERROR(
IF(
OR(
INDEX('summary Strength'!$K:$K,MATCH(B28,'summary Strength'!$B:$B,0))="NP",
INDEX('summary Strength'!$K:$K,MATCH(B28,'summary Strength'!$B:$B,0))="ND"),
NA(),
INDEX('summary Strength'!$K:$K,MATCH(B28,'summary Strength'!$B:$B,0))
),
"")</f>
        <v>-</v>
      </c>
      <c r="Y28" t="str">
        <f>IFERROR(
IF(
OR(
INDEX('summary Strength'!$L:$L,MATCH(B28,'summary Strength'!$B:$B,0))="NP",
INDEX('summary Strength'!$L:$L,MATCH(B28,'summary Strength'!$B:$B,0))="ND"),
NA(),
INDEX('summary Strength'!$L:$L,MATCH(B28,'summary Strength'!$B:$B,0))
),
"")</f>
        <v>-</v>
      </c>
      <c r="Z28" t="str">
        <f>IFERROR(
IF(
OR(
INDEX('summary Strength'!$M:$M,MATCH(B28,'summary Strength'!$B:$B,0))="NP",
INDEX('summary Strength'!$M:$M,MATCH(B28,'summary Strength'!$B:$B,0))="ND"),
NA(),
INDEX('summary Strength'!$M:$M,MATCH(B28,'summary Strength'!$B:$B,0))
),
"")</f>
        <v>-</v>
      </c>
      <c r="AA28" t="str">
        <f>IFERROR(
IF(
OR(
INDEX('summary Strength'!$N:$N,MATCH(B28,'summary Strength'!$B:$B,0))="NP",
INDEX('summary Strength'!$N:$N,MATCH(B28,'summary Strength'!$B:$B,0))="ND"),
NA(),
INDEX('summary Strength'!$L:$L,MATCH(B28,'summary Strength'!$B:$B,0))
),
"")</f>
        <v>-</v>
      </c>
      <c r="AB28" t="str">
        <f>IFERROR(
IF(
OR(
INDEX('summary Strength'!$O:$O,MATCH(B28,'summary Strength'!$B:$B,0))="NP",
INDEX('summary Strength'!$O:$O,MATCH(B28,'summary Strength'!$B:$B,0))="ND"),
NA(),
INDEX('summary Strength'!$O:$O,MATCH(B28,'summary Strength'!$B:$B,0))
),
"")</f>
        <v>-</v>
      </c>
      <c r="AC28" t="str">
        <f>IFERROR(
IF(
OR(
INDEX('summary Strength'!$P:$P,MATCH(B28,'summary Strength'!$B:$B,0))="NP",
INDEX('summary Strength'!$P:$P,MATCH(B28,'summary Strength'!$B:$B,0))="ND"),
NA(),
INDEX('summary Strength'!$P:$P,MATCH(B28,'summary Strength'!$B:$B,0))
),
"")</f>
        <v>-</v>
      </c>
      <c r="AD28" t="str">
        <f>IFERROR(
IF(
OR(
INDEX('summary Strength'!$Q:$Q,MATCH(B28,'summary Strength'!$B:$B,0))="NP",
INDEX('summary Strength'!$Q:$Q,MATCH(B28,'summary Strength'!$B:$B,0))="ND"),
NA(),
INDEX('summary Strength'!$Q:$Q,MATCH(B28,'summary Strength'!$B:$B,0))
),
"")</f>
        <v>-</v>
      </c>
      <c r="AE28" t="str">
        <f>IFERROR(
IF(
OR(
INDEX('summary Strength'!$R:$R,MATCH(B28,'summary Strength'!$B:$B,0))="NP",
INDEX('summary Strength'!$R:$R,MATCH(B28,'summary Strength'!$B:$B,0))="ND"),
NA(),
INDEX('summary Strength'!$R:$R,MATCH(B28,'summary Strength'!$B:$B,0))
),
"")</f>
        <v>-</v>
      </c>
      <c r="AF28" t="str">
        <f>IFERROR(
IF(
OR(
INDEX('summary Strength'!$S:$S,MATCH(B28,'summary Strength'!$B:$B,0))="NP",
INDEX('summary Strength'!$S:$S,MATCH(B28,'summary Strength'!$B:$B,0))="ND"),
NA(),
INDEX('summary Strength'!$S:$S,MATCH(B28,'summary Strength'!$B:$B,0))
),
"")</f>
        <v>-</v>
      </c>
      <c r="AG28" t="str">
        <f>IFERROR(
IF(
OR(
INDEX('summary Strength'!$T:$T,MATCH(B28,'summary Strength'!$B:$B,0))="NP",
INDEX('summary Strength'!$T:$T,MATCH(B28,'summary Strength'!$B:$B,0))="ND"),
NA(),
INDEX('summary Strength'!$L:$L,MATCH(B28,'summary Strength'!$B:$B,0))
),
"")</f>
        <v>-</v>
      </c>
      <c r="AH28" t="str">
        <f>IFERROR(
IF(
OR(
INDEX('summary Strength'!$U:$U,MATCH(B28,'summary Strength'!$B:$B,0))="NP",
INDEX('summary Strength'!$U:$U,MATCH(B28,'summary Strength'!$B:$B,0))="ND"),
NA(),
INDEX('summary Strength'!$U:$U,MATCH(B28,'summary Strength'!$B:$B,0))
),
"")</f>
        <v>-</v>
      </c>
      <c r="AI28" t="str">
        <f>IFERROR(
IF(
OR(
INDEX('summary Strength'!$V:$V,MATCH(B28,'summary Strength'!$B:$B,0))="NP",
INDEX('summary Strength'!$V:$V,MATCH(B28,'summary Strength'!$B:$B,0))="ND"),
NA(),
INDEX('summary Strength'!$V:$V,MATCH(B28,'summary Strength'!$B:$B,0))
),
"")</f>
        <v>-</v>
      </c>
      <c r="AJ28" t="str">
        <f>IFERROR(
IF(
OR(
INDEX('summary Strength'!$W:$W,MATCH(B28,'summary Strength'!$B:$B,0))="NP",
INDEX('summary Strength'!$W:$W,MATCH(B28,'summary Strength'!$B:$B,0))="ND"),
NA(),
INDEX('summary Strength'!$W:$W,MATCH(B28,'summary Strength'!$B:$B,0))
),
"")</f>
        <v>-</v>
      </c>
      <c r="AK28" t="str">
        <f>IFERROR(
IF(
OR(
INDEX('summary Strength'!$X:$X,MATCH(B28,'summary Strength'!$B:$B,0))="NP",
INDEX('summary Strength'!$X:$X,MATCH(B28,'summary Strength'!$B:$B,0))="ND"),
NA(),
INDEX('summary Strength'!$X:$X,MATCH(B28,'summary Strength'!$B:$B,0))
),
"")</f>
        <v>-</v>
      </c>
      <c r="AM28" t="str">
        <f>IFERROR(
IF(
OR(
INDEX('summary of compression'!$I:$I,MATCH(B28,'summary of compression'!$D:$D,0))="NP",
INDEX('summary of compression'!$I:$I,MATCH(B28,'summary of compression'!$D:$D,0))="ND"),
NA(),
INDEX('summary of compression'!$I:$I,MATCH(B28,'summary of compression'!$D:$D,0))
),
"")</f>
        <v/>
      </c>
      <c r="AN28" t="str">
        <f>IFERROR(
IF(
OR(
INDEX('summary of compression'!$J:$J,MATCH(B28,'summary of compression'!$D:$D,0))="NP",
INDEX('summary of compression'!$J:$J,MATCH(B28,'summary of compression'!$D:$D,0))="ND"),
NA(),
INDEX('summary of compression'!$J:$J,MATCH(B28,'summary of compression'!$D:$D,0))
),
"")</f>
        <v/>
      </c>
      <c r="AO28" t="str">
        <f>IFERROR(
IF(
OR(
INDEX('summary of compression'!$K:$K,MATCH(B28,'summary of compression'!$D:$D,0))="NP",
INDEX('summary of compression'!$K:$K,MATCH(B28,'summary of compression'!$D:$D,0))="ND"),
NA(),
INDEX('summary of compression'!$K:$K,MATCH(B28,'summary of compression'!$D:$D,0))
),
"")</f>
        <v/>
      </c>
      <c r="AP28" t="str">
        <f>IFERROR(
IF(
OR(
INDEX('summary of compression'!$L:$L,MATCH(B28,'summary of compression'!$D:$D,0))="NP",
INDEX('summary of compression'!$L:$L,MATCH(B28,'summary of compression'!$D:$D,0))="ND"),
NA(),
INDEX('summary of compression'!$L:$L,MATCH(B28,'summary of compression'!$D:$D,0))
),
"")</f>
        <v/>
      </c>
      <c r="AQ28" t="str">
        <f>IFERROR(
IF(
OR(
INDEX('summary of compression'!$M:$M,MATCH(B28,'summary of compression'!$D:$D,0))="NP",
INDEX('summary of compression'!$M:$M,MATCH(B28,'summary of compression'!$D:$D,0))="ND"),
NA(),
INDEX('summary of compression'!$M:$M,MATCH(B28,'summary of compression'!$D:$D,0))
),
"")</f>
        <v/>
      </c>
      <c r="AR28" t="str">
        <f>IFERROR(
IF(
OR(
INDEX('summary of compression'!$N:$N,MATCH(B28,'summary of compression'!$D:$D,0))="NP",
INDEX('summary of compression'!$N:$N,MATCH(B28,'summary of compression'!$D:$D,0))="ND"),
NA(),
INDEX('summary of compression'!$N:$N,MATCH(B28,'summary of compression'!$D:$D,0))
),
"")</f>
        <v/>
      </c>
      <c r="AS28" t="str">
        <f>IFERROR(
IF(
OR(
INDEX('summary of compression'!$O:$O,MATCH(B28,'summary of compression'!$D:$D,0))="NP",
INDEX('summary of compression'!$O:$O,MATCH(B28,'summary of compression'!$D:$D,0))="ND"),
NA(),
INDEX('summary of compression'!$O:$O,MATCH(B28,'summary of compression'!$D:$D,0))
),
"")</f>
        <v/>
      </c>
      <c r="AT28" t="str">
        <f>IFERROR(
IF(
OR(
INDEX('summary of compression'!$P:$P,MATCH(B28,'summary of compression'!$D:$D,0))="NP",
INDEX('summary of compression'!$P:$P,MATCH(B28,'summary of compression'!$D:$D,0))="ND"),
NA(),
INDEX('summary of compression'!$P:$P,MATCH(B28,'summary of compression'!$D:$D,0))
),
"")</f>
        <v/>
      </c>
      <c r="AV28" t="str">
        <f>IFERROR(
IF(
OR(
INDEX('Summary CMP_CBR'!$M:$M,MATCH(B28,'Summary CMP_CBR'!$H:$H,0))="NP",
INDEX('Summary CMP_CBR'!$M:$M,MATCH(B28,'Summary CMP_CBR'!$H:$H,0))="ND"),
NA(),
INDEX('Summary CMP_CBR'!$M:$M,MATCH(B28,'Summary CMP_CBR'!$H:$H,0))
),
"")</f>
        <v/>
      </c>
      <c r="AW28" t="str">
        <f>IFERROR(
IF(
OR(
INDEX('Summary CMP_CBR'!$N:$N,MATCH(B28,'Summary CMP_CBR'!$H:$H,0))="NP",
INDEX('Summary CMP_CBR'!$N:$N,MATCH(B28,'Summary CMP_CBR'!$H:$H,0))="ND"),
NA(),
INDEX('Summary CMP_CBR'!$N:$N,MATCH(B28,'Summary CMP_CBR'!$H:$H,0))
),
"")</f>
        <v/>
      </c>
      <c r="AX28" t="str">
        <f>IFERROR(
IF(
OR(
INDEX('Summary CMP_CBR'!$O:$O,MATCH(B28,'Summary CMP_CBR'!$H:$H,0))="NP",
INDEX('Summary CMP_CBR'!$O:$O,MATCH(B28,'Summary CMP_CBR'!$H:$H,0))="ND"),
NA(),
INDEX('Summary CMP_CBR'!$O:$O,MATCH(B28,'Summary CMP_CBR'!$H:$H,0))
),
"")</f>
        <v/>
      </c>
      <c r="AY28" t="str">
        <f>IFERROR(
IF(
OR(
INDEX('Summary CMP_CBR'!$P:$P,MATCH(B28,'Summary CMP_CBR'!$H:$H,0))="NP",
INDEX('Summary CMP_CBR'!$P:$P,MATCH(B28,'Summary CMP_CBR'!$H:$H,0))="ND"),
NA(),
INDEX('Summary CMP_CBR'!$P:$P,MATCH(B28,'Summary CMP_CBR'!$H:$H,0))
),
"")</f>
        <v/>
      </c>
      <c r="AZ28" t="str">
        <f>IFERROR(
IF(
OR(
INDEX('Summary CMP_CBR'!$Q:$Q,MATCH(B28,'Summary CMP_CBR'!$H:$H,0))="NP",
INDEX('Summary CMP_CBR'!$Q:$Q,MATCH(B28,'Summary CMP_CBR'!$H:$H,0))="ND"),
NA(),
INDEX('Summary CMP_CBR'!$Q:$Q,MATCH(B28,'Summary CMP_CBR'!$H:$H,0))
),
"")</f>
        <v/>
      </c>
      <c r="BA28" t="str">
        <f>IFERROR(
IF(
OR(
INDEX('Summary CMP_CBR'!$R:$R,MATCH(B28,'Summary CMP_CBR'!$H:$H,0))="NP",
INDEX('Summary CMP_CBR'!$R:$R,MATCH(B28,'Summary CMP_CBR'!$H:$H,0))="ND"),
NA(),
INDEX('Summary CMP_CBR'!$R:$R,MATCH(B28,'Summary CMP_CBR'!$H:$H,0))
),
"")</f>
        <v/>
      </c>
      <c r="BB28" t="str">
        <f>IFERROR(
IF(
OR(
INDEX('Summary CMP_CBR'!$S:$S,MATCH(B28,'Summary CMP_CBR'!$H:$H,0))="NP",
INDEX('Summary CMP_CBR'!$S:$S,MATCH(B28,'Summary CMP_CBR'!$H:$H,0))="ND"),
NA(),
INDEX('Summary CMP_CBR'!$S:$S,MATCH(B28,'Summary CMP_CBR'!$H:$H,0))
),
"")</f>
        <v/>
      </c>
      <c r="BC28" t="str">
        <f>IFERROR(
IF(
OR(
INDEX('Summary CMP_CBR'!$T:$T,MATCH(B28,'Summary CMP_CBR'!$H:$H,0))="NP",
INDEX('Summary CMP_CBR'!$T:$T,MATCH(B28,'Summary CMP_CBR'!$H:$H,0))="ND"),
NA(),
INDEX('Summary CMP_CBR'!$T:$T,MATCH(B28,'Summary CMP_CBR'!$H:$H,0))
),
"")</f>
        <v/>
      </c>
      <c r="BD28" t="str">
        <f>IFERROR(
IF(
OR(
INDEX('Summary CMP_CBR'!$U:$U,MATCH(B28,'Summary CMP_CBR'!$H:$H,0))="NP",
INDEX('Summary CMP_CBR'!$U:$U,MATCH(B28,'Summary CMP_CBR'!$H:$H,0))="ND"),
NA(),
INDEX('Summary CMP_CBR'!$U:$U,MATCH(B28,'Summary CMP_CBR'!$H:$H,0))
),
"")</f>
        <v/>
      </c>
      <c r="BF28" s="248" t="str">
        <f t="shared" si="6"/>
        <v>NOT TESTED</v>
      </c>
      <c r="BG28" s="248" t="str">
        <f t="shared" si="7"/>
        <v>NOT TESTED</v>
      </c>
      <c r="BH28" s="248" t="str">
        <f t="shared" si="8"/>
        <v>NOT TESTED</v>
      </c>
      <c r="BI28" s="248" t="str">
        <f t="shared" si="9"/>
        <v>NOT TESTED</v>
      </c>
      <c r="BJ28" s="248" t="str">
        <f t="shared" si="10"/>
        <v>NOT TESTED</v>
      </c>
      <c r="BK28" s="248" t="str">
        <f t="shared" si="11"/>
        <v>NOT TESTED</v>
      </c>
      <c r="BL28" s="248" t="str">
        <f t="shared" si="12"/>
        <v>NOT TESTED</v>
      </c>
      <c r="BM28" s="248" t="str">
        <f t="shared" si="13"/>
        <v>NOT TESTED</v>
      </c>
      <c r="BN28" s="248" t="str">
        <f t="shared" si="14"/>
        <v>NOT TESTED</v>
      </c>
      <c r="BO28" s="248" t="str">
        <f t="shared" si="15"/>
        <v>NOT TESTED</v>
      </c>
      <c r="BP28" s="248" t="str">
        <f t="shared" si="16"/>
        <v>NOT TESTED</v>
      </c>
      <c r="BQ28" s="248" t="str">
        <f t="shared" si="17"/>
        <v>NOT TESTED</v>
      </c>
      <c r="BS28" s="248" t="str">
        <f t="shared" si="18"/>
        <v>NOT TESTED</v>
      </c>
      <c r="BT28" s="248" t="str">
        <f t="shared" si="19"/>
        <v>NOT TESTED</v>
      </c>
      <c r="BU28" s="248" t="str">
        <f t="shared" si="20"/>
        <v>NOT TESTED</v>
      </c>
      <c r="BV28" s="248" t="str">
        <f t="shared" si="21"/>
        <v>NOT TESTED</v>
      </c>
      <c r="BW28" s="248" t="str">
        <f t="shared" si="22"/>
        <v>NOT TESTED</v>
      </c>
      <c r="BX28" s="248" t="str">
        <f t="shared" si="23"/>
        <v>NOT TESTED</v>
      </c>
      <c r="BY28" s="248" t="str">
        <f t="shared" si="24"/>
        <v>NOT TESTED</v>
      </c>
      <c r="BZ28" s="248" t="str">
        <f t="shared" si="25"/>
        <v>NOT TESTED</v>
      </c>
      <c r="CA28" s="248" t="str">
        <f t="shared" si="26"/>
        <v>NOT TESTED</v>
      </c>
      <c r="CB28" s="248" t="str">
        <f t="shared" si="27"/>
        <v>NOT TESTED</v>
      </c>
      <c r="CC28" s="248" t="str">
        <f t="shared" si="28"/>
        <v>NOT TESTED</v>
      </c>
      <c r="CD28" s="248" t="str">
        <f t="shared" si="29"/>
        <v>NOT TESTED</v>
      </c>
      <c r="CE28" s="248" t="str">
        <f t="shared" si="30"/>
        <v>NOT TESTED</v>
      </c>
      <c r="CF28" s="248" t="str">
        <f t="shared" si="31"/>
        <v>NOT TESTED</v>
      </c>
      <c r="CG28" s="248" t="str">
        <f t="shared" si="32"/>
        <v>NOT TESTED</v>
      </c>
      <c r="CH28" s="248" t="str">
        <f t="shared" si="33"/>
        <v>NOT TESTED</v>
      </c>
      <c r="CI28" s="248" t="str">
        <f t="shared" si="34"/>
        <v>NOT TESTED</v>
      </c>
      <c r="CJ28" s="248" t="str">
        <f t="shared" si="35"/>
        <v>NOT TESTED</v>
      </c>
      <c r="CL28" s="248" t="str">
        <f t="shared" si="36"/>
        <v/>
      </c>
      <c r="CM28" s="248" t="str">
        <f t="shared" si="37"/>
        <v/>
      </c>
      <c r="CN28" s="248" t="str">
        <f t="shared" si="38"/>
        <v/>
      </c>
      <c r="CO28" s="248" t="str">
        <f t="shared" si="39"/>
        <v/>
      </c>
      <c r="CP28" s="248" t="str">
        <f t="shared" si="40"/>
        <v/>
      </c>
      <c r="CQ28" s="248" t="str">
        <f t="shared" si="41"/>
        <v/>
      </c>
      <c r="CR28" s="248" t="str">
        <f t="shared" si="42"/>
        <v/>
      </c>
      <c r="CS28" s="248" t="str">
        <f t="shared" si="43"/>
        <v/>
      </c>
      <c r="CU28" s="248" t="str">
        <f t="shared" si="53"/>
        <v/>
      </c>
      <c r="CV28" s="248" t="str">
        <f t="shared" si="54"/>
        <v/>
      </c>
      <c r="CW28" s="248" t="str">
        <f t="shared" si="55"/>
        <v/>
      </c>
      <c r="CX28" s="248" t="str">
        <f t="shared" si="56"/>
        <v/>
      </c>
      <c r="CY28" s="248" t="str">
        <f t="shared" si="57"/>
        <v/>
      </c>
      <c r="CZ28" s="248" t="str">
        <f t="shared" si="58"/>
        <v/>
      </c>
      <c r="DA28" s="248" t="str">
        <f t="shared" si="59"/>
        <v/>
      </c>
      <c r="DB28" s="248" t="str">
        <f t="shared" si="60"/>
        <v/>
      </c>
      <c r="DC28" s="248" t="str">
        <f t="shared" si="61"/>
        <v/>
      </c>
    </row>
    <row r="29" spans="1:107" x14ac:dyDescent="0.25">
      <c r="A29" s="188">
        <v>16</v>
      </c>
      <c r="B29" s="237" t="str">
        <v>26-001-DS-016</v>
      </c>
      <c r="C29" t="str">
        <v>BH-05-R-DS 01</v>
      </c>
      <c r="D29" t="str">
        <v>3.92 - 4.15 m</v>
      </c>
      <c r="E29">
        <v>4.04</v>
      </c>
      <c r="G29" t="str">
        <f>IFERROR(
IF(
OR(
INDEX('summary PP'!$G:$G,MATCH(B29,'summary PP'!$B:$B,0))="NP",
INDEX('summary PP'!$G:$G,MATCH(B29,'summary PP'!$B:$B,0))="ND"),
NA(),
INDEX('summary PP'!$G:$G,MATCH(B29,'summary PP'!$B:$B,0))
),
"")</f>
        <v>-</v>
      </c>
      <c r="H29" t="str">
        <f>IFERROR(
IF(
OR(
INDEX('summary PP'!$H:$H,MATCH(B29,'summary PP'!$B:$B,0))="NP",
INDEX('summary PP'!$H:$H,MATCH(B29,'summary PP'!$B:$B,0))="ND"),
NA(),
INDEX('summary PP'!$H:$H,MATCH(B29,'summary PP'!$B:$B,0))
),
"")</f>
        <v>-</v>
      </c>
      <c r="I29" t="str">
        <f>IFERROR(
IF(
OR(
INDEX('summary PP'!$I:$I,MATCH(B29,'summary PP'!$B:$B,0))="NP",
INDEX('summary PP'!$I:$I,MATCH(B29,'summary PP'!$B:$B,0))="ND"),
NA(),
INDEX('summary PP'!$I:$I,MATCH(B29,'summary PP'!$B:$B,0))
),
"")</f>
        <v>-</v>
      </c>
      <c r="J29" t="str">
        <f>IFERROR(
IF(
OR(
INDEX('summary PP'!$J:$J,MATCH(B29,'summary PP'!$B:$B,0))="NP",
INDEX('summary PP'!$J:$J,MATCH(B29,'summary PP'!$B:$B,0))="ND"),
NA(),
INDEX('summary PP'!$J:$J,MATCH(B29,'summary PP'!$B:$B,0))
),
"")</f>
        <v>-</v>
      </c>
      <c r="K29" t="str">
        <f>IFERROR(
IF(
OR(
INDEX('summary PP'!$K:$K,MATCH(B29,'summary PP'!$B:$B,0))="NP",
INDEX('summary PP'!$K:$K,MATCH(B29,'summary PP'!$B:$B,0))="ND"),
NA(),
INDEX('summary PP'!$K:$K,MATCH(B29,'summary PP'!$B:$B,0))
),
"")</f>
        <v>-</v>
      </c>
      <c r="L29" t="str">
        <f>IFERROR(
IF(
OR(
INDEX('summary PP'!$L:$L,MATCH(B29,'summary PP'!$B:$B,0))="NP",
INDEX('summary PP'!$L:$L,MATCH(B29,'summary PP'!$B:$B,0))="ND"),
NA(),
INDEX('summary PP'!$L:$L,MATCH(B29,'summary PP'!$B:$B,0))
),
"")</f>
        <v>-</v>
      </c>
      <c r="M29" t="str">
        <f>IFERROR(
IF(
OR(
INDEX('summary PP'!$M:$M,MATCH(B29,'summary PP'!$B:$B,0))="NP",
INDEX('summary PP'!$M:$M,MATCH(B29,'summary PP'!$B:$B,0))="ND"),
NA(),
INDEX('summary PP'!$M:$M,MATCH(B29,'summary PP'!$B:$B,0))
),
"")</f>
        <v>-</v>
      </c>
      <c r="N29" t="str">
        <f>IFERROR(
IF(
OR(
INDEX('summary PP'!$O:$O,MATCH(B29,'summary PP'!$B:$B,0))="NP",
INDEX('summary PP'!$O:$O,MATCH(B29,'summary PP'!$B:$B,0))="ND"),
NA(),
INDEX('summary PP'!$O:$O,MATCH(B29,'summary PP'!$B:$B,0))
),
"")</f>
        <v>-</v>
      </c>
      <c r="O29" t="str">
        <f>IFERROR(
IF(
OR(
INDEX('summary PP'!$P:$P,MATCH(B29,'summary PP'!$B:$B,0))="NP",
INDEX('summary PP'!$P:$P,MATCH(B29,'summary PP'!$B:$B,0))="ND"),
NA(),
INDEX('summary PP'!$P:$P,MATCH(B29,'summary PP'!$B:$B,0))
),
"")</f>
        <v>-</v>
      </c>
      <c r="P29" t="str">
        <f>IFERROR(
IF(
OR(
INDEX('summary PP'!$Q:$Q,MATCH(B29,'summary PP'!$B:$B,0))="NP",
INDEX('summary PP'!$Q:$Q,MATCH(B29,'summary PP'!$B:$B,0))="ND"),
NA(),
INDEX('summary PP'!$Q:$Q,MATCH(B29,'summary PP'!$B:$B,0))
),
"")</f>
        <v>-</v>
      </c>
      <c r="Q29" t="str">
        <f>IFERROR(
IF(
OR(
INDEX('summary PP'!$R:$R,MATCH(B29,'summary PP'!$B:$B,0))="NP",
INDEX('summary PP'!$R:$R,MATCH(B29,'summary PP'!$B:$B,0))="ND"),
NA(),
INDEX('summary PP'!$R:$R,MATCH(B29,'summary PP'!$B:$B,0))
),
"")</f>
        <v>-</v>
      </c>
      <c r="R29" t="str">
        <f>IFERROR(
IF(
OR(
INDEX('summary PP'!$T:$T,MATCH(B29,'summary PP'!$B:$B,0))="NP",
INDEX('summary PP'!$T:$T,MATCH(B29,'summary PP'!$B:$B,0))="ND"),
NA(),
INDEX('summary PP'!$T:$T,MATCH(B29,'summary PP'!$B:$B,0))
),
"")</f>
        <v>-</v>
      </c>
      <c r="T29" t="str">
        <f>IFERROR(
IF(
OR(
INDEX('summary Strength'!$G:$G,MATCH(B29,'summary Strength'!$B:$B,0))="NP",
INDEX('summary Strength'!$G:$G,MATCH(B29,'summary Strength'!$B:$B,0))="ND"),
NA(),
INDEX('summary Strength'!$G:$G,MATCH(B29,'summary Strength'!$B:$B,0))
),
"")</f>
        <v>-</v>
      </c>
      <c r="U29" t="str">
        <f>IFERROR(
IF(
OR(
INDEX('summary Strength'!$H:$H,MATCH(B29,'summary Strength'!$B:$B,0))="NP",
INDEX('summary Strength'!$H:$H,MATCH(B29,'summary Strength'!$B:$B,0))="ND"),
NA(),
INDEX('summary Strength'!$G:$G,MATCH(B29,'summary Strength'!$B:$B,0))
),
"")</f>
        <v>-</v>
      </c>
      <c r="V29" t="str">
        <f>IFERROR(
IF(
OR(
INDEX('summary Strength'!$I:$I,MATCH(B29,'summary Strength'!$B:$B,0))="NP",
INDEX('summary Strength'!$I:$I,MATCH(B29,'summary Strength'!$B:$B,0))="ND"),
NA(),
INDEX('summary Strength'!$I:$I,MATCH(B29,'summary Strength'!$B:$B,0))
),
"")</f>
        <v>-</v>
      </c>
      <c r="W29" t="str">
        <f>IFERROR(
IF(
OR(
INDEX('summary Strength'!$J:$J,MATCH(B29,'summary Strength'!$B:$B,0))="NP",
INDEX('summary Strength'!$J:$J,MATCH(B29,'summary Strength'!$B:$B,0))="ND"),
NA(),
INDEX('summary Strength'!$J:$J,MATCH(B29,'summary Strength'!$B:$B,0))
),
"")</f>
        <v>-</v>
      </c>
      <c r="X29" t="str">
        <f>IFERROR(
IF(
OR(
INDEX('summary Strength'!$K:$K,MATCH(B29,'summary Strength'!$B:$B,0))="NP",
INDEX('summary Strength'!$K:$K,MATCH(B29,'summary Strength'!$B:$B,0))="ND"),
NA(),
INDEX('summary Strength'!$K:$K,MATCH(B29,'summary Strength'!$B:$B,0))
),
"")</f>
        <v>-</v>
      </c>
      <c r="Y29" t="str">
        <f>IFERROR(
IF(
OR(
INDEX('summary Strength'!$L:$L,MATCH(B29,'summary Strength'!$B:$B,0))="NP",
INDEX('summary Strength'!$L:$L,MATCH(B29,'summary Strength'!$B:$B,0))="ND"),
NA(),
INDEX('summary Strength'!$L:$L,MATCH(B29,'summary Strength'!$B:$B,0))
),
"")</f>
        <v>-</v>
      </c>
      <c r="Z29" t="str">
        <f>IFERROR(
IF(
OR(
INDEX('summary Strength'!$M:$M,MATCH(B29,'summary Strength'!$B:$B,0))="NP",
INDEX('summary Strength'!$M:$M,MATCH(B29,'summary Strength'!$B:$B,0))="ND"),
NA(),
INDEX('summary Strength'!$M:$M,MATCH(B29,'summary Strength'!$B:$B,0))
),
"")</f>
        <v>-</v>
      </c>
      <c r="AA29" t="str">
        <f>IFERROR(
IF(
OR(
INDEX('summary Strength'!$N:$N,MATCH(B29,'summary Strength'!$B:$B,0))="NP",
INDEX('summary Strength'!$N:$N,MATCH(B29,'summary Strength'!$B:$B,0))="ND"),
NA(),
INDEX('summary Strength'!$L:$L,MATCH(B29,'summary Strength'!$B:$B,0))
),
"")</f>
        <v>-</v>
      </c>
      <c r="AB29" t="str">
        <f>IFERROR(
IF(
OR(
INDEX('summary Strength'!$O:$O,MATCH(B29,'summary Strength'!$B:$B,0))="NP",
INDEX('summary Strength'!$O:$O,MATCH(B29,'summary Strength'!$B:$B,0))="ND"),
NA(),
INDEX('summary Strength'!$O:$O,MATCH(B29,'summary Strength'!$B:$B,0))
),
"")</f>
        <v>-</v>
      </c>
      <c r="AC29" t="str">
        <f>IFERROR(
IF(
OR(
INDEX('summary Strength'!$P:$P,MATCH(B29,'summary Strength'!$B:$B,0))="NP",
INDEX('summary Strength'!$P:$P,MATCH(B29,'summary Strength'!$B:$B,0))="ND"),
NA(),
INDEX('summary Strength'!$P:$P,MATCH(B29,'summary Strength'!$B:$B,0))
),
"")</f>
        <v>-</v>
      </c>
      <c r="AD29" t="str">
        <f>IFERROR(
IF(
OR(
INDEX('summary Strength'!$Q:$Q,MATCH(B29,'summary Strength'!$B:$B,0))="NP",
INDEX('summary Strength'!$Q:$Q,MATCH(B29,'summary Strength'!$B:$B,0))="ND"),
NA(),
INDEX('summary Strength'!$Q:$Q,MATCH(B29,'summary Strength'!$B:$B,0))
),
"")</f>
        <v>-</v>
      </c>
      <c r="AE29" t="str">
        <f>IFERROR(
IF(
OR(
INDEX('summary Strength'!$R:$R,MATCH(B29,'summary Strength'!$B:$B,0))="NP",
INDEX('summary Strength'!$R:$R,MATCH(B29,'summary Strength'!$B:$B,0))="ND"),
NA(),
INDEX('summary Strength'!$R:$R,MATCH(B29,'summary Strength'!$B:$B,0))
),
"")</f>
        <v>-</v>
      </c>
      <c r="AF29" t="str">
        <f>IFERROR(
IF(
OR(
INDEX('summary Strength'!$S:$S,MATCH(B29,'summary Strength'!$B:$B,0))="NP",
INDEX('summary Strength'!$S:$S,MATCH(B29,'summary Strength'!$B:$B,0))="ND"),
NA(),
INDEX('summary Strength'!$S:$S,MATCH(B29,'summary Strength'!$B:$B,0))
),
"")</f>
        <v>-</v>
      </c>
      <c r="AG29" t="str">
        <f>IFERROR(
IF(
OR(
INDEX('summary Strength'!$T:$T,MATCH(B29,'summary Strength'!$B:$B,0))="NP",
INDEX('summary Strength'!$T:$T,MATCH(B29,'summary Strength'!$B:$B,0))="ND"),
NA(),
INDEX('summary Strength'!$L:$L,MATCH(B29,'summary Strength'!$B:$B,0))
),
"")</f>
        <v>-</v>
      </c>
      <c r="AH29" t="str">
        <f>IFERROR(
IF(
OR(
INDEX('summary Strength'!$U:$U,MATCH(B29,'summary Strength'!$B:$B,0))="NP",
INDEX('summary Strength'!$U:$U,MATCH(B29,'summary Strength'!$B:$B,0))="ND"),
NA(),
INDEX('summary Strength'!$U:$U,MATCH(B29,'summary Strength'!$B:$B,0))
),
"")</f>
        <v>-</v>
      </c>
      <c r="AI29" t="str">
        <f>IFERROR(
IF(
OR(
INDEX('summary Strength'!$V:$V,MATCH(B29,'summary Strength'!$B:$B,0))="NP",
INDEX('summary Strength'!$V:$V,MATCH(B29,'summary Strength'!$B:$B,0))="ND"),
NA(),
INDEX('summary Strength'!$V:$V,MATCH(B29,'summary Strength'!$B:$B,0))
),
"")</f>
        <v>-</v>
      </c>
      <c r="AJ29" t="str">
        <f>IFERROR(
IF(
OR(
INDEX('summary Strength'!$W:$W,MATCH(B29,'summary Strength'!$B:$B,0))="NP",
INDEX('summary Strength'!$W:$W,MATCH(B29,'summary Strength'!$B:$B,0))="ND"),
NA(),
INDEX('summary Strength'!$W:$W,MATCH(B29,'summary Strength'!$B:$B,0))
),
"")</f>
        <v>-</v>
      </c>
      <c r="AK29" t="str">
        <f>IFERROR(
IF(
OR(
INDEX('summary Strength'!$X:$X,MATCH(B29,'summary Strength'!$B:$B,0))="NP",
INDEX('summary Strength'!$X:$X,MATCH(B29,'summary Strength'!$B:$B,0))="ND"),
NA(),
INDEX('summary Strength'!$X:$X,MATCH(B29,'summary Strength'!$B:$B,0))
),
"")</f>
        <v>-</v>
      </c>
      <c r="AM29" t="str">
        <f>IFERROR(
IF(
OR(
INDEX('summary of compression'!$I:$I,MATCH(B29,'summary of compression'!$D:$D,0))="NP",
INDEX('summary of compression'!$I:$I,MATCH(B29,'summary of compression'!$D:$D,0))="ND"),
NA(),
INDEX('summary of compression'!$I:$I,MATCH(B29,'summary of compression'!$D:$D,0))
),
"")</f>
        <v/>
      </c>
      <c r="AN29" t="str">
        <f>IFERROR(
IF(
OR(
INDEX('summary of compression'!$J:$J,MATCH(B29,'summary of compression'!$D:$D,0))="NP",
INDEX('summary of compression'!$J:$J,MATCH(B29,'summary of compression'!$D:$D,0))="ND"),
NA(),
INDEX('summary of compression'!$J:$J,MATCH(B29,'summary of compression'!$D:$D,0))
),
"")</f>
        <v/>
      </c>
      <c r="AO29" t="str">
        <f>IFERROR(
IF(
OR(
INDEX('summary of compression'!$K:$K,MATCH(B29,'summary of compression'!$D:$D,0))="NP",
INDEX('summary of compression'!$K:$K,MATCH(B29,'summary of compression'!$D:$D,0))="ND"),
NA(),
INDEX('summary of compression'!$K:$K,MATCH(B29,'summary of compression'!$D:$D,0))
),
"")</f>
        <v/>
      </c>
      <c r="AP29" t="str">
        <f>IFERROR(
IF(
OR(
INDEX('summary of compression'!$L:$L,MATCH(B29,'summary of compression'!$D:$D,0))="NP",
INDEX('summary of compression'!$L:$L,MATCH(B29,'summary of compression'!$D:$D,0))="ND"),
NA(),
INDEX('summary of compression'!$L:$L,MATCH(B29,'summary of compression'!$D:$D,0))
),
"")</f>
        <v/>
      </c>
      <c r="AQ29" t="str">
        <f>IFERROR(
IF(
OR(
INDEX('summary of compression'!$M:$M,MATCH(B29,'summary of compression'!$D:$D,0))="NP",
INDEX('summary of compression'!$M:$M,MATCH(B29,'summary of compression'!$D:$D,0))="ND"),
NA(),
INDEX('summary of compression'!$M:$M,MATCH(B29,'summary of compression'!$D:$D,0))
),
"")</f>
        <v/>
      </c>
      <c r="AR29" t="str">
        <f>IFERROR(
IF(
OR(
INDEX('summary of compression'!$N:$N,MATCH(B29,'summary of compression'!$D:$D,0))="NP",
INDEX('summary of compression'!$N:$N,MATCH(B29,'summary of compression'!$D:$D,0))="ND"),
NA(),
INDEX('summary of compression'!$N:$N,MATCH(B29,'summary of compression'!$D:$D,0))
),
"")</f>
        <v/>
      </c>
      <c r="AS29" t="str">
        <f>IFERROR(
IF(
OR(
INDEX('summary of compression'!$O:$O,MATCH(B29,'summary of compression'!$D:$D,0))="NP",
INDEX('summary of compression'!$O:$O,MATCH(B29,'summary of compression'!$D:$D,0))="ND"),
NA(),
INDEX('summary of compression'!$O:$O,MATCH(B29,'summary of compression'!$D:$D,0))
),
"")</f>
        <v/>
      </c>
      <c r="AT29" t="str">
        <f>IFERROR(
IF(
OR(
INDEX('summary of compression'!$P:$P,MATCH(B29,'summary of compression'!$D:$D,0))="NP",
INDEX('summary of compression'!$P:$P,MATCH(B29,'summary of compression'!$D:$D,0))="ND"),
NA(),
INDEX('summary of compression'!$P:$P,MATCH(B29,'summary of compression'!$D:$D,0))
),
"")</f>
        <v/>
      </c>
      <c r="AV29" t="str">
        <f>IFERROR(
IF(
OR(
INDEX('Summary CMP_CBR'!$M:$M,MATCH(B29,'Summary CMP_CBR'!$H:$H,0))="NP",
INDEX('Summary CMP_CBR'!$M:$M,MATCH(B29,'Summary CMP_CBR'!$H:$H,0))="ND"),
NA(),
INDEX('Summary CMP_CBR'!$M:$M,MATCH(B29,'Summary CMP_CBR'!$H:$H,0))
),
"")</f>
        <v/>
      </c>
      <c r="AW29" t="str">
        <f>IFERROR(
IF(
OR(
INDEX('Summary CMP_CBR'!$N:$N,MATCH(B29,'Summary CMP_CBR'!$H:$H,0))="NP",
INDEX('Summary CMP_CBR'!$N:$N,MATCH(B29,'Summary CMP_CBR'!$H:$H,0))="ND"),
NA(),
INDEX('Summary CMP_CBR'!$N:$N,MATCH(B29,'Summary CMP_CBR'!$H:$H,0))
),
"")</f>
        <v/>
      </c>
      <c r="AX29" t="str">
        <f>IFERROR(
IF(
OR(
INDEX('Summary CMP_CBR'!$O:$O,MATCH(B29,'Summary CMP_CBR'!$H:$H,0))="NP",
INDEX('Summary CMP_CBR'!$O:$O,MATCH(B29,'Summary CMP_CBR'!$H:$H,0))="ND"),
NA(),
INDEX('Summary CMP_CBR'!$O:$O,MATCH(B29,'Summary CMP_CBR'!$H:$H,0))
),
"")</f>
        <v/>
      </c>
      <c r="AY29" t="str">
        <f>IFERROR(
IF(
OR(
INDEX('Summary CMP_CBR'!$P:$P,MATCH(B29,'Summary CMP_CBR'!$H:$H,0))="NP",
INDEX('Summary CMP_CBR'!$P:$P,MATCH(B29,'Summary CMP_CBR'!$H:$H,0))="ND"),
NA(),
INDEX('Summary CMP_CBR'!$P:$P,MATCH(B29,'Summary CMP_CBR'!$H:$H,0))
),
"")</f>
        <v/>
      </c>
      <c r="AZ29" t="str">
        <f>IFERROR(
IF(
OR(
INDEX('Summary CMP_CBR'!$Q:$Q,MATCH(B29,'Summary CMP_CBR'!$H:$H,0))="NP",
INDEX('Summary CMP_CBR'!$Q:$Q,MATCH(B29,'Summary CMP_CBR'!$H:$H,0))="ND"),
NA(),
INDEX('Summary CMP_CBR'!$Q:$Q,MATCH(B29,'Summary CMP_CBR'!$H:$H,0))
),
"")</f>
        <v/>
      </c>
      <c r="BA29" t="str">
        <f>IFERROR(
IF(
OR(
INDEX('Summary CMP_CBR'!$R:$R,MATCH(B29,'Summary CMP_CBR'!$H:$H,0))="NP",
INDEX('Summary CMP_CBR'!$R:$R,MATCH(B29,'Summary CMP_CBR'!$H:$H,0))="ND"),
NA(),
INDEX('Summary CMP_CBR'!$R:$R,MATCH(B29,'Summary CMP_CBR'!$H:$H,0))
),
"")</f>
        <v/>
      </c>
      <c r="BB29" t="str">
        <f>IFERROR(
IF(
OR(
INDEX('Summary CMP_CBR'!$S:$S,MATCH(B29,'Summary CMP_CBR'!$H:$H,0))="NP",
INDEX('Summary CMP_CBR'!$S:$S,MATCH(B29,'Summary CMP_CBR'!$H:$H,0))="ND"),
NA(),
INDEX('Summary CMP_CBR'!$S:$S,MATCH(B29,'Summary CMP_CBR'!$H:$H,0))
),
"")</f>
        <v/>
      </c>
      <c r="BC29" t="str">
        <f>IFERROR(
IF(
OR(
INDEX('Summary CMP_CBR'!$T:$T,MATCH(B29,'Summary CMP_CBR'!$H:$H,0))="NP",
INDEX('Summary CMP_CBR'!$T:$T,MATCH(B29,'Summary CMP_CBR'!$H:$H,0))="ND"),
NA(),
INDEX('Summary CMP_CBR'!$T:$T,MATCH(B29,'Summary CMP_CBR'!$H:$H,0))
),
"")</f>
        <v/>
      </c>
      <c r="BD29" t="str">
        <f>IFERROR(
IF(
OR(
INDEX('Summary CMP_CBR'!$U:$U,MATCH(B29,'Summary CMP_CBR'!$H:$H,0))="NP",
INDEX('Summary CMP_CBR'!$U:$U,MATCH(B29,'Summary CMP_CBR'!$H:$H,0))="ND"),
NA(),
INDEX('Summary CMP_CBR'!$U:$U,MATCH(B29,'Summary CMP_CBR'!$H:$H,0))
),
"")</f>
        <v/>
      </c>
      <c r="BF29" s="248" t="str">
        <f t="shared" si="6"/>
        <v>NOT TESTED</v>
      </c>
      <c r="BG29" s="248" t="str">
        <f t="shared" si="7"/>
        <v>NOT TESTED</v>
      </c>
      <c r="BH29" s="248" t="str">
        <f t="shared" si="8"/>
        <v>NOT TESTED</v>
      </c>
      <c r="BI29" s="248" t="str">
        <f t="shared" si="9"/>
        <v>NOT TESTED</v>
      </c>
      <c r="BJ29" s="248" t="str">
        <f t="shared" si="10"/>
        <v>NOT TESTED</v>
      </c>
      <c r="BK29" s="248" t="str">
        <f t="shared" si="11"/>
        <v>NOT TESTED</v>
      </c>
      <c r="BL29" s="248" t="str">
        <f t="shared" si="12"/>
        <v>NOT TESTED</v>
      </c>
      <c r="BM29" s="248" t="str">
        <f t="shared" si="13"/>
        <v>NOT TESTED</v>
      </c>
      <c r="BN29" s="248" t="str">
        <f t="shared" si="14"/>
        <v>NOT TESTED</v>
      </c>
      <c r="BO29" s="248" t="str">
        <f t="shared" si="15"/>
        <v>NOT TESTED</v>
      </c>
      <c r="BP29" s="248" t="str">
        <f t="shared" si="16"/>
        <v>NOT TESTED</v>
      </c>
      <c r="BQ29" s="248" t="str">
        <f t="shared" si="17"/>
        <v>NOT TESTED</v>
      </c>
      <c r="BS29" s="248" t="str">
        <f t="shared" si="18"/>
        <v>NOT TESTED</v>
      </c>
      <c r="BT29" s="248" t="str">
        <f t="shared" si="19"/>
        <v>NOT TESTED</v>
      </c>
      <c r="BU29" s="248" t="str">
        <f t="shared" si="20"/>
        <v>NOT TESTED</v>
      </c>
      <c r="BV29" s="248" t="str">
        <f t="shared" si="21"/>
        <v>NOT TESTED</v>
      </c>
      <c r="BW29" s="248" t="str">
        <f t="shared" si="22"/>
        <v>NOT TESTED</v>
      </c>
      <c r="BX29" s="248" t="str">
        <f t="shared" si="23"/>
        <v>NOT TESTED</v>
      </c>
      <c r="BY29" s="248" t="str">
        <f t="shared" si="24"/>
        <v>NOT TESTED</v>
      </c>
      <c r="BZ29" s="248" t="str">
        <f t="shared" si="25"/>
        <v>NOT TESTED</v>
      </c>
      <c r="CA29" s="248" t="str">
        <f t="shared" si="26"/>
        <v>NOT TESTED</v>
      </c>
      <c r="CB29" s="248" t="str">
        <f t="shared" si="27"/>
        <v>NOT TESTED</v>
      </c>
      <c r="CC29" s="248" t="str">
        <f t="shared" si="28"/>
        <v>NOT TESTED</v>
      </c>
      <c r="CD29" s="248" t="str">
        <f t="shared" si="29"/>
        <v>NOT TESTED</v>
      </c>
      <c r="CE29" s="248" t="str">
        <f t="shared" si="30"/>
        <v>NOT TESTED</v>
      </c>
      <c r="CF29" s="248" t="str">
        <f t="shared" si="31"/>
        <v>NOT TESTED</v>
      </c>
      <c r="CG29" s="248" t="str">
        <f t="shared" si="32"/>
        <v>NOT TESTED</v>
      </c>
      <c r="CH29" s="248" t="str">
        <f t="shared" si="33"/>
        <v>NOT TESTED</v>
      </c>
      <c r="CI29" s="248" t="str">
        <f t="shared" si="34"/>
        <v>NOT TESTED</v>
      </c>
      <c r="CJ29" s="248" t="str">
        <f t="shared" si="35"/>
        <v>NOT TESTED</v>
      </c>
      <c r="CL29" s="248" t="str">
        <f t="shared" si="36"/>
        <v/>
      </c>
      <c r="CM29" s="248" t="str">
        <f t="shared" si="37"/>
        <v/>
      </c>
      <c r="CN29" s="248" t="str">
        <f t="shared" si="38"/>
        <v/>
      </c>
      <c r="CO29" s="248" t="str">
        <f t="shared" si="39"/>
        <v/>
      </c>
      <c r="CP29" s="248" t="str">
        <f t="shared" si="40"/>
        <v/>
      </c>
      <c r="CQ29" s="248" t="str">
        <f t="shared" si="41"/>
        <v/>
      </c>
      <c r="CR29" s="248" t="str">
        <f t="shared" si="42"/>
        <v/>
      </c>
      <c r="CS29" s="248" t="str">
        <f t="shared" si="43"/>
        <v/>
      </c>
      <c r="CU29" s="248" t="str">
        <f t="shared" si="53"/>
        <v/>
      </c>
      <c r="CV29" s="248" t="str">
        <f t="shared" si="54"/>
        <v/>
      </c>
      <c r="CW29" s="248" t="str">
        <f t="shared" si="55"/>
        <v/>
      </c>
      <c r="CX29" s="248" t="str">
        <f t="shared" si="56"/>
        <v/>
      </c>
      <c r="CY29" s="248" t="str">
        <f t="shared" si="57"/>
        <v/>
      </c>
      <c r="CZ29" s="248" t="str">
        <f t="shared" si="58"/>
        <v/>
      </c>
      <c r="DA29" s="248" t="str">
        <f t="shared" si="59"/>
        <v/>
      </c>
      <c r="DB29" s="248" t="str">
        <f t="shared" si="60"/>
        <v/>
      </c>
      <c r="DC29" s="248" t="str">
        <f t="shared" si="61"/>
        <v/>
      </c>
    </row>
    <row r="30" spans="1:107" x14ac:dyDescent="0.25">
      <c r="A30" s="188">
        <v>17</v>
      </c>
      <c r="B30" s="237" t="str">
        <v>26-001-DS-017</v>
      </c>
      <c r="C30" t="str">
        <v>BH-03-R-DS 01</v>
      </c>
      <c r="D30" t="str">
        <v>2.50 - 3.00 m</v>
      </c>
      <c r="E30">
        <v>2.75</v>
      </c>
      <c r="G30" t="str">
        <f>IFERROR(
IF(
OR(
INDEX('summary PP'!$G:$G,MATCH(B30,'summary PP'!$B:$B,0))="NP",
INDEX('summary PP'!$G:$G,MATCH(B30,'summary PP'!$B:$B,0))="ND"),
NA(),
INDEX('summary PP'!$G:$G,MATCH(B30,'summary PP'!$B:$B,0))
),
"")</f>
        <v>-</v>
      </c>
      <c r="H30" t="str">
        <f>IFERROR(
IF(
OR(
INDEX('summary PP'!$H:$H,MATCH(B30,'summary PP'!$B:$B,0))="NP",
INDEX('summary PP'!$H:$H,MATCH(B30,'summary PP'!$B:$B,0))="ND"),
NA(),
INDEX('summary PP'!$H:$H,MATCH(B30,'summary PP'!$B:$B,0))
),
"")</f>
        <v>-</v>
      </c>
      <c r="I30" t="str">
        <f>IFERROR(
IF(
OR(
INDEX('summary PP'!$I:$I,MATCH(B30,'summary PP'!$B:$B,0))="NP",
INDEX('summary PP'!$I:$I,MATCH(B30,'summary PP'!$B:$B,0))="ND"),
NA(),
INDEX('summary PP'!$I:$I,MATCH(B30,'summary PP'!$B:$B,0))
),
"")</f>
        <v>-</v>
      </c>
      <c r="J30" t="str">
        <f>IFERROR(
IF(
OR(
INDEX('summary PP'!$J:$J,MATCH(B30,'summary PP'!$B:$B,0))="NP",
INDEX('summary PP'!$J:$J,MATCH(B30,'summary PP'!$B:$B,0))="ND"),
NA(),
INDEX('summary PP'!$J:$J,MATCH(B30,'summary PP'!$B:$B,0))
),
"")</f>
        <v>-</v>
      </c>
      <c r="K30" t="str">
        <f>IFERROR(
IF(
OR(
INDEX('summary PP'!$K:$K,MATCH(B30,'summary PP'!$B:$B,0))="NP",
INDEX('summary PP'!$K:$K,MATCH(B30,'summary PP'!$B:$B,0))="ND"),
NA(),
INDEX('summary PP'!$K:$K,MATCH(B30,'summary PP'!$B:$B,0))
),
"")</f>
        <v>-</v>
      </c>
      <c r="L30" t="str">
        <f>IFERROR(
IF(
OR(
INDEX('summary PP'!$L:$L,MATCH(B30,'summary PP'!$B:$B,0))="NP",
INDEX('summary PP'!$L:$L,MATCH(B30,'summary PP'!$B:$B,0))="ND"),
NA(),
INDEX('summary PP'!$L:$L,MATCH(B30,'summary PP'!$B:$B,0))
),
"")</f>
        <v>-</v>
      </c>
      <c r="M30" t="str">
        <f>IFERROR(
IF(
OR(
INDEX('summary PP'!$M:$M,MATCH(B30,'summary PP'!$B:$B,0))="NP",
INDEX('summary PP'!$M:$M,MATCH(B30,'summary PP'!$B:$B,0))="ND"),
NA(),
INDEX('summary PP'!$M:$M,MATCH(B30,'summary PP'!$B:$B,0))
),
"")</f>
        <v>-</v>
      </c>
      <c r="N30" t="str">
        <f>IFERROR(
IF(
OR(
INDEX('summary PP'!$O:$O,MATCH(B30,'summary PP'!$B:$B,0))="NP",
INDEX('summary PP'!$O:$O,MATCH(B30,'summary PP'!$B:$B,0))="ND"),
NA(),
INDEX('summary PP'!$O:$O,MATCH(B30,'summary PP'!$B:$B,0))
),
"")</f>
        <v>-</v>
      </c>
      <c r="O30" t="str">
        <f>IFERROR(
IF(
OR(
INDEX('summary PP'!$P:$P,MATCH(B30,'summary PP'!$B:$B,0))="NP",
INDEX('summary PP'!$P:$P,MATCH(B30,'summary PP'!$B:$B,0))="ND"),
NA(),
INDEX('summary PP'!$P:$P,MATCH(B30,'summary PP'!$B:$B,0))
),
"")</f>
        <v>-</v>
      </c>
      <c r="P30" t="str">
        <f>IFERROR(
IF(
OR(
INDEX('summary PP'!$Q:$Q,MATCH(B30,'summary PP'!$B:$B,0))="NP",
INDEX('summary PP'!$Q:$Q,MATCH(B30,'summary PP'!$B:$B,0))="ND"),
NA(),
INDEX('summary PP'!$Q:$Q,MATCH(B30,'summary PP'!$B:$B,0))
),
"")</f>
        <v>-</v>
      </c>
      <c r="Q30" t="str">
        <f>IFERROR(
IF(
OR(
INDEX('summary PP'!$R:$R,MATCH(B30,'summary PP'!$B:$B,0))="NP",
INDEX('summary PP'!$R:$R,MATCH(B30,'summary PP'!$B:$B,0))="ND"),
NA(),
INDEX('summary PP'!$R:$R,MATCH(B30,'summary PP'!$B:$B,0))
),
"")</f>
        <v>-</v>
      </c>
      <c r="R30" t="str">
        <f>IFERROR(
IF(
OR(
INDEX('summary PP'!$T:$T,MATCH(B30,'summary PP'!$B:$B,0))="NP",
INDEX('summary PP'!$T:$T,MATCH(B30,'summary PP'!$B:$B,0))="ND"),
NA(),
INDEX('summary PP'!$T:$T,MATCH(B30,'summary PP'!$B:$B,0))
),
"")</f>
        <v>-</v>
      </c>
      <c r="T30" t="str">
        <f>IFERROR(
IF(
OR(
INDEX('summary Strength'!$G:$G,MATCH(B30,'summary Strength'!$B:$B,0))="NP",
INDEX('summary Strength'!$G:$G,MATCH(B30,'summary Strength'!$B:$B,0))="ND"),
NA(),
INDEX('summary Strength'!$G:$G,MATCH(B30,'summary Strength'!$B:$B,0))
),
"")</f>
        <v>-</v>
      </c>
      <c r="U30" t="str">
        <f>IFERROR(
IF(
OR(
INDEX('summary Strength'!$H:$H,MATCH(B30,'summary Strength'!$B:$B,0))="NP",
INDEX('summary Strength'!$H:$H,MATCH(B30,'summary Strength'!$B:$B,0))="ND"),
NA(),
INDEX('summary Strength'!$G:$G,MATCH(B30,'summary Strength'!$B:$B,0))
),
"")</f>
        <v>-</v>
      </c>
      <c r="V30" t="str">
        <f>IFERROR(
IF(
OR(
INDEX('summary Strength'!$I:$I,MATCH(B30,'summary Strength'!$B:$B,0))="NP",
INDEX('summary Strength'!$I:$I,MATCH(B30,'summary Strength'!$B:$B,0))="ND"),
NA(),
INDEX('summary Strength'!$I:$I,MATCH(B30,'summary Strength'!$B:$B,0))
),
"")</f>
        <v>-</v>
      </c>
      <c r="W30" t="str">
        <f>IFERROR(
IF(
OR(
INDEX('summary Strength'!$J:$J,MATCH(B30,'summary Strength'!$B:$B,0))="NP",
INDEX('summary Strength'!$J:$J,MATCH(B30,'summary Strength'!$B:$B,0))="ND"),
NA(),
INDEX('summary Strength'!$J:$J,MATCH(B30,'summary Strength'!$B:$B,0))
),
"")</f>
        <v>-</v>
      </c>
      <c r="X30" t="str">
        <f>IFERROR(
IF(
OR(
INDEX('summary Strength'!$K:$K,MATCH(B30,'summary Strength'!$B:$B,0))="NP",
INDEX('summary Strength'!$K:$K,MATCH(B30,'summary Strength'!$B:$B,0))="ND"),
NA(),
INDEX('summary Strength'!$K:$K,MATCH(B30,'summary Strength'!$B:$B,0))
),
"")</f>
        <v>-</v>
      </c>
      <c r="Y30" t="str">
        <f>IFERROR(
IF(
OR(
INDEX('summary Strength'!$L:$L,MATCH(B30,'summary Strength'!$B:$B,0))="NP",
INDEX('summary Strength'!$L:$L,MATCH(B30,'summary Strength'!$B:$B,0))="ND"),
NA(),
INDEX('summary Strength'!$L:$L,MATCH(B30,'summary Strength'!$B:$B,0))
),
"")</f>
        <v>-</v>
      </c>
      <c r="Z30" t="str">
        <f>IFERROR(
IF(
OR(
INDEX('summary Strength'!$M:$M,MATCH(B30,'summary Strength'!$B:$B,0))="NP",
INDEX('summary Strength'!$M:$M,MATCH(B30,'summary Strength'!$B:$B,0))="ND"),
NA(),
INDEX('summary Strength'!$M:$M,MATCH(B30,'summary Strength'!$B:$B,0))
),
"")</f>
        <v>-</v>
      </c>
      <c r="AA30" t="str">
        <f>IFERROR(
IF(
OR(
INDEX('summary Strength'!$N:$N,MATCH(B30,'summary Strength'!$B:$B,0))="NP",
INDEX('summary Strength'!$N:$N,MATCH(B30,'summary Strength'!$B:$B,0))="ND"),
NA(),
INDEX('summary Strength'!$L:$L,MATCH(B30,'summary Strength'!$B:$B,0))
),
"")</f>
        <v>-</v>
      </c>
      <c r="AB30" t="str">
        <f>IFERROR(
IF(
OR(
INDEX('summary Strength'!$O:$O,MATCH(B30,'summary Strength'!$B:$B,0))="NP",
INDEX('summary Strength'!$O:$O,MATCH(B30,'summary Strength'!$B:$B,0))="ND"),
NA(),
INDEX('summary Strength'!$O:$O,MATCH(B30,'summary Strength'!$B:$B,0))
),
"")</f>
        <v>-</v>
      </c>
      <c r="AC30" t="str">
        <f>IFERROR(
IF(
OR(
INDEX('summary Strength'!$P:$P,MATCH(B30,'summary Strength'!$B:$B,0))="NP",
INDEX('summary Strength'!$P:$P,MATCH(B30,'summary Strength'!$B:$B,0))="ND"),
NA(),
INDEX('summary Strength'!$P:$P,MATCH(B30,'summary Strength'!$B:$B,0))
),
"")</f>
        <v>-</v>
      </c>
      <c r="AD30" t="str">
        <f>IFERROR(
IF(
OR(
INDEX('summary Strength'!$Q:$Q,MATCH(B30,'summary Strength'!$B:$B,0))="NP",
INDEX('summary Strength'!$Q:$Q,MATCH(B30,'summary Strength'!$B:$B,0))="ND"),
NA(),
INDEX('summary Strength'!$Q:$Q,MATCH(B30,'summary Strength'!$B:$B,0))
),
"")</f>
        <v>-</v>
      </c>
      <c r="AE30" t="str">
        <f>IFERROR(
IF(
OR(
INDEX('summary Strength'!$R:$R,MATCH(B30,'summary Strength'!$B:$B,0))="NP",
INDEX('summary Strength'!$R:$R,MATCH(B30,'summary Strength'!$B:$B,0))="ND"),
NA(),
INDEX('summary Strength'!$R:$R,MATCH(B30,'summary Strength'!$B:$B,0))
),
"")</f>
        <v>-</v>
      </c>
      <c r="AF30" t="str">
        <f>IFERROR(
IF(
OR(
INDEX('summary Strength'!$S:$S,MATCH(B30,'summary Strength'!$B:$B,0))="NP",
INDEX('summary Strength'!$S:$S,MATCH(B30,'summary Strength'!$B:$B,0))="ND"),
NA(),
INDEX('summary Strength'!$S:$S,MATCH(B30,'summary Strength'!$B:$B,0))
),
"")</f>
        <v>-</v>
      </c>
      <c r="AG30" t="str">
        <f>IFERROR(
IF(
OR(
INDEX('summary Strength'!$T:$T,MATCH(B30,'summary Strength'!$B:$B,0))="NP",
INDEX('summary Strength'!$T:$T,MATCH(B30,'summary Strength'!$B:$B,0))="ND"),
NA(),
INDEX('summary Strength'!$L:$L,MATCH(B30,'summary Strength'!$B:$B,0))
),
"")</f>
        <v>-</v>
      </c>
      <c r="AH30" t="str">
        <f>IFERROR(
IF(
OR(
INDEX('summary Strength'!$U:$U,MATCH(B30,'summary Strength'!$B:$B,0))="NP",
INDEX('summary Strength'!$U:$U,MATCH(B30,'summary Strength'!$B:$B,0))="ND"),
NA(),
INDEX('summary Strength'!$U:$U,MATCH(B30,'summary Strength'!$B:$B,0))
),
"")</f>
        <v>-</v>
      </c>
      <c r="AI30" t="str">
        <f>IFERROR(
IF(
OR(
INDEX('summary Strength'!$V:$V,MATCH(B30,'summary Strength'!$B:$B,0))="NP",
INDEX('summary Strength'!$V:$V,MATCH(B30,'summary Strength'!$B:$B,0))="ND"),
NA(),
INDEX('summary Strength'!$V:$V,MATCH(B30,'summary Strength'!$B:$B,0))
),
"")</f>
        <v>-</v>
      </c>
      <c r="AJ30" t="str">
        <f>IFERROR(
IF(
OR(
INDEX('summary Strength'!$W:$W,MATCH(B30,'summary Strength'!$B:$B,0))="NP",
INDEX('summary Strength'!$W:$W,MATCH(B30,'summary Strength'!$B:$B,0))="ND"),
NA(),
INDEX('summary Strength'!$W:$W,MATCH(B30,'summary Strength'!$B:$B,0))
),
"")</f>
        <v>-</v>
      </c>
      <c r="AK30" t="str">
        <f>IFERROR(
IF(
OR(
INDEX('summary Strength'!$X:$X,MATCH(B30,'summary Strength'!$B:$B,0))="NP",
INDEX('summary Strength'!$X:$X,MATCH(B30,'summary Strength'!$B:$B,0))="ND"),
NA(),
INDEX('summary Strength'!$X:$X,MATCH(B30,'summary Strength'!$B:$B,0))
),
"")</f>
        <v>-</v>
      </c>
      <c r="AM30" t="str">
        <f>IFERROR(
IF(
OR(
INDEX('summary of compression'!$I:$I,MATCH(B30,'summary of compression'!$D:$D,0))="NP",
INDEX('summary of compression'!$I:$I,MATCH(B30,'summary of compression'!$D:$D,0))="ND"),
NA(),
INDEX('summary of compression'!$I:$I,MATCH(B30,'summary of compression'!$D:$D,0))
),
"")</f>
        <v/>
      </c>
      <c r="AN30" t="str">
        <f>IFERROR(
IF(
OR(
INDEX('summary of compression'!$J:$J,MATCH(B30,'summary of compression'!$D:$D,0))="NP",
INDEX('summary of compression'!$J:$J,MATCH(B30,'summary of compression'!$D:$D,0))="ND"),
NA(),
INDEX('summary of compression'!$J:$J,MATCH(B30,'summary of compression'!$D:$D,0))
),
"")</f>
        <v/>
      </c>
      <c r="AO30" t="str">
        <f>IFERROR(
IF(
OR(
INDEX('summary of compression'!$K:$K,MATCH(B30,'summary of compression'!$D:$D,0))="NP",
INDEX('summary of compression'!$K:$K,MATCH(B30,'summary of compression'!$D:$D,0))="ND"),
NA(),
INDEX('summary of compression'!$K:$K,MATCH(B30,'summary of compression'!$D:$D,0))
),
"")</f>
        <v/>
      </c>
      <c r="AP30" t="str">
        <f>IFERROR(
IF(
OR(
INDEX('summary of compression'!$L:$L,MATCH(B30,'summary of compression'!$D:$D,0))="NP",
INDEX('summary of compression'!$L:$L,MATCH(B30,'summary of compression'!$D:$D,0))="ND"),
NA(),
INDEX('summary of compression'!$L:$L,MATCH(B30,'summary of compression'!$D:$D,0))
),
"")</f>
        <v/>
      </c>
      <c r="AQ30" t="str">
        <f>IFERROR(
IF(
OR(
INDEX('summary of compression'!$M:$M,MATCH(B30,'summary of compression'!$D:$D,0))="NP",
INDEX('summary of compression'!$M:$M,MATCH(B30,'summary of compression'!$D:$D,0))="ND"),
NA(),
INDEX('summary of compression'!$M:$M,MATCH(B30,'summary of compression'!$D:$D,0))
),
"")</f>
        <v/>
      </c>
      <c r="AR30" t="str">
        <f>IFERROR(
IF(
OR(
INDEX('summary of compression'!$N:$N,MATCH(B30,'summary of compression'!$D:$D,0))="NP",
INDEX('summary of compression'!$N:$N,MATCH(B30,'summary of compression'!$D:$D,0))="ND"),
NA(),
INDEX('summary of compression'!$N:$N,MATCH(B30,'summary of compression'!$D:$D,0))
),
"")</f>
        <v/>
      </c>
      <c r="AS30" t="str">
        <f>IFERROR(
IF(
OR(
INDEX('summary of compression'!$O:$O,MATCH(B30,'summary of compression'!$D:$D,0))="NP",
INDEX('summary of compression'!$O:$O,MATCH(B30,'summary of compression'!$D:$D,0))="ND"),
NA(),
INDEX('summary of compression'!$O:$O,MATCH(B30,'summary of compression'!$D:$D,0))
),
"")</f>
        <v/>
      </c>
      <c r="AT30" t="str">
        <f>IFERROR(
IF(
OR(
INDEX('summary of compression'!$P:$P,MATCH(B30,'summary of compression'!$D:$D,0))="NP",
INDEX('summary of compression'!$P:$P,MATCH(B30,'summary of compression'!$D:$D,0))="ND"),
NA(),
INDEX('summary of compression'!$P:$P,MATCH(B30,'summary of compression'!$D:$D,0))
),
"")</f>
        <v/>
      </c>
      <c r="AV30" t="str">
        <f>IFERROR(
IF(
OR(
INDEX('Summary CMP_CBR'!$M:$M,MATCH(B30,'Summary CMP_CBR'!$H:$H,0))="NP",
INDEX('Summary CMP_CBR'!$M:$M,MATCH(B30,'Summary CMP_CBR'!$H:$H,0))="ND"),
NA(),
INDEX('Summary CMP_CBR'!$M:$M,MATCH(B30,'Summary CMP_CBR'!$H:$H,0))
),
"")</f>
        <v/>
      </c>
      <c r="AW30" t="str">
        <f>IFERROR(
IF(
OR(
INDEX('Summary CMP_CBR'!$N:$N,MATCH(B30,'Summary CMP_CBR'!$H:$H,0))="NP",
INDEX('Summary CMP_CBR'!$N:$N,MATCH(B30,'Summary CMP_CBR'!$H:$H,0))="ND"),
NA(),
INDEX('Summary CMP_CBR'!$N:$N,MATCH(B30,'Summary CMP_CBR'!$H:$H,0))
),
"")</f>
        <v/>
      </c>
      <c r="AX30" t="str">
        <f>IFERROR(
IF(
OR(
INDEX('Summary CMP_CBR'!$O:$O,MATCH(B30,'Summary CMP_CBR'!$H:$H,0))="NP",
INDEX('Summary CMP_CBR'!$O:$O,MATCH(B30,'Summary CMP_CBR'!$H:$H,0))="ND"),
NA(),
INDEX('Summary CMP_CBR'!$O:$O,MATCH(B30,'Summary CMP_CBR'!$H:$H,0))
),
"")</f>
        <v/>
      </c>
      <c r="AY30" t="str">
        <f>IFERROR(
IF(
OR(
INDEX('Summary CMP_CBR'!$P:$P,MATCH(B30,'Summary CMP_CBR'!$H:$H,0))="NP",
INDEX('Summary CMP_CBR'!$P:$P,MATCH(B30,'Summary CMP_CBR'!$H:$H,0))="ND"),
NA(),
INDEX('Summary CMP_CBR'!$P:$P,MATCH(B30,'Summary CMP_CBR'!$H:$H,0))
),
"")</f>
        <v/>
      </c>
      <c r="AZ30" t="str">
        <f>IFERROR(
IF(
OR(
INDEX('Summary CMP_CBR'!$Q:$Q,MATCH(B30,'Summary CMP_CBR'!$H:$H,0))="NP",
INDEX('Summary CMP_CBR'!$Q:$Q,MATCH(B30,'Summary CMP_CBR'!$H:$H,0))="ND"),
NA(),
INDEX('Summary CMP_CBR'!$Q:$Q,MATCH(B30,'Summary CMP_CBR'!$H:$H,0))
),
"")</f>
        <v/>
      </c>
      <c r="BA30" t="str">
        <f>IFERROR(
IF(
OR(
INDEX('Summary CMP_CBR'!$R:$R,MATCH(B30,'Summary CMP_CBR'!$H:$H,0))="NP",
INDEX('Summary CMP_CBR'!$R:$R,MATCH(B30,'Summary CMP_CBR'!$H:$H,0))="ND"),
NA(),
INDEX('Summary CMP_CBR'!$R:$R,MATCH(B30,'Summary CMP_CBR'!$H:$H,0))
),
"")</f>
        <v/>
      </c>
      <c r="BB30" t="str">
        <f>IFERROR(
IF(
OR(
INDEX('Summary CMP_CBR'!$S:$S,MATCH(B30,'Summary CMP_CBR'!$H:$H,0))="NP",
INDEX('Summary CMP_CBR'!$S:$S,MATCH(B30,'Summary CMP_CBR'!$H:$H,0))="ND"),
NA(),
INDEX('Summary CMP_CBR'!$S:$S,MATCH(B30,'Summary CMP_CBR'!$H:$H,0))
),
"")</f>
        <v/>
      </c>
      <c r="BC30" t="str">
        <f>IFERROR(
IF(
OR(
INDEX('Summary CMP_CBR'!$T:$T,MATCH(B30,'Summary CMP_CBR'!$H:$H,0))="NP",
INDEX('Summary CMP_CBR'!$T:$T,MATCH(B30,'Summary CMP_CBR'!$H:$H,0))="ND"),
NA(),
INDEX('Summary CMP_CBR'!$T:$T,MATCH(B30,'Summary CMP_CBR'!$H:$H,0))
),
"")</f>
        <v/>
      </c>
      <c r="BD30" t="str">
        <f>IFERROR(
IF(
OR(
INDEX('Summary CMP_CBR'!$U:$U,MATCH(B30,'Summary CMP_CBR'!$H:$H,0))="NP",
INDEX('Summary CMP_CBR'!$U:$U,MATCH(B30,'Summary CMP_CBR'!$H:$H,0))="ND"),
NA(),
INDEX('Summary CMP_CBR'!$U:$U,MATCH(B30,'Summary CMP_CBR'!$H:$H,0))
),
"")</f>
        <v/>
      </c>
      <c r="BF30" s="248" t="str">
        <f t="shared" si="6"/>
        <v>NOT TESTED</v>
      </c>
      <c r="BG30" s="248" t="str">
        <f t="shared" si="7"/>
        <v>NOT TESTED</v>
      </c>
      <c r="BH30" s="248" t="str">
        <f t="shared" si="8"/>
        <v>NOT TESTED</v>
      </c>
      <c r="BI30" s="248" t="str">
        <f t="shared" si="9"/>
        <v>NOT TESTED</v>
      </c>
      <c r="BJ30" s="248" t="str">
        <f t="shared" si="10"/>
        <v>NOT TESTED</v>
      </c>
      <c r="BK30" s="248" t="str">
        <f t="shared" si="11"/>
        <v>NOT TESTED</v>
      </c>
      <c r="BL30" s="248" t="str">
        <f t="shared" si="12"/>
        <v>NOT TESTED</v>
      </c>
      <c r="BM30" s="248" t="str">
        <f t="shared" si="13"/>
        <v>NOT TESTED</v>
      </c>
      <c r="BN30" s="248" t="str">
        <f t="shared" si="14"/>
        <v>NOT TESTED</v>
      </c>
      <c r="BO30" s="248" t="str">
        <f t="shared" si="15"/>
        <v>NOT TESTED</v>
      </c>
      <c r="BP30" s="248" t="str">
        <f t="shared" si="16"/>
        <v>NOT TESTED</v>
      </c>
      <c r="BQ30" s="248" t="str">
        <f t="shared" si="17"/>
        <v>NOT TESTED</v>
      </c>
      <c r="BS30" s="248" t="str">
        <f t="shared" si="18"/>
        <v>NOT TESTED</v>
      </c>
      <c r="BT30" s="248" t="str">
        <f t="shared" si="19"/>
        <v>NOT TESTED</v>
      </c>
      <c r="BU30" s="248" t="str">
        <f t="shared" si="20"/>
        <v>NOT TESTED</v>
      </c>
      <c r="BV30" s="248" t="str">
        <f t="shared" si="21"/>
        <v>NOT TESTED</v>
      </c>
      <c r="BW30" s="248" t="str">
        <f t="shared" si="22"/>
        <v>NOT TESTED</v>
      </c>
      <c r="BX30" s="248" t="str">
        <f t="shared" si="23"/>
        <v>NOT TESTED</v>
      </c>
      <c r="BY30" s="248" t="str">
        <f t="shared" si="24"/>
        <v>NOT TESTED</v>
      </c>
      <c r="BZ30" s="248" t="str">
        <f t="shared" si="25"/>
        <v>NOT TESTED</v>
      </c>
      <c r="CA30" s="248" t="str">
        <f t="shared" si="26"/>
        <v>NOT TESTED</v>
      </c>
      <c r="CB30" s="248" t="str">
        <f t="shared" si="27"/>
        <v>NOT TESTED</v>
      </c>
      <c r="CC30" s="248" t="str">
        <f t="shared" si="28"/>
        <v>NOT TESTED</v>
      </c>
      <c r="CD30" s="248" t="str">
        <f t="shared" si="29"/>
        <v>NOT TESTED</v>
      </c>
      <c r="CE30" s="248" t="str">
        <f t="shared" si="30"/>
        <v>NOT TESTED</v>
      </c>
      <c r="CF30" s="248" t="str">
        <f t="shared" si="31"/>
        <v>NOT TESTED</v>
      </c>
      <c r="CG30" s="248" t="str">
        <f t="shared" si="32"/>
        <v>NOT TESTED</v>
      </c>
      <c r="CH30" s="248" t="str">
        <f t="shared" si="33"/>
        <v>NOT TESTED</v>
      </c>
      <c r="CI30" s="248" t="str">
        <f t="shared" si="34"/>
        <v>NOT TESTED</v>
      </c>
      <c r="CJ30" s="248" t="str">
        <f t="shared" si="35"/>
        <v>NOT TESTED</v>
      </c>
      <c r="CL30" s="248" t="str">
        <f t="shared" si="36"/>
        <v/>
      </c>
      <c r="CM30" s="248" t="str">
        <f t="shared" si="37"/>
        <v/>
      </c>
      <c r="CN30" s="248" t="str">
        <f t="shared" si="38"/>
        <v/>
      </c>
      <c r="CO30" s="248" t="str">
        <f t="shared" si="39"/>
        <v/>
      </c>
      <c r="CP30" s="248" t="str">
        <f t="shared" si="40"/>
        <v/>
      </c>
      <c r="CQ30" s="248" t="str">
        <f t="shared" si="41"/>
        <v/>
      </c>
      <c r="CR30" s="248" t="str">
        <f t="shared" si="42"/>
        <v/>
      </c>
      <c r="CS30" s="248" t="str">
        <f t="shared" si="43"/>
        <v/>
      </c>
      <c r="CU30" s="248" t="str">
        <f t="shared" si="53"/>
        <v/>
      </c>
      <c r="CV30" s="248" t="str">
        <f t="shared" si="54"/>
        <v/>
      </c>
      <c r="CW30" s="248" t="str">
        <f t="shared" si="55"/>
        <v/>
      </c>
      <c r="CX30" s="248" t="str">
        <f t="shared" si="56"/>
        <v/>
      </c>
      <c r="CY30" s="248" t="str">
        <f t="shared" si="57"/>
        <v/>
      </c>
      <c r="CZ30" s="248" t="str">
        <f t="shared" si="58"/>
        <v/>
      </c>
      <c r="DA30" s="248" t="str">
        <f t="shared" si="59"/>
        <v/>
      </c>
      <c r="DB30" s="248" t="str">
        <f t="shared" si="60"/>
        <v/>
      </c>
      <c r="DC30" s="248" t="str">
        <f t="shared" si="61"/>
        <v/>
      </c>
    </row>
    <row r="31" spans="1:107" x14ac:dyDescent="0.25">
      <c r="A31" s="188">
        <v>18</v>
      </c>
      <c r="B31" s="237" t="str">
        <v>26-001-DS-018</v>
      </c>
      <c r="C31" t="str">
        <v>BH-03-R-DS 02</v>
      </c>
      <c r="D31" t="str">
        <v>6.45 - 6.96 m</v>
      </c>
      <c r="E31">
        <v>6.71</v>
      </c>
      <c r="G31" t="str">
        <f>IFERROR(
IF(
OR(
INDEX('summary PP'!$G:$G,MATCH(B31,'summary PP'!$B:$B,0))="NP",
INDEX('summary PP'!$G:$G,MATCH(B31,'summary PP'!$B:$B,0))="ND"),
NA(),
INDEX('summary PP'!$G:$G,MATCH(B31,'summary PP'!$B:$B,0))
),
"")</f>
        <v>-</v>
      </c>
      <c r="H31" t="str">
        <f>IFERROR(
IF(
OR(
INDEX('summary PP'!$H:$H,MATCH(B31,'summary PP'!$B:$B,0))="NP",
INDEX('summary PP'!$H:$H,MATCH(B31,'summary PP'!$B:$B,0))="ND"),
NA(),
INDEX('summary PP'!$H:$H,MATCH(B31,'summary PP'!$B:$B,0))
),
"")</f>
        <v>-</v>
      </c>
      <c r="I31" t="str">
        <f>IFERROR(
IF(
OR(
INDEX('summary PP'!$I:$I,MATCH(B31,'summary PP'!$B:$B,0))="NP",
INDEX('summary PP'!$I:$I,MATCH(B31,'summary PP'!$B:$B,0))="ND"),
NA(),
INDEX('summary PP'!$I:$I,MATCH(B31,'summary PP'!$B:$B,0))
),
"")</f>
        <v>-</v>
      </c>
      <c r="J31" t="str">
        <f>IFERROR(
IF(
OR(
INDEX('summary PP'!$J:$J,MATCH(B31,'summary PP'!$B:$B,0))="NP",
INDEX('summary PP'!$J:$J,MATCH(B31,'summary PP'!$B:$B,0))="ND"),
NA(),
INDEX('summary PP'!$J:$J,MATCH(B31,'summary PP'!$B:$B,0))
),
"")</f>
        <v>-</v>
      </c>
      <c r="K31" t="str">
        <f>IFERROR(
IF(
OR(
INDEX('summary PP'!$K:$K,MATCH(B31,'summary PP'!$B:$B,0))="NP",
INDEX('summary PP'!$K:$K,MATCH(B31,'summary PP'!$B:$B,0))="ND"),
NA(),
INDEX('summary PP'!$K:$K,MATCH(B31,'summary PP'!$B:$B,0))
),
"")</f>
        <v>-</v>
      </c>
      <c r="L31" t="str">
        <f>IFERROR(
IF(
OR(
INDEX('summary PP'!$L:$L,MATCH(B31,'summary PP'!$B:$B,0))="NP",
INDEX('summary PP'!$L:$L,MATCH(B31,'summary PP'!$B:$B,0))="ND"),
NA(),
INDEX('summary PP'!$L:$L,MATCH(B31,'summary PP'!$B:$B,0))
),
"")</f>
        <v>-</v>
      </c>
      <c r="M31" t="str">
        <f>IFERROR(
IF(
OR(
INDEX('summary PP'!$M:$M,MATCH(B31,'summary PP'!$B:$B,0))="NP",
INDEX('summary PP'!$M:$M,MATCH(B31,'summary PP'!$B:$B,0))="ND"),
NA(),
INDEX('summary PP'!$M:$M,MATCH(B31,'summary PP'!$B:$B,0))
),
"")</f>
        <v>-</v>
      </c>
      <c r="N31" t="str">
        <f>IFERROR(
IF(
OR(
INDEX('summary PP'!$O:$O,MATCH(B31,'summary PP'!$B:$B,0))="NP",
INDEX('summary PP'!$O:$O,MATCH(B31,'summary PP'!$B:$B,0))="ND"),
NA(),
INDEX('summary PP'!$O:$O,MATCH(B31,'summary PP'!$B:$B,0))
),
"")</f>
        <v>-</v>
      </c>
      <c r="O31" t="str">
        <f>IFERROR(
IF(
OR(
INDEX('summary PP'!$P:$P,MATCH(B31,'summary PP'!$B:$B,0))="NP",
INDEX('summary PP'!$P:$P,MATCH(B31,'summary PP'!$B:$B,0))="ND"),
NA(),
INDEX('summary PP'!$P:$P,MATCH(B31,'summary PP'!$B:$B,0))
),
"")</f>
        <v>-</v>
      </c>
      <c r="P31" t="str">
        <f>IFERROR(
IF(
OR(
INDEX('summary PP'!$Q:$Q,MATCH(B31,'summary PP'!$B:$B,0))="NP",
INDEX('summary PP'!$Q:$Q,MATCH(B31,'summary PP'!$B:$B,0))="ND"),
NA(),
INDEX('summary PP'!$Q:$Q,MATCH(B31,'summary PP'!$B:$B,0))
),
"")</f>
        <v>-</v>
      </c>
      <c r="Q31" t="str">
        <f>IFERROR(
IF(
OR(
INDEX('summary PP'!$R:$R,MATCH(B31,'summary PP'!$B:$B,0))="NP",
INDEX('summary PP'!$R:$R,MATCH(B31,'summary PP'!$B:$B,0))="ND"),
NA(),
INDEX('summary PP'!$R:$R,MATCH(B31,'summary PP'!$B:$B,0))
),
"")</f>
        <v>-</v>
      </c>
      <c r="R31" t="str">
        <f>IFERROR(
IF(
OR(
INDEX('summary PP'!$T:$T,MATCH(B31,'summary PP'!$B:$B,0))="NP",
INDEX('summary PP'!$T:$T,MATCH(B31,'summary PP'!$B:$B,0))="ND"),
NA(),
INDEX('summary PP'!$T:$T,MATCH(B31,'summary PP'!$B:$B,0))
),
"")</f>
        <v>-</v>
      </c>
      <c r="T31" t="str">
        <f>IFERROR(
IF(
OR(
INDEX('summary Strength'!$G:$G,MATCH(B31,'summary Strength'!$B:$B,0))="NP",
INDEX('summary Strength'!$G:$G,MATCH(B31,'summary Strength'!$B:$B,0))="ND"),
NA(),
INDEX('summary Strength'!$G:$G,MATCH(B31,'summary Strength'!$B:$B,0))
),
"")</f>
        <v/>
      </c>
      <c r="U31" t="str">
        <f>IFERROR(
IF(
OR(
INDEX('summary Strength'!$H:$H,MATCH(B31,'summary Strength'!$B:$B,0))="NP",
INDEX('summary Strength'!$H:$H,MATCH(B31,'summary Strength'!$B:$B,0))="ND"),
NA(),
INDEX('summary Strength'!$G:$G,MATCH(B31,'summary Strength'!$B:$B,0))
),
"")</f>
        <v/>
      </c>
      <c r="V31" t="str">
        <f>IFERROR(
IF(
OR(
INDEX('summary Strength'!$I:$I,MATCH(B31,'summary Strength'!$B:$B,0))="NP",
INDEX('summary Strength'!$I:$I,MATCH(B31,'summary Strength'!$B:$B,0))="ND"),
NA(),
INDEX('summary Strength'!$I:$I,MATCH(B31,'summary Strength'!$B:$B,0))
),
"")</f>
        <v/>
      </c>
      <c r="W31" t="str">
        <f>IFERROR(
IF(
OR(
INDEX('summary Strength'!$J:$J,MATCH(B31,'summary Strength'!$B:$B,0))="NP",
INDEX('summary Strength'!$J:$J,MATCH(B31,'summary Strength'!$B:$B,0))="ND"),
NA(),
INDEX('summary Strength'!$J:$J,MATCH(B31,'summary Strength'!$B:$B,0))
),
"")</f>
        <v/>
      </c>
      <c r="X31" t="str">
        <f>IFERROR(
IF(
OR(
INDEX('summary Strength'!$K:$K,MATCH(B31,'summary Strength'!$B:$B,0))="NP",
INDEX('summary Strength'!$K:$K,MATCH(B31,'summary Strength'!$B:$B,0))="ND"),
NA(),
INDEX('summary Strength'!$K:$K,MATCH(B31,'summary Strength'!$B:$B,0))
),
"")</f>
        <v/>
      </c>
      <c r="Y31" t="str">
        <f>IFERROR(
IF(
OR(
INDEX('summary Strength'!$L:$L,MATCH(B31,'summary Strength'!$B:$B,0))="NP",
INDEX('summary Strength'!$L:$L,MATCH(B31,'summary Strength'!$B:$B,0))="ND"),
NA(),
INDEX('summary Strength'!$L:$L,MATCH(B31,'summary Strength'!$B:$B,0))
),
"")</f>
        <v/>
      </c>
      <c r="Z31" t="str">
        <f>IFERROR(
IF(
OR(
INDEX('summary Strength'!$M:$M,MATCH(B31,'summary Strength'!$B:$B,0))="NP",
INDEX('summary Strength'!$M:$M,MATCH(B31,'summary Strength'!$B:$B,0))="ND"),
NA(),
INDEX('summary Strength'!$M:$M,MATCH(B31,'summary Strength'!$B:$B,0))
),
"")</f>
        <v/>
      </c>
      <c r="AA31" t="str">
        <f>IFERROR(
IF(
OR(
INDEX('summary Strength'!$N:$N,MATCH(B31,'summary Strength'!$B:$B,0))="NP",
INDEX('summary Strength'!$N:$N,MATCH(B31,'summary Strength'!$B:$B,0))="ND"),
NA(),
INDEX('summary Strength'!$L:$L,MATCH(B31,'summary Strength'!$B:$B,0))
),
"")</f>
        <v/>
      </c>
      <c r="AB31" t="str">
        <f>IFERROR(
IF(
OR(
INDEX('summary Strength'!$O:$O,MATCH(B31,'summary Strength'!$B:$B,0))="NP",
INDEX('summary Strength'!$O:$O,MATCH(B31,'summary Strength'!$B:$B,0))="ND"),
NA(),
INDEX('summary Strength'!$O:$O,MATCH(B31,'summary Strength'!$B:$B,0))
),
"")</f>
        <v/>
      </c>
      <c r="AC31" t="str">
        <f>IFERROR(
IF(
OR(
INDEX('summary Strength'!$P:$P,MATCH(B31,'summary Strength'!$B:$B,0))="NP",
INDEX('summary Strength'!$P:$P,MATCH(B31,'summary Strength'!$B:$B,0))="ND"),
NA(),
INDEX('summary Strength'!$P:$P,MATCH(B31,'summary Strength'!$B:$B,0))
),
"")</f>
        <v/>
      </c>
      <c r="AD31" t="str">
        <f>IFERROR(
IF(
OR(
INDEX('summary Strength'!$Q:$Q,MATCH(B31,'summary Strength'!$B:$B,0))="NP",
INDEX('summary Strength'!$Q:$Q,MATCH(B31,'summary Strength'!$B:$B,0))="ND"),
NA(),
INDEX('summary Strength'!$Q:$Q,MATCH(B31,'summary Strength'!$B:$B,0))
),
"")</f>
        <v/>
      </c>
      <c r="AE31" t="str">
        <f>IFERROR(
IF(
OR(
INDEX('summary Strength'!$R:$R,MATCH(B31,'summary Strength'!$B:$B,0))="NP",
INDEX('summary Strength'!$R:$R,MATCH(B31,'summary Strength'!$B:$B,0))="ND"),
NA(),
INDEX('summary Strength'!$R:$R,MATCH(B31,'summary Strength'!$B:$B,0))
),
"")</f>
        <v/>
      </c>
      <c r="AF31" t="str">
        <f>IFERROR(
IF(
OR(
INDEX('summary Strength'!$S:$S,MATCH(B31,'summary Strength'!$B:$B,0))="NP",
INDEX('summary Strength'!$S:$S,MATCH(B31,'summary Strength'!$B:$B,0))="ND"),
NA(),
INDEX('summary Strength'!$S:$S,MATCH(B31,'summary Strength'!$B:$B,0))
),
"")</f>
        <v/>
      </c>
      <c r="AG31" t="str">
        <f>IFERROR(
IF(
OR(
INDEX('summary Strength'!$T:$T,MATCH(B31,'summary Strength'!$B:$B,0))="NP",
INDEX('summary Strength'!$T:$T,MATCH(B31,'summary Strength'!$B:$B,0))="ND"),
NA(),
INDEX('summary Strength'!$L:$L,MATCH(B31,'summary Strength'!$B:$B,0))
),
"")</f>
        <v/>
      </c>
      <c r="AH31" t="str">
        <f>IFERROR(
IF(
OR(
INDEX('summary Strength'!$U:$U,MATCH(B31,'summary Strength'!$B:$B,0))="NP",
INDEX('summary Strength'!$U:$U,MATCH(B31,'summary Strength'!$B:$B,0))="ND"),
NA(),
INDEX('summary Strength'!$U:$U,MATCH(B31,'summary Strength'!$B:$B,0))
),
"")</f>
        <v/>
      </c>
      <c r="AI31" t="str">
        <f>IFERROR(
IF(
OR(
INDEX('summary Strength'!$V:$V,MATCH(B31,'summary Strength'!$B:$B,0))="NP",
INDEX('summary Strength'!$V:$V,MATCH(B31,'summary Strength'!$B:$B,0))="ND"),
NA(),
INDEX('summary Strength'!$V:$V,MATCH(B31,'summary Strength'!$B:$B,0))
),
"")</f>
        <v/>
      </c>
      <c r="AJ31" t="str">
        <f>IFERROR(
IF(
OR(
INDEX('summary Strength'!$W:$W,MATCH(B31,'summary Strength'!$B:$B,0))="NP",
INDEX('summary Strength'!$W:$W,MATCH(B31,'summary Strength'!$B:$B,0))="ND"),
NA(),
INDEX('summary Strength'!$W:$W,MATCH(B31,'summary Strength'!$B:$B,0))
),
"")</f>
        <v/>
      </c>
      <c r="AK31" t="str">
        <f>IFERROR(
IF(
OR(
INDEX('summary Strength'!$X:$X,MATCH(B31,'summary Strength'!$B:$B,0))="NP",
INDEX('summary Strength'!$X:$X,MATCH(B31,'summary Strength'!$B:$B,0))="ND"),
NA(),
INDEX('summary Strength'!$X:$X,MATCH(B31,'summary Strength'!$B:$B,0))
),
"")</f>
        <v/>
      </c>
      <c r="AM31" t="str">
        <f>IFERROR(
IF(
OR(
INDEX('summary of compression'!$I:$I,MATCH(B31,'summary of compression'!$D:$D,0))="NP",
INDEX('summary of compression'!$I:$I,MATCH(B31,'summary of compression'!$D:$D,0))="ND"),
NA(),
INDEX('summary of compression'!$I:$I,MATCH(B31,'summary of compression'!$D:$D,0))
),
"")</f>
        <v/>
      </c>
      <c r="AN31" t="str">
        <f>IFERROR(
IF(
OR(
INDEX('summary of compression'!$J:$J,MATCH(B31,'summary of compression'!$D:$D,0))="NP",
INDEX('summary of compression'!$J:$J,MATCH(B31,'summary of compression'!$D:$D,0))="ND"),
NA(),
INDEX('summary of compression'!$J:$J,MATCH(B31,'summary of compression'!$D:$D,0))
),
"")</f>
        <v/>
      </c>
      <c r="AO31" t="str">
        <f>IFERROR(
IF(
OR(
INDEX('summary of compression'!$K:$K,MATCH(B31,'summary of compression'!$D:$D,0))="NP",
INDEX('summary of compression'!$K:$K,MATCH(B31,'summary of compression'!$D:$D,0))="ND"),
NA(),
INDEX('summary of compression'!$K:$K,MATCH(B31,'summary of compression'!$D:$D,0))
),
"")</f>
        <v/>
      </c>
      <c r="AP31" t="str">
        <f>IFERROR(
IF(
OR(
INDEX('summary of compression'!$L:$L,MATCH(B31,'summary of compression'!$D:$D,0))="NP",
INDEX('summary of compression'!$L:$L,MATCH(B31,'summary of compression'!$D:$D,0))="ND"),
NA(),
INDEX('summary of compression'!$L:$L,MATCH(B31,'summary of compression'!$D:$D,0))
),
"")</f>
        <v/>
      </c>
      <c r="AQ31" t="str">
        <f>IFERROR(
IF(
OR(
INDEX('summary of compression'!$M:$M,MATCH(B31,'summary of compression'!$D:$D,0))="NP",
INDEX('summary of compression'!$M:$M,MATCH(B31,'summary of compression'!$D:$D,0))="ND"),
NA(),
INDEX('summary of compression'!$M:$M,MATCH(B31,'summary of compression'!$D:$D,0))
),
"")</f>
        <v/>
      </c>
      <c r="AR31" t="str">
        <f>IFERROR(
IF(
OR(
INDEX('summary of compression'!$N:$N,MATCH(B31,'summary of compression'!$D:$D,0))="NP",
INDEX('summary of compression'!$N:$N,MATCH(B31,'summary of compression'!$D:$D,0))="ND"),
NA(),
INDEX('summary of compression'!$N:$N,MATCH(B31,'summary of compression'!$D:$D,0))
),
"")</f>
        <v/>
      </c>
      <c r="AS31" t="str">
        <f>IFERROR(
IF(
OR(
INDEX('summary of compression'!$O:$O,MATCH(B31,'summary of compression'!$D:$D,0))="NP",
INDEX('summary of compression'!$O:$O,MATCH(B31,'summary of compression'!$D:$D,0))="ND"),
NA(),
INDEX('summary of compression'!$O:$O,MATCH(B31,'summary of compression'!$D:$D,0))
),
"")</f>
        <v/>
      </c>
      <c r="AT31" t="str">
        <f>IFERROR(
IF(
OR(
INDEX('summary of compression'!$P:$P,MATCH(B31,'summary of compression'!$D:$D,0))="NP",
INDEX('summary of compression'!$P:$P,MATCH(B31,'summary of compression'!$D:$D,0))="ND"),
NA(),
INDEX('summary of compression'!$P:$P,MATCH(B31,'summary of compression'!$D:$D,0))
),
"")</f>
        <v/>
      </c>
      <c r="AV31" t="str">
        <f>IFERROR(
IF(
OR(
INDEX('Summary CMP_CBR'!$M:$M,MATCH(B31,'Summary CMP_CBR'!$H:$H,0))="NP",
INDEX('Summary CMP_CBR'!$M:$M,MATCH(B31,'Summary CMP_CBR'!$H:$H,0))="ND"),
NA(),
INDEX('Summary CMP_CBR'!$M:$M,MATCH(B31,'Summary CMP_CBR'!$H:$H,0))
),
"")</f>
        <v/>
      </c>
      <c r="AW31" t="str">
        <f>IFERROR(
IF(
OR(
INDEX('Summary CMP_CBR'!$N:$N,MATCH(B31,'Summary CMP_CBR'!$H:$H,0))="NP",
INDEX('Summary CMP_CBR'!$N:$N,MATCH(B31,'Summary CMP_CBR'!$H:$H,0))="ND"),
NA(),
INDEX('Summary CMP_CBR'!$N:$N,MATCH(B31,'Summary CMP_CBR'!$H:$H,0))
),
"")</f>
        <v/>
      </c>
      <c r="AX31" t="str">
        <f>IFERROR(
IF(
OR(
INDEX('Summary CMP_CBR'!$O:$O,MATCH(B31,'Summary CMP_CBR'!$H:$H,0))="NP",
INDEX('Summary CMP_CBR'!$O:$O,MATCH(B31,'Summary CMP_CBR'!$H:$H,0))="ND"),
NA(),
INDEX('Summary CMP_CBR'!$O:$O,MATCH(B31,'Summary CMP_CBR'!$H:$H,0))
),
"")</f>
        <v/>
      </c>
      <c r="AY31" t="str">
        <f>IFERROR(
IF(
OR(
INDEX('Summary CMP_CBR'!$P:$P,MATCH(B31,'Summary CMP_CBR'!$H:$H,0))="NP",
INDEX('Summary CMP_CBR'!$P:$P,MATCH(B31,'Summary CMP_CBR'!$H:$H,0))="ND"),
NA(),
INDEX('Summary CMP_CBR'!$P:$P,MATCH(B31,'Summary CMP_CBR'!$H:$H,0))
),
"")</f>
        <v/>
      </c>
      <c r="AZ31" t="str">
        <f>IFERROR(
IF(
OR(
INDEX('Summary CMP_CBR'!$Q:$Q,MATCH(B31,'Summary CMP_CBR'!$H:$H,0))="NP",
INDEX('Summary CMP_CBR'!$Q:$Q,MATCH(B31,'Summary CMP_CBR'!$H:$H,0))="ND"),
NA(),
INDEX('Summary CMP_CBR'!$Q:$Q,MATCH(B31,'Summary CMP_CBR'!$H:$H,0))
),
"")</f>
        <v/>
      </c>
      <c r="BA31" t="str">
        <f>IFERROR(
IF(
OR(
INDEX('Summary CMP_CBR'!$R:$R,MATCH(B31,'Summary CMP_CBR'!$H:$H,0))="NP",
INDEX('Summary CMP_CBR'!$R:$R,MATCH(B31,'Summary CMP_CBR'!$H:$H,0))="ND"),
NA(),
INDEX('Summary CMP_CBR'!$R:$R,MATCH(B31,'Summary CMP_CBR'!$H:$H,0))
),
"")</f>
        <v/>
      </c>
      <c r="BB31" t="str">
        <f>IFERROR(
IF(
OR(
INDEX('Summary CMP_CBR'!$S:$S,MATCH(B31,'Summary CMP_CBR'!$H:$H,0))="NP",
INDEX('Summary CMP_CBR'!$S:$S,MATCH(B31,'Summary CMP_CBR'!$H:$H,0))="ND"),
NA(),
INDEX('Summary CMP_CBR'!$S:$S,MATCH(B31,'Summary CMP_CBR'!$H:$H,0))
),
"")</f>
        <v/>
      </c>
      <c r="BC31" t="str">
        <f>IFERROR(
IF(
OR(
INDEX('Summary CMP_CBR'!$T:$T,MATCH(B31,'Summary CMP_CBR'!$H:$H,0))="NP",
INDEX('Summary CMP_CBR'!$T:$T,MATCH(B31,'Summary CMP_CBR'!$H:$H,0))="ND"),
NA(),
INDEX('Summary CMP_CBR'!$T:$T,MATCH(B31,'Summary CMP_CBR'!$H:$H,0))
),
"")</f>
        <v/>
      </c>
      <c r="BD31" t="str">
        <f>IFERROR(
IF(
OR(
INDEX('Summary CMP_CBR'!$U:$U,MATCH(B31,'Summary CMP_CBR'!$H:$H,0))="NP",
INDEX('Summary CMP_CBR'!$U:$U,MATCH(B31,'Summary CMP_CBR'!$H:$H,0))="ND"),
NA(),
INDEX('Summary CMP_CBR'!$U:$U,MATCH(B31,'Summary CMP_CBR'!$H:$H,0))
),
"")</f>
        <v/>
      </c>
      <c r="BF31" s="248" t="str">
        <f t="shared" si="6"/>
        <v>NOT TESTED</v>
      </c>
      <c r="BG31" s="248" t="str">
        <f t="shared" si="7"/>
        <v>NOT TESTED</v>
      </c>
      <c r="BH31" s="248" t="str">
        <f t="shared" si="8"/>
        <v>NOT TESTED</v>
      </c>
      <c r="BI31" s="248" t="str">
        <f t="shared" si="9"/>
        <v>NOT TESTED</v>
      </c>
      <c r="BJ31" s="248" t="str">
        <f t="shared" si="10"/>
        <v>NOT TESTED</v>
      </c>
      <c r="BK31" s="248" t="str">
        <f t="shared" si="11"/>
        <v>NOT TESTED</v>
      </c>
      <c r="BL31" s="248" t="str">
        <f t="shared" si="12"/>
        <v>NOT TESTED</v>
      </c>
      <c r="BM31" s="248" t="str">
        <f t="shared" si="13"/>
        <v>NOT TESTED</v>
      </c>
      <c r="BN31" s="248" t="str">
        <f t="shared" si="14"/>
        <v>NOT TESTED</v>
      </c>
      <c r="BO31" s="248" t="str">
        <f t="shared" si="15"/>
        <v>NOT TESTED</v>
      </c>
      <c r="BP31" s="248" t="str">
        <f t="shared" si="16"/>
        <v>NOT TESTED</v>
      </c>
      <c r="BQ31" s="248" t="str">
        <f t="shared" si="17"/>
        <v>NOT TESTED</v>
      </c>
      <c r="BS31" s="248" t="str">
        <f t="shared" si="18"/>
        <v/>
      </c>
      <c r="BT31" s="248" t="str">
        <f t="shared" si="19"/>
        <v/>
      </c>
      <c r="BU31" s="248" t="str">
        <f t="shared" si="20"/>
        <v/>
      </c>
      <c r="BV31" s="248" t="str">
        <f t="shared" si="21"/>
        <v/>
      </c>
      <c r="BW31" s="248" t="str">
        <f t="shared" si="22"/>
        <v/>
      </c>
      <c r="BX31" s="248" t="str">
        <f t="shared" si="23"/>
        <v/>
      </c>
      <c r="BY31" s="248" t="str">
        <f t="shared" si="24"/>
        <v/>
      </c>
      <c r="BZ31" s="248" t="str">
        <f t="shared" si="25"/>
        <v/>
      </c>
      <c r="CA31" s="248" t="str">
        <f t="shared" si="26"/>
        <v/>
      </c>
      <c r="CB31" s="248" t="str">
        <f t="shared" si="27"/>
        <v/>
      </c>
      <c r="CC31" s="248" t="str">
        <f t="shared" si="28"/>
        <v/>
      </c>
      <c r="CD31" s="248" t="str">
        <f t="shared" si="29"/>
        <v/>
      </c>
      <c r="CE31" s="248" t="str">
        <f t="shared" si="30"/>
        <v/>
      </c>
      <c r="CF31" s="248" t="str">
        <f t="shared" si="31"/>
        <v/>
      </c>
      <c r="CG31" s="248" t="str">
        <f t="shared" si="32"/>
        <v/>
      </c>
      <c r="CH31" s="248" t="str">
        <f t="shared" si="33"/>
        <v/>
      </c>
      <c r="CI31" s="248" t="str">
        <f t="shared" si="34"/>
        <v/>
      </c>
      <c r="CJ31" s="248" t="str">
        <f t="shared" si="35"/>
        <v/>
      </c>
      <c r="CL31" s="248" t="str">
        <f t="shared" si="36"/>
        <v/>
      </c>
      <c r="CM31" s="248" t="str">
        <f t="shared" si="37"/>
        <v/>
      </c>
      <c r="CN31" s="248" t="str">
        <f t="shared" si="38"/>
        <v/>
      </c>
      <c r="CO31" s="248" t="str">
        <f t="shared" si="39"/>
        <v/>
      </c>
      <c r="CP31" s="248" t="str">
        <f t="shared" si="40"/>
        <v/>
      </c>
      <c r="CQ31" s="248" t="str">
        <f t="shared" si="41"/>
        <v/>
      </c>
      <c r="CR31" s="248" t="str">
        <f t="shared" si="42"/>
        <v/>
      </c>
      <c r="CS31" s="248" t="str">
        <f t="shared" si="43"/>
        <v/>
      </c>
      <c r="CU31" s="248" t="str">
        <f t="shared" si="53"/>
        <v/>
      </c>
      <c r="CV31" s="248" t="str">
        <f t="shared" si="54"/>
        <v/>
      </c>
      <c r="CW31" s="248" t="str">
        <f t="shared" si="55"/>
        <v/>
      </c>
      <c r="CX31" s="248" t="str">
        <f t="shared" si="56"/>
        <v/>
      </c>
      <c r="CY31" s="248" t="str">
        <f t="shared" si="57"/>
        <v/>
      </c>
      <c r="CZ31" s="248" t="str">
        <f t="shared" si="58"/>
        <v/>
      </c>
      <c r="DA31" s="248" t="str">
        <f t="shared" si="59"/>
        <v/>
      </c>
      <c r="DB31" s="248" t="str">
        <f t="shared" si="60"/>
        <v/>
      </c>
      <c r="DC31" s="248" t="str">
        <f t="shared" si="61"/>
        <v/>
      </c>
    </row>
    <row r="32" spans="1:107" x14ac:dyDescent="0.25">
      <c r="A32" s="188">
        <v>19</v>
      </c>
      <c r="B32" s="237" t="str">
        <v>26-001-DS-019</v>
      </c>
      <c r="C32" t="str">
        <v>BH-07-R-DS 01</v>
      </c>
      <c r="D32" t="str">
        <v>10.95 - 11.17 m</v>
      </c>
      <c r="E32">
        <v>11.06</v>
      </c>
      <c r="G32" t="str">
        <f>IFERROR(
IF(
OR(
INDEX('summary PP'!$G:$G,MATCH(B32,'summary PP'!$B:$B,0))="NP",
INDEX('summary PP'!$G:$G,MATCH(B32,'summary PP'!$B:$B,0))="ND"),
NA(),
INDEX('summary PP'!$G:$G,MATCH(B32,'summary PP'!$B:$B,0))
),
"")</f>
        <v>-</v>
      </c>
      <c r="H32" t="str">
        <f>IFERROR(
IF(
OR(
INDEX('summary PP'!$H:$H,MATCH(B32,'summary PP'!$B:$B,0))="NP",
INDEX('summary PP'!$H:$H,MATCH(B32,'summary PP'!$B:$B,0))="ND"),
NA(),
INDEX('summary PP'!$H:$H,MATCH(B32,'summary PP'!$B:$B,0))
),
"")</f>
        <v>-</v>
      </c>
      <c r="I32" t="str">
        <f>IFERROR(
IF(
OR(
INDEX('summary PP'!$I:$I,MATCH(B32,'summary PP'!$B:$B,0))="NP",
INDEX('summary PP'!$I:$I,MATCH(B32,'summary PP'!$B:$B,0))="ND"),
NA(),
INDEX('summary PP'!$I:$I,MATCH(B32,'summary PP'!$B:$B,0))
),
"")</f>
        <v>-</v>
      </c>
      <c r="J32" t="str">
        <f>IFERROR(
IF(
OR(
INDEX('summary PP'!$J:$J,MATCH(B32,'summary PP'!$B:$B,0))="NP",
INDEX('summary PP'!$J:$J,MATCH(B32,'summary PP'!$B:$B,0))="ND"),
NA(),
INDEX('summary PP'!$J:$J,MATCH(B32,'summary PP'!$B:$B,0))
),
"")</f>
        <v>-</v>
      </c>
      <c r="K32" t="str">
        <f>IFERROR(
IF(
OR(
INDEX('summary PP'!$K:$K,MATCH(B32,'summary PP'!$B:$B,0))="NP",
INDEX('summary PP'!$K:$K,MATCH(B32,'summary PP'!$B:$B,0))="ND"),
NA(),
INDEX('summary PP'!$K:$K,MATCH(B32,'summary PP'!$B:$B,0))
),
"")</f>
        <v>-</v>
      </c>
      <c r="L32" t="str">
        <f>IFERROR(
IF(
OR(
INDEX('summary PP'!$L:$L,MATCH(B32,'summary PP'!$B:$B,0))="NP",
INDEX('summary PP'!$L:$L,MATCH(B32,'summary PP'!$B:$B,0))="ND"),
NA(),
INDEX('summary PP'!$L:$L,MATCH(B32,'summary PP'!$B:$B,0))
),
"")</f>
        <v>-</v>
      </c>
      <c r="M32" t="str">
        <f>IFERROR(
IF(
OR(
INDEX('summary PP'!$M:$M,MATCH(B32,'summary PP'!$B:$B,0))="NP",
INDEX('summary PP'!$M:$M,MATCH(B32,'summary PP'!$B:$B,0))="ND"),
NA(),
INDEX('summary PP'!$M:$M,MATCH(B32,'summary PP'!$B:$B,0))
),
"")</f>
        <v>-</v>
      </c>
      <c r="N32" t="str">
        <f>IFERROR(
IF(
OR(
INDEX('summary PP'!$O:$O,MATCH(B32,'summary PP'!$B:$B,0))="NP",
INDEX('summary PP'!$O:$O,MATCH(B32,'summary PP'!$B:$B,0))="ND"),
NA(),
INDEX('summary PP'!$O:$O,MATCH(B32,'summary PP'!$B:$B,0))
),
"")</f>
        <v>-</v>
      </c>
      <c r="O32" t="str">
        <f>IFERROR(
IF(
OR(
INDEX('summary PP'!$P:$P,MATCH(B32,'summary PP'!$B:$B,0))="NP",
INDEX('summary PP'!$P:$P,MATCH(B32,'summary PP'!$B:$B,0))="ND"),
NA(),
INDEX('summary PP'!$P:$P,MATCH(B32,'summary PP'!$B:$B,0))
),
"")</f>
        <v>-</v>
      </c>
      <c r="P32" t="str">
        <f>IFERROR(
IF(
OR(
INDEX('summary PP'!$Q:$Q,MATCH(B32,'summary PP'!$B:$B,0))="NP",
INDEX('summary PP'!$Q:$Q,MATCH(B32,'summary PP'!$B:$B,0))="ND"),
NA(),
INDEX('summary PP'!$Q:$Q,MATCH(B32,'summary PP'!$B:$B,0))
),
"")</f>
        <v>-</v>
      </c>
      <c r="Q32" t="str">
        <f>IFERROR(
IF(
OR(
INDEX('summary PP'!$R:$R,MATCH(B32,'summary PP'!$B:$B,0))="NP",
INDEX('summary PP'!$R:$R,MATCH(B32,'summary PP'!$B:$B,0))="ND"),
NA(),
INDEX('summary PP'!$R:$R,MATCH(B32,'summary PP'!$B:$B,0))
),
"")</f>
        <v>-</v>
      </c>
      <c r="R32" t="str">
        <f>IFERROR(
IF(
OR(
INDEX('summary PP'!$T:$T,MATCH(B32,'summary PP'!$B:$B,0))="NP",
INDEX('summary PP'!$T:$T,MATCH(B32,'summary PP'!$B:$B,0))="ND"),
NA(),
INDEX('summary PP'!$T:$T,MATCH(B32,'summary PP'!$B:$B,0))
),
"")</f>
        <v>-</v>
      </c>
      <c r="T32" t="str">
        <f>IFERROR(
IF(
OR(
INDEX('summary Strength'!$G:$G,MATCH(B32,'summary Strength'!$B:$B,0))="NP",
INDEX('summary Strength'!$G:$G,MATCH(B32,'summary Strength'!$B:$B,0))="ND"),
NA(),
INDEX('summary Strength'!$G:$G,MATCH(B32,'summary Strength'!$B:$B,0))
),
"")</f>
        <v>-</v>
      </c>
      <c r="U32" t="str">
        <f>IFERROR(
IF(
OR(
INDEX('summary Strength'!$H:$H,MATCH(B32,'summary Strength'!$B:$B,0))="NP",
INDEX('summary Strength'!$H:$H,MATCH(B32,'summary Strength'!$B:$B,0))="ND"),
NA(),
INDEX('summary Strength'!$G:$G,MATCH(B32,'summary Strength'!$B:$B,0))
),
"")</f>
        <v>-</v>
      </c>
      <c r="V32" t="str">
        <f>IFERROR(
IF(
OR(
INDEX('summary Strength'!$I:$I,MATCH(B32,'summary Strength'!$B:$B,0))="NP",
INDEX('summary Strength'!$I:$I,MATCH(B32,'summary Strength'!$B:$B,0))="ND"),
NA(),
INDEX('summary Strength'!$I:$I,MATCH(B32,'summary Strength'!$B:$B,0))
),
"")</f>
        <v>-</v>
      </c>
      <c r="W32" t="str">
        <f>IFERROR(
IF(
OR(
INDEX('summary Strength'!$J:$J,MATCH(B32,'summary Strength'!$B:$B,0))="NP",
INDEX('summary Strength'!$J:$J,MATCH(B32,'summary Strength'!$B:$B,0))="ND"),
NA(),
INDEX('summary Strength'!$J:$J,MATCH(B32,'summary Strength'!$B:$B,0))
),
"")</f>
        <v>-</v>
      </c>
      <c r="X32" t="str">
        <f>IFERROR(
IF(
OR(
INDEX('summary Strength'!$K:$K,MATCH(B32,'summary Strength'!$B:$B,0))="NP",
INDEX('summary Strength'!$K:$K,MATCH(B32,'summary Strength'!$B:$B,0))="ND"),
NA(),
INDEX('summary Strength'!$K:$K,MATCH(B32,'summary Strength'!$B:$B,0))
),
"")</f>
        <v>-</v>
      </c>
      <c r="Y32" t="str">
        <f>IFERROR(
IF(
OR(
INDEX('summary Strength'!$L:$L,MATCH(B32,'summary Strength'!$B:$B,0))="NP",
INDEX('summary Strength'!$L:$L,MATCH(B32,'summary Strength'!$B:$B,0))="ND"),
NA(),
INDEX('summary Strength'!$L:$L,MATCH(B32,'summary Strength'!$B:$B,0))
),
"")</f>
        <v>-</v>
      </c>
      <c r="Z32" t="str">
        <f>IFERROR(
IF(
OR(
INDEX('summary Strength'!$M:$M,MATCH(B32,'summary Strength'!$B:$B,0))="NP",
INDEX('summary Strength'!$M:$M,MATCH(B32,'summary Strength'!$B:$B,0))="ND"),
NA(),
INDEX('summary Strength'!$M:$M,MATCH(B32,'summary Strength'!$B:$B,0))
),
"")</f>
        <v>-</v>
      </c>
      <c r="AA32" t="str">
        <f>IFERROR(
IF(
OR(
INDEX('summary Strength'!$N:$N,MATCH(B32,'summary Strength'!$B:$B,0))="NP",
INDEX('summary Strength'!$N:$N,MATCH(B32,'summary Strength'!$B:$B,0))="ND"),
NA(),
INDEX('summary Strength'!$L:$L,MATCH(B32,'summary Strength'!$B:$B,0))
),
"")</f>
        <v>-</v>
      </c>
      <c r="AB32" t="str">
        <f>IFERROR(
IF(
OR(
INDEX('summary Strength'!$O:$O,MATCH(B32,'summary Strength'!$B:$B,0))="NP",
INDEX('summary Strength'!$O:$O,MATCH(B32,'summary Strength'!$B:$B,0))="ND"),
NA(),
INDEX('summary Strength'!$O:$O,MATCH(B32,'summary Strength'!$B:$B,0))
),
"")</f>
        <v>-</v>
      </c>
      <c r="AC32" t="str">
        <f>IFERROR(
IF(
OR(
INDEX('summary Strength'!$P:$P,MATCH(B32,'summary Strength'!$B:$B,0))="NP",
INDEX('summary Strength'!$P:$P,MATCH(B32,'summary Strength'!$B:$B,0))="ND"),
NA(),
INDEX('summary Strength'!$P:$P,MATCH(B32,'summary Strength'!$B:$B,0))
),
"")</f>
        <v>-</v>
      </c>
      <c r="AD32" t="str">
        <f>IFERROR(
IF(
OR(
INDEX('summary Strength'!$Q:$Q,MATCH(B32,'summary Strength'!$B:$B,0))="NP",
INDEX('summary Strength'!$Q:$Q,MATCH(B32,'summary Strength'!$B:$B,0))="ND"),
NA(),
INDEX('summary Strength'!$Q:$Q,MATCH(B32,'summary Strength'!$B:$B,0))
),
"")</f>
        <v>-</v>
      </c>
      <c r="AE32" t="str">
        <f>IFERROR(
IF(
OR(
INDEX('summary Strength'!$R:$R,MATCH(B32,'summary Strength'!$B:$B,0))="NP",
INDEX('summary Strength'!$R:$R,MATCH(B32,'summary Strength'!$B:$B,0))="ND"),
NA(),
INDEX('summary Strength'!$R:$R,MATCH(B32,'summary Strength'!$B:$B,0))
),
"")</f>
        <v>-</v>
      </c>
      <c r="AF32" t="str">
        <f>IFERROR(
IF(
OR(
INDEX('summary Strength'!$S:$S,MATCH(B32,'summary Strength'!$B:$B,0))="NP",
INDEX('summary Strength'!$S:$S,MATCH(B32,'summary Strength'!$B:$B,0))="ND"),
NA(),
INDEX('summary Strength'!$S:$S,MATCH(B32,'summary Strength'!$B:$B,0))
),
"")</f>
        <v>-</v>
      </c>
      <c r="AG32" t="str">
        <f>IFERROR(
IF(
OR(
INDEX('summary Strength'!$T:$T,MATCH(B32,'summary Strength'!$B:$B,0))="NP",
INDEX('summary Strength'!$T:$T,MATCH(B32,'summary Strength'!$B:$B,0))="ND"),
NA(),
INDEX('summary Strength'!$L:$L,MATCH(B32,'summary Strength'!$B:$B,0))
),
"")</f>
        <v>-</v>
      </c>
      <c r="AH32" t="str">
        <f>IFERROR(
IF(
OR(
INDEX('summary Strength'!$U:$U,MATCH(B32,'summary Strength'!$B:$B,0))="NP",
INDEX('summary Strength'!$U:$U,MATCH(B32,'summary Strength'!$B:$B,0))="ND"),
NA(),
INDEX('summary Strength'!$U:$U,MATCH(B32,'summary Strength'!$B:$B,0))
),
"")</f>
        <v>-</v>
      </c>
      <c r="AI32" t="str">
        <f>IFERROR(
IF(
OR(
INDEX('summary Strength'!$V:$V,MATCH(B32,'summary Strength'!$B:$B,0))="NP",
INDEX('summary Strength'!$V:$V,MATCH(B32,'summary Strength'!$B:$B,0))="ND"),
NA(),
INDEX('summary Strength'!$V:$V,MATCH(B32,'summary Strength'!$B:$B,0))
),
"")</f>
        <v>-</v>
      </c>
      <c r="AJ32" t="str">
        <f>IFERROR(
IF(
OR(
INDEX('summary Strength'!$W:$W,MATCH(B32,'summary Strength'!$B:$B,0))="NP",
INDEX('summary Strength'!$W:$W,MATCH(B32,'summary Strength'!$B:$B,0))="ND"),
NA(),
INDEX('summary Strength'!$W:$W,MATCH(B32,'summary Strength'!$B:$B,0))
),
"")</f>
        <v>-</v>
      </c>
      <c r="AK32" t="str">
        <f>IFERROR(
IF(
OR(
INDEX('summary Strength'!$X:$X,MATCH(B32,'summary Strength'!$B:$B,0))="NP",
INDEX('summary Strength'!$X:$X,MATCH(B32,'summary Strength'!$B:$B,0))="ND"),
NA(),
INDEX('summary Strength'!$X:$X,MATCH(B32,'summary Strength'!$B:$B,0))
),
"")</f>
        <v>-</v>
      </c>
      <c r="AM32" t="str">
        <f>IFERROR(
IF(
OR(
INDEX('summary of compression'!$I:$I,MATCH(B32,'summary of compression'!$D:$D,0))="NP",
INDEX('summary of compression'!$I:$I,MATCH(B32,'summary of compression'!$D:$D,0))="ND"),
NA(),
INDEX('summary of compression'!$I:$I,MATCH(B32,'summary of compression'!$D:$D,0))
),
"")</f>
        <v/>
      </c>
      <c r="AN32" t="str">
        <f>IFERROR(
IF(
OR(
INDEX('summary of compression'!$J:$J,MATCH(B32,'summary of compression'!$D:$D,0))="NP",
INDEX('summary of compression'!$J:$J,MATCH(B32,'summary of compression'!$D:$D,0))="ND"),
NA(),
INDEX('summary of compression'!$J:$J,MATCH(B32,'summary of compression'!$D:$D,0))
),
"")</f>
        <v/>
      </c>
      <c r="AO32" t="str">
        <f>IFERROR(
IF(
OR(
INDEX('summary of compression'!$K:$K,MATCH(B32,'summary of compression'!$D:$D,0))="NP",
INDEX('summary of compression'!$K:$K,MATCH(B32,'summary of compression'!$D:$D,0))="ND"),
NA(),
INDEX('summary of compression'!$K:$K,MATCH(B32,'summary of compression'!$D:$D,0))
),
"")</f>
        <v/>
      </c>
      <c r="AP32" t="str">
        <f>IFERROR(
IF(
OR(
INDEX('summary of compression'!$L:$L,MATCH(B32,'summary of compression'!$D:$D,0))="NP",
INDEX('summary of compression'!$L:$L,MATCH(B32,'summary of compression'!$D:$D,0))="ND"),
NA(),
INDEX('summary of compression'!$L:$L,MATCH(B32,'summary of compression'!$D:$D,0))
),
"")</f>
        <v/>
      </c>
      <c r="AQ32" t="str">
        <f>IFERROR(
IF(
OR(
INDEX('summary of compression'!$M:$M,MATCH(B32,'summary of compression'!$D:$D,0))="NP",
INDEX('summary of compression'!$M:$M,MATCH(B32,'summary of compression'!$D:$D,0))="ND"),
NA(),
INDEX('summary of compression'!$M:$M,MATCH(B32,'summary of compression'!$D:$D,0))
),
"")</f>
        <v/>
      </c>
      <c r="AR32" t="str">
        <f>IFERROR(
IF(
OR(
INDEX('summary of compression'!$N:$N,MATCH(B32,'summary of compression'!$D:$D,0))="NP",
INDEX('summary of compression'!$N:$N,MATCH(B32,'summary of compression'!$D:$D,0))="ND"),
NA(),
INDEX('summary of compression'!$N:$N,MATCH(B32,'summary of compression'!$D:$D,0))
),
"")</f>
        <v/>
      </c>
      <c r="AS32" t="str">
        <f>IFERROR(
IF(
OR(
INDEX('summary of compression'!$O:$O,MATCH(B32,'summary of compression'!$D:$D,0))="NP",
INDEX('summary of compression'!$O:$O,MATCH(B32,'summary of compression'!$D:$D,0))="ND"),
NA(),
INDEX('summary of compression'!$O:$O,MATCH(B32,'summary of compression'!$D:$D,0))
),
"")</f>
        <v/>
      </c>
      <c r="AT32" t="str">
        <f>IFERROR(
IF(
OR(
INDEX('summary of compression'!$P:$P,MATCH(B32,'summary of compression'!$D:$D,0))="NP",
INDEX('summary of compression'!$P:$P,MATCH(B32,'summary of compression'!$D:$D,0))="ND"),
NA(),
INDEX('summary of compression'!$P:$P,MATCH(B32,'summary of compression'!$D:$D,0))
),
"")</f>
        <v/>
      </c>
      <c r="AV32" t="str">
        <f>IFERROR(
IF(
OR(
INDEX('Summary CMP_CBR'!$M:$M,MATCH(B32,'Summary CMP_CBR'!$H:$H,0))="NP",
INDEX('Summary CMP_CBR'!$M:$M,MATCH(B32,'Summary CMP_CBR'!$H:$H,0))="ND"),
NA(),
INDEX('Summary CMP_CBR'!$M:$M,MATCH(B32,'Summary CMP_CBR'!$H:$H,0))
),
"")</f>
        <v/>
      </c>
      <c r="AW32" t="str">
        <f>IFERROR(
IF(
OR(
INDEX('Summary CMP_CBR'!$N:$N,MATCH(B32,'Summary CMP_CBR'!$H:$H,0))="NP",
INDEX('Summary CMP_CBR'!$N:$N,MATCH(B32,'Summary CMP_CBR'!$H:$H,0))="ND"),
NA(),
INDEX('Summary CMP_CBR'!$N:$N,MATCH(B32,'Summary CMP_CBR'!$H:$H,0))
),
"")</f>
        <v/>
      </c>
      <c r="AX32" t="str">
        <f>IFERROR(
IF(
OR(
INDEX('Summary CMP_CBR'!$O:$O,MATCH(B32,'Summary CMP_CBR'!$H:$H,0))="NP",
INDEX('Summary CMP_CBR'!$O:$O,MATCH(B32,'Summary CMP_CBR'!$H:$H,0))="ND"),
NA(),
INDEX('Summary CMP_CBR'!$O:$O,MATCH(B32,'Summary CMP_CBR'!$H:$H,0))
),
"")</f>
        <v/>
      </c>
      <c r="AY32" t="str">
        <f>IFERROR(
IF(
OR(
INDEX('Summary CMP_CBR'!$P:$P,MATCH(B32,'Summary CMP_CBR'!$H:$H,0))="NP",
INDEX('Summary CMP_CBR'!$P:$P,MATCH(B32,'Summary CMP_CBR'!$H:$H,0))="ND"),
NA(),
INDEX('Summary CMP_CBR'!$P:$P,MATCH(B32,'Summary CMP_CBR'!$H:$H,0))
),
"")</f>
        <v/>
      </c>
      <c r="AZ32" t="str">
        <f>IFERROR(
IF(
OR(
INDEX('Summary CMP_CBR'!$Q:$Q,MATCH(B32,'Summary CMP_CBR'!$H:$H,0))="NP",
INDEX('Summary CMP_CBR'!$Q:$Q,MATCH(B32,'Summary CMP_CBR'!$H:$H,0))="ND"),
NA(),
INDEX('Summary CMP_CBR'!$Q:$Q,MATCH(B32,'Summary CMP_CBR'!$H:$H,0))
),
"")</f>
        <v/>
      </c>
      <c r="BA32" t="str">
        <f>IFERROR(
IF(
OR(
INDEX('Summary CMP_CBR'!$R:$R,MATCH(B32,'Summary CMP_CBR'!$H:$H,0))="NP",
INDEX('Summary CMP_CBR'!$R:$R,MATCH(B32,'Summary CMP_CBR'!$H:$H,0))="ND"),
NA(),
INDEX('Summary CMP_CBR'!$R:$R,MATCH(B32,'Summary CMP_CBR'!$H:$H,0))
),
"")</f>
        <v/>
      </c>
      <c r="BB32" t="str">
        <f>IFERROR(
IF(
OR(
INDEX('Summary CMP_CBR'!$S:$S,MATCH(B32,'Summary CMP_CBR'!$H:$H,0))="NP",
INDEX('Summary CMP_CBR'!$S:$S,MATCH(B32,'Summary CMP_CBR'!$H:$H,0))="ND"),
NA(),
INDEX('Summary CMP_CBR'!$S:$S,MATCH(B32,'Summary CMP_CBR'!$H:$H,0))
),
"")</f>
        <v/>
      </c>
      <c r="BC32" t="str">
        <f>IFERROR(
IF(
OR(
INDEX('Summary CMP_CBR'!$T:$T,MATCH(B32,'Summary CMP_CBR'!$H:$H,0))="NP",
INDEX('Summary CMP_CBR'!$T:$T,MATCH(B32,'Summary CMP_CBR'!$H:$H,0))="ND"),
NA(),
INDEX('Summary CMP_CBR'!$T:$T,MATCH(B32,'Summary CMP_CBR'!$H:$H,0))
),
"")</f>
        <v/>
      </c>
      <c r="BD32" t="str">
        <f>IFERROR(
IF(
OR(
INDEX('Summary CMP_CBR'!$U:$U,MATCH(B32,'Summary CMP_CBR'!$H:$H,0))="NP",
INDEX('Summary CMP_CBR'!$U:$U,MATCH(B32,'Summary CMP_CBR'!$H:$H,0))="ND"),
NA(),
INDEX('Summary CMP_CBR'!$U:$U,MATCH(B32,'Summary CMP_CBR'!$H:$H,0))
),
"")</f>
        <v/>
      </c>
      <c r="BF32" s="248" t="str">
        <f t="shared" si="6"/>
        <v>NOT TESTED</v>
      </c>
      <c r="BG32" s="248" t="str">
        <f t="shared" si="7"/>
        <v>NOT TESTED</v>
      </c>
      <c r="BH32" s="248" t="str">
        <f t="shared" si="8"/>
        <v>NOT TESTED</v>
      </c>
      <c r="BI32" s="248" t="str">
        <f t="shared" si="9"/>
        <v>NOT TESTED</v>
      </c>
      <c r="BJ32" s="248" t="str">
        <f t="shared" si="10"/>
        <v>NOT TESTED</v>
      </c>
      <c r="BK32" s="248" t="str">
        <f t="shared" si="11"/>
        <v>NOT TESTED</v>
      </c>
      <c r="BL32" s="248" t="str">
        <f t="shared" si="12"/>
        <v>NOT TESTED</v>
      </c>
      <c r="BM32" s="248" t="str">
        <f t="shared" si="13"/>
        <v>NOT TESTED</v>
      </c>
      <c r="BN32" s="248" t="str">
        <f t="shared" si="14"/>
        <v>NOT TESTED</v>
      </c>
      <c r="BO32" s="248" t="str">
        <f t="shared" si="15"/>
        <v>NOT TESTED</v>
      </c>
      <c r="BP32" s="248" t="str">
        <f t="shared" si="16"/>
        <v>NOT TESTED</v>
      </c>
      <c r="BQ32" s="248" t="str">
        <f t="shared" si="17"/>
        <v>NOT TESTED</v>
      </c>
      <c r="BS32" s="248" t="str">
        <f t="shared" si="18"/>
        <v>NOT TESTED</v>
      </c>
      <c r="BT32" s="248" t="str">
        <f t="shared" si="19"/>
        <v>NOT TESTED</v>
      </c>
      <c r="BU32" s="248" t="str">
        <f t="shared" si="20"/>
        <v>NOT TESTED</v>
      </c>
      <c r="BV32" s="248" t="str">
        <f t="shared" si="21"/>
        <v>NOT TESTED</v>
      </c>
      <c r="BW32" s="248" t="str">
        <f t="shared" si="22"/>
        <v>NOT TESTED</v>
      </c>
      <c r="BX32" s="248" t="str">
        <f t="shared" si="23"/>
        <v>NOT TESTED</v>
      </c>
      <c r="BY32" s="248" t="str">
        <f t="shared" si="24"/>
        <v>NOT TESTED</v>
      </c>
      <c r="BZ32" s="248" t="str">
        <f t="shared" si="25"/>
        <v>NOT TESTED</v>
      </c>
      <c r="CA32" s="248" t="str">
        <f t="shared" si="26"/>
        <v>NOT TESTED</v>
      </c>
      <c r="CB32" s="248" t="str">
        <f t="shared" si="27"/>
        <v>NOT TESTED</v>
      </c>
      <c r="CC32" s="248" t="str">
        <f t="shared" si="28"/>
        <v>NOT TESTED</v>
      </c>
      <c r="CD32" s="248" t="str">
        <f t="shared" si="29"/>
        <v>NOT TESTED</v>
      </c>
      <c r="CE32" s="248" t="str">
        <f t="shared" si="30"/>
        <v>NOT TESTED</v>
      </c>
      <c r="CF32" s="248" t="str">
        <f t="shared" si="31"/>
        <v>NOT TESTED</v>
      </c>
      <c r="CG32" s="248" t="str">
        <f t="shared" si="32"/>
        <v>NOT TESTED</v>
      </c>
      <c r="CH32" s="248" t="str">
        <f t="shared" si="33"/>
        <v>NOT TESTED</v>
      </c>
      <c r="CI32" s="248" t="str">
        <f t="shared" si="34"/>
        <v>NOT TESTED</v>
      </c>
      <c r="CJ32" s="248" t="str">
        <f t="shared" si="35"/>
        <v>NOT TESTED</v>
      </c>
      <c r="CL32" s="248" t="str">
        <f t="shared" si="36"/>
        <v/>
      </c>
      <c r="CM32" s="248" t="str">
        <f t="shared" si="37"/>
        <v/>
      </c>
      <c r="CN32" s="248" t="str">
        <f t="shared" si="38"/>
        <v/>
      </c>
      <c r="CO32" s="248" t="str">
        <f t="shared" si="39"/>
        <v/>
      </c>
      <c r="CP32" s="248" t="str">
        <f t="shared" si="40"/>
        <v/>
      </c>
      <c r="CQ32" s="248" t="str">
        <f t="shared" si="41"/>
        <v/>
      </c>
      <c r="CR32" s="248" t="str">
        <f t="shared" si="42"/>
        <v/>
      </c>
      <c r="CS32" s="248" t="str">
        <f t="shared" si="43"/>
        <v/>
      </c>
      <c r="CU32" s="248" t="str">
        <f t="shared" si="53"/>
        <v/>
      </c>
      <c r="CV32" s="248" t="str">
        <f t="shared" si="54"/>
        <v/>
      </c>
      <c r="CW32" s="248" t="str">
        <f t="shared" si="55"/>
        <v/>
      </c>
      <c r="CX32" s="248" t="str">
        <f t="shared" si="56"/>
        <v/>
      </c>
      <c r="CY32" s="248" t="str">
        <f t="shared" si="57"/>
        <v/>
      </c>
      <c r="CZ32" s="248" t="str">
        <f t="shared" si="58"/>
        <v/>
      </c>
      <c r="DA32" s="248" t="str">
        <f t="shared" si="59"/>
        <v/>
      </c>
      <c r="DB32" s="248" t="str">
        <f t="shared" si="60"/>
        <v/>
      </c>
      <c r="DC32" s="248" t="str">
        <f t="shared" si="61"/>
        <v/>
      </c>
    </row>
    <row r="33" spans="1:107" x14ac:dyDescent="0.25">
      <c r="A33" s="188">
        <v>20</v>
      </c>
      <c r="B33" s="237" t="str">
        <v>26-001-DS-020</v>
      </c>
      <c r="C33" t="str">
        <v>BH-06-R2-DS 01</v>
      </c>
      <c r="D33" t="str">
        <v>3.55 - 3.75 m</v>
      </c>
      <c r="E33">
        <v>3.65</v>
      </c>
      <c r="G33" t="str">
        <f>IFERROR(
IF(
OR(
INDEX('summary PP'!$G:$G,MATCH(B33,'summary PP'!$B:$B,0))="NP",
INDEX('summary PP'!$G:$G,MATCH(B33,'summary PP'!$B:$B,0))="ND"),
NA(),
INDEX('summary PP'!$G:$G,MATCH(B33,'summary PP'!$B:$B,0))
),
"")</f>
        <v>-</v>
      </c>
      <c r="H33" t="str">
        <f>IFERROR(
IF(
OR(
INDEX('summary PP'!$H:$H,MATCH(B33,'summary PP'!$B:$B,0))="NP",
INDEX('summary PP'!$H:$H,MATCH(B33,'summary PP'!$B:$B,0))="ND"),
NA(),
INDEX('summary PP'!$H:$H,MATCH(B33,'summary PP'!$B:$B,0))
),
"")</f>
        <v>-</v>
      </c>
      <c r="I33" t="str">
        <f>IFERROR(
IF(
OR(
INDEX('summary PP'!$I:$I,MATCH(B33,'summary PP'!$B:$B,0))="NP",
INDEX('summary PP'!$I:$I,MATCH(B33,'summary PP'!$B:$B,0))="ND"),
NA(),
INDEX('summary PP'!$I:$I,MATCH(B33,'summary PP'!$B:$B,0))
),
"")</f>
        <v>-</v>
      </c>
      <c r="J33" t="str">
        <f>IFERROR(
IF(
OR(
INDEX('summary PP'!$J:$J,MATCH(B33,'summary PP'!$B:$B,0))="NP",
INDEX('summary PP'!$J:$J,MATCH(B33,'summary PP'!$B:$B,0))="ND"),
NA(),
INDEX('summary PP'!$J:$J,MATCH(B33,'summary PP'!$B:$B,0))
),
"")</f>
        <v>-</v>
      </c>
      <c r="K33" t="str">
        <f>IFERROR(
IF(
OR(
INDEX('summary PP'!$K:$K,MATCH(B33,'summary PP'!$B:$B,0))="NP",
INDEX('summary PP'!$K:$K,MATCH(B33,'summary PP'!$B:$B,0))="ND"),
NA(),
INDEX('summary PP'!$K:$K,MATCH(B33,'summary PP'!$B:$B,0))
),
"")</f>
        <v>-</v>
      </c>
      <c r="L33" t="str">
        <f>IFERROR(
IF(
OR(
INDEX('summary PP'!$L:$L,MATCH(B33,'summary PP'!$B:$B,0))="NP",
INDEX('summary PP'!$L:$L,MATCH(B33,'summary PP'!$B:$B,0))="ND"),
NA(),
INDEX('summary PP'!$L:$L,MATCH(B33,'summary PP'!$B:$B,0))
),
"")</f>
        <v>-</v>
      </c>
      <c r="M33" t="str">
        <f>IFERROR(
IF(
OR(
INDEX('summary PP'!$M:$M,MATCH(B33,'summary PP'!$B:$B,0))="NP",
INDEX('summary PP'!$M:$M,MATCH(B33,'summary PP'!$B:$B,0))="ND"),
NA(),
INDEX('summary PP'!$M:$M,MATCH(B33,'summary PP'!$B:$B,0))
),
"")</f>
        <v>-</v>
      </c>
      <c r="N33" t="str">
        <f>IFERROR(
IF(
OR(
INDEX('summary PP'!$O:$O,MATCH(B33,'summary PP'!$B:$B,0))="NP",
INDEX('summary PP'!$O:$O,MATCH(B33,'summary PP'!$B:$B,0))="ND"),
NA(),
INDEX('summary PP'!$O:$O,MATCH(B33,'summary PP'!$B:$B,0))
),
"")</f>
        <v>-</v>
      </c>
      <c r="O33" t="str">
        <f>IFERROR(
IF(
OR(
INDEX('summary PP'!$P:$P,MATCH(B33,'summary PP'!$B:$B,0))="NP",
INDEX('summary PP'!$P:$P,MATCH(B33,'summary PP'!$B:$B,0))="ND"),
NA(),
INDEX('summary PP'!$P:$P,MATCH(B33,'summary PP'!$B:$B,0))
),
"")</f>
        <v>-</v>
      </c>
      <c r="P33" t="str">
        <f>IFERROR(
IF(
OR(
INDEX('summary PP'!$Q:$Q,MATCH(B33,'summary PP'!$B:$B,0))="NP",
INDEX('summary PP'!$Q:$Q,MATCH(B33,'summary PP'!$B:$B,0))="ND"),
NA(),
INDEX('summary PP'!$Q:$Q,MATCH(B33,'summary PP'!$B:$B,0))
),
"")</f>
        <v>-</v>
      </c>
      <c r="Q33" t="str">
        <f>IFERROR(
IF(
OR(
INDEX('summary PP'!$R:$R,MATCH(B33,'summary PP'!$B:$B,0))="NP",
INDEX('summary PP'!$R:$R,MATCH(B33,'summary PP'!$B:$B,0))="ND"),
NA(),
INDEX('summary PP'!$R:$R,MATCH(B33,'summary PP'!$B:$B,0))
),
"")</f>
        <v>-</v>
      </c>
      <c r="R33" t="str">
        <f>IFERROR(
IF(
OR(
INDEX('summary PP'!$T:$T,MATCH(B33,'summary PP'!$B:$B,0))="NP",
INDEX('summary PP'!$T:$T,MATCH(B33,'summary PP'!$B:$B,0))="ND"),
NA(),
INDEX('summary PP'!$T:$T,MATCH(B33,'summary PP'!$B:$B,0))
),
"")</f>
        <v>-</v>
      </c>
      <c r="T33" t="str">
        <f>IFERROR(
IF(
OR(
INDEX('summary Strength'!$G:$G,MATCH(B33,'summary Strength'!$B:$B,0))="NP",
INDEX('summary Strength'!$G:$G,MATCH(B33,'summary Strength'!$B:$B,0))="ND"),
NA(),
INDEX('summary Strength'!$G:$G,MATCH(B33,'summary Strength'!$B:$B,0))
),
"")</f>
        <v>-</v>
      </c>
      <c r="U33" t="str">
        <f>IFERROR(
IF(
OR(
INDEX('summary Strength'!$H:$H,MATCH(B33,'summary Strength'!$B:$B,0))="NP",
INDEX('summary Strength'!$H:$H,MATCH(B33,'summary Strength'!$B:$B,0))="ND"),
NA(),
INDEX('summary Strength'!$G:$G,MATCH(B33,'summary Strength'!$B:$B,0))
),
"")</f>
        <v>-</v>
      </c>
      <c r="V33" t="str">
        <f>IFERROR(
IF(
OR(
INDEX('summary Strength'!$I:$I,MATCH(B33,'summary Strength'!$B:$B,0))="NP",
INDEX('summary Strength'!$I:$I,MATCH(B33,'summary Strength'!$B:$B,0))="ND"),
NA(),
INDEX('summary Strength'!$I:$I,MATCH(B33,'summary Strength'!$B:$B,0))
),
"")</f>
        <v>-</v>
      </c>
      <c r="W33" t="str">
        <f>IFERROR(
IF(
OR(
INDEX('summary Strength'!$J:$J,MATCH(B33,'summary Strength'!$B:$B,0))="NP",
INDEX('summary Strength'!$J:$J,MATCH(B33,'summary Strength'!$B:$B,0))="ND"),
NA(),
INDEX('summary Strength'!$J:$J,MATCH(B33,'summary Strength'!$B:$B,0))
),
"")</f>
        <v>-</v>
      </c>
      <c r="X33" t="str">
        <f>IFERROR(
IF(
OR(
INDEX('summary Strength'!$K:$K,MATCH(B33,'summary Strength'!$B:$B,0))="NP",
INDEX('summary Strength'!$K:$K,MATCH(B33,'summary Strength'!$B:$B,0))="ND"),
NA(),
INDEX('summary Strength'!$K:$K,MATCH(B33,'summary Strength'!$B:$B,0))
),
"")</f>
        <v>-</v>
      </c>
      <c r="Y33" t="str">
        <f>IFERROR(
IF(
OR(
INDEX('summary Strength'!$L:$L,MATCH(B33,'summary Strength'!$B:$B,0))="NP",
INDEX('summary Strength'!$L:$L,MATCH(B33,'summary Strength'!$B:$B,0))="ND"),
NA(),
INDEX('summary Strength'!$L:$L,MATCH(B33,'summary Strength'!$B:$B,0))
),
"")</f>
        <v>-</v>
      </c>
      <c r="Z33" t="str">
        <f>IFERROR(
IF(
OR(
INDEX('summary Strength'!$M:$M,MATCH(B33,'summary Strength'!$B:$B,0))="NP",
INDEX('summary Strength'!$M:$M,MATCH(B33,'summary Strength'!$B:$B,0))="ND"),
NA(),
INDEX('summary Strength'!$M:$M,MATCH(B33,'summary Strength'!$B:$B,0))
),
"")</f>
        <v>-</v>
      </c>
      <c r="AA33" t="str">
        <f>IFERROR(
IF(
OR(
INDEX('summary Strength'!$N:$N,MATCH(B33,'summary Strength'!$B:$B,0))="NP",
INDEX('summary Strength'!$N:$N,MATCH(B33,'summary Strength'!$B:$B,0))="ND"),
NA(),
INDEX('summary Strength'!$L:$L,MATCH(B33,'summary Strength'!$B:$B,0))
),
"")</f>
        <v>-</v>
      </c>
      <c r="AB33" t="str">
        <f>IFERROR(
IF(
OR(
INDEX('summary Strength'!$O:$O,MATCH(B33,'summary Strength'!$B:$B,0))="NP",
INDEX('summary Strength'!$O:$O,MATCH(B33,'summary Strength'!$B:$B,0))="ND"),
NA(),
INDEX('summary Strength'!$O:$O,MATCH(B33,'summary Strength'!$B:$B,0))
),
"")</f>
        <v>-</v>
      </c>
      <c r="AC33" t="str">
        <f>IFERROR(
IF(
OR(
INDEX('summary Strength'!$P:$P,MATCH(B33,'summary Strength'!$B:$B,0))="NP",
INDEX('summary Strength'!$P:$P,MATCH(B33,'summary Strength'!$B:$B,0))="ND"),
NA(),
INDEX('summary Strength'!$P:$P,MATCH(B33,'summary Strength'!$B:$B,0))
),
"")</f>
        <v>-</v>
      </c>
      <c r="AD33" t="str">
        <f>IFERROR(
IF(
OR(
INDEX('summary Strength'!$Q:$Q,MATCH(B33,'summary Strength'!$B:$B,0))="NP",
INDEX('summary Strength'!$Q:$Q,MATCH(B33,'summary Strength'!$B:$B,0))="ND"),
NA(),
INDEX('summary Strength'!$Q:$Q,MATCH(B33,'summary Strength'!$B:$B,0))
),
"")</f>
        <v>-</v>
      </c>
      <c r="AE33" t="str">
        <f>IFERROR(
IF(
OR(
INDEX('summary Strength'!$R:$R,MATCH(B33,'summary Strength'!$B:$B,0))="NP",
INDEX('summary Strength'!$R:$R,MATCH(B33,'summary Strength'!$B:$B,0))="ND"),
NA(),
INDEX('summary Strength'!$R:$R,MATCH(B33,'summary Strength'!$B:$B,0))
),
"")</f>
        <v>-</v>
      </c>
      <c r="AF33" t="str">
        <f>IFERROR(
IF(
OR(
INDEX('summary Strength'!$S:$S,MATCH(B33,'summary Strength'!$B:$B,0))="NP",
INDEX('summary Strength'!$S:$S,MATCH(B33,'summary Strength'!$B:$B,0))="ND"),
NA(),
INDEX('summary Strength'!$S:$S,MATCH(B33,'summary Strength'!$B:$B,0))
),
"")</f>
        <v>-</v>
      </c>
      <c r="AG33" t="str">
        <f>IFERROR(
IF(
OR(
INDEX('summary Strength'!$T:$T,MATCH(B33,'summary Strength'!$B:$B,0))="NP",
INDEX('summary Strength'!$T:$T,MATCH(B33,'summary Strength'!$B:$B,0))="ND"),
NA(),
INDEX('summary Strength'!$L:$L,MATCH(B33,'summary Strength'!$B:$B,0))
),
"")</f>
        <v>-</v>
      </c>
      <c r="AH33" t="str">
        <f>IFERROR(
IF(
OR(
INDEX('summary Strength'!$U:$U,MATCH(B33,'summary Strength'!$B:$B,0))="NP",
INDEX('summary Strength'!$U:$U,MATCH(B33,'summary Strength'!$B:$B,0))="ND"),
NA(),
INDEX('summary Strength'!$U:$U,MATCH(B33,'summary Strength'!$B:$B,0))
),
"")</f>
        <v>-</v>
      </c>
      <c r="AI33" t="str">
        <f>IFERROR(
IF(
OR(
INDEX('summary Strength'!$V:$V,MATCH(B33,'summary Strength'!$B:$B,0))="NP",
INDEX('summary Strength'!$V:$V,MATCH(B33,'summary Strength'!$B:$B,0))="ND"),
NA(),
INDEX('summary Strength'!$V:$V,MATCH(B33,'summary Strength'!$B:$B,0))
),
"")</f>
        <v>-</v>
      </c>
      <c r="AJ33" t="str">
        <f>IFERROR(
IF(
OR(
INDEX('summary Strength'!$W:$W,MATCH(B33,'summary Strength'!$B:$B,0))="NP",
INDEX('summary Strength'!$W:$W,MATCH(B33,'summary Strength'!$B:$B,0))="ND"),
NA(),
INDEX('summary Strength'!$W:$W,MATCH(B33,'summary Strength'!$B:$B,0))
),
"")</f>
        <v>-</v>
      </c>
      <c r="AK33" t="str">
        <f>IFERROR(
IF(
OR(
INDEX('summary Strength'!$X:$X,MATCH(B33,'summary Strength'!$B:$B,0))="NP",
INDEX('summary Strength'!$X:$X,MATCH(B33,'summary Strength'!$B:$B,0))="ND"),
NA(),
INDEX('summary Strength'!$X:$X,MATCH(B33,'summary Strength'!$B:$B,0))
),
"")</f>
        <v>-</v>
      </c>
      <c r="AM33" t="str">
        <f>IFERROR(
IF(
OR(
INDEX('summary of compression'!$I:$I,MATCH(B33,'summary of compression'!$D:$D,0))="NP",
INDEX('summary of compression'!$I:$I,MATCH(B33,'summary of compression'!$D:$D,0))="ND"),
NA(),
INDEX('summary of compression'!$I:$I,MATCH(B33,'summary of compression'!$D:$D,0))
),
"")</f>
        <v/>
      </c>
      <c r="AN33" t="str">
        <f>IFERROR(
IF(
OR(
INDEX('summary of compression'!$J:$J,MATCH(B33,'summary of compression'!$D:$D,0))="NP",
INDEX('summary of compression'!$J:$J,MATCH(B33,'summary of compression'!$D:$D,0))="ND"),
NA(),
INDEX('summary of compression'!$J:$J,MATCH(B33,'summary of compression'!$D:$D,0))
),
"")</f>
        <v/>
      </c>
      <c r="AO33" t="str">
        <f>IFERROR(
IF(
OR(
INDEX('summary of compression'!$K:$K,MATCH(B33,'summary of compression'!$D:$D,0))="NP",
INDEX('summary of compression'!$K:$K,MATCH(B33,'summary of compression'!$D:$D,0))="ND"),
NA(),
INDEX('summary of compression'!$K:$K,MATCH(B33,'summary of compression'!$D:$D,0))
),
"")</f>
        <v/>
      </c>
      <c r="AP33" t="str">
        <f>IFERROR(
IF(
OR(
INDEX('summary of compression'!$L:$L,MATCH(B33,'summary of compression'!$D:$D,0))="NP",
INDEX('summary of compression'!$L:$L,MATCH(B33,'summary of compression'!$D:$D,0))="ND"),
NA(),
INDEX('summary of compression'!$L:$L,MATCH(B33,'summary of compression'!$D:$D,0))
),
"")</f>
        <v/>
      </c>
      <c r="AQ33" t="str">
        <f>IFERROR(
IF(
OR(
INDEX('summary of compression'!$M:$M,MATCH(B33,'summary of compression'!$D:$D,0))="NP",
INDEX('summary of compression'!$M:$M,MATCH(B33,'summary of compression'!$D:$D,0))="ND"),
NA(),
INDEX('summary of compression'!$M:$M,MATCH(B33,'summary of compression'!$D:$D,0))
),
"")</f>
        <v/>
      </c>
      <c r="AR33" t="str">
        <f>IFERROR(
IF(
OR(
INDEX('summary of compression'!$N:$N,MATCH(B33,'summary of compression'!$D:$D,0))="NP",
INDEX('summary of compression'!$N:$N,MATCH(B33,'summary of compression'!$D:$D,0))="ND"),
NA(),
INDEX('summary of compression'!$N:$N,MATCH(B33,'summary of compression'!$D:$D,0))
),
"")</f>
        <v/>
      </c>
      <c r="AS33" t="str">
        <f>IFERROR(
IF(
OR(
INDEX('summary of compression'!$O:$O,MATCH(B33,'summary of compression'!$D:$D,0))="NP",
INDEX('summary of compression'!$O:$O,MATCH(B33,'summary of compression'!$D:$D,0))="ND"),
NA(),
INDEX('summary of compression'!$O:$O,MATCH(B33,'summary of compression'!$D:$D,0))
),
"")</f>
        <v/>
      </c>
      <c r="AT33" t="str">
        <f>IFERROR(
IF(
OR(
INDEX('summary of compression'!$P:$P,MATCH(B33,'summary of compression'!$D:$D,0))="NP",
INDEX('summary of compression'!$P:$P,MATCH(B33,'summary of compression'!$D:$D,0))="ND"),
NA(),
INDEX('summary of compression'!$P:$P,MATCH(B33,'summary of compression'!$D:$D,0))
),
"")</f>
        <v/>
      </c>
      <c r="AV33" t="str">
        <f>IFERROR(
IF(
OR(
INDEX('Summary CMP_CBR'!$M:$M,MATCH(B33,'Summary CMP_CBR'!$H:$H,0))="NP",
INDEX('Summary CMP_CBR'!$M:$M,MATCH(B33,'Summary CMP_CBR'!$H:$H,0))="ND"),
NA(),
INDEX('Summary CMP_CBR'!$M:$M,MATCH(B33,'Summary CMP_CBR'!$H:$H,0))
),
"")</f>
        <v/>
      </c>
      <c r="AW33" t="str">
        <f>IFERROR(
IF(
OR(
INDEX('Summary CMP_CBR'!$N:$N,MATCH(B33,'Summary CMP_CBR'!$H:$H,0))="NP",
INDEX('Summary CMP_CBR'!$N:$N,MATCH(B33,'Summary CMP_CBR'!$H:$H,0))="ND"),
NA(),
INDEX('Summary CMP_CBR'!$N:$N,MATCH(B33,'Summary CMP_CBR'!$H:$H,0))
),
"")</f>
        <v/>
      </c>
      <c r="AX33" t="str">
        <f>IFERROR(
IF(
OR(
INDEX('Summary CMP_CBR'!$O:$O,MATCH(B33,'Summary CMP_CBR'!$H:$H,0))="NP",
INDEX('Summary CMP_CBR'!$O:$O,MATCH(B33,'Summary CMP_CBR'!$H:$H,0))="ND"),
NA(),
INDEX('Summary CMP_CBR'!$O:$O,MATCH(B33,'Summary CMP_CBR'!$H:$H,0))
),
"")</f>
        <v/>
      </c>
      <c r="AY33" t="str">
        <f>IFERROR(
IF(
OR(
INDEX('Summary CMP_CBR'!$P:$P,MATCH(B33,'Summary CMP_CBR'!$H:$H,0))="NP",
INDEX('Summary CMP_CBR'!$P:$P,MATCH(B33,'Summary CMP_CBR'!$H:$H,0))="ND"),
NA(),
INDEX('Summary CMP_CBR'!$P:$P,MATCH(B33,'Summary CMP_CBR'!$H:$H,0))
),
"")</f>
        <v/>
      </c>
      <c r="AZ33" t="str">
        <f>IFERROR(
IF(
OR(
INDEX('Summary CMP_CBR'!$Q:$Q,MATCH(B33,'Summary CMP_CBR'!$H:$H,0))="NP",
INDEX('Summary CMP_CBR'!$Q:$Q,MATCH(B33,'Summary CMP_CBR'!$H:$H,0))="ND"),
NA(),
INDEX('Summary CMP_CBR'!$Q:$Q,MATCH(B33,'Summary CMP_CBR'!$H:$H,0))
),
"")</f>
        <v/>
      </c>
      <c r="BA33" t="str">
        <f>IFERROR(
IF(
OR(
INDEX('Summary CMP_CBR'!$R:$R,MATCH(B33,'Summary CMP_CBR'!$H:$H,0))="NP",
INDEX('Summary CMP_CBR'!$R:$R,MATCH(B33,'Summary CMP_CBR'!$H:$H,0))="ND"),
NA(),
INDEX('Summary CMP_CBR'!$R:$R,MATCH(B33,'Summary CMP_CBR'!$H:$H,0))
),
"")</f>
        <v/>
      </c>
      <c r="BB33" t="str">
        <f>IFERROR(
IF(
OR(
INDEX('Summary CMP_CBR'!$S:$S,MATCH(B33,'Summary CMP_CBR'!$H:$H,0))="NP",
INDEX('Summary CMP_CBR'!$S:$S,MATCH(B33,'Summary CMP_CBR'!$H:$H,0))="ND"),
NA(),
INDEX('Summary CMP_CBR'!$S:$S,MATCH(B33,'Summary CMP_CBR'!$H:$H,0))
),
"")</f>
        <v/>
      </c>
      <c r="BC33" t="str">
        <f>IFERROR(
IF(
OR(
INDEX('Summary CMP_CBR'!$T:$T,MATCH(B33,'Summary CMP_CBR'!$H:$H,0))="NP",
INDEX('Summary CMP_CBR'!$T:$T,MATCH(B33,'Summary CMP_CBR'!$H:$H,0))="ND"),
NA(),
INDEX('Summary CMP_CBR'!$T:$T,MATCH(B33,'Summary CMP_CBR'!$H:$H,0))
),
"")</f>
        <v/>
      </c>
      <c r="BD33" t="str">
        <f>IFERROR(
IF(
OR(
INDEX('Summary CMP_CBR'!$U:$U,MATCH(B33,'Summary CMP_CBR'!$H:$H,0))="NP",
INDEX('Summary CMP_CBR'!$U:$U,MATCH(B33,'Summary CMP_CBR'!$H:$H,0))="ND"),
NA(),
INDEX('Summary CMP_CBR'!$U:$U,MATCH(B33,'Summary CMP_CBR'!$H:$H,0))
),
"")</f>
        <v/>
      </c>
      <c r="BF33" s="248" t="str">
        <f t="shared" si="6"/>
        <v>NOT TESTED</v>
      </c>
      <c r="BG33" s="248" t="str">
        <f t="shared" si="7"/>
        <v>NOT TESTED</v>
      </c>
      <c r="BH33" s="248" t="str">
        <f t="shared" si="8"/>
        <v>NOT TESTED</v>
      </c>
      <c r="BI33" s="248" t="str">
        <f t="shared" si="9"/>
        <v>NOT TESTED</v>
      </c>
      <c r="BJ33" s="248" t="str">
        <f t="shared" si="10"/>
        <v>NOT TESTED</v>
      </c>
      <c r="BK33" s="248" t="str">
        <f t="shared" si="11"/>
        <v>NOT TESTED</v>
      </c>
      <c r="BL33" s="248" t="str">
        <f t="shared" si="12"/>
        <v>NOT TESTED</v>
      </c>
      <c r="BM33" s="248" t="str">
        <f t="shared" si="13"/>
        <v>NOT TESTED</v>
      </c>
      <c r="BN33" s="248" t="str">
        <f t="shared" si="14"/>
        <v>NOT TESTED</v>
      </c>
      <c r="BO33" s="248" t="str">
        <f t="shared" si="15"/>
        <v>NOT TESTED</v>
      </c>
      <c r="BP33" s="248" t="str">
        <f t="shared" si="16"/>
        <v>NOT TESTED</v>
      </c>
      <c r="BQ33" s="248" t="str">
        <f t="shared" si="17"/>
        <v>NOT TESTED</v>
      </c>
      <c r="BS33" s="248" t="str">
        <f t="shared" si="18"/>
        <v>NOT TESTED</v>
      </c>
      <c r="BT33" s="248" t="str">
        <f t="shared" si="19"/>
        <v>NOT TESTED</v>
      </c>
      <c r="BU33" s="248" t="str">
        <f t="shared" si="20"/>
        <v>NOT TESTED</v>
      </c>
      <c r="BV33" s="248" t="str">
        <f t="shared" si="21"/>
        <v>NOT TESTED</v>
      </c>
      <c r="BW33" s="248" t="str">
        <f t="shared" si="22"/>
        <v>NOT TESTED</v>
      </c>
      <c r="BX33" s="248" t="str">
        <f t="shared" si="23"/>
        <v>NOT TESTED</v>
      </c>
      <c r="BY33" s="248" t="str">
        <f t="shared" si="24"/>
        <v>NOT TESTED</v>
      </c>
      <c r="BZ33" s="248" t="str">
        <f t="shared" si="25"/>
        <v>NOT TESTED</v>
      </c>
      <c r="CA33" s="248" t="str">
        <f t="shared" si="26"/>
        <v>NOT TESTED</v>
      </c>
      <c r="CB33" s="248" t="str">
        <f t="shared" si="27"/>
        <v>NOT TESTED</v>
      </c>
      <c r="CC33" s="248" t="str">
        <f t="shared" si="28"/>
        <v>NOT TESTED</v>
      </c>
      <c r="CD33" s="248" t="str">
        <f t="shared" si="29"/>
        <v>NOT TESTED</v>
      </c>
      <c r="CE33" s="248" t="str">
        <f t="shared" si="30"/>
        <v>NOT TESTED</v>
      </c>
      <c r="CF33" s="248" t="str">
        <f t="shared" si="31"/>
        <v>NOT TESTED</v>
      </c>
      <c r="CG33" s="248" t="str">
        <f t="shared" si="32"/>
        <v>NOT TESTED</v>
      </c>
      <c r="CH33" s="248" t="str">
        <f t="shared" si="33"/>
        <v>NOT TESTED</v>
      </c>
      <c r="CI33" s="248" t="str">
        <f t="shared" si="34"/>
        <v>NOT TESTED</v>
      </c>
      <c r="CJ33" s="248" t="str">
        <f t="shared" si="35"/>
        <v>NOT TESTED</v>
      </c>
      <c r="CL33" s="248" t="str">
        <f t="shared" si="36"/>
        <v/>
      </c>
      <c r="CM33" s="248" t="str">
        <f t="shared" si="37"/>
        <v/>
      </c>
      <c r="CN33" s="248" t="str">
        <f t="shared" si="38"/>
        <v/>
      </c>
      <c r="CO33" s="248" t="str">
        <f t="shared" si="39"/>
        <v/>
      </c>
      <c r="CP33" s="248" t="str">
        <f t="shared" si="40"/>
        <v/>
      </c>
      <c r="CQ33" s="248" t="str">
        <f t="shared" si="41"/>
        <v/>
      </c>
      <c r="CR33" s="248" t="str">
        <f t="shared" si="42"/>
        <v/>
      </c>
      <c r="CS33" s="248" t="str">
        <f t="shared" si="43"/>
        <v/>
      </c>
      <c r="CU33" s="248" t="str">
        <f t="shared" si="53"/>
        <v/>
      </c>
      <c r="CV33" s="248" t="str">
        <f t="shared" si="54"/>
        <v/>
      </c>
      <c r="CW33" s="248" t="str">
        <f t="shared" si="55"/>
        <v/>
      </c>
      <c r="CX33" s="248" t="str">
        <f t="shared" si="56"/>
        <v/>
      </c>
      <c r="CY33" s="248" t="str">
        <f t="shared" si="57"/>
        <v/>
      </c>
      <c r="CZ33" s="248" t="str">
        <f t="shared" si="58"/>
        <v/>
      </c>
      <c r="DA33" s="248" t="str">
        <f t="shared" si="59"/>
        <v/>
      </c>
      <c r="DB33" s="248" t="str">
        <f t="shared" si="60"/>
        <v/>
      </c>
      <c r="DC33" s="248" t="str">
        <f t="shared" si="61"/>
        <v/>
      </c>
    </row>
    <row r="34" spans="1:107" x14ac:dyDescent="0.25">
      <c r="A34" s="188">
        <v>21</v>
      </c>
      <c r="B34" s="237" t="str">
        <v>26-001-BS-021</v>
      </c>
      <c r="C34" t="str">
        <v>SPOT 01-01</v>
      </c>
      <c r="D34" t="str">
        <v/>
      </c>
      <c r="E34" t="str">
        <v/>
      </c>
      <c r="G34" t="str">
        <f>IFERROR(
IF(
OR(
INDEX('summary PP'!$G:$G,MATCH(B34,'summary PP'!$B:$B,0))="NP",
INDEX('summary PP'!$G:$G,MATCH(B34,'summary PP'!$B:$B,0))="ND"),
NA(),
INDEX('summary PP'!$G:$G,MATCH(B34,'summary PP'!$B:$B,0))
),
"")</f>
        <v>-</v>
      </c>
      <c r="T34" t="str">
        <f>IFERROR(
IF(
OR(
INDEX('summary Strength'!$G:$G,MATCH(B34,'summary Strength'!$B:$B,0))="NP",
INDEX('summary Strength'!$G:$G,MATCH(B34,'summary Strength'!$B:$B,0))="ND"),
NA(),
INDEX('summary Strength'!$G:$G,MATCH(B34,'summary Strength'!$B:$B,0))
),
"")</f>
        <v>-</v>
      </c>
      <c r="U34" t="str">
        <f>IFERROR(
IF(
OR(
INDEX('summary Strength'!$H:$H,MATCH(B34,'summary Strength'!$B:$B,0))="NP",
INDEX('summary Strength'!$H:$H,MATCH(B34,'summary Strength'!$B:$B,0))="ND"),
NA(),
INDEX('summary Strength'!$G:$G,MATCH(B34,'summary Strength'!$B:$B,0))
),
"")</f>
        <v>-</v>
      </c>
      <c r="V34" t="str">
        <f>IFERROR(
IF(
OR(
INDEX('summary Strength'!$I:$I,MATCH(B34,'summary Strength'!$B:$B,0))="NP",
INDEX('summary Strength'!$I:$I,MATCH(B34,'summary Strength'!$B:$B,0))="ND"),
NA(),
INDEX('summary Strength'!$I:$I,MATCH(B34,'summary Strength'!$B:$B,0))
),
"")</f>
        <v>-</v>
      </c>
      <c r="W34" t="str">
        <f>IFERROR(
IF(
OR(
INDEX('summary Strength'!$J:$J,MATCH(B34,'summary Strength'!$B:$B,0))="NP",
INDEX('summary Strength'!$J:$J,MATCH(B34,'summary Strength'!$B:$B,0))="ND"),
NA(),
INDEX('summary Strength'!$J:$J,MATCH(B34,'summary Strength'!$B:$B,0))
),
"")</f>
        <v>-</v>
      </c>
      <c r="X34" t="str">
        <f>IFERROR(
IF(
OR(
INDEX('summary Strength'!$K:$K,MATCH(B34,'summary Strength'!$B:$B,0))="NP",
INDEX('summary Strength'!$K:$K,MATCH(B34,'summary Strength'!$B:$B,0))="ND"),
NA(),
INDEX('summary Strength'!$K:$K,MATCH(B34,'summary Strength'!$B:$B,0))
),
"")</f>
        <v>-</v>
      </c>
      <c r="Y34" t="str">
        <f>IFERROR(
IF(
OR(
INDEX('summary Strength'!$L:$L,MATCH(B34,'summary Strength'!$B:$B,0))="NP",
INDEX('summary Strength'!$L:$L,MATCH(B34,'summary Strength'!$B:$B,0))="ND"),
NA(),
INDEX('summary Strength'!$L:$L,MATCH(B34,'summary Strength'!$B:$B,0))
),
"")</f>
        <v>-</v>
      </c>
      <c r="Z34" t="str">
        <f>IFERROR(
IF(
OR(
INDEX('summary Strength'!$M:$M,MATCH(B34,'summary Strength'!$B:$B,0))="NP",
INDEX('summary Strength'!$M:$M,MATCH(B34,'summary Strength'!$B:$B,0))="ND"),
NA(),
INDEX('summary Strength'!$M:$M,MATCH(B34,'summary Strength'!$B:$B,0))
),
"")</f>
        <v>-</v>
      </c>
      <c r="AA34" t="str">
        <f>IFERROR(
IF(
OR(
INDEX('summary Strength'!$N:$N,MATCH(B34,'summary Strength'!$B:$B,0))="NP",
INDEX('summary Strength'!$N:$N,MATCH(B34,'summary Strength'!$B:$B,0))="ND"),
NA(),
INDEX('summary Strength'!$L:$L,MATCH(B34,'summary Strength'!$B:$B,0))
),
"")</f>
        <v>-</v>
      </c>
      <c r="AB34" t="str">
        <f>IFERROR(
IF(
OR(
INDEX('summary Strength'!$O:$O,MATCH(B34,'summary Strength'!$B:$B,0))="NP",
INDEX('summary Strength'!$O:$O,MATCH(B34,'summary Strength'!$B:$B,0))="ND"),
NA(),
INDEX('summary Strength'!$O:$O,MATCH(B34,'summary Strength'!$B:$B,0))
),
"")</f>
        <v>-</v>
      </c>
      <c r="AC34" t="str">
        <f>IFERROR(
IF(
OR(
INDEX('summary Strength'!$P:$P,MATCH(B34,'summary Strength'!$B:$B,0))="NP",
INDEX('summary Strength'!$P:$P,MATCH(B34,'summary Strength'!$B:$B,0))="ND"),
NA(),
INDEX('summary Strength'!$P:$P,MATCH(B34,'summary Strength'!$B:$B,0))
),
"")</f>
        <v>-</v>
      </c>
      <c r="AD34" t="str">
        <f>IFERROR(
IF(
OR(
INDEX('summary Strength'!$Q:$Q,MATCH(B34,'summary Strength'!$B:$B,0))="NP",
INDEX('summary Strength'!$Q:$Q,MATCH(B34,'summary Strength'!$B:$B,0))="ND"),
NA(),
INDEX('summary Strength'!$Q:$Q,MATCH(B34,'summary Strength'!$B:$B,0))
),
"")</f>
        <v>-</v>
      </c>
      <c r="AE34" t="str">
        <f>IFERROR(
IF(
OR(
INDEX('summary Strength'!$R:$R,MATCH(B34,'summary Strength'!$B:$B,0))="NP",
INDEX('summary Strength'!$R:$R,MATCH(B34,'summary Strength'!$B:$B,0))="ND"),
NA(),
INDEX('summary Strength'!$R:$R,MATCH(B34,'summary Strength'!$B:$B,0))
),
"")</f>
        <v>-</v>
      </c>
      <c r="AF34" t="str">
        <f>IFERROR(
IF(
OR(
INDEX('summary Strength'!$S:$S,MATCH(B34,'summary Strength'!$B:$B,0))="NP",
INDEX('summary Strength'!$S:$S,MATCH(B34,'summary Strength'!$B:$B,0))="ND"),
NA(),
INDEX('summary Strength'!$S:$S,MATCH(B34,'summary Strength'!$B:$B,0))
),
"")</f>
        <v>-</v>
      </c>
      <c r="AG34" t="str">
        <f>IFERROR(
IF(
OR(
INDEX('summary Strength'!$T:$T,MATCH(B34,'summary Strength'!$B:$B,0))="NP",
INDEX('summary Strength'!$T:$T,MATCH(B34,'summary Strength'!$B:$B,0))="ND"),
NA(),
INDEX('summary Strength'!$L:$L,MATCH(B34,'summary Strength'!$B:$B,0))
),
"")</f>
        <v>-</v>
      </c>
      <c r="AH34" t="str">
        <f>IFERROR(
IF(
OR(
INDEX('summary Strength'!$U:$U,MATCH(B34,'summary Strength'!$B:$B,0))="NP",
INDEX('summary Strength'!$U:$U,MATCH(B34,'summary Strength'!$B:$B,0))="ND"),
NA(),
INDEX('summary Strength'!$U:$U,MATCH(B34,'summary Strength'!$B:$B,0))
),
"")</f>
        <v>-</v>
      </c>
      <c r="AI34" t="str">
        <f>IFERROR(
IF(
OR(
INDEX('summary Strength'!$V:$V,MATCH(B34,'summary Strength'!$B:$B,0))="NP",
INDEX('summary Strength'!$V:$V,MATCH(B34,'summary Strength'!$B:$B,0))="ND"),
NA(),
INDEX('summary Strength'!$V:$V,MATCH(B34,'summary Strength'!$B:$B,0))
),
"")</f>
        <v>-</v>
      </c>
      <c r="AJ34" t="str">
        <f>IFERROR(
IF(
OR(
INDEX('summary Strength'!$W:$W,MATCH(B34,'summary Strength'!$B:$B,0))="NP",
INDEX('summary Strength'!$W:$W,MATCH(B34,'summary Strength'!$B:$B,0))="ND"),
NA(),
INDEX('summary Strength'!$W:$W,MATCH(B34,'summary Strength'!$B:$B,0))
),
"")</f>
        <v>-</v>
      </c>
      <c r="AK34" t="str">
        <f>IFERROR(
IF(
OR(
INDEX('summary Strength'!$X:$X,MATCH(B34,'summary Strength'!$B:$B,0))="NP",
INDEX('summary Strength'!$X:$X,MATCH(B34,'summary Strength'!$B:$B,0))="ND"),
NA(),
INDEX('summary Strength'!$X:$X,MATCH(B34,'summary Strength'!$B:$B,0))
),
"")</f>
        <v>-</v>
      </c>
      <c r="AM34" t="str">
        <f>IFERROR(
IF(
OR(
INDEX('summary of compression'!$I:$I,MATCH(B34,'summary of compression'!$D:$D,0))="NP",
INDEX('summary of compression'!$I:$I,MATCH(B34,'summary of compression'!$D:$D,0))="ND"),
NA(),
INDEX('summary of compression'!$I:$I,MATCH(B34,'summary of compression'!$D:$D,0))
),
"")</f>
        <v/>
      </c>
      <c r="AN34" t="str">
        <f>IFERROR(
IF(
OR(
INDEX('summary of compression'!$J:$J,MATCH(B34,'summary of compression'!$D:$D,0))="NP",
INDEX('summary of compression'!$J:$J,MATCH(B34,'summary of compression'!$D:$D,0))="ND"),
NA(),
INDEX('summary of compression'!$J:$J,MATCH(B34,'summary of compression'!$D:$D,0))
),
"")</f>
        <v/>
      </c>
      <c r="AO34" t="str">
        <f>IFERROR(
IF(
OR(
INDEX('summary of compression'!$K:$K,MATCH(B34,'summary of compression'!$D:$D,0))="NP",
INDEX('summary of compression'!$K:$K,MATCH(B34,'summary of compression'!$D:$D,0))="ND"),
NA(),
INDEX('summary of compression'!$K:$K,MATCH(B34,'summary of compression'!$D:$D,0))
),
"")</f>
        <v/>
      </c>
      <c r="AP34" t="str">
        <f>IFERROR(
IF(
OR(
INDEX('summary of compression'!$L:$L,MATCH(B34,'summary of compression'!$D:$D,0))="NP",
INDEX('summary of compression'!$L:$L,MATCH(B34,'summary of compression'!$D:$D,0))="ND"),
NA(),
INDEX('summary of compression'!$L:$L,MATCH(B34,'summary of compression'!$D:$D,0))
),
"")</f>
        <v/>
      </c>
      <c r="AQ34" t="str">
        <f>IFERROR(
IF(
OR(
INDEX('summary of compression'!$M:$M,MATCH(B34,'summary of compression'!$D:$D,0))="NP",
INDEX('summary of compression'!$M:$M,MATCH(B34,'summary of compression'!$D:$D,0))="ND"),
NA(),
INDEX('summary of compression'!$M:$M,MATCH(B34,'summary of compression'!$D:$D,0))
),
"")</f>
        <v/>
      </c>
      <c r="AR34" t="str">
        <f>IFERROR(
IF(
OR(
INDEX('summary of compression'!$N:$N,MATCH(B34,'summary of compression'!$D:$D,0))="NP",
INDEX('summary of compression'!$N:$N,MATCH(B34,'summary of compression'!$D:$D,0))="ND"),
NA(),
INDEX('summary of compression'!$N:$N,MATCH(B34,'summary of compression'!$D:$D,0))
),
"")</f>
        <v/>
      </c>
      <c r="AS34" t="str">
        <f>IFERROR(
IF(
OR(
INDEX('summary of compression'!$O:$O,MATCH(B34,'summary of compression'!$D:$D,0))="NP",
INDEX('summary of compression'!$O:$O,MATCH(B34,'summary of compression'!$D:$D,0))="ND"),
NA(),
INDEX('summary of compression'!$O:$O,MATCH(B34,'summary of compression'!$D:$D,0))
),
"")</f>
        <v/>
      </c>
      <c r="AT34" t="str">
        <f>IFERROR(
IF(
OR(
INDEX('summary of compression'!$P:$P,MATCH(B34,'summary of compression'!$D:$D,0))="NP",
INDEX('summary of compression'!$P:$P,MATCH(B34,'summary of compression'!$D:$D,0))="ND"),
NA(),
INDEX('summary of compression'!$P:$P,MATCH(B34,'summary of compression'!$D:$D,0))
),
"")</f>
        <v/>
      </c>
      <c r="AV34" t="str">
        <f>IFERROR(
IF(
OR(
INDEX('Summary CMP_CBR'!$M:$M,MATCH(B34,'Summary CMP_CBR'!$H:$H,0))="NP",
INDEX('Summary CMP_CBR'!$M:$M,MATCH(B34,'Summary CMP_CBR'!$H:$H,0))="ND"),
NA(),
INDEX('Summary CMP_CBR'!$M:$M,MATCH(B34,'Summary CMP_CBR'!$H:$H,0))
),
"")</f>
        <v>-</v>
      </c>
      <c r="AW34" t="str">
        <f>IFERROR(
IF(
OR(
INDEX('Summary CMP_CBR'!$N:$N,MATCH(B34,'Summary CMP_CBR'!$H:$H,0))="NP",
INDEX('Summary CMP_CBR'!$N:$N,MATCH(B34,'Summary CMP_CBR'!$H:$H,0))="ND"),
NA(),
INDEX('Summary CMP_CBR'!$N:$N,MATCH(B34,'Summary CMP_CBR'!$H:$H,0))
),
"")</f>
        <v>-</v>
      </c>
      <c r="AX34" t="str">
        <f>IFERROR(
IF(
OR(
INDEX('Summary CMP_CBR'!$O:$O,MATCH(B34,'Summary CMP_CBR'!$H:$H,0))="NP",
INDEX('Summary CMP_CBR'!$O:$O,MATCH(B34,'Summary CMP_CBR'!$H:$H,0))="ND"),
NA(),
INDEX('Summary CMP_CBR'!$O:$O,MATCH(B34,'Summary CMP_CBR'!$H:$H,0))
),
"")</f>
        <v>-</v>
      </c>
      <c r="AY34" t="str">
        <f>IFERROR(
IF(
OR(
INDEX('Summary CMP_CBR'!$P:$P,MATCH(B34,'Summary CMP_CBR'!$H:$H,0))="NP",
INDEX('Summary CMP_CBR'!$P:$P,MATCH(B34,'Summary CMP_CBR'!$H:$H,0))="ND"),
NA(),
INDEX('Summary CMP_CBR'!$P:$P,MATCH(B34,'Summary CMP_CBR'!$H:$H,0))
),
"")</f>
        <v>-</v>
      </c>
      <c r="AZ34" t="str">
        <f>IFERROR(
IF(
OR(
INDEX('Summary CMP_CBR'!$Q:$Q,MATCH(B34,'Summary CMP_CBR'!$H:$H,0))="NP",
INDEX('Summary CMP_CBR'!$Q:$Q,MATCH(B34,'Summary CMP_CBR'!$H:$H,0))="ND"),
NA(),
INDEX('Summary CMP_CBR'!$Q:$Q,MATCH(B34,'Summary CMP_CBR'!$H:$H,0))
),
"")</f>
        <v>-</v>
      </c>
      <c r="BA34" t="str">
        <f>IFERROR(
IF(
OR(
INDEX('Summary CMP_CBR'!$R:$R,MATCH(B34,'Summary CMP_CBR'!$H:$H,0))="NP",
INDEX('Summary CMP_CBR'!$R:$R,MATCH(B34,'Summary CMP_CBR'!$H:$H,0))="ND"),
NA(),
INDEX('Summary CMP_CBR'!$R:$R,MATCH(B34,'Summary CMP_CBR'!$H:$H,0))
),
"")</f>
        <v>-</v>
      </c>
      <c r="BB34" t="str">
        <f>IFERROR(
IF(
OR(
INDEX('Summary CMP_CBR'!$S:$S,MATCH(B34,'Summary CMP_CBR'!$H:$H,0))="NP",
INDEX('Summary CMP_CBR'!$S:$S,MATCH(B34,'Summary CMP_CBR'!$H:$H,0))="ND"),
NA(),
INDEX('Summary CMP_CBR'!$S:$S,MATCH(B34,'Summary CMP_CBR'!$H:$H,0))
),
"")</f>
        <v>-</v>
      </c>
      <c r="BC34" t="str">
        <f>IFERROR(
IF(
OR(
INDEX('Summary CMP_CBR'!$T:$T,MATCH(B34,'Summary CMP_CBR'!$H:$H,0))="NP",
INDEX('Summary CMP_CBR'!$T:$T,MATCH(B34,'Summary CMP_CBR'!$H:$H,0))="ND"),
NA(),
INDEX('Summary CMP_CBR'!$T:$T,MATCH(B34,'Summary CMP_CBR'!$H:$H,0))
),
"")</f>
        <v>-</v>
      </c>
      <c r="BD34" t="str">
        <f>IFERROR(
IF(
OR(
INDEX('Summary CMP_CBR'!$U:$U,MATCH(B34,'Summary CMP_CBR'!$H:$H,0))="NP",
INDEX('Summary CMP_CBR'!$U:$U,MATCH(B34,'Summary CMP_CBR'!$H:$H,0))="ND"),
NA(),
INDEX('Summary CMP_CBR'!$U:$U,MATCH(B34,'Summary CMP_CBR'!$H:$H,0))
),
"")</f>
        <v>-</v>
      </c>
      <c r="BF34" s="248" t="str">
        <f t="shared" si="6"/>
        <v>NOT TESTED</v>
      </c>
      <c r="BG34" s="248" t="str">
        <f t="shared" si="7"/>
        <v/>
      </c>
      <c r="BH34" s="248" t="str">
        <f t="shared" si="8"/>
        <v/>
      </c>
      <c r="BI34" s="248" t="str">
        <f t="shared" si="9"/>
        <v/>
      </c>
      <c r="BJ34" s="248" t="str">
        <f t="shared" si="10"/>
        <v/>
      </c>
      <c r="BK34" s="248" t="str">
        <f t="shared" si="11"/>
        <v/>
      </c>
      <c r="BL34" s="248" t="str">
        <f t="shared" si="12"/>
        <v/>
      </c>
      <c r="BM34" s="248" t="str">
        <f t="shared" si="13"/>
        <v/>
      </c>
      <c r="BN34" s="248" t="str">
        <f t="shared" si="14"/>
        <v/>
      </c>
      <c r="BO34" s="248" t="str">
        <f t="shared" si="15"/>
        <v/>
      </c>
      <c r="BP34" s="248" t="str">
        <f t="shared" si="16"/>
        <v/>
      </c>
      <c r="BQ34" s="248" t="str">
        <f t="shared" si="17"/>
        <v/>
      </c>
      <c r="BS34" s="248" t="str">
        <f t="shared" si="18"/>
        <v>NOT TESTED</v>
      </c>
      <c r="BT34" s="248" t="str">
        <f t="shared" si="19"/>
        <v>NOT TESTED</v>
      </c>
      <c r="BU34" s="248" t="str">
        <f t="shared" si="20"/>
        <v>NOT TESTED</v>
      </c>
      <c r="BV34" s="248" t="str">
        <f t="shared" si="21"/>
        <v>NOT TESTED</v>
      </c>
      <c r="BW34" s="248" t="str">
        <f t="shared" si="22"/>
        <v>NOT TESTED</v>
      </c>
      <c r="BX34" s="248" t="str">
        <f t="shared" si="23"/>
        <v>NOT TESTED</v>
      </c>
      <c r="BY34" s="248" t="str">
        <f t="shared" si="24"/>
        <v>NOT TESTED</v>
      </c>
      <c r="BZ34" s="248" t="str">
        <f t="shared" si="25"/>
        <v>NOT TESTED</v>
      </c>
      <c r="CA34" s="248" t="str">
        <f t="shared" si="26"/>
        <v>NOT TESTED</v>
      </c>
      <c r="CB34" s="248" t="str">
        <f t="shared" si="27"/>
        <v>NOT TESTED</v>
      </c>
      <c r="CC34" s="248" t="str">
        <f t="shared" si="28"/>
        <v>NOT TESTED</v>
      </c>
      <c r="CD34" s="248" t="str">
        <f t="shared" si="29"/>
        <v>NOT TESTED</v>
      </c>
      <c r="CE34" s="248" t="str">
        <f t="shared" si="30"/>
        <v>NOT TESTED</v>
      </c>
      <c r="CF34" s="248" t="str">
        <f t="shared" si="31"/>
        <v>NOT TESTED</v>
      </c>
      <c r="CG34" s="248" t="str">
        <f t="shared" si="32"/>
        <v>NOT TESTED</v>
      </c>
      <c r="CH34" s="248" t="str">
        <f t="shared" si="33"/>
        <v>NOT TESTED</v>
      </c>
      <c r="CI34" s="248" t="str">
        <f t="shared" si="34"/>
        <v>NOT TESTED</v>
      </c>
      <c r="CJ34" s="248" t="str">
        <f t="shared" si="35"/>
        <v>NOT TESTED</v>
      </c>
      <c r="CL34" s="248" t="str">
        <f t="shared" si="36"/>
        <v/>
      </c>
      <c r="CM34" s="248" t="str">
        <f t="shared" si="37"/>
        <v/>
      </c>
      <c r="CN34" s="248" t="str">
        <f t="shared" si="38"/>
        <v/>
      </c>
      <c r="CO34" s="248" t="str">
        <f t="shared" si="39"/>
        <v/>
      </c>
      <c r="CP34" s="248" t="str">
        <f t="shared" si="40"/>
        <v/>
      </c>
      <c r="CQ34" s="248" t="str">
        <f t="shared" si="41"/>
        <v/>
      </c>
      <c r="CR34" s="248" t="str">
        <f t="shared" si="42"/>
        <v/>
      </c>
      <c r="CS34" s="248" t="str">
        <f t="shared" si="43"/>
        <v/>
      </c>
      <c r="CU34" s="248" t="str">
        <f t="shared" si="53"/>
        <v>NOT TESTED</v>
      </c>
      <c r="CV34" s="248" t="str">
        <f t="shared" si="54"/>
        <v>NOT TESTED</v>
      </c>
      <c r="CW34" s="248" t="str">
        <f t="shared" si="55"/>
        <v>NOT TESTED</v>
      </c>
      <c r="CX34" s="248" t="str">
        <f t="shared" si="56"/>
        <v>NOT TESTED</v>
      </c>
      <c r="CY34" s="248" t="str">
        <f t="shared" si="57"/>
        <v>NOT TESTED</v>
      </c>
      <c r="CZ34" s="248" t="str">
        <f t="shared" si="58"/>
        <v>NOT TESTED</v>
      </c>
      <c r="DA34" s="248" t="str">
        <f t="shared" si="59"/>
        <v>NOT TESTED</v>
      </c>
      <c r="DB34" s="248" t="str">
        <f t="shared" si="60"/>
        <v>NOT TESTED</v>
      </c>
      <c r="DC34" s="248" t="str">
        <f t="shared" si="61"/>
        <v>NOT TESTED</v>
      </c>
    </row>
    <row r="35" spans="1:107" x14ac:dyDescent="0.25">
      <c r="A35" s="188">
        <v>22</v>
      </c>
      <c r="B35" s="237" t="str">
        <v>26-001-BS-022</v>
      </c>
      <c r="C35" t="str">
        <v>SPOT 02-01</v>
      </c>
      <c r="D35" t="str">
        <v/>
      </c>
      <c r="E35" t="str">
        <v/>
      </c>
      <c r="G35" t="str">
        <f>IFERROR(
IF(
OR(
INDEX('summary PP'!$G:$G,MATCH(B35,'summary PP'!$B:$B,0))="NP",
INDEX('summary PP'!$G:$G,MATCH(B35,'summary PP'!$B:$B,0))="ND"),
NA(),
INDEX('summary PP'!$G:$G,MATCH(B35,'summary PP'!$B:$B,0))
),
"")</f>
        <v>-</v>
      </c>
      <c r="T35" t="str">
        <f>IFERROR(
IF(
OR(
INDEX('summary Strength'!$G:$G,MATCH(B35,'summary Strength'!$B:$B,0))="NP",
INDEX('summary Strength'!$G:$G,MATCH(B35,'summary Strength'!$B:$B,0))="ND"),
NA(),
INDEX('summary Strength'!$G:$G,MATCH(B35,'summary Strength'!$B:$B,0))
),
"")</f>
        <v>-</v>
      </c>
      <c r="U35" t="str">
        <f>IFERROR(
IF(
OR(
INDEX('summary Strength'!$H:$H,MATCH(B35,'summary Strength'!$B:$B,0))="NP",
INDEX('summary Strength'!$H:$H,MATCH(B35,'summary Strength'!$B:$B,0))="ND"),
NA(),
INDEX('summary Strength'!$G:$G,MATCH(B35,'summary Strength'!$B:$B,0))
),
"")</f>
        <v>-</v>
      </c>
      <c r="V35" t="str">
        <f>IFERROR(
IF(
OR(
INDEX('summary Strength'!$I:$I,MATCH(B35,'summary Strength'!$B:$B,0))="NP",
INDEX('summary Strength'!$I:$I,MATCH(B35,'summary Strength'!$B:$B,0))="ND"),
NA(),
INDEX('summary Strength'!$I:$I,MATCH(B35,'summary Strength'!$B:$B,0))
),
"")</f>
        <v>-</v>
      </c>
      <c r="W35" t="str">
        <f>IFERROR(
IF(
OR(
INDEX('summary Strength'!$J:$J,MATCH(B35,'summary Strength'!$B:$B,0))="NP",
INDEX('summary Strength'!$J:$J,MATCH(B35,'summary Strength'!$B:$B,0))="ND"),
NA(),
INDEX('summary Strength'!$J:$J,MATCH(B35,'summary Strength'!$B:$B,0))
),
"")</f>
        <v>-</v>
      </c>
      <c r="X35" t="str">
        <f>IFERROR(
IF(
OR(
INDEX('summary Strength'!$K:$K,MATCH(B35,'summary Strength'!$B:$B,0))="NP",
INDEX('summary Strength'!$K:$K,MATCH(B35,'summary Strength'!$B:$B,0))="ND"),
NA(),
INDEX('summary Strength'!$K:$K,MATCH(B35,'summary Strength'!$B:$B,0))
),
"")</f>
        <v>-</v>
      </c>
      <c r="Y35" t="str">
        <f>IFERROR(
IF(
OR(
INDEX('summary Strength'!$L:$L,MATCH(B35,'summary Strength'!$B:$B,0))="NP",
INDEX('summary Strength'!$L:$L,MATCH(B35,'summary Strength'!$B:$B,0))="ND"),
NA(),
INDEX('summary Strength'!$L:$L,MATCH(B35,'summary Strength'!$B:$B,0))
),
"")</f>
        <v>-</v>
      </c>
      <c r="Z35" t="str">
        <f>IFERROR(
IF(
OR(
INDEX('summary Strength'!$M:$M,MATCH(B35,'summary Strength'!$B:$B,0))="NP",
INDEX('summary Strength'!$M:$M,MATCH(B35,'summary Strength'!$B:$B,0))="ND"),
NA(),
INDEX('summary Strength'!$M:$M,MATCH(B35,'summary Strength'!$B:$B,0))
),
"")</f>
        <v>-</v>
      </c>
      <c r="AA35" t="str">
        <f>IFERROR(
IF(
OR(
INDEX('summary Strength'!$N:$N,MATCH(B35,'summary Strength'!$B:$B,0))="NP",
INDEX('summary Strength'!$N:$N,MATCH(B35,'summary Strength'!$B:$B,0))="ND"),
NA(),
INDEX('summary Strength'!$L:$L,MATCH(B35,'summary Strength'!$B:$B,0))
),
"")</f>
        <v>-</v>
      </c>
      <c r="AB35" t="str">
        <f>IFERROR(
IF(
OR(
INDEX('summary Strength'!$O:$O,MATCH(B35,'summary Strength'!$B:$B,0))="NP",
INDEX('summary Strength'!$O:$O,MATCH(B35,'summary Strength'!$B:$B,0))="ND"),
NA(),
INDEX('summary Strength'!$O:$O,MATCH(B35,'summary Strength'!$B:$B,0))
),
"")</f>
        <v>-</v>
      </c>
      <c r="AC35" t="str">
        <f>IFERROR(
IF(
OR(
INDEX('summary Strength'!$P:$P,MATCH(B35,'summary Strength'!$B:$B,0))="NP",
INDEX('summary Strength'!$P:$P,MATCH(B35,'summary Strength'!$B:$B,0))="ND"),
NA(),
INDEX('summary Strength'!$P:$P,MATCH(B35,'summary Strength'!$B:$B,0))
),
"")</f>
        <v>-</v>
      </c>
      <c r="AD35" t="str">
        <f>IFERROR(
IF(
OR(
INDEX('summary Strength'!$Q:$Q,MATCH(B35,'summary Strength'!$B:$B,0))="NP",
INDEX('summary Strength'!$Q:$Q,MATCH(B35,'summary Strength'!$B:$B,0))="ND"),
NA(),
INDEX('summary Strength'!$Q:$Q,MATCH(B35,'summary Strength'!$B:$B,0))
),
"")</f>
        <v>-</v>
      </c>
      <c r="AE35" t="str">
        <f>IFERROR(
IF(
OR(
INDEX('summary Strength'!$R:$R,MATCH(B35,'summary Strength'!$B:$B,0))="NP",
INDEX('summary Strength'!$R:$R,MATCH(B35,'summary Strength'!$B:$B,0))="ND"),
NA(),
INDEX('summary Strength'!$R:$R,MATCH(B35,'summary Strength'!$B:$B,0))
),
"")</f>
        <v>-</v>
      </c>
      <c r="AF35" t="str">
        <f>IFERROR(
IF(
OR(
INDEX('summary Strength'!$S:$S,MATCH(B35,'summary Strength'!$B:$B,0))="NP",
INDEX('summary Strength'!$S:$S,MATCH(B35,'summary Strength'!$B:$B,0))="ND"),
NA(),
INDEX('summary Strength'!$S:$S,MATCH(B35,'summary Strength'!$B:$B,0))
),
"")</f>
        <v>-</v>
      </c>
      <c r="AG35" t="str">
        <f>IFERROR(
IF(
OR(
INDEX('summary Strength'!$T:$T,MATCH(B35,'summary Strength'!$B:$B,0))="NP",
INDEX('summary Strength'!$T:$T,MATCH(B35,'summary Strength'!$B:$B,0))="ND"),
NA(),
INDEX('summary Strength'!$L:$L,MATCH(B35,'summary Strength'!$B:$B,0))
),
"")</f>
        <v>-</v>
      </c>
      <c r="AH35" t="str">
        <f>IFERROR(
IF(
OR(
INDEX('summary Strength'!$U:$U,MATCH(B35,'summary Strength'!$B:$B,0))="NP",
INDEX('summary Strength'!$U:$U,MATCH(B35,'summary Strength'!$B:$B,0))="ND"),
NA(),
INDEX('summary Strength'!$U:$U,MATCH(B35,'summary Strength'!$B:$B,0))
),
"")</f>
        <v>-</v>
      </c>
      <c r="AI35" t="str">
        <f>IFERROR(
IF(
OR(
INDEX('summary Strength'!$V:$V,MATCH(B35,'summary Strength'!$B:$B,0))="NP",
INDEX('summary Strength'!$V:$V,MATCH(B35,'summary Strength'!$B:$B,0))="ND"),
NA(),
INDEX('summary Strength'!$V:$V,MATCH(B35,'summary Strength'!$B:$B,0))
),
"")</f>
        <v>-</v>
      </c>
      <c r="AJ35" t="str">
        <f>IFERROR(
IF(
OR(
INDEX('summary Strength'!$W:$W,MATCH(B35,'summary Strength'!$B:$B,0))="NP",
INDEX('summary Strength'!$W:$W,MATCH(B35,'summary Strength'!$B:$B,0))="ND"),
NA(),
INDEX('summary Strength'!$W:$W,MATCH(B35,'summary Strength'!$B:$B,0))
),
"")</f>
        <v>-</v>
      </c>
      <c r="AK35" t="str">
        <f>IFERROR(
IF(
OR(
INDEX('summary Strength'!$X:$X,MATCH(B35,'summary Strength'!$B:$B,0))="NP",
INDEX('summary Strength'!$X:$X,MATCH(B35,'summary Strength'!$B:$B,0))="ND"),
NA(),
INDEX('summary Strength'!$X:$X,MATCH(B35,'summary Strength'!$B:$B,0))
),
"")</f>
        <v>-</v>
      </c>
      <c r="AM35" t="str">
        <f>IFERROR(
IF(
OR(
INDEX('summary of compression'!$I:$I,MATCH(B35,'summary of compression'!$D:$D,0))="NP",
INDEX('summary of compression'!$I:$I,MATCH(B35,'summary of compression'!$D:$D,0))="ND"),
NA(),
INDEX('summary of compression'!$I:$I,MATCH(B35,'summary of compression'!$D:$D,0))
),
"")</f>
        <v/>
      </c>
      <c r="AN35" t="str">
        <f>IFERROR(
IF(
OR(
INDEX('summary of compression'!$J:$J,MATCH(B35,'summary of compression'!$D:$D,0))="NP",
INDEX('summary of compression'!$J:$J,MATCH(B35,'summary of compression'!$D:$D,0))="ND"),
NA(),
INDEX('summary of compression'!$J:$J,MATCH(B35,'summary of compression'!$D:$D,0))
),
"")</f>
        <v/>
      </c>
      <c r="AO35" t="str">
        <f>IFERROR(
IF(
OR(
INDEX('summary of compression'!$K:$K,MATCH(B35,'summary of compression'!$D:$D,0))="NP",
INDEX('summary of compression'!$K:$K,MATCH(B35,'summary of compression'!$D:$D,0))="ND"),
NA(),
INDEX('summary of compression'!$K:$K,MATCH(B35,'summary of compression'!$D:$D,0))
),
"")</f>
        <v/>
      </c>
      <c r="AP35" t="str">
        <f>IFERROR(
IF(
OR(
INDEX('summary of compression'!$L:$L,MATCH(B35,'summary of compression'!$D:$D,0))="NP",
INDEX('summary of compression'!$L:$L,MATCH(B35,'summary of compression'!$D:$D,0))="ND"),
NA(),
INDEX('summary of compression'!$L:$L,MATCH(B35,'summary of compression'!$D:$D,0))
),
"")</f>
        <v/>
      </c>
      <c r="AQ35" t="str">
        <f>IFERROR(
IF(
OR(
INDEX('summary of compression'!$M:$M,MATCH(B35,'summary of compression'!$D:$D,0))="NP",
INDEX('summary of compression'!$M:$M,MATCH(B35,'summary of compression'!$D:$D,0))="ND"),
NA(),
INDEX('summary of compression'!$M:$M,MATCH(B35,'summary of compression'!$D:$D,0))
),
"")</f>
        <v/>
      </c>
      <c r="AR35" t="str">
        <f>IFERROR(
IF(
OR(
INDEX('summary of compression'!$N:$N,MATCH(B35,'summary of compression'!$D:$D,0))="NP",
INDEX('summary of compression'!$N:$N,MATCH(B35,'summary of compression'!$D:$D,0))="ND"),
NA(),
INDEX('summary of compression'!$N:$N,MATCH(B35,'summary of compression'!$D:$D,0))
),
"")</f>
        <v/>
      </c>
      <c r="AS35" t="str">
        <f>IFERROR(
IF(
OR(
INDEX('summary of compression'!$O:$O,MATCH(B35,'summary of compression'!$D:$D,0))="NP",
INDEX('summary of compression'!$O:$O,MATCH(B35,'summary of compression'!$D:$D,0))="ND"),
NA(),
INDEX('summary of compression'!$O:$O,MATCH(B35,'summary of compression'!$D:$D,0))
),
"")</f>
        <v/>
      </c>
      <c r="AT35" t="str">
        <f>IFERROR(
IF(
OR(
INDEX('summary of compression'!$P:$P,MATCH(B35,'summary of compression'!$D:$D,0))="NP",
INDEX('summary of compression'!$P:$P,MATCH(B35,'summary of compression'!$D:$D,0))="ND"),
NA(),
INDEX('summary of compression'!$P:$P,MATCH(B35,'summary of compression'!$D:$D,0))
),
"")</f>
        <v/>
      </c>
      <c r="AV35" t="str">
        <f>IFERROR(
IF(
OR(
INDEX('Summary CMP_CBR'!$M:$M,MATCH(B35,'Summary CMP_CBR'!$H:$H,0))="NP",
INDEX('Summary CMP_CBR'!$M:$M,MATCH(B35,'Summary CMP_CBR'!$H:$H,0))="ND"),
NA(),
INDEX('Summary CMP_CBR'!$M:$M,MATCH(B35,'Summary CMP_CBR'!$H:$H,0))
),
"")</f>
        <v>-</v>
      </c>
      <c r="AW35" t="str">
        <f>IFERROR(
IF(
OR(
INDEX('Summary CMP_CBR'!$N:$N,MATCH(B35,'Summary CMP_CBR'!$H:$H,0))="NP",
INDEX('Summary CMP_CBR'!$N:$N,MATCH(B35,'Summary CMP_CBR'!$H:$H,0))="ND"),
NA(),
INDEX('Summary CMP_CBR'!$N:$N,MATCH(B35,'Summary CMP_CBR'!$H:$H,0))
),
"")</f>
        <v>-</v>
      </c>
      <c r="AX35" t="str">
        <f>IFERROR(
IF(
OR(
INDEX('Summary CMP_CBR'!$O:$O,MATCH(B35,'Summary CMP_CBR'!$H:$H,0))="NP",
INDEX('Summary CMP_CBR'!$O:$O,MATCH(B35,'Summary CMP_CBR'!$H:$H,0))="ND"),
NA(),
INDEX('Summary CMP_CBR'!$O:$O,MATCH(B35,'Summary CMP_CBR'!$H:$H,0))
),
"")</f>
        <v>-</v>
      </c>
      <c r="AY35" t="str">
        <f>IFERROR(
IF(
OR(
INDEX('Summary CMP_CBR'!$P:$P,MATCH(B35,'Summary CMP_CBR'!$H:$H,0))="NP",
INDEX('Summary CMP_CBR'!$P:$P,MATCH(B35,'Summary CMP_CBR'!$H:$H,0))="ND"),
NA(),
INDEX('Summary CMP_CBR'!$P:$P,MATCH(B35,'Summary CMP_CBR'!$H:$H,0))
),
"")</f>
        <v>-</v>
      </c>
      <c r="AZ35" t="str">
        <f>IFERROR(
IF(
OR(
INDEX('Summary CMP_CBR'!$Q:$Q,MATCH(B35,'Summary CMP_CBR'!$H:$H,0))="NP",
INDEX('Summary CMP_CBR'!$Q:$Q,MATCH(B35,'Summary CMP_CBR'!$H:$H,0))="ND"),
NA(),
INDEX('Summary CMP_CBR'!$Q:$Q,MATCH(B35,'Summary CMP_CBR'!$H:$H,0))
),
"")</f>
        <v>-</v>
      </c>
      <c r="BA35" t="str">
        <f>IFERROR(
IF(
OR(
INDEX('Summary CMP_CBR'!$R:$R,MATCH(B35,'Summary CMP_CBR'!$H:$H,0))="NP",
INDEX('Summary CMP_CBR'!$R:$R,MATCH(B35,'Summary CMP_CBR'!$H:$H,0))="ND"),
NA(),
INDEX('Summary CMP_CBR'!$R:$R,MATCH(B35,'Summary CMP_CBR'!$H:$H,0))
),
"")</f>
        <v>-</v>
      </c>
      <c r="BB35" t="str">
        <f>IFERROR(
IF(
OR(
INDEX('Summary CMP_CBR'!$S:$S,MATCH(B35,'Summary CMP_CBR'!$H:$H,0))="NP",
INDEX('Summary CMP_CBR'!$S:$S,MATCH(B35,'Summary CMP_CBR'!$H:$H,0))="ND"),
NA(),
INDEX('Summary CMP_CBR'!$S:$S,MATCH(B35,'Summary CMP_CBR'!$H:$H,0))
),
"")</f>
        <v>-</v>
      </c>
      <c r="BC35" t="str">
        <f>IFERROR(
IF(
OR(
INDEX('Summary CMP_CBR'!$T:$T,MATCH(B35,'Summary CMP_CBR'!$H:$H,0))="NP",
INDEX('Summary CMP_CBR'!$T:$T,MATCH(B35,'Summary CMP_CBR'!$H:$H,0))="ND"),
NA(),
INDEX('Summary CMP_CBR'!$T:$T,MATCH(B35,'Summary CMP_CBR'!$H:$H,0))
),
"")</f>
        <v>-</v>
      </c>
      <c r="BD35" t="str">
        <f>IFERROR(
IF(
OR(
INDEX('Summary CMP_CBR'!$U:$U,MATCH(B35,'Summary CMP_CBR'!$H:$H,0))="NP",
INDEX('Summary CMP_CBR'!$U:$U,MATCH(B35,'Summary CMP_CBR'!$H:$H,0))="ND"),
NA(),
INDEX('Summary CMP_CBR'!$U:$U,MATCH(B35,'Summary CMP_CBR'!$H:$H,0))
),
"")</f>
        <v>-</v>
      </c>
      <c r="BF35" s="248" t="str">
        <f t="shared" si="6"/>
        <v>NOT TESTED</v>
      </c>
      <c r="BG35" s="248" t="str">
        <f t="shared" si="7"/>
        <v/>
      </c>
      <c r="BH35" s="248" t="str">
        <f t="shared" si="8"/>
        <v/>
      </c>
      <c r="BI35" s="248" t="str">
        <f t="shared" si="9"/>
        <v/>
      </c>
      <c r="BJ35" s="248" t="str">
        <f t="shared" si="10"/>
        <v/>
      </c>
      <c r="BK35" s="248" t="str">
        <f t="shared" si="11"/>
        <v/>
      </c>
      <c r="BL35" s="248" t="str">
        <f t="shared" si="12"/>
        <v/>
      </c>
      <c r="BM35" s="248" t="str">
        <f t="shared" si="13"/>
        <v/>
      </c>
      <c r="BN35" s="248" t="str">
        <f t="shared" si="14"/>
        <v/>
      </c>
      <c r="BO35" s="248" t="str">
        <f t="shared" si="15"/>
        <v/>
      </c>
      <c r="BP35" s="248" t="str">
        <f t="shared" si="16"/>
        <v/>
      </c>
      <c r="BQ35" s="248" t="str">
        <f t="shared" si="17"/>
        <v/>
      </c>
      <c r="BS35" s="248" t="str">
        <f t="shared" si="18"/>
        <v>NOT TESTED</v>
      </c>
      <c r="BT35" s="248" t="str">
        <f t="shared" si="19"/>
        <v>NOT TESTED</v>
      </c>
      <c r="BU35" s="248" t="str">
        <f t="shared" si="20"/>
        <v>NOT TESTED</v>
      </c>
      <c r="BV35" s="248" t="str">
        <f t="shared" si="21"/>
        <v>NOT TESTED</v>
      </c>
      <c r="BW35" s="248" t="str">
        <f t="shared" si="22"/>
        <v>NOT TESTED</v>
      </c>
      <c r="BX35" s="248" t="str">
        <f t="shared" si="23"/>
        <v>NOT TESTED</v>
      </c>
      <c r="BY35" s="248" t="str">
        <f t="shared" si="24"/>
        <v>NOT TESTED</v>
      </c>
      <c r="BZ35" s="248" t="str">
        <f t="shared" si="25"/>
        <v>NOT TESTED</v>
      </c>
      <c r="CA35" s="248" t="str">
        <f t="shared" si="26"/>
        <v>NOT TESTED</v>
      </c>
      <c r="CB35" s="248" t="str">
        <f t="shared" si="27"/>
        <v>NOT TESTED</v>
      </c>
      <c r="CC35" s="248" t="str">
        <f t="shared" si="28"/>
        <v>NOT TESTED</v>
      </c>
      <c r="CD35" s="248" t="str">
        <f t="shared" si="29"/>
        <v>NOT TESTED</v>
      </c>
      <c r="CE35" s="248" t="str">
        <f t="shared" si="30"/>
        <v>NOT TESTED</v>
      </c>
      <c r="CF35" s="248" t="str">
        <f t="shared" si="31"/>
        <v>NOT TESTED</v>
      </c>
      <c r="CG35" s="248" t="str">
        <f t="shared" si="32"/>
        <v>NOT TESTED</v>
      </c>
      <c r="CH35" s="248" t="str">
        <f t="shared" si="33"/>
        <v>NOT TESTED</v>
      </c>
      <c r="CI35" s="248" t="str">
        <f t="shared" si="34"/>
        <v>NOT TESTED</v>
      </c>
      <c r="CJ35" s="248" t="str">
        <f t="shared" si="35"/>
        <v>NOT TESTED</v>
      </c>
      <c r="CL35" s="248" t="str">
        <f t="shared" si="36"/>
        <v/>
      </c>
      <c r="CM35" s="248" t="str">
        <f t="shared" si="37"/>
        <v/>
      </c>
      <c r="CN35" s="248" t="str">
        <f t="shared" si="38"/>
        <v/>
      </c>
      <c r="CO35" s="248" t="str">
        <f t="shared" si="39"/>
        <v/>
      </c>
      <c r="CP35" s="248" t="str">
        <f t="shared" si="40"/>
        <v/>
      </c>
      <c r="CQ35" s="248" t="str">
        <f t="shared" si="41"/>
        <v/>
      </c>
      <c r="CR35" s="248" t="str">
        <f t="shared" si="42"/>
        <v/>
      </c>
      <c r="CS35" s="248" t="str">
        <f t="shared" si="43"/>
        <v/>
      </c>
      <c r="CU35" s="248" t="str">
        <f t="shared" si="53"/>
        <v>NOT TESTED</v>
      </c>
      <c r="CV35" s="248" t="str">
        <f t="shared" si="54"/>
        <v>NOT TESTED</v>
      </c>
      <c r="CW35" s="248" t="str">
        <f t="shared" si="55"/>
        <v>NOT TESTED</v>
      </c>
      <c r="CX35" s="248" t="str">
        <f t="shared" si="56"/>
        <v>NOT TESTED</v>
      </c>
      <c r="CY35" s="248" t="str">
        <f t="shared" si="57"/>
        <v>NOT TESTED</v>
      </c>
      <c r="CZ35" s="248" t="str">
        <f t="shared" si="58"/>
        <v>NOT TESTED</v>
      </c>
      <c r="DA35" s="248" t="str">
        <f t="shared" si="59"/>
        <v>NOT TESTED</v>
      </c>
      <c r="DB35" s="248" t="str">
        <f t="shared" si="60"/>
        <v>NOT TESTED</v>
      </c>
      <c r="DC35" s="248" t="str">
        <f t="shared" si="61"/>
        <v>NOT TESTED</v>
      </c>
    </row>
    <row r="36" spans="1:107" x14ac:dyDescent="0.25">
      <c r="A36" s="188">
        <v>23</v>
      </c>
      <c r="B36" s="237" t="str">
        <v>26-001-BS-023</v>
      </c>
      <c r="C36" t="str">
        <v>SPOT 03-01</v>
      </c>
      <c r="D36" t="str">
        <v/>
      </c>
      <c r="E36" t="str">
        <v/>
      </c>
      <c r="G36" t="str">
        <f>IFERROR(
IF(
OR(
INDEX('summary PP'!$G:$G,MATCH(B36,'summary PP'!$B:$B,0))="NP",
INDEX('summary PP'!$G:$G,MATCH(B36,'summary PP'!$B:$B,0))="ND"),
NA(),
INDEX('summary PP'!$G:$G,MATCH(B36,'summary PP'!$B:$B,0))
),
"")</f>
        <v>-</v>
      </c>
      <c r="T36" t="str">
        <f>IFERROR(
IF(
OR(
INDEX('summary Strength'!$G:$G,MATCH(B36,'summary Strength'!$B:$B,0))="NP",
INDEX('summary Strength'!$G:$G,MATCH(B36,'summary Strength'!$B:$B,0))="ND"),
NA(),
INDEX('summary Strength'!$G:$G,MATCH(B36,'summary Strength'!$B:$B,0))
),
"")</f>
        <v>-</v>
      </c>
      <c r="U36" t="str">
        <f>IFERROR(
IF(
OR(
INDEX('summary Strength'!$H:$H,MATCH(B36,'summary Strength'!$B:$B,0))="NP",
INDEX('summary Strength'!$H:$H,MATCH(B36,'summary Strength'!$B:$B,0))="ND"),
NA(),
INDEX('summary Strength'!$G:$G,MATCH(B36,'summary Strength'!$B:$B,0))
),
"")</f>
        <v>-</v>
      </c>
      <c r="V36" t="str">
        <f>IFERROR(
IF(
OR(
INDEX('summary Strength'!$I:$I,MATCH(B36,'summary Strength'!$B:$B,0))="NP",
INDEX('summary Strength'!$I:$I,MATCH(B36,'summary Strength'!$B:$B,0))="ND"),
NA(),
INDEX('summary Strength'!$I:$I,MATCH(B36,'summary Strength'!$B:$B,0))
),
"")</f>
        <v>-</v>
      </c>
      <c r="W36" t="str">
        <f>IFERROR(
IF(
OR(
INDEX('summary Strength'!$J:$J,MATCH(B36,'summary Strength'!$B:$B,0))="NP",
INDEX('summary Strength'!$J:$J,MATCH(B36,'summary Strength'!$B:$B,0))="ND"),
NA(),
INDEX('summary Strength'!$J:$J,MATCH(B36,'summary Strength'!$B:$B,0))
),
"")</f>
        <v>-</v>
      </c>
      <c r="X36" t="str">
        <f>IFERROR(
IF(
OR(
INDEX('summary Strength'!$K:$K,MATCH(B36,'summary Strength'!$B:$B,0))="NP",
INDEX('summary Strength'!$K:$K,MATCH(B36,'summary Strength'!$B:$B,0))="ND"),
NA(),
INDEX('summary Strength'!$K:$K,MATCH(B36,'summary Strength'!$B:$B,0))
),
"")</f>
        <v>-</v>
      </c>
      <c r="Y36" t="str">
        <f>IFERROR(
IF(
OR(
INDEX('summary Strength'!$L:$L,MATCH(B36,'summary Strength'!$B:$B,0))="NP",
INDEX('summary Strength'!$L:$L,MATCH(B36,'summary Strength'!$B:$B,0))="ND"),
NA(),
INDEX('summary Strength'!$L:$L,MATCH(B36,'summary Strength'!$B:$B,0))
),
"")</f>
        <v>-</v>
      </c>
      <c r="Z36" t="str">
        <f>IFERROR(
IF(
OR(
INDEX('summary Strength'!$M:$M,MATCH(B36,'summary Strength'!$B:$B,0))="NP",
INDEX('summary Strength'!$M:$M,MATCH(B36,'summary Strength'!$B:$B,0))="ND"),
NA(),
INDEX('summary Strength'!$M:$M,MATCH(B36,'summary Strength'!$B:$B,0))
),
"")</f>
        <v>-</v>
      </c>
      <c r="AA36" t="str">
        <f>IFERROR(
IF(
OR(
INDEX('summary Strength'!$N:$N,MATCH(B36,'summary Strength'!$B:$B,0))="NP",
INDEX('summary Strength'!$N:$N,MATCH(B36,'summary Strength'!$B:$B,0))="ND"),
NA(),
INDEX('summary Strength'!$L:$L,MATCH(B36,'summary Strength'!$B:$B,0))
),
"")</f>
        <v>-</v>
      </c>
      <c r="AB36" t="str">
        <f>IFERROR(
IF(
OR(
INDEX('summary Strength'!$O:$O,MATCH(B36,'summary Strength'!$B:$B,0))="NP",
INDEX('summary Strength'!$O:$O,MATCH(B36,'summary Strength'!$B:$B,0))="ND"),
NA(),
INDEX('summary Strength'!$O:$O,MATCH(B36,'summary Strength'!$B:$B,0))
),
"")</f>
        <v>-</v>
      </c>
      <c r="AC36" t="str">
        <f>IFERROR(
IF(
OR(
INDEX('summary Strength'!$P:$P,MATCH(B36,'summary Strength'!$B:$B,0))="NP",
INDEX('summary Strength'!$P:$P,MATCH(B36,'summary Strength'!$B:$B,0))="ND"),
NA(),
INDEX('summary Strength'!$P:$P,MATCH(B36,'summary Strength'!$B:$B,0))
),
"")</f>
        <v>-</v>
      </c>
      <c r="AD36" t="str">
        <f>IFERROR(
IF(
OR(
INDEX('summary Strength'!$Q:$Q,MATCH(B36,'summary Strength'!$B:$B,0))="NP",
INDEX('summary Strength'!$Q:$Q,MATCH(B36,'summary Strength'!$B:$B,0))="ND"),
NA(),
INDEX('summary Strength'!$Q:$Q,MATCH(B36,'summary Strength'!$B:$B,0))
),
"")</f>
        <v>-</v>
      </c>
      <c r="AE36" t="str">
        <f>IFERROR(
IF(
OR(
INDEX('summary Strength'!$R:$R,MATCH(B36,'summary Strength'!$B:$B,0))="NP",
INDEX('summary Strength'!$R:$R,MATCH(B36,'summary Strength'!$B:$B,0))="ND"),
NA(),
INDEX('summary Strength'!$R:$R,MATCH(B36,'summary Strength'!$B:$B,0))
),
"")</f>
        <v>-</v>
      </c>
      <c r="AF36" t="str">
        <f>IFERROR(
IF(
OR(
INDEX('summary Strength'!$S:$S,MATCH(B36,'summary Strength'!$B:$B,0))="NP",
INDEX('summary Strength'!$S:$S,MATCH(B36,'summary Strength'!$B:$B,0))="ND"),
NA(),
INDEX('summary Strength'!$S:$S,MATCH(B36,'summary Strength'!$B:$B,0))
),
"")</f>
        <v>-</v>
      </c>
      <c r="AG36" t="str">
        <f>IFERROR(
IF(
OR(
INDEX('summary Strength'!$T:$T,MATCH(B36,'summary Strength'!$B:$B,0))="NP",
INDEX('summary Strength'!$T:$T,MATCH(B36,'summary Strength'!$B:$B,0))="ND"),
NA(),
INDEX('summary Strength'!$L:$L,MATCH(B36,'summary Strength'!$B:$B,0))
),
"")</f>
        <v>-</v>
      </c>
      <c r="AH36" t="str">
        <f>IFERROR(
IF(
OR(
INDEX('summary Strength'!$U:$U,MATCH(B36,'summary Strength'!$B:$B,0))="NP",
INDEX('summary Strength'!$U:$U,MATCH(B36,'summary Strength'!$B:$B,0))="ND"),
NA(),
INDEX('summary Strength'!$U:$U,MATCH(B36,'summary Strength'!$B:$B,0))
),
"")</f>
        <v>-</v>
      </c>
      <c r="AI36" t="str">
        <f>IFERROR(
IF(
OR(
INDEX('summary Strength'!$V:$V,MATCH(B36,'summary Strength'!$B:$B,0))="NP",
INDEX('summary Strength'!$V:$V,MATCH(B36,'summary Strength'!$B:$B,0))="ND"),
NA(),
INDEX('summary Strength'!$V:$V,MATCH(B36,'summary Strength'!$B:$B,0))
),
"")</f>
        <v>-</v>
      </c>
      <c r="AJ36" t="str">
        <f>IFERROR(
IF(
OR(
INDEX('summary Strength'!$W:$W,MATCH(B36,'summary Strength'!$B:$B,0))="NP",
INDEX('summary Strength'!$W:$W,MATCH(B36,'summary Strength'!$B:$B,0))="ND"),
NA(),
INDEX('summary Strength'!$W:$W,MATCH(B36,'summary Strength'!$B:$B,0))
),
"")</f>
        <v>-</v>
      </c>
      <c r="AK36" t="str">
        <f>IFERROR(
IF(
OR(
INDEX('summary Strength'!$X:$X,MATCH(B36,'summary Strength'!$B:$B,0))="NP",
INDEX('summary Strength'!$X:$X,MATCH(B36,'summary Strength'!$B:$B,0))="ND"),
NA(),
INDEX('summary Strength'!$X:$X,MATCH(B36,'summary Strength'!$B:$B,0))
),
"")</f>
        <v>-</v>
      </c>
      <c r="AM36" t="str">
        <f>IFERROR(
IF(
OR(
INDEX('summary of compression'!$I:$I,MATCH(B36,'summary of compression'!$D:$D,0))="NP",
INDEX('summary of compression'!$I:$I,MATCH(B36,'summary of compression'!$D:$D,0))="ND"),
NA(),
INDEX('summary of compression'!$I:$I,MATCH(B36,'summary of compression'!$D:$D,0))
),
"")</f>
        <v/>
      </c>
      <c r="AN36" t="str">
        <f>IFERROR(
IF(
OR(
INDEX('summary of compression'!$J:$J,MATCH(B36,'summary of compression'!$D:$D,0))="NP",
INDEX('summary of compression'!$J:$J,MATCH(B36,'summary of compression'!$D:$D,0))="ND"),
NA(),
INDEX('summary of compression'!$J:$J,MATCH(B36,'summary of compression'!$D:$D,0))
),
"")</f>
        <v/>
      </c>
      <c r="AO36" t="str">
        <f>IFERROR(
IF(
OR(
INDEX('summary of compression'!$K:$K,MATCH(B36,'summary of compression'!$D:$D,0))="NP",
INDEX('summary of compression'!$K:$K,MATCH(B36,'summary of compression'!$D:$D,0))="ND"),
NA(),
INDEX('summary of compression'!$K:$K,MATCH(B36,'summary of compression'!$D:$D,0))
),
"")</f>
        <v/>
      </c>
      <c r="AP36" t="str">
        <f>IFERROR(
IF(
OR(
INDEX('summary of compression'!$L:$L,MATCH(B36,'summary of compression'!$D:$D,0))="NP",
INDEX('summary of compression'!$L:$L,MATCH(B36,'summary of compression'!$D:$D,0))="ND"),
NA(),
INDEX('summary of compression'!$L:$L,MATCH(B36,'summary of compression'!$D:$D,0))
),
"")</f>
        <v/>
      </c>
      <c r="AQ36" t="str">
        <f>IFERROR(
IF(
OR(
INDEX('summary of compression'!$M:$M,MATCH(B36,'summary of compression'!$D:$D,0))="NP",
INDEX('summary of compression'!$M:$M,MATCH(B36,'summary of compression'!$D:$D,0))="ND"),
NA(),
INDEX('summary of compression'!$M:$M,MATCH(B36,'summary of compression'!$D:$D,0))
),
"")</f>
        <v/>
      </c>
      <c r="AR36" t="str">
        <f>IFERROR(
IF(
OR(
INDEX('summary of compression'!$N:$N,MATCH(B36,'summary of compression'!$D:$D,0))="NP",
INDEX('summary of compression'!$N:$N,MATCH(B36,'summary of compression'!$D:$D,0))="ND"),
NA(),
INDEX('summary of compression'!$N:$N,MATCH(B36,'summary of compression'!$D:$D,0))
),
"")</f>
        <v/>
      </c>
      <c r="AS36" t="str">
        <f>IFERROR(
IF(
OR(
INDEX('summary of compression'!$O:$O,MATCH(B36,'summary of compression'!$D:$D,0))="NP",
INDEX('summary of compression'!$O:$O,MATCH(B36,'summary of compression'!$D:$D,0))="ND"),
NA(),
INDEX('summary of compression'!$O:$O,MATCH(B36,'summary of compression'!$D:$D,0))
),
"")</f>
        <v/>
      </c>
      <c r="AT36" t="str">
        <f>IFERROR(
IF(
OR(
INDEX('summary of compression'!$P:$P,MATCH(B36,'summary of compression'!$D:$D,0))="NP",
INDEX('summary of compression'!$P:$P,MATCH(B36,'summary of compression'!$D:$D,0))="ND"),
NA(),
INDEX('summary of compression'!$P:$P,MATCH(B36,'summary of compression'!$D:$D,0))
),
"")</f>
        <v/>
      </c>
      <c r="AV36" t="str">
        <f>IFERROR(
IF(
OR(
INDEX('Summary CMP_CBR'!$M:$M,MATCH(B36,'Summary CMP_CBR'!$H:$H,0))="NP",
INDEX('Summary CMP_CBR'!$M:$M,MATCH(B36,'Summary CMP_CBR'!$H:$H,0))="ND"),
NA(),
INDEX('Summary CMP_CBR'!$M:$M,MATCH(B36,'Summary CMP_CBR'!$H:$H,0))
),
"")</f>
        <v>-</v>
      </c>
      <c r="AW36" t="str">
        <f>IFERROR(
IF(
OR(
INDEX('Summary CMP_CBR'!$N:$N,MATCH(B36,'Summary CMP_CBR'!$H:$H,0))="NP",
INDEX('Summary CMP_CBR'!$N:$N,MATCH(B36,'Summary CMP_CBR'!$H:$H,0))="ND"),
NA(),
INDEX('Summary CMP_CBR'!$N:$N,MATCH(B36,'Summary CMP_CBR'!$H:$H,0))
),
"")</f>
        <v>-</v>
      </c>
      <c r="AX36" t="str">
        <f>IFERROR(
IF(
OR(
INDEX('Summary CMP_CBR'!$O:$O,MATCH(B36,'Summary CMP_CBR'!$H:$H,0))="NP",
INDEX('Summary CMP_CBR'!$O:$O,MATCH(B36,'Summary CMP_CBR'!$H:$H,0))="ND"),
NA(),
INDEX('Summary CMP_CBR'!$O:$O,MATCH(B36,'Summary CMP_CBR'!$H:$H,0))
),
"")</f>
        <v>-</v>
      </c>
      <c r="AY36" t="str">
        <f>IFERROR(
IF(
OR(
INDEX('Summary CMP_CBR'!$P:$P,MATCH(B36,'Summary CMP_CBR'!$H:$H,0))="NP",
INDEX('Summary CMP_CBR'!$P:$P,MATCH(B36,'Summary CMP_CBR'!$H:$H,0))="ND"),
NA(),
INDEX('Summary CMP_CBR'!$P:$P,MATCH(B36,'Summary CMP_CBR'!$H:$H,0))
),
"")</f>
        <v>-</v>
      </c>
      <c r="AZ36" t="str">
        <f>IFERROR(
IF(
OR(
INDEX('Summary CMP_CBR'!$Q:$Q,MATCH(B36,'Summary CMP_CBR'!$H:$H,0))="NP",
INDEX('Summary CMP_CBR'!$Q:$Q,MATCH(B36,'Summary CMP_CBR'!$H:$H,0))="ND"),
NA(),
INDEX('Summary CMP_CBR'!$Q:$Q,MATCH(B36,'Summary CMP_CBR'!$H:$H,0))
),
"")</f>
        <v>-</v>
      </c>
      <c r="BA36" t="str">
        <f>IFERROR(
IF(
OR(
INDEX('Summary CMP_CBR'!$R:$R,MATCH(B36,'Summary CMP_CBR'!$H:$H,0))="NP",
INDEX('Summary CMP_CBR'!$R:$R,MATCH(B36,'Summary CMP_CBR'!$H:$H,0))="ND"),
NA(),
INDEX('Summary CMP_CBR'!$R:$R,MATCH(B36,'Summary CMP_CBR'!$H:$H,0))
),
"")</f>
        <v>-</v>
      </c>
      <c r="BB36" t="str">
        <f>IFERROR(
IF(
OR(
INDEX('Summary CMP_CBR'!$S:$S,MATCH(B36,'Summary CMP_CBR'!$H:$H,0))="NP",
INDEX('Summary CMP_CBR'!$S:$S,MATCH(B36,'Summary CMP_CBR'!$H:$H,0))="ND"),
NA(),
INDEX('Summary CMP_CBR'!$S:$S,MATCH(B36,'Summary CMP_CBR'!$H:$H,0))
),
"")</f>
        <v>-</v>
      </c>
      <c r="BC36" t="str">
        <f>IFERROR(
IF(
OR(
INDEX('Summary CMP_CBR'!$T:$T,MATCH(B36,'Summary CMP_CBR'!$H:$H,0))="NP",
INDEX('Summary CMP_CBR'!$T:$T,MATCH(B36,'Summary CMP_CBR'!$H:$H,0))="ND"),
NA(),
INDEX('Summary CMP_CBR'!$T:$T,MATCH(B36,'Summary CMP_CBR'!$H:$H,0))
),
"")</f>
        <v>-</v>
      </c>
      <c r="BD36" t="str">
        <f>IFERROR(
IF(
OR(
INDEX('Summary CMP_CBR'!$U:$U,MATCH(B36,'Summary CMP_CBR'!$H:$H,0))="NP",
INDEX('Summary CMP_CBR'!$U:$U,MATCH(B36,'Summary CMP_CBR'!$H:$H,0))="ND"),
NA(),
INDEX('Summary CMP_CBR'!$U:$U,MATCH(B36,'Summary CMP_CBR'!$H:$H,0))
),
"")</f>
        <v>-</v>
      </c>
      <c r="BF36" s="248" t="str">
        <f t="shared" si="6"/>
        <v>NOT TESTED</v>
      </c>
      <c r="BG36" s="248" t="str">
        <f t="shared" si="7"/>
        <v/>
      </c>
      <c r="BH36" s="248" t="str">
        <f t="shared" si="8"/>
        <v/>
      </c>
      <c r="BI36" s="248" t="str">
        <f t="shared" si="9"/>
        <v/>
      </c>
      <c r="BJ36" s="248" t="str">
        <f t="shared" si="10"/>
        <v/>
      </c>
      <c r="BK36" s="248" t="str">
        <f t="shared" si="11"/>
        <v/>
      </c>
      <c r="BL36" s="248" t="str">
        <f t="shared" si="12"/>
        <v/>
      </c>
      <c r="BM36" s="248" t="str">
        <f t="shared" si="13"/>
        <v/>
      </c>
      <c r="BN36" s="248" t="str">
        <f t="shared" si="14"/>
        <v/>
      </c>
      <c r="BO36" s="248" t="str">
        <f t="shared" si="15"/>
        <v/>
      </c>
      <c r="BP36" s="248" t="str">
        <f t="shared" si="16"/>
        <v/>
      </c>
      <c r="BQ36" s="248" t="str">
        <f t="shared" si="17"/>
        <v/>
      </c>
      <c r="BS36" s="248" t="str">
        <f t="shared" si="18"/>
        <v>NOT TESTED</v>
      </c>
      <c r="BT36" s="248" t="str">
        <f t="shared" si="19"/>
        <v>NOT TESTED</v>
      </c>
      <c r="BU36" s="248" t="str">
        <f t="shared" si="20"/>
        <v>NOT TESTED</v>
      </c>
      <c r="BV36" s="248" t="str">
        <f t="shared" si="21"/>
        <v>NOT TESTED</v>
      </c>
      <c r="BW36" s="248" t="str">
        <f t="shared" si="22"/>
        <v>NOT TESTED</v>
      </c>
      <c r="BX36" s="248" t="str">
        <f t="shared" si="23"/>
        <v>NOT TESTED</v>
      </c>
      <c r="BY36" s="248" t="str">
        <f t="shared" si="24"/>
        <v>NOT TESTED</v>
      </c>
      <c r="BZ36" s="248" t="str">
        <f t="shared" si="25"/>
        <v>NOT TESTED</v>
      </c>
      <c r="CA36" s="248" t="str">
        <f t="shared" si="26"/>
        <v>NOT TESTED</v>
      </c>
      <c r="CB36" s="248" t="str">
        <f t="shared" si="27"/>
        <v>NOT TESTED</v>
      </c>
      <c r="CC36" s="248" t="str">
        <f t="shared" si="28"/>
        <v>NOT TESTED</v>
      </c>
      <c r="CD36" s="248" t="str">
        <f t="shared" si="29"/>
        <v>NOT TESTED</v>
      </c>
      <c r="CE36" s="248" t="str">
        <f t="shared" si="30"/>
        <v>NOT TESTED</v>
      </c>
      <c r="CF36" s="248" t="str">
        <f t="shared" si="31"/>
        <v>NOT TESTED</v>
      </c>
      <c r="CG36" s="248" t="str">
        <f t="shared" si="32"/>
        <v>NOT TESTED</v>
      </c>
      <c r="CH36" s="248" t="str">
        <f t="shared" si="33"/>
        <v>NOT TESTED</v>
      </c>
      <c r="CI36" s="248" t="str">
        <f t="shared" si="34"/>
        <v>NOT TESTED</v>
      </c>
      <c r="CJ36" s="248" t="str">
        <f t="shared" si="35"/>
        <v>NOT TESTED</v>
      </c>
      <c r="CL36" s="248" t="str">
        <f t="shared" si="36"/>
        <v/>
      </c>
      <c r="CM36" s="248" t="str">
        <f t="shared" si="37"/>
        <v/>
      </c>
      <c r="CN36" s="248" t="str">
        <f t="shared" si="38"/>
        <v/>
      </c>
      <c r="CO36" s="248" t="str">
        <f t="shared" si="39"/>
        <v/>
      </c>
      <c r="CP36" s="248" t="str">
        <f t="shared" si="40"/>
        <v/>
      </c>
      <c r="CQ36" s="248" t="str">
        <f t="shared" si="41"/>
        <v/>
      </c>
      <c r="CR36" s="248" t="str">
        <f t="shared" si="42"/>
        <v/>
      </c>
      <c r="CS36" s="248" t="str">
        <f t="shared" si="43"/>
        <v/>
      </c>
      <c r="CU36" s="248" t="str">
        <f t="shared" si="53"/>
        <v>NOT TESTED</v>
      </c>
      <c r="CV36" s="248" t="str">
        <f t="shared" si="54"/>
        <v>NOT TESTED</v>
      </c>
      <c r="CW36" s="248" t="str">
        <f t="shared" si="55"/>
        <v>NOT TESTED</v>
      </c>
      <c r="CX36" s="248" t="str">
        <f t="shared" si="56"/>
        <v>NOT TESTED</v>
      </c>
      <c r="CY36" s="248" t="str">
        <f t="shared" si="57"/>
        <v>NOT TESTED</v>
      </c>
      <c r="CZ36" s="248" t="str">
        <f t="shared" si="58"/>
        <v>NOT TESTED</v>
      </c>
      <c r="DA36" s="248" t="str">
        <f t="shared" si="59"/>
        <v>NOT TESTED</v>
      </c>
      <c r="DB36" s="248" t="str">
        <f t="shared" si="60"/>
        <v>NOT TESTED</v>
      </c>
      <c r="DC36" s="248" t="str">
        <f t="shared" si="61"/>
        <v>NOT TESTED</v>
      </c>
    </row>
    <row r="37" spans="1:107" x14ac:dyDescent="0.25">
      <c r="A37" s="188">
        <v>24</v>
      </c>
      <c r="B37" s="237" t="str">
        <v>26-001-BS-024</v>
      </c>
      <c r="C37" t="str">
        <v>SPOT 04-01</v>
      </c>
      <c r="D37" t="str">
        <v/>
      </c>
      <c r="E37" t="str">
        <v/>
      </c>
      <c r="G37" t="str">
        <f>IFERROR(
IF(
OR(
INDEX('summary PP'!$G:$G,MATCH(B37,'summary PP'!$B:$B,0))="NP",
INDEX('summary PP'!$G:$G,MATCH(B37,'summary PP'!$B:$B,0))="ND"),
NA(),
INDEX('summary PP'!$G:$G,MATCH(B37,'summary PP'!$B:$B,0))
),
"")</f>
        <v>-</v>
      </c>
      <c r="T37" t="str">
        <f>IFERROR(
IF(
OR(
INDEX('summary Strength'!$G:$G,MATCH(B37,'summary Strength'!$B:$B,0))="NP",
INDEX('summary Strength'!$G:$G,MATCH(B37,'summary Strength'!$B:$B,0))="ND"),
NA(),
INDEX('summary Strength'!$G:$G,MATCH(B37,'summary Strength'!$B:$B,0))
),
"")</f>
        <v>-</v>
      </c>
      <c r="U37" t="str">
        <f>IFERROR(
IF(
OR(
INDEX('summary Strength'!$H:$H,MATCH(B37,'summary Strength'!$B:$B,0))="NP",
INDEX('summary Strength'!$H:$H,MATCH(B37,'summary Strength'!$B:$B,0))="ND"),
NA(),
INDEX('summary Strength'!$G:$G,MATCH(B37,'summary Strength'!$B:$B,0))
),
"")</f>
        <v>-</v>
      </c>
      <c r="V37" t="str">
        <f>IFERROR(
IF(
OR(
INDEX('summary Strength'!$I:$I,MATCH(B37,'summary Strength'!$B:$B,0))="NP",
INDEX('summary Strength'!$I:$I,MATCH(B37,'summary Strength'!$B:$B,0))="ND"),
NA(),
INDEX('summary Strength'!$I:$I,MATCH(B37,'summary Strength'!$B:$B,0))
),
"")</f>
        <v>-</v>
      </c>
      <c r="W37" t="str">
        <f>IFERROR(
IF(
OR(
INDEX('summary Strength'!$J:$J,MATCH(B37,'summary Strength'!$B:$B,0))="NP",
INDEX('summary Strength'!$J:$J,MATCH(B37,'summary Strength'!$B:$B,0))="ND"),
NA(),
INDEX('summary Strength'!$J:$J,MATCH(B37,'summary Strength'!$B:$B,0))
),
"")</f>
        <v>-</v>
      </c>
      <c r="X37" t="str">
        <f>IFERROR(
IF(
OR(
INDEX('summary Strength'!$K:$K,MATCH(B37,'summary Strength'!$B:$B,0))="NP",
INDEX('summary Strength'!$K:$K,MATCH(B37,'summary Strength'!$B:$B,0))="ND"),
NA(),
INDEX('summary Strength'!$K:$K,MATCH(B37,'summary Strength'!$B:$B,0))
),
"")</f>
        <v>-</v>
      </c>
      <c r="Y37" t="str">
        <f>IFERROR(
IF(
OR(
INDEX('summary Strength'!$L:$L,MATCH(B37,'summary Strength'!$B:$B,0))="NP",
INDEX('summary Strength'!$L:$L,MATCH(B37,'summary Strength'!$B:$B,0))="ND"),
NA(),
INDEX('summary Strength'!$L:$L,MATCH(B37,'summary Strength'!$B:$B,0))
),
"")</f>
        <v>-</v>
      </c>
      <c r="Z37" t="str">
        <f>IFERROR(
IF(
OR(
INDEX('summary Strength'!$M:$M,MATCH(B37,'summary Strength'!$B:$B,0))="NP",
INDEX('summary Strength'!$M:$M,MATCH(B37,'summary Strength'!$B:$B,0))="ND"),
NA(),
INDEX('summary Strength'!$M:$M,MATCH(B37,'summary Strength'!$B:$B,0))
),
"")</f>
        <v>-</v>
      </c>
      <c r="AA37" t="str">
        <f>IFERROR(
IF(
OR(
INDEX('summary Strength'!$N:$N,MATCH(B37,'summary Strength'!$B:$B,0))="NP",
INDEX('summary Strength'!$N:$N,MATCH(B37,'summary Strength'!$B:$B,0))="ND"),
NA(),
INDEX('summary Strength'!$L:$L,MATCH(B37,'summary Strength'!$B:$B,0))
),
"")</f>
        <v>-</v>
      </c>
      <c r="AB37" t="str">
        <f>IFERROR(
IF(
OR(
INDEX('summary Strength'!$O:$O,MATCH(B37,'summary Strength'!$B:$B,0))="NP",
INDEX('summary Strength'!$O:$O,MATCH(B37,'summary Strength'!$B:$B,0))="ND"),
NA(),
INDEX('summary Strength'!$O:$O,MATCH(B37,'summary Strength'!$B:$B,0))
),
"")</f>
        <v>-</v>
      </c>
      <c r="AC37" t="str">
        <f>IFERROR(
IF(
OR(
INDEX('summary Strength'!$P:$P,MATCH(B37,'summary Strength'!$B:$B,0))="NP",
INDEX('summary Strength'!$P:$P,MATCH(B37,'summary Strength'!$B:$B,0))="ND"),
NA(),
INDEX('summary Strength'!$P:$P,MATCH(B37,'summary Strength'!$B:$B,0))
),
"")</f>
        <v>-</v>
      </c>
      <c r="AD37" t="str">
        <f>IFERROR(
IF(
OR(
INDEX('summary Strength'!$Q:$Q,MATCH(B37,'summary Strength'!$B:$B,0))="NP",
INDEX('summary Strength'!$Q:$Q,MATCH(B37,'summary Strength'!$B:$B,0))="ND"),
NA(),
INDEX('summary Strength'!$Q:$Q,MATCH(B37,'summary Strength'!$B:$B,0))
),
"")</f>
        <v>-</v>
      </c>
      <c r="AE37" t="str">
        <f>IFERROR(
IF(
OR(
INDEX('summary Strength'!$R:$R,MATCH(B37,'summary Strength'!$B:$B,0))="NP",
INDEX('summary Strength'!$R:$R,MATCH(B37,'summary Strength'!$B:$B,0))="ND"),
NA(),
INDEX('summary Strength'!$R:$R,MATCH(B37,'summary Strength'!$B:$B,0))
),
"")</f>
        <v>-</v>
      </c>
      <c r="AF37" t="str">
        <f>IFERROR(
IF(
OR(
INDEX('summary Strength'!$S:$S,MATCH(B37,'summary Strength'!$B:$B,0))="NP",
INDEX('summary Strength'!$S:$S,MATCH(B37,'summary Strength'!$B:$B,0))="ND"),
NA(),
INDEX('summary Strength'!$S:$S,MATCH(B37,'summary Strength'!$B:$B,0))
),
"")</f>
        <v>-</v>
      </c>
      <c r="AG37" t="str">
        <f>IFERROR(
IF(
OR(
INDEX('summary Strength'!$T:$T,MATCH(B37,'summary Strength'!$B:$B,0))="NP",
INDEX('summary Strength'!$T:$T,MATCH(B37,'summary Strength'!$B:$B,0))="ND"),
NA(),
INDEX('summary Strength'!$L:$L,MATCH(B37,'summary Strength'!$B:$B,0))
),
"")</f>
        <v>-</v>
      </c>
      <c r="AH37" t="str">
        <f>IFERROR(
IF(
OR(
INDEX('summary Strength'!$U:$U,MATCH(B37,'summary Strength'!$B:$B,0))="NP",
INDEX('summary Strength'!$U:$U,MATCH(B37,'summary Strength'!$B:$B,0))="ND"),
NA(),
INDEX('summary Strength'!$U:$U,MATCH(B37,'summary Strength'!$B:$B,0))
),
"")</f>
        <v>-</v>
      </c>
      <c r="AI37" t="str">
        <f>IFERROR(
IF(
OR(
INDEX('summary Strength'!$V:$V,MATCH(B37,'summary Strength'!$B:$B,0))="NP",
INDEX('summary Strength'!$V:$V,MATCH(B37,'summary Strength'!$B:$B,0))="ND"),
NA(),
INDEX('summary Strength'!$V:$V,MATCH(B37,'summary Strength'!$B:$B,0))
),
"")</f>
        <v>-</v>
      </c>
      <c r="AJ37" t="str">
        <f>IFERROR(
IF(
OR(
INDEX('summary Strength'!$W:$W,MATCH(B37,'summary Strength'!$B:$B,0))="NP",
INDEX('summary Strength'!$W:$W,MATCH(B37,'summary Strength'!$B:$B,0))="ND"),
NA(),
INDEX('summary Strength'!$W:$W,MATCH(B37,'summary Strength'!$B:$B,0))
),
"")</f>
        <v>-</v>
      </c>
      <c r="AK37" t="str">
        <f>IFERROR(
IF(
OR(
INDEX('summary Strength'!$X:$X,MATCH(B37,'summary Strength'!$B:$B,0))="NP",
INDEX('summary Strength'!$X:$X,MATCH(B37,'summary Strength'!$B:$B,0))="ND"),
NA(),
INDEX('summary Strength'!$X:$X,MATCH(B37,'summary Strength'!$B:$B,0))
),
"")</f>
        <v>-</v>
      </c>
      <c r="AM37" t="str">
        <f>IFERROR(
IF(
OR(
INDEX('summary of compression'!$I:$I,MATCH(B37,'summary of compression'!$D:$D,0))="NP",
INDEX('summary of compression'!$I:$I,MATCH(B37,'summary of compression'!$D:$D,0))="ND"),
NA(),
INDEX('summary of compression'!$I:$I,MATCH(B37,'summary of compression'!$D:$D,0))
),
"")</f>
        <v/>
      </c>
      <c r="AN37" t="str">
        <f>IFERROR(
IF(
OR(
INDEX('summary of compression'!$J:$J,MATCH(B37,'summary of compression'!$D:$D,0))="NP",
INDEX('summary of compression'!$J:$J,MATCH(B37,'summary of compression'!$D:$D,0))="ND"),
NA(),
INDEX('summary of compression'!$J:$J,MATCH(B37,'summary of compression'!$D:$D,0))
),
"")</f>
        <v/>
      </c>
      <c r="AO37" t="str">
        <f>IFERROR(
IF(
OR(
INDEX('summary of compression'!$K:$K,MATCH(B37,'summary of compression'!$D:$D,0))="NP",
INDEX('summary of compression'!$K:$K,MATCH(B37,'summary of compression'!$D:$D,0))="ND"),
NA(),
INDEX('summary of compression'!$K:$K,MATCH(B37,'summary of compression'!$D:$D,0))
),
"")</f>
        <v/>
      </c>
      <c r="AP37" t="str">
        <f>IFERROR(
IF(
OR(
INDEX('summary of compression'!$L:$L,MATCH(B37,'summary of compression'!$D:$D,0))="NP",
INDEX('summary of compression'!$L:$L,MATCH(B37,'summary of compression'!$D:$D,0))="ND"),
NA(),
INDEX('summary of compression'!$L:$L,MATCH(B37,'summary of compression'!$D:$D,0))
),
"")</f>
        <v/>
      </c>
      <c r="AQ37" t="str">
        <f>IFERROR(
IF(
OR(
INDEX('summary of compression'!$M:$M,MATCH(B37,'summary of compression'!$D:$D,0))="NP",
INDEX('summary of compression'!$M:$M,MATCH(B37,'summary of compression'!$D:$D,0))="ND"),
NA(),
INDEX('summary of compression'!$M:$M,MATCH(B37,'summary of compression'!$D:$D,0))
),
"")</f>
        <v/>
      </c>
      <c r="AR37" t="str">
        <f>IFERROR(
IF(
OR(
INDEX('summary of compression'!$N:$N,MATCH(B37,'summary of compression'!$D:$D,0))="NP",
INDEX('summary of compression'!$N:$N,MATCH(B37,'summary of compression'!$D:$D,0))="ND"),
NA(),
INDEX('summary of compression'!$N:$N,MATCH(B37,'summary of compression'!$D:$D,0))
),
"")</f>
        <v/>
      </c>
      <c r="AS37" t="str">
        <f>IFERROR(
IF(
OR(
INDEX('summary of compression'!$O:$O,MATCH(B37,'summary of compression'!$D:$D,0))="NP",
INDEX('summary of compression'!$O:$O,MATCH(B37,'summary of compression'!$D:$D,0))="ND"),
NA(),
INDEX('summary of compression'!$O:$O,MATCH(B37,'summary of compression'!$D:$D,0))
),
"")</f>
        <v/>
      </c>
      <c r="AT37" t="str">
        <f>IFERROR(
IF(
OR(
INDEX('summary of compression'!$P:$P,MATCH(B37,'summary of compression'!$D:$D,0))="NP",
INDEX('summary of compression'!$P:$P,MATCH(B37,'summary of compression'!$D:$D,0))="ND"),
NA(),
INDEX('summary of compression'!$P:$P,MATCH(B37,'summary of compression'!$D:$D,0))
),
"")</f>
        <v/>
      </c>
      <c r="AV37" t="str">
        <f>IFERROR(
IF(
OR(
INDEX('Summary CMP_CBR'!$M:$M,MATCH(B37,'Summary CMP_CBR'!$H:$H,0))="NP",
INDEX('Summary CMP_CBR'!$M:$M,MATCH(B37,'Summary CMP_CBR'!$H:$H,0))="ND"),
NA(),
INDEX('Summary CMP_CBR'!$M:$M,MATCH(B37,'Summary CMP_CBR'!$H:$H,0))
),
"")</f>
        <v>-</v>
      </c>
      <c r="AW37" t="str">
        <f>IFERROR(
IF(
OR(
INDEX('Summary CMP_CBR'!$N:$N,MATCH(B37,'Summary CMP_CBR'!$H:$H,0))="NP",
INDEX('Summary CMP_CBR'!$N:$N,MATCH(B37,'Summary CMP_CBR'!$H:$H,0))="ND"),
NA(),
INDEX('Summary CMP_CBR'!$N:$N,MATCH(B37,'Summary CMP_CBR'!$H:$H,0))
),
"")</f>
        <v>-</v>
      </c>
      <c r="AX37" t="str">
        <f>IFERROR(
IF(
OR(
INDEX('Summary CMP_CBR'!$O:$O,MATCH(B37,'Summary CMP_CBR'!$H:$H,0))="NP",
INDEX('Summary CMP_CBR'!$O:$O,MATCH(B37,'Summary CMP_CBR'!$H:$H,0))="ND"),
NA(),
INDEX('Summary CMP_CBR'!$O:$O,MATCH(B37,'Summary CMP_CBR'!$H:$H,0))
),
"")</f>
        <v>-</v>
      </c>
      <c r="AY37" t="str">
        <f>IFERROR(
IF(
OR(
INDEX('Summary CMP_CBR'!$P:$P,MATCH(B37,'Summary CMP_CBR'!$H:$H,0))="NP",
INDEX('Summary CMP_CBR'!$P:$P,MATCH(B37,'Summary CMP_CBR'!$H:$H,0))="ND"),
NA(),
INDEX('Summary CMP_CBR'!$P:$P,MATCH(B37,'Summary CMP_CBR'!$H:$H,0))
),
"")</f>
        <v>-</v>
      </c>
      <c r="AZ37" t="str">
        <f>IFERROR(
IF(
OR(
INDEX('Summary CMP_CBR'!$Q:$Q,MATCH(B37,'Summary CMP_CBR'!$H:$H,0))="NP",
INDEX('Summary CMP_CBR'!$Q:$Q,MATCH(B37,'Summary CMP_CBR'!$H:$H,0))="ND"),
NA(),
INDEX('Summary CMP_CBR'!$Q:$Q,MATCH(B37,'Summary CMP_CBR'!$H:$H,0))
),
"")</f>
        <v>-</v>
      </c>
      <c r="BA37" t="str">
        <f>IFERROR(
IF(
OR(
INDEX('Summary CMP_CBR'!$R:$R,MATCH(B37,'Summary CMP_CBR'!$H:$H,0))="NP",
INDEX('Summary CMP_CBR'!$R:$R,MATCH(B37,'Summary CMP_CBR'!$H:$H,0))="ND"),
NA(),
INDEX('Summary CMP_CBR'!$R:$R,MATCH(B37,'Summary CMP_CBR'!$H:$H,0))
),
"")</f>
        <v>-</v>
      </c>
      <c r="BB37" t="str">
        <f>IFERROR(
IF(
OR(
INDEX('Summary CMP_CBR'!$S:$S,MATCH(B37,'Summary CMP_CBR'!$H:$H,0))="NP",
INDEX('Summary CMP_CBR'!$S:$S,MATCH(B37,'Summary CMP_CBR'!$H:$H,0))="ND"),
NA(),
INDEX('Summary CMP_CBR'!$S:$S,MATCH(B37,'Summary CMP_CBR'!$H:$H,0))
),
"")</f>
        <v>-</v>
      </c>
      <c r="BC37" t="str">
        <f>IFERROR(
IF(
OR(
INDEX('Summary CMP_CBR'!$T:$T,MATCH(B37,'Summary CMP_CBR'!$H:$H,0))="NP",
INDEX('Summary CMP_CBR'!$T:$T,MATCH(B37,'Summary CMP_CBR'!$H:$H,0))="ND"),
NA(),
INDEX('Summary CMP_CBR'!$T:$T,MATCH(B37,'Summary CMP_CBR'!$H:$H,0))
),
"")</f>
        <v>-</v>
      </c>
      <c r="BD37" t="str">
        <f>IFERROR(
IF(
OR(
INDEX('Summary CMP_CBR'!$U:$U,MATCH(B37,'Summary CMP_CBR'!$H:$H,0))="NP",
INDEX('Summary CMP_CBR'!$U:$U,MATCH(B37,'Summary CMP_CBR'!$H:$H,0))="ND"),
NA(),
INDEX('Summary CMP_CBR'!$U:$U,MATCH(B37,'Summary CMP_CBR'!$H:$H,0))
),
"")</f>
        <v>-</v>
      </c>
      <c r="BF37" s="248" t="str">
        <f t="shared" si="6"/>
        <v>NOT TESTED</v>
      </c>
      <c r="BG37" s="248" t="str">
        <f t="shared" si="7"/>
        <v/>
      </c>
      <c r="BH37" s="248" t="str">
        <f t="shared" si="8"/>
        <v/>
      </c>
      <c r="BI37" s="248" t="str">
        <f t="shared" si="9"/>
        <v/>
      </c>
      <c r="BJ37" s="248" t="str">
        <f t="shared" si="10"/>
        <v/>
      </c>
      <c r="BK37" s="248" t="str">
        <f t="shared" si="11"/>
        <v/>
      </c>
      <c r="BL37" s="248" t="str">
        <f t="shared" si="12"/>
        <v/>
      </c>
      <c r="BM37" s="248" t="str">
        <f t="shared" si="13"/>
        <v/>
      </c>
      <c r="BN37" s="248" t="str">
        <f t="shared" si="14"/>
        <v/>
      </c>
      <c r="BO37" s="248" t="str">
        <f t="shared" si="15"/>
        <v/>
      </c>
      <c r="BP37" s="248" t="str">
        <f t="shared" si="16"/>
        <v/>
      </c>
      <c r="BQ37" s="248" t="str">
        <f t="shared" si="17"/>
        <v/>
      </c>
      <c r="BS37" s="248" t="str">
        <f t="shared" si="18"/>
        <v>NOT TESTED</v>
      </c>
      <c r="BT37" s="248" t="str">
        <f t="shared" si="19"/>
        <v>NOT TESTED</v>
      </c>
      <c r="BU37" s="248" t="str">
        <f t="shared" si="20"/>
        <v>NOT TESTED</v>
      </c>
      <c r="BV37" s="248" t="str">
        <f t="shared" si="21"/>
        <v>NOT TESTED</v>
      </c>
      <c r="BW37" s="248" t="str">
        <f t="shared" si="22"/>
        <v>NOT TESTED</v>
      </c>
      <c r="BX37" s="248" t="str">
        <f t="shared" si="23"/>
        <v>NOT TESTED</v>
      </c>
      <c r="BY37" s="248" t="str">
        <f t="shared" si="24"/>
        <v>NOT TESTED</v>
      </c>
      <c r="BZ37" s="248" t="str">
        <f t="shared" si="25"/>
        <v>NOT TESTED</v>
      </c>
      <c r="CA37" s="248" t="str">
        <f t="shared" si="26"/>
        <v>NOT TESTED</v>
      </c>
      <c r="CB37" s="248" t="str">
        <f t="shared" si="27"/>
        <v>NOT TESTED</v>
      </c>
      <c r="CC37" s="248" t="str">
        <f t="shared" si="28"/>
        <v>NOT TESTED</v>
      </c>
      <c r="CD37" s="248" t="str">
        <f t="shared" si="29"/>
        <v>NOT TESTED</v>
      </c>
      <c r="CE37" s="248" t="str">
        <f t="shared" si="30"/>
        <v>NOT TESTED</v>
      </c>
      <c r="CF37" s="248" t="str">
        <f t="shared" si="31"/>
        <v>NOT TESTED</v>
      </c>
      <c r="CG37" s="248" t="str">
        <f t="shared" si="32"/>
        <v>NOT TESTED</v>
      </c>
      <c r="CH37" s="248" t="str">
        <f t="shared" si="33"/>
        <v>NOT TESTED</v>
      </c>
      <c r="CI37" s="248" t="str">
        <f t="shared" si="34"/>
        <v>NOT TESTED</v>
      </c>
      <c r="CJ37" s="248" t="str">
        <f t="shared" si="35"/>
        <v>NOT TESTED</v>
      </c>
      <c r="CL37" s="248" t="str">
        <f t="shared" si="36"/>
        <v/>
      </c>
      <c r="CM37" s="248" t="str">
        <f t="shared" si="37"/>
        <v/>
      </c>
      <c r="CN37" s="248" t="str">
        <f t="shared" si="38"/>
        <v/>
      </c>
      <c r="CO37" s="248" t="str">
        <f t="shared" si="39"/>
        <v/>
      </c>
      <c r="CP37" s="248" t="str">
        <f t="shared" si="40"/>
        <v/>
      </c>
      <c r="CQ37" s="248" t="str">
        <f t="shared" si="41"/>
        <v/>
      </c>
      <c r="CR37" s="248" t="str">
        <f t="shared" si="42"/>
        <v/>
      </c>
      <c r="CS37" s="248" t="str">
        <f t="shared" si="43"/>
        <v/>
      </c>
      <c r="CU37" s="248" t="str">
        <f t="shared" si="53"/>
        <v>NOT TESTED</v>
      </c>
      <c r="CV37" s="248" t="str">
        <f t="shared" si="54"/>
        <v>NOT TESTED</v>
      </c>
      <c r="CW37" s="248" t="str">
        <f t="shared" si="55"/>
        <v>NOT TESTED</v>
      </c>
      <c r="CX37" s="248" t="str">
        <f t="shared" si="56"/>
        <v>NOT TESTED</v>
      </c>
      <c r="CY37" s="248" t="str">
        <f t="shared" si="57"/>
        <v>NOT TESTED</v>
      </c>
      <c r="CZ37" s="248" t="str">
        <f t="shared" si="58"/>
        <v>NOT TESTED</v>
      </c>
      <c r="DA37" s="248" t="str">
        <f t="shared" si="59"/>
        <v>NOT TESTED</v>
      </c>
      <c r="DB37" s="248" t="str">
        <f t="shared" si="60"/>
        <v>NOT TESTED</v>
      </c>
      <c r="DC37" s="248" t="str">
        <f t="shared" si="61"/>
        <v>NOT TESTED</v>
      </c>
    </row>
    <row r="38" spans="1:107" x14ac:dyDescent="0.25">
      <c r="A38" s="188">
        <v>25</v>
      </c>
      <c r="B38" s="237" t="str">
        <v>26-001-BS-025</v>
      </c>
      <c r="C38" t="str">
        <v>SPOT 05-01</v>
      </c>
      <c r="D38" t="str">
        <v/>
      </c>
      <c r="E38" t="str">
        <v/>
      </c>
      <c r="G38" t="str">
        <f>IFERROR(
IF(
OR(
INDEX('summary PP'!$G:$G,MATCH(B38,'summary PP'!$B:$B,0))="NP",
INDEX('summary PP'!$G:$G,MATCH(B38,'summary PP'!$B:$B,0))="ND"),
NA(),
INDEX('summary PP'!$G:$G,MATCH(B38,'summary PP'!$B:$B,0))
),
"")</f>
        <v>-</v>
      </c>
      <c r="T38" t="str">
        <f>IFERROR(
IF(
OR(
INDEX('summary Strength'!$G:$G,MATCH(B38,'summary Strength'!$B:$B,0))="NP",
INDEX('summary Strength'!$G:$G,MATCH(B38,'summary Strength'!$B:$B,0))="ND"),
NA(),
INDEX('summary Strength'!$G:$G,MATCH(B38,'summary Strength'!$B:$B,0))
),
"")</f>
        <v>-</v>
      </c>
      <c r="U38" t="str">
        <f>IFERROR(
IF(
OR(
INDEX('summary Strength'!$H:$H,MATCH(B38,'summary Strength'!$B:$B,0))="NP",
INDEX('summary Strength'!$H:$H,MATCH(B38,'summary Strength'!$B:$B,0))="ND"),
NA(),
INDEX('summary Strength'!$G:$G,MATCH(B38,'summary Strength'!$B:$B,0))
),
"")</f>
        <v>-</v>
      </c>
      <c r="V38" t="str">
        <f>IFERROR(
IF(
OR(
INDEX('summary Strength'!$I:$I,MATCH(B38,'summary Strength'!$B:$B,0))="NP",
INDEX('summary Strength'!$I:$I,MATCH(B38,'summary Strength'!$B:$B,0))="ND"),
NA(),
INDEX('summary Strength'!$I:$I,MATCH(B38,'summary Strength'!$B:$B,0))
),
"")</f>
        <v>-</v>
      </c>
      <c r="W38" t="str">
        <f>IFERROR(
IF(
OR(
INDEX('summary Strength'!$J:$J,MATCH(B38,'summary Strength'!$B:$B,0))="NP",
INDEX('summary Strength'!$J:$J,MATCH(B38,'summary Strength'!$B:$B,0))="ND"),
NA(),
INDEX('summary Strength'!$J:$J,MATCH(B38,'summary Strength'!$B:$B,0))
),
"")</f>
        <v>-</v>
      </c>
      <c r="X38" t="str">
        <f>IFERROR(
IF(
OR(
INDEX('summary Strength'!$K:$K,MATCH(B38,'summary Strength'!$B:$B,0))="NP",
INDEX('summary Strength'!$K:$K,MATCH(B38,'summary Strength'!$B:$B,0))="ND"),
NA(),
INDEX('summary Strength'!$K:$K,MATCH(B38,'summary Strength'!$B:$B,0))
),
"")</f>
        <v>-</v>
      </c>
      <c r="Y38" t="str">
        <f>IFERROR(
IF(
OR(
INDEX('summary Strength'!$L:$L,MATCH(B38,'summary Strength'!$B:$B,0))="NP",
INDEX('summary Strength'!$L:$L,MATCH(B38,'summary Strength'!$B:$B,0))="ND"),
NA(),
INDEX('summary Strength'!$L:$L,MATCH(B38,'summary Strength'!$B:$B,0))
),
"")</f>
        <v>-</v>
      </c>
      <c r="Z38" t="str">
        <f>IFERROR(
IF(
OR(
INDEX('summary Strength'!$M:$M,MATCH(B38,'summary Strength'!$B:$B,0))="NP",
INDEX('summary Strength'!$M:$M,MATCH(B38,'summary Strength'!$B:$B,0))="ND"),
NA(),
INDEX('summary Strength'!$M:$M,MATCH(B38,'summary Strength'!$B:$B,0))
),
"")</f>
        <v>-</v>
      </c>
      <c r="AA38" t="str">
        <f>IFERROR(
IF(
OR(
INDEX('summary Strength'!$N:$N,MATCH(B38,'summary Strength'!$B:$B,0))="NP",
INDEX('summary Strength'!$N:$N,MATCH(B38,'summary Strength'!$B:$B,0))="ND"),
NA(),
INDEX('summary Strength'!$L:$L,MATCH(B38,'summary Strength'!$B:$B,0))
),
"")</f>
        <v>-</v>
      </c>
      <c r="AB38" t="str">
        <f>IFERROR(
IF(
OR(
INDEX('summary Strength'!$O:$O,MATCH(B38,'summary Strength'!$B:$B,0))="NP",
INDEX('summary Strength'!$O:$O,MATCH(B38,'summary Strength'!$B:$B,0))="ND"),
NA(),
INDEX('summary Strength'!$O:$O,MATCH(B38,'summary Strength'!$B:$B,0))
),
"")</f>
        <v>-</v>
      </c>
      <c r="AC38" t="str">
        <f>IFERROR(
IF(
OR(
INDEX('summary Strength'!$P:$P,MATCH(B38,'summary Strength'!$B:$B,0))="NP",
INDEX('summary Strength'!$P:$P,MATCH(B38,'summary Strength'!$B:$B,0))="ND"),
NA(),
INDEX('summary Strength'!$P:$P,MATCH(B38,'summary Strength'!$B:$B,0))
),
"")</f>
        <v>-</v>
      </c>
      <c r="AD38" t="str">
        <f>IFERROR(
IF(
OR(
INDEX('summary Strength'!$Q:$Q,MATCH(B38,'summary Strength'!$B:$B,0))="NP",
INDEX('summary Strength'!$Q:$Q,MATCH(B38,'summary Strength'!$B:$B,0))="ND"),
NA(),
INDEX('summary Strength'!$Q:$Q,MATCH(B38,'summary Strength'!$B:$B,0))
),
"")</f>
        <v>-</v>
      </c>
      <c r="AE38" t="str">
        <f>IFERROR(
IF(
OR(
INDEX('summary Strength'!$R:$R,MATCH(B38,'summary Strength'!$B:$B,0))="NP",
INDEX('summary Strength'!$R:$R,MATCH(B38,'summary Strength'!$B:$B,0))="ND"),
NA(),
INDEX('summary Strength'!$R:$R,MATCH(B38,'summary Strength'!$B:$B,0))
),
"")</f>
        <v>-</v>
      </c>
      <c r="AF38" t="str">
        <f>IFERROR(
IF(
OR(
INDEX('summary Strength'!$S:$S,MATCH(B38,'summary Strength'!$B:$B,0))="NP",
INDEX('summary Strength'!$S:$S,MATCH(B38,'summary Strength'!$B:$B,0))="ND"),
NA(),
INDEX('summary Strength'!$S:$S,MATCH(B38,'summary Strength'!$B:$B,0))
),
"")</f>
        <v>-</v>
      </c>
      <c r="AG38" t="str">
        <f>IFERROR(
IF(
OR(
INDEX('summary Strength'!$T:$T,MATCH(B38,'summary Strength'!$B:$B,0))="NP",
INDEX('summary Strength'!$T:$T,MATCH(B38,'summary Strength'!$B:$B,0))="ND"),
NA(),
INDEX('summary Strength'!$L:$L,MATCH(B38,'summary Strength'!$B:$B,0))
),
"")</f>
        <v>-</v>
      </c>
      <c r="AH38" t="str">
        <f>IFERROR(
IF(
OR(
INDEX('summary Strength'!$U:$U,MATCH(B38,'summary Strength'!$B:$B,0))="NP",
INDEX('summary Strength'!$U:$U,MATCH(B38,'summary Strength'!$B:$B,0))="ND"),
NA(),
INDEX('summary Strength'!$U:$U,MATCH(B38,'summary Strength'!$B:$B,0))
),
"")</f>
        <v>-</v>
      </c>
      <c r="AI38" t="str">
        <f>IFERROR(
IF(
OR(
INDEX('summary Strength'!$V:$V,MATCH(B38,'summary Strength'!$B:$B,0))="NP",
INDEX('summary Strength'!$V:$V,MATCH(B38,'summary Strength'!$B:$B,0))="ND"),
NA(),
INDEX('summary Strength'!$V:$V,MATCH(B38,'summary Strength'!$B:$B,0))
),
"")</f>
        <v>-</v>
      </c>
      <c r="AJ38" t="str">
        <f>IFERROR(
IF(
OR(
INDEX('summary Strength'!$W:$W,MATCH(B38,'summary Strength'!$B:$B,0))="NP",
INDEX('summary Strength'!$W:$W,MATCH(B38,'summary Strength'!$B:$B,0))="ND"),
NA(),
INDEX('summary Strength'!$W:$W,MATCH(B38,'summary Strength'!$B:$B,0))
),
"")</f>
        <v>-</v>
      </c>
      <c r="AK38" t="str">
        <f>IFERROR(
IF(
OR(
INDEX('summary Strength'!$X:$X,MATCH(B38,'summary Strength'!$B:$B,0))="NP",
INDEX('summary Strength'!$X:$X,MATCH(B38,'summary Strength'!$B:$B,0))="ND"),
NA(),
INDEX('summary Strength'!$X:$X,MATCH(B38,'summary Strength'!$B:$B,0))
),
"")</f>
        <v>-</v>
      </c>
      <c r="AM38" t="str">
        <f>IFERROR(
IF(
OR(
INDEX('summary of compression'!$I:$I,MATCH(B38,'summary of compression'!$D:$D,0))="NP",
INDEX('summary of compression'!$I:$I,MATCH(B38,'summary of compression'!$D:$D,0))="ND"),
NA(),
INDEX('summary of compression'!$I:$I,MATCH(B38,'summary of compression'!$D:$D,0))
),
"")</f>
        <v/>
      </c>
      <c r="AN38" t="str">
        <f>IFERROR(
IF(
OR(
INDEX('summary of compression'!$J:$J,MATCH(B38,'summary of compression'!$D:$D,0))="NP",
INDEX('summary of compression'!$J:$J,MATCH(B38,'summary of compression'!$D:$D,0))="ND"),
NA(),
INDEX('summary of compression'!$J:$J,MATCH(B38,'summary of compression'!$D:$D,0))
),
"")</f>
        <v/>
      </c>
      <c r="AO38" t="str">
        <f>IFERROR(
IF(
OR(
INDEX('summary of compression'!$K:$K,MATCH(B38,'summary of compression'!$D:$D,0))="NP",
INDEX('summary of compression'!$K:$K,MATCH(B38,'summary of compression'!$D:$D,0))="ND"),
NA(),
INDEX('summary of compression'!$K:$K,MATCH(B38,'summary of compression'!$D:$D,0))
),
"")</f>
        <v/>
      </c>
      <c r="AP38" t="str">
        <f>IFERROR(
IF(
OR(
INDEX('summary of compression'!$L:$L,MATCH(B38,'summary of compression'!$D:$D,0))="NP",
INDEX('summary of compression'!$L:$L,MATCH(B38,'summary of compression'!$D:$D,0))="ND"),
NA(),
INDEX('summary of compression'!$L:$L,MATCH(B38,'summary of compression'!$D:$D,0))
),
"")</f>
        <v/>
      </c>
      <c r="AQ38" t="str">
        <f>IFERROR(
IF(
OR(
INDEX('summary of compression'!$M:$M,MATCH(B38,'summary of compression'!$D:$D,0))="NP",
INDEX('summary of compression'!$M:$M,MATCH(B38,'summary of compression'!$D:$D,0))="ND"),
NA(),
INDEX('summary of compression'!$M:$M,MATCH(B38,'summary of compression'!$D:$D,0))
),
"")</f>
        <v/>
      </c>
      <c r="AR38" t="str">
        <f>IFERROR(
IF(
OR(
INDEX('summary of compression'!$N:$N,MATCH(B38,'summary of compression'!$D:$D,0))="NP",
INDEX('summary of compression'!$N:$N,MATCH(B38,'summary of compression'!$D:$D,0))="ND"),
NA(),
INDEX('summary of compression'!$N:$N,MATCH(B38,'summary of compression'!$D:$D,0))
),
"")</f>
        <v/>
      </c>
      <c r="AS38" t="str">
        <f>IFERROR(
IF(
OR(
INDEX('summary of compression'!$O:$O,MATCH(B38,'summary of compression'!$D:$D,0))="NP",
INDEX('summary of compression'!$O:$O,MATCH(B38,'summary of compression'!$D:$D,0))="ND"),
NA(),
INDEX('summary of compression'!$O:$O,MATCH(B38,'summary of compression'!$D:$D,0))
),
"")</f>
        <v/>
      </c>
      <c r="AT38" t="str">
        <f>IFERROR(
IF(
OR(
INDEX('summary of compression'!$P:$P,MATCH(B38,'summary of compression'!$D:$D,0))="NP",
INDEX('summary of compression'!$P:$P,MATCH(B38,'summary of compression'!$D:$D,0))="ND"),
NA(),
INDEX('summary of compression'!$P:$P,MATCH(B38,'summary of compression'!$D:$D,0))
),
"")</f>
        <v/>
      </c>
      <c r="AV38" t="str">
        <f>IFERROR(
IF(
OR(
INDEX('Summary CMP_CBR'!$M:$M,MATCH(B38,'Summary CMP_CBR'!$H:$H,0))="NP",
INDEX('Summary CMP_CBR'!$M:$M,MATCH(B38,'Summary CMP_CBR'!$H:$H,0))="ND"),
NA(),
INDEX('Summary CMP_CBR'!$M:$M,MATCH(B38,'Summary CMP_CBR'!$H:$H,0))
),
"")</f>
        <v>-</v>
      </c>
      <c r="AW38" t="str">
        <f>IFERROR(
IF(
OR(
INDEX('Summary CMP_CBR'!$N:$N,MATCH(B38,'Summary CMP_CBR'!$H:$H,0))="NP",
INDEX('Summary CMP_CBR'!$N:$N,MATCH(B38,'Summary CMP_CBR'!$H:$H,0))="ND"),
NA(),
INDEX('Summary CMP_CBR'!$N:$N,MATCH(B38,'Summary CMP_CBR'!$H:$H,0))
),
"")</f>
        <v>-</v>
      </c>
      <c r="AX38" t="str">
        <f>IFERROR(
IF(
OR(
INDEX('Summary CMP_CBR'!$O:$O,MATCH(B38,'Summary CMP_CBR'!$H:$H,0))="NP",
INDEX('Summary CMP_CBR'!$O:$O,MATCH(B38,'Summary CMP_CBR'!$H:$H,0))="ND"),
NA(),
INDEX('Summary CMP_CBR'!$O:$O,MATCH(B38,'Summary CMP_CBR'!$H:$H,0))
),
"")</f>
        <v>-</v>
      </c>
      <c r="AY38" t="str">
        <f>IFERROR(
IF(
OR(
INDEX('Summary CMP_CBR'!$P:$P,MATCH(B38,'Summary CMP_CBR'!$H:$H,0))="NP",
INDEX('Summary CMP_CBR'!$P:$P,MATCH(B38,'Summary CMP_CBR'!$H:$H,0))="ND"),
NA(),
INDEX('Summary CMP_CBR'!$P:$P,MATCH(B38,'Summary CMP_CBR'!$H:$H,0))
),
"")</f>
        <v>-</v>
      </c>
      <c r="AZ38" t="str">
        <f>IFERROR(
IF(
OR(
INDEX('Summary CMP_CBR'!$Q:$Q,MATCH(B38,'Summary CMP_CBR'!$H:$H,0))="NP",
INDEX('Summary CMP_CBR'!$Q:$Q,MATCH(B38,'Summary CMP_CBR'!$H:$H,0))="ND"),
NA(),
INDEX('Summary CMP_CBR'!$Q:$Q,MATCH(B38,'Summary CMP_CBR'!$H:$H,0))
),
"")</f>
        <v>-</v>
      </c>
      <c r="BA38" t="str">
        <f>IFERROR(
IF(
OR(
INDEX('Summary CMP_CBR'!$R:$R,MATCH(B38,'Summary CMP_CBR'!$H:$H,0))="NP",
INDEX('Summary CMP_CBR'!$R:$R,MATCH(B38,'Summary CMP_CBR'!$H:$H,0))="ND"),
NA(),
INDEX('Summary CMP_CBR'!$R:$R,MATCH(B38,'Summary CMP_CBR'!$H:$H,0))
),
"")</f>
        <v>-</v>
      </c>
      <c r="BB38" t="str">
        <f>IFERROR(
IF(
OR(
INDEX('Summary CMP_CBR'!$S:$S,MATCH(B38,'Summary CMP_CBR'!$H:$H,0))="NP",
INDEX('Summary CMP_CBR'!$S:$S,MATCH(B38,'Summary CMP_CBR'!$H:$H,0))="ND"),
NA(),
INDEX('Summary CMP_CBR'!$S:$S,MATCH(B38,'Summary CMP_CBR'!$H:$H,0))
),
"")</f>
        <v>-</v>
      </c>
      <c r="BC38" t="str">
        <f>IFERROR(
IF(
OR(
INDEX('Summary CMP_CBR'!$T:$T,MATCH(B38,'Summary CMP_CBR'!$H:$H,0))="NP",
INDEX('Summary CMP_CBR'!$T:$T,MATCH(B38,'Summary CMP_CBR'!$H:$H,0))="ND"),
NA(),
INDEX('Summary CMP_CBR'!$T:$T,MATCH(B38,'Summary CMP_CBR'!$H:$H,0))
),
"")</f>
        <v>-</v>
      </c>
      <c r="BD38" t="str">
        <f>IFERROR(
IF(
OR(
INDEX('Summary CMP_CBR'!$U:$U,MATCH(B38,'Summary CMP_CBR'!$H:$H,0))="NP",
INDEX('Summary CMP_CBR'!$U:$U,MATCH(B38,'Summary CMP_CBR'!$H:$H,0))="ND"),
NA(),
INDEX('Summary CMP_CBR'!$U:$U,MATCH(B38,'Summary CMP_CBR'!$H:$H,0))
),
"")</f>
        <v>-</v>
      </c>
      <c r="BF38" s="248" t="str">
        <f t="shared" si="6"/>
        <v>NOT TESTED</v>
      </c>
      <c r="BG38" s="248" t="str">
        <f t="shared" si="7"/>
        <v/>
      </c>
      <c r="BH38" s="248" t="str">
        <f t="shared" si="8"/>
        <v/>
      </c>
      <c r="BI38" s="248" t="str">
        <f t="shared" si="9"/>
        <v/>
      </c>
      <c r="BJ38" s="248" t="str">
        <f t="shared" si="10"/>
        <v/>
      </c>
      <c r="BK38" s="248" t="str">
        <f t="shared" si="11"/>
        <v/>
      </c>
      <c r="BL38" s="248" t="str">
        <f t="shared" si="12"/>
        <v/>
      </c>
      <c r="BM38" s="248" t="str">
        <f t="shared" si="13"/>
        <v/>
      </c>
      <c r="BN38" s="248" t="str">
        <f t="shared" si="14"/>
        <v/>
      </c>
      <c r="BO38" s="248" t="str">
        <f t="shared" si="15"/>
        <v/>
      </c>
      <c r="BP38" s="248" t="str">
        <f t="shared" si="16"/>
        <v/>
      </c>
      <c r="BQ38" s="248" t="str">
        <f t="shared" si="17"/>
        <v/>
      </c>
      <c r="BS38" s="248" t="str">
        <f t="shared" si="18"/>
        <v>NOT TESTED</v>
      </c>
      <c r="BT38" s="248" t="str">
        <f t="shared" si="19"/>
        <v>NOT TESTED</v>
      </c>
      <c r="BU38" s="248" t="str">
        <f t="shared" si="20"/>
        <v>NOT TESTED</v>
      </c>
      <c r="BV38" s="248" t="str">
        <f t="shared" si="21"/>
        <v>NOT TESTED</v>
      </c>
      <c r="BW38" s="248" t="str">
        <f t="shared" si="22"/>
        <v>NOT TESTED</v>
      </c>
      <c r="BX38" s="248" t="str">
        <f t="shared" si="23"/>
        <v>NOT TESTED</v>
      </c>
      <c r="BY38" s="248" t="str">
        <f t="shared" si="24"/>
        <v>NOT TESTED</v>
      </c>
      <c r="BZ38" s="248" t="str">
        <f t="shared" si="25"/>
        <v>NOT TESTED</v>
      </c>
      <c r="CA38" s="248" t="str">
        <f t="shared" si="26"/>
        <v>NOT TESTED</v>
      </c>
      <c r="CB38" s="248" t="str">
        <f t="shared" si="27"/>
        <v>NOT TESTED</v>
      </c>
      <c r="CC38" s="248" t="str">
        <f t="shared" si="28"/>
        <v>NOT TESTED</v>
      </c>
      <c r="CD38" s="248" t="str">
        <f t="shared" si="29"/>
        <v>NOT TESTED</v>
      </c>
      <c r="CE38" s="248" t="str">
        <f t="shared" si="30"/>
        <v>NOT TESTED</v>
      </c>
      <c r="CF38" s="248" t="str">
        <f t="shared" si="31"/>
        <v>NOT TESTED</v>
      </c>
      <c r="CG38" s="248" t="str">
        <f t="shared" si="32"/>
        <v>NOT TESTED</v>
      </c>
      <c r="CH38" s="248" t="str">
        <f t="shared" si="33"/>
        <v>NOT TESTED</v>
      </c>
      <c r="CI38" s="248" t="str">
        <f t="shared" si="34"/>
        <v>NOT TESTED</v>
      </c>
      <c r="CJ38" s="248" t="str">
        <f t="shared" si="35"/>
        <v>NOT TESTED</v>
      </c>
      <c r="CL38" s="248" t="str">
        <f t="shared" si="36"/>
        <v/>
      </c>
      <c r="CM38" s="248" t="str">
        <f t="shared" si="37"/>
        <v/>
      </c>
      <c r="CN38" s="248" t="str">
        <f t="shared" si="38"/>
        <v/>
      </c>
      <c r="CO38" s="248" t="str">
        <f t="shared" si="39"/>
        <v/>
      </c>
      <c r="CP38" s="248" t="str">
        <f t="shared" si="40"/>
        <v/>
      </c>
      <c r="CQ38" s="248" t="str">
        <f t="shared" si="41"/>
        <v/>
      </c>
      <c r="CR38" s="248" t="str">
        <f t="shared" si="42"/>
        <v/>
      </c>
      <c r="CS38" s="248" t="str">
        <f t="shared" si="43"/>
        <v/>
      </c>
      <c r="CU38" s="248" t="str">
        <f t="shared" si="53"/>
        <v>NOT TESTED</v>
      </c>
      <c r="CV38" s="248" t="str">
        <f t="shared" si="54"/>
        <v>NOT TESTED</v>
      </c>
      <c r="CW38" s="248" t="str">
        <f t="shared" si="55"/>
        <v>NOT TESTED</v>
      </c>
      <c r="CX38" s="248" t="str">
        <f t="shared" si="56"/>
        <v>NOT TESTED</v>
      </c>
      <c r="CY38" s="248" t="str">
        <f t="shared" si="57"/>
        <v>NOT TESTED</v>
      </c>
      <c r="CZ38" s="248" t="str">
        <f t="shared" si="58"/>
        <v>NOT TESTED</v>
      </c>
      <c r="DA38" s="248" t="str">
        <f t="shared" si="59"/>
        <v>NOT TESTED</v>
      </c>
      <c r="DB38" s="248" t="str">
        <f t="shared" si="60"/>
        <v>NOT TESTED</v>
      </c>
      <c r="DC38" s="248" t="str">
        <f t="shared" si="61"/>
        <v>NOT TESTED</v>
      </c>
    </row>
    <row r="39" spans="1:107" x14ac:dyDescent="0.25">
      <c r="G39" t="str">
        <f>IFERROR(
IF(
OR(
INDEX('summary PP'!$G:$G,MATCH(B39,'summary PP'!$B:$B,0))="NP",
INDEX('summary PP'!$G:$G,MATCH(B39,'summary PP'!$B:$B,0))="ND"),
NA(),
INDEX('summary PP'!$G:$G,MATCH(B39,'summary PP'!$B:$B,0))
),
"")</f>
        <v/>
      </c>
      <c r="AM39" t="str">
        <f>IFERROR(
IF(
OR(
INDEX('summary of compression'!$I:$I,MATCH(B39,'summary of compression'!$D:$D,0))="NP",
INDEX('summary of compression'!$I:$I,MATCH(B39,'summary of compression'!$D:$D,0))="ND"),
NA(),
INDEX('summary of compression'!$I:$I,MATCH(B39,'summary of compression'!$D:$D,0))
),
"")</f>
        <v/>
      </c>
      <c r="AN39" t="str">
        <f>IFERROR(
IF(
OR(
INDEX('summary of compression'!$J:$J,MATCH(B39,'summary of compression'!$D:$D,0))="NP",
INDEX('summary of compression'!$J:$J,MATCH(B39,'summary of compression'!$D:$D,0))="ND"),
NA(),
INDEX('summary of compression'!$J:$J,MATCH(B39,'summary of compression'!$D:$D,0))
),
"")</f>
        <v/>
      </c>
      <c r="AO39" t="str">
        <f>IFERROR(
IF(
OR(
INDEX('summary of compression'!$K:$K,MATCH(B39,'summary of compression'!$D:$D,0))="NP",
INDEX('summary of compression'!$K:$K,MATCH(B39,'summary of compression'!$D:$D,0))="ND"),
NA(),
INDEX('summary of compression'!$K:$K,MATCH(B39,'summary of compression'!$D:$D,0))
),
"")</f>
        <v/>
      </c>
      <c r="AP39" t="str">
        <f>IFERROR(
IF(
OR(
INDEX('summary of compression'!$L:$L,MATCH(B39,'summary of compression'!$D:$D,0))="NP",
INDEX('summary of compression'!$L:$L,MATCH(B39,'summary of compression'!$D:$D,0))="ND"),
NA(),
INDEX('summary of compression'!$L:$L,MATCH(B39,'summary of compression'!$D:$D,0))
),
"")</f>
        <v/>
      </c>
      <c r="AQ39" t="str">
        <f>IFERROR(
IF(
OR(
INDEX('summary of compression'!$M:$M,MATCH(B39,'summary of compression'!$D:$D,0))="NP",
INDEX('summary of compression'!$M:$M,MATCH(B39,'summary of compression'!$D:$D,0))="ND"),
NA(),
INDEX('summary of compression'!$M:$M,MATCH(B39,'summary of compression'!$D:$D,0))
),
"")</f>
        <v/>
      </c>
      <c r="AR39" t="str">
        <f>IFERROR(
IF(
OR(
INDEX('summary of compression'!$N:$N,MATCH(B39,'summary of compression'!$D:$D,0))="NP",
INDEX('summary of compression'!$N:$N,MATCH(B39,'summary of compression'!$D:$D,0))="ND"),
NA(),
INDEX('summary of compression'!$N:$N,MATCH(B39,'summary of compression'!$D:$D,0))
),
"")</f>
        <v/>
      </c>
      <c r="AS39" t="str">
        <f>IFERROR(
IF(
OR(
INDEX('summary of compression'!$O:$O,MATCH(B39,'summary of compression'!$D:$D,0))="NP",
INDEX('summary of compression'!$O:$O,MATCH(B39,'summary of compression'!$D:$D,0))="ND"),
NA(),
INDEX('summary of compression'!$O:$O,MATCH(B39,'summary of compression'!$D:$D,0))
),
"")</f>
        <v/>
      </c>
      <c r="AT39" t="str">
        <f>IFERROR(
IF(
OR(
INDEX('summary of compression'!$P:$P,MATCH(B39,'summary of compression'!$D:$D,0))="NP",
INDEX('summary of compression'!$P:$P,MATCH(B39,'summary of compression'!$D:$D,0))="ND"),
NA(),
INDEX('summary of compression'!$P:$P,MATCH(B39,'summary of compression'!$D:$D,0))
),
"")</f>
        <v/>
      </c>
      <c r="AV39" t="str">
        <f>IFERROR(
IF(
OR(
INDEX('Summary CMP_CBR'!$M:$M,MATCH(B39,'Summary CMP_CBR'!$H:$H,0))="NP",
INDEX('Summary CMP_CBR'!$M:$M,MATCH(B39,'Summary CMP_CBR'!$H:$H,0))="ND"),
NA(),
INDEX('Summary CMP_CBR'!$M:$M,MATCH(B39,'Summary CMP_CBR'!$H:$H,0))
),
"")</f>
        <v/>
      </c>
      <c r="AW39" t="str">
        <f>IFERROR(
IF(
OR(
INDEX('Summary CMP_CBR'!$N:$N,MATCH(B39,'Summary CMP_CBR'!$H:$H,0))="NP",
INDEX('Summary CMP_CBR'!$N:$N,MATCH(B39,'Summary CMP_CBR'!$H:$H,0))="ND"),
NA(),
INDEX('Summary CMP_CBR'!$N:$N,MATCH(B39,'Summary CMP_CBR'!$H:$H,0))
),
"")</f>
        <v/>
      </c>
      <c r="AX39" t="str">
        <f>IFERROR(
IF(
OR(
INDEX('Summary CMP_CBR'!$O:$O,MATCH(B39,'Summary CMP_CBR'!$H:$H,0))="NP",
INDEX('Summary CMP_CBR'!$O:$O,MATCH(B39,'Summary CMP_CBR'!$H:$H,0))="ND"),
NA(),
INDEX('Summary CMP_CBR'!$O:$O,MATCH(B39,'Summary CMP_CBR'!$H:$H,0))
),
"")</f>
        <v/>
      </c>
      <c r="AY39" t="str">
        <f>IFERROR(
IF(
OR(
INDEX('Summary CMP_CBR'!$P:$P,MATCH(B39,'Summary CMP_CBR'!$H:$H,0))="NP",
INDEX('Summary CMP_CBR'!$P:$P,MATCH(B39,'Summary CMP_CBR'!$H:$H,0))="ND"),
NA(),
INDEX('Summary CMP_CBR'!$P:$P,MATCH(B39,'Summary CMP_CBR'!$H:$H,0))
),
"")</f>
        <v/>
      </c>
      <c r="AZ39" t="str">
        <f>IFERROR(
IF(
OR(
INDEX('Summary CMP_CBR'!$Q:$Q,MATCH(B39,'Summary CMP_CBR'!$H:$H,0))="NP",
INDEX('Summary CMP_CBR'!$Q:$Q,MATCH(B39,'Summary CMP_CBR'!$H:$H,0))="ND"),
NA(),
INDEX('Summary CMP_CBR'!$Q:$Q,MATCH(B39,'Summary CMP_CBR'!$H:$H,0))
),
"")</f>
        <v/>
      </c>
      <c r="BA39" t="str">
        <f>IFERROR(
IF(
OR(
INDEX('Summary CMP_CBR'!$R:$R,MATCH(B39,'Summary CMP_CBR'!$H:$H,0))="NP",
INDEX('Summary CMP_CBR'!$R:$R,MATCH(B39,'Summary CMP_CBR'!$H:$H,0))="ND"),
NA(),
INDEX('Summary CMP_CBR'!$R:$R,MATCH(B39,'Summary CMP_CBR'!$H:$H,0))
),
"")</f>
        <v/>
      </c>
      <c r="BB39" t="str">
        <f>IFERROR(
IF(
OR(
INDEX('Summary CMP_CBR'!$S:$S,MATCH(B39,'Summary CMP_CBR'!$H:$H,0))="NP",
INDEX('Summary CMP_CBR'!$S:$S,MATCH(B39,'Summary CMP_CBR'!$H:$H,0))="ND"),
NA(),
INDEX('Summary CMP_CBR'!$S:$S,MATCH(B39,'Summary CMP_CBR'!$H:$H,0))
),
"")</f>
        <v/>
      </c>
      <c r="BC39" t="str">
        <f>IFERROR(
IF(
OR(
INDEX('Summary CMP_CBR'!$T:$T,MATCH(B39,'Summary CMP_CBR'!$H:$H,0))="NP",
INDEX('Summary CMP_CBR'!$T:$T,MATCH(B39,'Summary CMP_CBR'!$H:$H,0))="ND"),
NA(),
INDEX('Summary CMP_CBR'!$T:$T,MATCH(B39,'Summary CMP_CBR'!$H:$H,0))
),
"")</f>
        <v/>
      </c>
      <c r="BD39" t="str">
        <f>IFERROR(
IF(
OR(
INDEX('Summary CMP_CBR'!$U:$U,MATCH(B39,'Summary CMP_CBR'!$H:$H,0))="NP",
INDEX('Summary CMP_CBR'!$U:$U,MATCH(B39,'Summary CMP_CBR'!$H:$H,0))="ND"),
NA(),
INDEX('Summary CMP_CBR'!$U:$U,MATCH(B39,'Summary CMP_CBR'!$H:$H,0))
),
"")</f>
        <v/>
      </c>
      <c r="BF39" s="248" t="str">
        <f t="shared" si="6"/>
        <v/>
      </c>
      <c r="BG39" s="248" t="str">
        <f t="shared" si="7"/>
        <v/>
      </c>
      <c r="BH39" s="248" t="str">
        <f t="shared" si="8"/>
        <v/>
      </c>
      <c r="BI39" s="248" t="str">
        <f t="shared" si="9"/>
        <v/>
      </c>
      <c r="BJ39" s="248" t="str">
        <f t="shared" si="10"/>
        <v/>
      </c>
      <c r="BK39" s="248" t="str">
        <f t="shared" si="11"/>
        <v/>
      </c>
      <c r="BL39" s="248" t="str">
        <f t="shared" si="12"/>
        <v/>
      </c>
      <c r="BM39" s="248" t="str">
        <f t="shared" si="13"/>
        <v/>
      </c>
      <c r="BN39" s="248" t="str">
        <f t="shared" si="14"/>
        <v/>
      </c>
      <c r="BO39" s="248" t="str">
        <f t="shared" si="15"/>
        <v/>
      </c>
      <c r="BP39" s="248" t="str">
        <f t="shared" si="16"/>
        <v/>
      </c>
      <c r="BQ39" s="248" t="str">
        <f t="shared" si="17"/>
        <v/>
      </c>
      <c r="BS39" s="248" t="str">
        <f t="shared" si="18"/>
        <v/>
      </c>
      <c r="BT39" s="248" t="str">
        <f t="shared" si="19"/>
        <v/>
      </c>
      <c r="BU39" s="248" t="str">
        <f t="shared" si="20"/>
        <v/>
      </c>
      <c r="BV39" s="248" t="str">
        <f t="shared" si="21"/>
        <v/>
      </c>
      <c r="BW39" s="248" t="str">
        <f t="shared" si="22"/>
        <v/>
      </c>
      <c r="BX39" s="248" t="str">
        <f t="shared" si="23"/>
        <v/>
      </c>
      <c r="BY39" s="248" t="str">
        <f t="shared" si="24"/>
        <v/>
      </c>
      <c r="BZ39" s="248" t="str">
        <f t="shared" si="25"/>
        <v/>
      </c>
      <c r="CA39" s="248" t="str">
        <f t="shared" si="26"/>
        <v/>
      </c>
      <c r="CB39" s="248" t="str">
        <f t="shared" si="27"/>
        <v/>
      </c>
      <c r="CC39" s="248" t="str">
        <f t="shared" si="28"/>
        <v/>
      </c>
      <c r="CD39" s="248" t="str">
        <f t="shared" si="29"/>
        <v/>
      </c>
      <c r="CE39" s="248" t="str">
        <f t="shared" si="30"/>
        <v/>
      </c>
      <c r="CF39" s="248" t="str">
        <f t="shared" si="31"/>
        <v/>
      </c>
      <c r="CG39" s="248" t="str">
        <f t="shared" si="32"/>
        <v/>
      </c>
      <c r="CH39" s="248" t="str">
        <f t="shared" si="33"/>
        <v/>
      </c>
      <c r="CI39" s="248" t="str">
        <f t="shared" si="34"/>
        <v/>
      </c>
      <c r="CJ39" s="248" t="str">
        <f t="shared" si="35"/>
        <v/>
      </c>
      <c r="CL39" s="248" t="str">
        <f t="shared" si="36"/>
        <v/>
      </c>
      <c r="CM39" s="248" t="str">
        <f t="shared" si="37"/>
        <v/>
      </c>
      <c r="CN39" s="248" t="str">
        <f t="shared" si="38"/>
        <v/>
      </c>
      <c r="CO39" s="248" t="str">
        <f t="shared" si="39"/>
        <v/>
      </c>
      <c r="CP39" s="248" t="str">
        <f t="shared" si="40"/>
        <v/>
      </c>
      <c r="CQ39" s="248" t="str">
        <f t="shared" si="41"/>
        <v/>
      </c>
      <c r="CR39" s="248" t="str">
        <f t="shared" si="42"/>
        <v/>
      </c>
      <c r="CS39" s="248" t="str">
        <f t="shared" si="43"/>
        <v/>
      </c>
      <c r="CU39" s="248" t="str">
        <f t="shared" si="53"/>
        <v/>
      </c>
      <c r="CV39" s="248" t="str">
        <f t="shared" si="54"/>
        <v/>
      </c>
      <c r="CW39" s="248" t="str">
        <f t="shared" si="55"/>
        <v/>
      </c>
      <c r="CX39" s="248" t="str">
        <f t="shared" si="56"/>
        <v/>
      </c>
      <c r="CY39" s="248" t="str">
        <f t="shared" si="57"/>
        <v/>
      </c>
      <c r="CZ39" s="248" t="str">
        <f t="shared" si="58"/>
        <v/>
      </c>
      <c r="DA39" s="248" t="str">
        <f t="shared" si="59"/>
        <v/>
      </c>
      <c r="DB39" s="248" t="str">
        <f t="shared" si="60"/>
        <v/>
      </c>
      <c r="DC39" s="248" t="str">
        <f t="shared" si="61"/>
        <v/>
      </c>
    </row>
    <row r="40" spans="1:107" x14ac:dyDescent="0.25">
      <c r="G40" t="str">
        <f>IFERROR(
IF(
OR(
INDEX('summary PP'!$G:$G,MATCH(B40,'summary PP'!$B:$B,0))="NP",
INDEX('summary PP'!$G:$G,MATCH(B40,'summary PP'!$B:$B,0))="ND"),
NA(),
INDEX('summary PP'!$G:$G,MATCH(B40,'summary PP'!$B:$B,0))
),
"")</f>
        <v/>
      </c>
      <c r="AM40" t="str">
        <f>IFERROR(
IF(
OR(
INDEX('summary of compression'!$I:$I,MATCH(B40,'summary of compression'!$D:$D,0))="NP",
INDEX('summary of compression'!$I:$I,MATCH(B40,'summary of compression'!$D:$D,0))="ND"),
NA(),
INDEX('summary of compression'!$I:$I,MATCH(B40,'summary of compression'!$D:$D,0))
),
"")</f>
        <v/>
      </c>
      <c r="AN40" t="str">
        <f>IFERROR(
IF(
OR(
INDEX('summary of compression'!$J:$J,MATCH(B40,'summary of compression'!$D:$D,0))="NP",
INDEX('summary of compression'!$J:$J,MATCH(B40,'summary of compression'!$D:$D,0))="ND"),
NA(),
INDEX('summary of compression'!$J:$J,MATCH(B40,'summary of compression'!$D:$D,0))
),
"")</f>
        <v/>
      </c>
      <c r="AO40" t="str">
        <f>IFERROR(
IF(
OR(
INDEX('summary of compression'!$K:$K,MATCH(B40,'summary of compression'!$D:$D,0))="NP",
INDEX('summary of compression'!$K:$K,MATCH(B40,'summary of compression'!$D:$D,0))="ND"),
NA(),
INDEX('summary of compression'!$K:$K,MATCH(B40,'summary of compression'!$D:$D,0))
),
"")</f>
        <v/>
      </c>
      <c r="AP40" t="str">
        <f>IFERROR(
IF(
OR(
INDEX('summary of compression'!$L:$L,MATCH(B40,'summary of compression'!$D:$D,0))="NP",
INDEX('summary of compression'!$L:$L,MATCH(B40,'summary of compression'!$D:$D,0))="ND"),
NA(),
INDEX('summary of compression'!$L:$L,MATCH(B40,'summary of compression'!$D:$D,0))
),
"")</f>
        <v/>
      </c>
      <c r="AQ40" t="str">
        <f>IFERROR(
IF(
OR(
INDEX('summary of compression'!$M:$M,MATCH(B40,'summary of compression'!$D:$D,0))="NP",
INDEX('summary of compression'!$M:$M,MATCH(B40,'summary of compression'!$D:$D,0))="ND"),
NA(),
INDEX('summary of compression'!$M:$M,MATCH(B40,'summary of compression'!$D:$D,0))
),
"")</f>
        <v/>
      </c>
      <c r="AR40" t="str">
        <f>IFERROR(
IF(
OR(
INDEX('summary of compression'!$N:$N,MATCH(B40,'summary of compression'!$D:$D,0))="NP",
INDEX('summary of compression'!$N:$N,MATCH(B40,'summary of compression'!$D:$D,0))="ND"),
NA(),
INDEX('summary of compression'!$N:$N,MATCH(B40,'summary of compression'!$D:$D,0))
),
"")</f>
        <v/>
      </c>
      <c r="AS40" t="str">
        <f>IFERROR(
IF(
OR(
INDEX('summary of compression'!$O:$O,MATCH(B40,'summary of compression'!$D:$D,0))="NP",
INDEX('summary of compression'!$O:$O,MATCH(B40,'summary of compression'!$D:$D,0))="ND"),
NA(),
INDEX('summary of compression'!$O:$O,MATCH(B40,'summary of compression'!$D:$D,0))
),
"")</f>
        <v/>
      </c>
      <c r="AT40" t="str">
        <f>IFERROR(
IF(
OR(
INDEX('summary of compression'!$P:$P,MATCH(B40,'summary of compression'!$D:$D,0))="NP",
INDEX('summary of compression'!$P:$P,MATCH(B40,'summary of compression'!$D:$D,0))="ND"),
NA(),
INDEX('summary of compression'!$P:$P,MATCH(B40,'summary of compression'!$D:$D,0))
),
"")</f>
        <v/>
      </c>
      <c r="AV40" t="str">
        <f>IFERROR(
IF(
OR(
INDEX('Summary CMP_CBR'!$M:$M,MATCH(B40,'Summary CMP_CBR'!$H:$H,0))="NP",
INDEX('Summary CMP_CBR'!$M:$M,MATCH(B40,'Summary CMP_CBR'!$H:$H,0))="ND"),
NA(),
INDEX('Summary CMP_CBR'!$M:$M,MATCH(B40,'Summary CMP_CBR'!$H:$H,0))
),
"")</f>
        <v/>
      </c>
      <c r="AW40" t="str">
        <f>IFERROR(
IF(
OR(
INDEX('Summary CMP_CBR'!$N:$N,MATCH(B40,'Summary CMP_CBR'!$H:$H,0))="NP",
INDEX('Summary CMP_CBR'!$N:$N,MATCH(B40,'Summary CMP_CBR'!$H:$H,0))="ND"),
NA(),
INDEX('Summary CMP_CBR'!$N:$N,MATCH(B40,'Summary CMP_CBR'!$H:$H,0))
),
"")</f>
        <v/>
      </c>
      <c r="AX40" t="str">
        <f>IFERROR(
IF(
OR(
INDEX('Summary CMP_CBR'!$O:$O,MATCH(B40,'Summary CMP_CBR'!$H:$H,0))="NP",
INDEX('Summary CMP_CBR'!$O:$O,MATCH(B40,'Summary CMP_CBR'!$H:$H,0))="ND"),
NA(),
INDEX('Summary CMP_CBR'!$O:$O,MATCH(B40,'Summary CMP_CBR'!$H:$H,0))
),
"")</f>
        <v/>
      </c>
      <c r="AY40" t="str">
        <f>IFERROR(
IF(
OR(
INDEX('Summary CMP_CBR'!$P:$P,MATCH(B40,'Summary CMP_CBR'!$H:$H,0))="NP",
INDEX('Summary CMP_CBR'!$P:$P,MATCH(B40,'Summary CMP_CBR'!$H:$H,0))="ND"),
NA(),
INDEX('Summary CMP_CBR'!$P:$P,MATCH(B40,'Summary CMP_CBR'!$H:$H,0))
),
"")</f>
        <v/>
      </c>
      <c r="AZ40" t="str">
        <f>IFERROR(
IF(
OR(
INDEX('Summary CMP_CBR'!$Q:$Q,MATCH(B40,'Summary CMP_CBR'!$H:$H,0))="NP",
INDEX('Summary CMP_CBR'!$Q:$Q,MATCH(B40,'Summary CMP_CBR'!$H:$H,0))="ND"),
NA(),
INDEX('Summary CMP_CBR'!$Q:$Q,MATCH(B40,'Summary CMP_CBR'!$H:$H,0))
),
"")</f>
        <v/>
      </c>
      <c r="BA40" t="str">
        <f>IFERROR(
IF(
OR(
INDEX('Summary CMP_CBR'!$R:$R,MATCH(B40,'Summary CMP_CBR'!$H:$H,0))="NP",
INDEX('Summary CMP_CBR'!$R:$R,MATCH(B40,'Summary CMP_CBR'!$H:$H,0))="ND"),
NA(),
INDEX('Summary CMP_CBR'!$R:$R,MATCH(B40,'Summary CMP_CBR'!$H:$H,0))
),
"")</f>
        <v/>
      </c>
      <c r="BB40" t="str">
        <f>IFERROR(
IF(
OR(
INDEX('Summary CMP_CBR'!$S:$S,MATCH(B40,'Summary CMP_CBR'!$H:$H,0))="NP",
INDEX('Summary CMP_CBR'!$S:$S,MATCH(B40,'Summary CMP_CBR'!$H:$H,0))="ND"),
NA(),
INDEX('Summary CMP_CBR'!$S:$S,MATCH(B40,'Summary CMP_CBR'!$H:$H,0))
),
"")</f>
        <v/>
      </c>
      <c r="BC40" t="str">
        <f>IFERROR(
IF(
OR(
INDEX('Summary CMP_CBR'!$T:$T,MATCH(B40,'Summary CMP_CBR'!$H:$H,0))="NP",
INDEX('Summary CMP_CBR'!$T:$T,MATCH(B40,'Summary CMP_CBR'!$H:$H,0))="ND"),
NA(),
INDEX('Summary CMP_CBR'!$T:$T,MATCH(B40,'Summary CMP_CBR'!$H:$H,0))
),
"")</f>
        <v/>
      </c>
      <c r="BD40" t="str">
        <f>IFERROR(
IF(
OR(
INDEX('Summary CMP_CBR'!$U:$U,MATCH(B40,'Summary CMP_CBR'!$H:$H,0))="NP",
INDEX('Summary CMP_CBR'!$U:$U,MATCH(B40,'Summary CMP_CBR'!$H:$H,0))="ND"),
NA(),
INDEX('Summary CMP_CBR'!$U:$U,MATCH(B40,'Summary CMP_CBR'!$H:$H,0))
),
"")</f>
        <v/>
      </c>
      <c r="BF40" s="248" t="str">
        <f t="shared" si="6"/>
        <v/>
      </c>
      <c r="BG40" s="248" t="str">
        <f t="shared" si="7"/>
        <v/>
      </c>
      <c r="BH40" s="248" t="str">
        <f t="shared" si="8"/>
        <v/>
      </c>
      <c r="BI40" s="248" t="str">
        <f t="shared" si="9"/>
        <v/>
      </c>
      <c r="BJ40" s="248" t="str">
        <f t="shared" si="10"/>
        <v/>
      </c>
      <c r="BK40" s="248" t="str">
        <f t="shared" si="11"/>
        <v/>
      </c>
      <c r="BL40" s="248" t="str">
        <f t="shared" si="12"/>
        <v/>
      </c>
      <c r="BM40" s="248" t="str">
        <f t="shared" si="13"/>
        <v/>
      </c>
      <c r="BN40" s="248" t="str">
        <f t="shared" si="14"/>
        <v/>
      </c>
      <c r="BO40" s="248" t="str">
        <f t="shared" si="15"/>
        <v/>
      </c>
      <c r="BP40" s="248" t="str">
        <f t="shared" si="16"/>
        <v/>
      </c>
      <c r="BQ40" s="248" t="str">
        <f t="shared" si="17"/>
        <v/>
      </c>
      <c r="BS40" s="248" t="str">
        <f t="shared" si="18"/>
        <v/>
      </c>
      <c r="BT40" s="248" t="str">
        <f t="shared" si="19"/>
        <v/>
      </c>
      <c r="BU40" s="248" t="str">
        <f t="shared" si="20"/>
        <v/>
      </c>
      <c r="BV40" s="248" t="str">
        <f t="shared" si="21"/>
        <v/>
      </c>
      <c r="BW40" s="248" t="str">
        <f t="shared" si="22"/>
        <v/>
      </c>
      <c r="BX40" s="248" t="str">
        <f t="shared" si="23"/>
        <v/>
      </c>
      <c r="BY40" s="248" t="str">
        <f t="shared" si="24"/>
        <v/>
      </c>
      <c r="BZ40" s="248" t="str">
        <f t="shared" si="25"/>
        <v/>
      </c>
      <c r="CA40" s="248" t="str">
        <f t="shared" si="26"/>
        <v/>
      </c>
      <c r="CB40" s="248" t="str">
        <f t="shared" si="27"/>
        <v/>
      </c>
      <c r="CC40" s="248" t="str">
        <f t="shared" si="28"/>
        <v/>
      </c>
      <c r="CD40" s="248" t="str">
        <f t="shared" si="29"/>
        <v/>
      </c>
      <c r="CE40" s="248" t="str">
        <f t="shared" si="30"/>
        <v/>
      </c>
      <c r="CF40" s="248" t="str">
        <f t="shared" si="31"/>
        <v/>
      </c>
      <c r="CG40" s="248" t="str">
        <f t="shared" si="32"/>
        <v/>
      </c>
      <c r="CH40" s="248" t="str">
        <f t="shared" si="33"/>
        <v/>
      </c>
      <c r="CI40" s="248" t="str">
        <f t="shared" si="34"/>
        <v/>
      </c>
      <c r="CJ40" s="248" t="str">
        <f t="shared" si="35"/>
        <v/>
      </c>
      <c r="CL40" s="248" t="str">
        <f t="shared" si="36"/>
        <v/>
      </c>
      <c r="CM40" s="248" t="str">
        <f t="shared" si="37"/>
        <v/>
      </c>
      <c r="CN40" s="248" t="str">
        <f t="shared" si="38"/>
        <v/>
      </c>
      <c r="CO40" s="248" t="str">
        <f t="shared" si="39"/>
        <v/>
      </c>
      <c r="CP40" s="248" t="str">
        <f t="shared" si="40"/>
        <v/>
      </c>
      <c r="CQ40" s="248" t="str">
        <f t="shared" si="41"/>
        <v/>
      </c>
      <c r="CR40" s="248" t="str">
        <f t="shared" si="42"/>
        <v/>
      </c>
      <c r="CS40" s="248" t="str">
        <f t="shared" si="43"/>
        <v/>
      </c>
      <c r="CU40" s="248" t="str">
        <f t="shared" si="53"/>
        <v/>
      </c>
      <c r="CV40" s="248" t="str">
        <f t="shared" si="54"/>
        <v/>
      </c>
      <c r="CW40" s="248" t="str">
        <f t="shared" si="55"/>
        <v/>
      </c>
      <c r="CX40" s="248" t="str">
        <f t="shared" si="56"/>
        <v/>
      </c>
      <c r="CY40" s="248" t="str">
        <f t="shared" si="57"/>
        <v/>
      </c>
      <c r="CZ40" s="248" t="str">
        <f t="shared" si="58"/>
        <v/>
      </c>
      <c r="DA40" s="248" t="str">
        <f t="shared" si="59"/>
        <v/>
      </c>
      <c r="DB40" s="248" t="str">
        <f t="shared" si="60"/>
        <v/>
      </c>
      <c r="DC40" s="248" t="str">
        <f t="shared" si="61"/>
        <v/>
      </c>
    </row>
    <row r="41" spans="1:107" x14ac:dyDescent="0.25">
      <c r="G41" t="str">
        <f>IFERROR(
IF(
OR(
INDEX('summary PP'!$G:$G,MATCH(B41,'summary PP'!$B:$B,0))="NP",
INDEX('summary PP'!$G:$G,MATCH(B41,'summary PP'!$B:$B,0))="ND"),
NA(),
INDEX('summary PP'!$G:$G,MATCH(B41,'summary PP'!$B:$B,0))
),
"")</f>
        <v/>
      </c>
      <c r="AM41" t="str">
        <f>IFERROR(
IF(
OR(
INDEX('summary of compression'!$I:$I,MATCH(B41,'summary of compression'!$D:$D,0))="NP",
INDEX('summary of compression'!$I:$I,MATCH(B41,'summary of compression'!$D:$D,0))="ND"),
NA(),
INDEX('summary of compression'!$I:$I,MATCH(B41,'summary of compression'!$D:$D,0))
),
"")</f>
        <v/>
      </c>
      <c r="AN41" t="str">
        <f>IFERROR(
IF(
OR(
INDEX('summary of compression'!$J:$J,MATCH(B41,'summary of compression'!$D:$D,0))="NP",
INDEX('summary of compression'!$J:$J,MATCH(B41,'summary of compression'!$D:$D,0))="ND"),
NA(),
INDEX('summary of compression'!$J:$J,MATCH(B41,'summary of compression'!$D:$D,0))
),
"")</f>
        <v/>
      </c>
      <c r="AO41" t="str">
        <f>IFERROR(
IF(
OR(
INDEX('summary of compression'!$K:$K,MATCH(B41,'summary of compression'!$D:$D,0))="NP",
INDEX('summary of compression'!$K:$K,MATCH(B41,'summary of compression'!$D:$D,0))="ND"),
NA(),
INDEX('summary of compression'!$K:$K,MATCH(B41,'summary of compression'!$D:$D,0))
),
"")</f>
        <v/>
      </c>
      <c r="AP41" t="str">
        <f>IFERROR(
IF(
OR(
INDEX('summary of compression'!$L:$L,MATCH(B41,'summary of compression'!$D:$D,0))="NP",
INDEX('summary of compression'!$L:$L,MATCH(B41,'summary of compression'!$D:$D,0))="ND"),
NA(),
INDEX('summary of compression'!$L:$L,MATCH(B41,'summary of compression'!$D:$D,0))
),
"")</f>
        <v/>
      </c>
      <c r="AQ41" t="str">
        <f>IFERROR(
IF(
OR(
INDEX('summary of compression'!$M:$M,MATCH(B41,'summary of compression'!$D:$D,0))="NP",
INDEX('summary of compression'!$M:$M,MATCH(B41,'summary of compression'!$D:$D,0))="ND"),
NA(),
INDEX('summary of compression'!$M:$M,MATCH(B41,'summary of compression'!$D:$D,0))
),
"")</f>
        <v/>
      </c>
      <c r="AR41" t="str">
        <f>IFERROR(
IF(
OR(
INDEX('summary of compression'!$N:$N,MATCH(B41,'summary of compression'!$D:$D,0))="NP",
INDEX('summary of compression'!$N:$N,MATCH(B41,'summary of compression'!$D:$D,0))="ND"),
NA(),
INDEX('summary of compression'!$N:$N,MATCH(B41,'summary of compression'!$D:$D,0))
),
"")</f>
        <v/>
      </c>
      <c r="AS41" t="str">
        <f>IFERROR(
IF(
OR(
INDEX('summary of compression'!$O:$O,MATCH(B41,'summary of compression'!$D:$D,0))="NP",
INDEX('summary of compression'!$O:$O,MATCH(B41,'summary of compression'!$D:$D,0))="ND"),
NA(),
INDEX('summary of compression'!$O:$O,MATCH(B41,'summary of compression'!$D:$D,0))
),
"")</f>
        <v/>
      </c>
      <c r="AT41" t="str">
        <f>IFERROR(
IF(
OR(
INDEX('summary of compression'!$P:$P,MATCH(B41,'summary of compression'!$D:$D,0))="NP",
INDEX('summary of compression'!$P:$P,MATCH(B41,'summary of compression'!$D:$D,0))="ND"),
NA(),
INDEX('summary of compression'!$P:$P,MATCH(B41,'summary of compression'!$D:$D,0))
),
"")</f>
        <v/>
      </c>
      <c r="AV41" t="str">
        <f>IFERROR(
IF(
OR(
INDEX('Summary CMP_CBR'!$M:$M,MATCH(B41,'Summary CMP_CBR'!$H:$H,0))="NP",
INDEX('Summary CMP_CBR'!$M:$M,MATCH(B41,'Summary CMP_CBR'!$H:$H,0))="ND"),
NA(),
INDEX('Summary CMP_CBR'!$M:$M,MATCH(B41,'Summary CMP_CBR'!$H:$H,0))
),
"")</f>
        <v/>
      </c>
      <c r="AW41" t="str">
        <f>IFERROR(
IF(
OR(
INDEX('Summary CMP_CBR'!$N:$N,MATCH(B41,'Summary CMP_CBR'!$H:$H,0))="NP",
INDEX('Summary CMP_CBR'!$N:$N,MATCH(B41,'Summary CMP_CBR'!$H:$H,0))="ND"),
NA(),
INDEX('Summary CMP_CBR'!$N:$N,MATCH(B41,'Summary CMP_CBR'!$H:$H,0))
),
"")</f>
        <v/>
      </c>
      <c r="AX41" t="str">
        <f>IFERROR(
IF(
OR(
INDEX('Summary CMP_CBR'!$O:$O,MATCH(B41,'Summary CMP_CBR'!$H:$H,0))="NP",
INDEX('Summary CMP_CBR'!$O:$O,MATCH(B41,'Summary CMP_CBR'!$H:$H,0))="ND"),
NA(),
INDEX('Summary CMP_CBR'!$O:$O,MATCH(B41,'Summary CMP_CBR'!$H:$H,0))
),
"")</f>
        <v/>
      </c>
      <c r="AY41" t="str">
        <f>IFERROR(
IF(
OR(
INDEX('Summary CMP_CBR'!$P:$P,MATCH(B41,'Summary CMP_CBR'!$H:$H,0))="NP",
INDEX('Summary CMP_CBR'!$P:$P,MATCH(B41,'Summary CMP_CBR'!$H:$H,0))="ND"),
NA(),
INDEX('Summary CMP_CBR'!$P:$P,MATCH(B41,'Summary CMP_CBR'!$H:$H,0))
),
"")</f>
        <v/>
      </c>
      <c r="AZ41" t="str">
        <f>IFERROR(
IF(
OR(
INDEX('Summary CMP_CBR'!$Q:$Q,MATCH(B41,'Summary CMP_CBR'!$H:$H,0))="NP",
INDEX('Summary CMP_CBR'!$Q:$Q,MATCH(B41,'Summary CMP_CBR'!$H:$H,0))="ND"),
NA(),
INDEX('Summary CMP_CBR'!$Q:$Q,MATCH(B41,'Summary CMP_CBR'!$H:$H,0))
),
"")</f>
        <v/>
      </c>
      <c r="BA41" t="str">
        <f>IFERROR(
IF(
OR(
INDEX('Summary CMP_CBR'!$R:$R,MATCH(B41,'Summary CMP_CBR'!$H:$H,0))="NP",
INDEX('Summary CMP_CBR'!$R:$R,MATCH(B41,'Summary CMP_CBR'!$H:$H,0))="ND"),
NA(),
INDEX('Summary CMP_CBR'!$R:$R,MATCH(B41,'Summary CMP_CBR'!$H:$H,0))
),
"")</f>
        <v/>
      </c>
      <c r="BB41" t="str">
        <f>IFERROR(
IF(
OR(
INDEX('Summary CMP_CBR'!$S:$S,MATCH(B41,'Summary CMP_CBR'!$H:$H,0))="NP",
INDEX('Summary CMP_CBR'!$S:$S,MATCH(B41,'Summary CMP_CBR'!$H:$H,0))="ND"),
NA(),
INDEX('Summary CMP_CBR'!$S:$S,MATCH(B41,'Summary CMP_CBR'!$H:$H,0))
),
"")</f>
        <v/>
      </c>
      <c r="BC41" t="str">
        <f>IFERROR(
IF(
OR(
INDEX('Summary CMP_CBR'!$T:$T,MATCH(B41,'Summary CMP_CBR'!$H:$H,0))="NP",
INDEX('Summary CMP_CBR'!$T:$T,MATCH(B41,'Summary CMP_CBR'!$H:$H,0))="ND"),
NA(),
INDEX('Summary CMP_CBR'!$T:$T,MATCH(B41,'Summary CMP_CBR'!$H:$H,0))
),
"")</f>
        <v/>
      </c>
      <c r="BD41" t="str">
        <f>IFERROR(
IF(
OR(
INDEX('Summary CMP_CBR'!$U:$U,MATCH(B41,'Summary CMP_CBR'!$H:$H,0))="NP",
INDEX('Summary CMP_CBR'!$U:$U,MATCH(B41,'Summary CMP_CBR'!$H:$H,0))="ND"),
NA(),
INDEX('Summary CMP_CBR'!$U:$U,MATCH(B41,'Summary CMP_CBR'!$H:$H,0))
),
"")</f>
        <v/>
      </c>
      <c r="BF41" s="248" t="str">
        <f t="shared" si="6"/>
        <v/>
      </c>
      <c r="BG41" s="248" t="str">
        <f t="shared" si="7"/>
        <v/>
      </c>
      <c r="BH41" s="248" t="str">
        <f t="shared" si="8"/>
        <v/>
      </c>
      <c r="BI41" s="248" t="str">
        <f t="shared" si="9"/>
        <v/>
      </c>
      <c r="BJ41" s="248" t="str">
        <f t="shared" si="10"/>
        <v/>
      </c>
      <c r="BK41" s="248" t="str">
        <f t="shared" si="11"/>
        <v/>
      </c>
      <c r="BL41" s="248" t="str">
        <f t="shared" si="12"/>
        <v/>
      </c>
      <c r="BM41" s="248" t="str">
        <f t="shared" si="13"/>
        <v/>
      </c>
      <c r="BN41" s="248" t="str">
        <f t="shared" si="14"/>
        <v/>
      </c>
      <c r="BO41" s="248" t="str">
        <f t="shared" si="15"/>
        <v/>
      </c>
      <c r="BP41" s="248" t="str">
        <f t="shared" si="16"/>
        <v/>
      </c>
      <c r="BQ41" s="248" t="str">
        <f t="shared" si="17"/>
        <v/>
      </c>
      <c r="BS41" s="248" t="str">
        <f t="shared" si="18"/>
        <v/>
      </c>
      <c r="BT41" s="248" t="str">
        <f t="shared" si="19"/>
        <v/>
      </c>
      <c r="BU41" s="248" t="str">
        <f t="shared" si="20"/>
        <v/>
      </c>
      <c r="BV41" s="248" t="str">
        <f t="shared" si="21"/>
        <v/>
      </c>
      <c r="BW41" s="248" t="str">
        <f t="shared" si="22"/>
        <v/>
      </c>
      <c r="BX41" s="248" t="str">
        <f t="shared" si="23"/>
        <v/>
      </c>
      <c r="BY41" s="248" t="str">
        <f t="shared" si="24"/>
        <v/>
      </c>
      <c r="BZ41" s="248" t="str">
        <f t="shared" si="25"/>
        <v/>
      </c>
      <c r="CA41" s="248" t="str">
        <f t="shared" si="26"/>
        <v/>
      </c>
      <c r="CB41" s="248" t="str">
        <f t="shared" si="27"/>
        <v/>
      </c>
      <c r="CC41" s="248" t="str">
        <f t="shared" si="28"/>
        <v/>
      </c>
      <c r="CD41" s="248" t="str">
        <f t="shared" si="29"/>
        <v/>
      </c>
      <c r="CE41" s="248" t="str">
        <f t="shared" si="30"/>
        <v/>
      </c>
      <c r="CF41" s="248" t="str">
        <f t="shared" si="31"/>
        <v/>
      </c>
      <c r="CG41" s="248" t="str">
        <f t="shared" si="32"/>
        <v/>
      </c>
      <c r="CH41" s="248" t="str">
        <f t="shared" si="33"/>
        <v/>
      </c>
      <c r="CI41" s="248" t="str">
        <f t="shared" si="34"/>
        <v/>
      </c>
      <c r="CJ41" s="248" t="str">
        <f t="shared" si="35"/>
        <v/>
      </c>
      <c r="CL41" s="248" t="str">
        <f t="shared" si="36"/>
        <v/>
      </c>
      <c r="CM41" s="248" t="str">
        <f t="shared" si="37"/>
        <v/>
      </c>
      <c r="CN41" s="248" t="str">
        <f t="shared" si="38"/>
        <v/>
      </c>
      <c r="CO41" s="248" t="str">
        <f t="shared" si="39"/>
        <v/>
      </c>
      <c r="CP41" s="248" t="str">
        <f t="shared" si="40"/>
        <v/>
      </c>
      <c r="CQ41" s="248" t="str">
        <f t="shared" si="41"/>
        <v/>
      </c>
      <c r="CR41" s="248" t="str">
        <f t="shared" si="42"/>
        <v/>
      </c>
      <c r="CS41" s="248" t="str">
        <f t="shared" si="43"/>
        <v/>
      </c>
      <c r="CU41" s="248" t="str">
        <f t="shared" si="53"/>
        <v/>
      </c>
      <c r="CV41" s="248" t="str">
        <f t="shared" si="54"/>
        <v/>
      </c>
      <c r="CW41" s="248" t="str">
        <f t="shared" si="55"/>
        <v/>
      </c>
      <c r="CX41" s="248" t="str">
        <f t="shared" si="56"/>
        <v/>
      </c>
      <c r="CY41" s="248" t="str">
        <f t="shared" si="57"/>
        <v/>
      </c>
      <c r="CZ41" s="248" t="str">
        <f t="shared" si="58"/>
        <v/>
      </c>
      <c r="DA41" s="248" t="str">
        <f t="shared" si="59"/>
        <v/>
      </c>
      <c r="DB41" s="248" t="str">
        <f t="shared" si="60"/>
        <v/>
      </c>
      <c r="DC41" s="248" t="str">
        <f t="shared" si="61"/>
        <v/>
      </c>
    </row>
    <row r="42" spans="1:107" x14ac:dyDescent="0.25">
      <c r="G42" t="str">
        <f>IFERROR(
IF(
OR(
INDEX('summary PP'!$G:$G,MATCH(B42,'summary PP'!$B:$B,0))="NP",
INDEX('summary PP'!$G:$G,MATCH(B42,'summary PP'!$B:$B,0))="ND"),
NA(),
INDEX('summary PP'!$G:$G,MATCH(B42,'summary PP'!$B:$B,0))
),
"")</f>
        <v/>
      </c>
      <c r="AM42" t="str">
        <f>IFERROR(
IF(
OR(
INDEX('summary of compression'!$I:$I,MATCH(B42,'summary of compression'!$D:$D,0))="NP",
INDEX('summary of compression'!$I:$I,MATCH(B42,'summary of compression'!$D:$D,0))="ND"),
NA(),
INDEX('summary of compression'!$I:$I,MATCH(B42,'summary of compression'!$D:$D,0))
),
"")</f>
        <v/>
      </c>
      <c r="AN42" t="str">
        <f>IFERROR(
IF(
OR(
INDEX('summary of compression'!$J:$J,MATCH(B42,'summary of compression'!$D:$D,0))="NP",
INDEX('summary of compression'!$J:$J,MATCH(B42,'summary of compression'!$D:$D,0))="ND"),
NA(),
INDEX('summary of compression'!$J:$J,MATCH(B42,'summary of compression'!$D:$D,0))
),
"")</f>
        <v/>
      </c>
      <c r="AO42" t="str">
        <f>IFERROR(
IF(
OR(
INDEX('summary of compression'!$K:$K,MATCH(B42,'summary of compression'!$D:$D,0))="NP",
INDEX('summary of compression'!$K:$K,MATCH(B42,'summary of compression'!$D:$D,0))="ND"),
NA(),
INDEX('summary of compression'!$K:$K,MATCH(B42,'summary of compression'!$D:$D,0))
),
"")</f>
        <v/>
      </c>
      <c r="AP42" t="str">
        <f>IFERROR(
IF(
OR(
INDEX('summary of compression'!$L:$L,MATCH(B42,'summary of compression'!$D:$D,0))="NP",
INDEX('summary of compression'!$L:$L,MATCH(B42,'summary of compression'!$D:$D,0))="ND"),
NA(),
INDEX('summary of compression'!$L:$L,MATCH(B42,'summary of compression'!$D:$D,0))
),
"")</f>
        <v/>
      </c>
      <c r="AQ42" t="str">
        <f>IFERROR(
IF(
OR(
INDEX('summary of compression'!$M:$M,MATCH(B42,'summary of compression'!$D:$D,0))="NP",
INDEX('summary of compression'!$M:$M,MATCH(B42,'summary of compression'!$D:$D,0))="ND"),
NA(),
INDEX('summary of compression'!$M:$M,MATCH(B42,'summary of compression'!$D:$D,0))
),
"")</f>
        <v/>
      </c>
      <c r="AR42" t="str">
        <f>IFERROR(
IF(
OR(
INDEX('summary of compression'!$N:$N,MATCH(B42,'summary of compression'!$D:$D,0))="NP",
INDEX('summary of compression'!$N:$N,MATCH(B42,'summary of compression'!$D:$D,0))="ND"),
NA(),
INDEX('summary of compression'!$N:$N,MATCH(B42,'summary of compression'!$D:$D,0))
),
"")</f>
        <v/>
      </c>
      <c r="AS42" t="str">
        <f>IFERROR(
IF(
OR(
INDEX('summary of compression'!$O:$O,MATCH(B42,'summary of compression'!$D:$D,0))="NP",
INDEX('summary of compression'!$O:$O,MATCH(B42,'summary of compression'!$D:$D,0))="ND"),
NA(),
INDEX('summary of compression'!$O:$O,MATCH(B42,'summary of compression'!$D:$D,0))
),
"")</f>
        <v/>
      </c>
      <c r="AT42" t="str">
        <f>IFERROR(
IF(
OR(
INDEX('summary of compression'!$P:$P,MATCH(B42,'summary of compression'!$D:$D,0))="NP",
INDEX('summary of compression'!$P:$P,MATCH(B42,'summary of compression'!$D:$D,0))="ND"),
NA(),
INDEX('summary of compression'!$P:$P,MATCH(B42,'summary of compression'!$D:$D,0))
),
"")</f>
        <v/>
      </c>
      <c r="AV42" t="str">
        <f>IFERROR(
IF(
OR(
INDEX('Summary CMP_CBR'!$M:$M,MATCH(B42,'Summary CMP_CBR'!$H:$H,0))="NP",
INDEX('Summary CMP_CBR'!$M:$M,MATCH(B42,'Summary CMP_CBR'!$H:$H,0))="ND"),
NA(),
INDEX('Summary CMP_CBR'!$M:$M,MATCH(B42,'Summary CMP_CBR'!$H:$H,0))
),
"")</f>
        <v/>
      </c>
      <c r="AW42" t="str">
        <f>IFERROR(
IF(
OR(
INDEX('Summary CMP_CBR'!$N:$N,MATCH(B42,'Summary CMP_CBR'!$H:$H,0))="NP",
INDEX('Summary CMP_CBR'!$N:$N,MATCH(B42,'Summary CMP_CBR'!$H:$H,0))="ND"),
NA(),
INDEX('Summary CMP_CBR'!$N:$N,MATCH(B42,'Summary CMP_CBR'!$H:$H,0))
),
"")</f>
        <v/>
      </c>
      <c r="AX42" t="str">
        <f>IFERROR(
IF(
OR(
INDEX('Summary CMP_CBR'!$O:$O,MATCH(B42,'Summary CMP_CBR'!$H:$H,0))="NP",
INDEX('Summary CMP_CBR'!$O:$O,MATCH(B42,'Summary CMP_CBR'!$H:$H,0))="ND"),
NA(),
INDEX('Summary CMP_CBR'!$O:$O,MATCH(B42,'Summary CMP_CBR'!$H:$H,0))
),
"")</f>
        <v/>
      </c>
      <c r="AY42" t="str">
        <f>IFERROR(
IF(
OR(
INDEX('Summary CMP_CBR'!$P:$P,MATCH(B42,'Summary CMP_CBR'!$H:$H,0))="NP",
INDEX('Summary CMP_CBR'!$P:$P,MATCH(B42,'Summary CMP_CBR'!$H:$H,0))="ND"),
NA(),
INDEX('Summary CMP_CBR'!$P:$P,MATCH(B42,'Summary CMP_CBR'!$H:$H,0))
),
"")</f>
        <v/>
      </c>
      <c r="AZ42" t="str">
        <f>IFERROR(
IF(
OR(
INDEX('Summary CMP_CBR'!$Q:$Q,MATCH(B42,'Summary CMP_CBR'!$H:$H,0))="NP",
INDEX('Summary CMP_CBR'!$Q:$Q,MATCH(B42,'Summary CMP_CBR'!$H:$H,0))="ND"),
NA(),
INDEX('Summary CMP_CBR'!$Q:$Q,MATCH(B42,'Summary CMP_CBR'!$H:$H,0))
),
"")</f>
        <v/>
      </c>
      <c r="BA42" t="str">
        <f>IFERROR(
IF(
OR(
INDEX('Summary CMP_CBR'!$R:$R,MATCH(B42,'Summary CMP_CBR'!$H:$H,0))="NP",
INDEX('Summary CMP_CBR'!$R:$R,MATCH(B42,'Summary CMP_CBR'!$H:$H,0))="ND"),
NA(),
INDEX('Summary CMP_CBR'!$R:$R,MATCH(B42,'Summary CMP_CBR'!$H:$H,0))
),
"")</f>
        <v/>
      </c>
      <c r="BB42" t="str">
        <f>IFERROR(
IF(
OR(
INDEX('Summary CMP_CBR'!$S:$S,MATCH(B42,'Summary CMP_CBR'!$H:$H,0))="NP",
INDEX('Summary CMP_CBR'!$S:$S,MATCH(B42,'Summary CMP_CBR'!$H:$H,0))="ND"),
NA(),
INDEX('Summary CMP_CBR'!$S:$S,MATCH(B42,'Summary CMP_CBR'!$H:$H,0))
),
"")</f>
        <v/>
      </c>
      <c r="BC42" t="str">
        <f>IFERROR(
IF(
OR(
INDEX('Summary CMP_CBR'!$T:$T,MATCH(B42,'Summary CMP_CBR'!$H:$H,0))="NP",
INDEX('Summary CMP_CBR'!$T:$T,MATCH(B42,'Summary CMP_CBR'!$H:$H,0))="ND"),
NA(),
INDEX('Summary CMP_CBR'!$T:$T,MATCH(B42,'Summary CMP_CBR'!$H:$H,0))
),
"")</f>
        <v/>
      </c>
      <c r="BD42" t="str">
        <f>IFERROR(
IF(
OR(
INDEX('Summary CMP_CBR'!$U:$U,MATCH(B42,'Summary CMP_CBR'!$H:$H,0))="NP",
INDEX('Summary CMP_CBR'!$U:$U,MATCH(B42,'Summary CMP_CBR'!$H:$H,0))="ND"),
NA(),
INDEX('Summary CMP_CBR'!$U:$U,MATCH(B42,'Summary CMP_CBR'!$H:$H,0))
),
"")</f>
        <v/>
      </c>
      <c r="BF42" s="248" t="str">
        <f t="shared" si="6"/>
        <v/>
      </c>
      <c r="BG42" s="248" t="str">
        <f t="shared" si="7"/>
        <v/>
      </c>
      <c r="BH42" s="248" t="str">
        <f t="shared" si="8"/>
        <v/>
      </c>
      <c r="BI42" s="248" t="str">
        <f t="shared" si="9"/>
        <v/>
      </c>
      <c r="BJ42" s="248" t="str">
        <f t="shared" si="10"/>
        <v/>
      </c>
      <c r="BK42" s="248" t="str">
        <f t="shared" si="11"/>
        <v/>
      </c>
      <c r="BL42" s="248" t="str">
        <f t="shared" si="12"/>
        <v/>
      </c>
      <c r="BM42" s="248" t="str">
        <f t="shared" si="13"/>
        <v/>
      </c>
      <c r="BN42" s="248" t="str">
        <f t="shared" si="14"/>
        <v/>
      </c>
      <c r="BO42" s="248" t="str">
        <f t="shared" si="15"/>
        <v/>
      </c>
      <c r="BP42" s="248" t="str">
        <f t="shared" si="16"/>
        <v/>
      </c>
      <c r="BQ42" s="248" t="str">
        <f t="shared" si="17"/>
        <v/>
      </c>
      <c r="BS42" s="248" t="str">
        <f t="shared" si="18"/>
        <v/>
      </c>
      <c r="BT42" s="248" t="str">
        <f t="shared" si="19"/>
        <v/>
      </c>
      <c r="BU42" s="248" t="str">
        <f t="shared" si="20"/>
        <v/>
      </c>
      <c r="BV42" s="248" t="str">
        <f t="shared" si="21"/>
        <v/>
      </c>
      <c r="BW42" s="248" t="str">
        <f t="shared" si="22"/>
        <v/>
      </c>
      <c r="BX42" s="248" t="str">
        <f t="shared" si="23"/>
        <v/>
      </c>
      <c r="BY42" s="248" t="str">
        <f t="shared" si="24"/>
        <v/>
      </c>
      <c r="BZ42" s="248" t="str">
        <f t="shared" si="25"/>
        <v/>
      </c>
      <c r="CA42" s="248" t="str">
        <f t="shared" si="26"/>
        <v/>
      </c>
      <c r="CB42" s="248" t="str">
        <f t="shared" si="27"/>
        <v/>
      </c>
      <c r="CC42" s="248" t="str">
        <f t="shared" si="28"/>
        <v/>
      </c>
      <c r="CD42" s="248" t="str">
        <f t="shared" si="29"/>
        <v/>
      </c>
      <c r="CE42" s="248" t="str">
        <f t="shared" si="30"/>
        <v/>
      </c>
      <c r="CF42" s="248" t="str">
        <f t="shared" si="31"/>
        <v/>
      </c>
      <c r="CG42" s="248" t="str">
        <f t="shared" si="32"/>
        <v/>
      </c>
      <c r="CH42" s="248" t="str">
        <f t="shared" si="33"/>
        <v/>
      </c>
      <c r="CI42" s="248" t="str">
        <f t="shared" si="34"/>
        <v/>
      </c>
      <c r="CJ42" s="248" t="str">
        <f t="shared" si="35"/>
        <v/>
      </c>
      <c r="CL42" s="248" t="str">
        <f t="shared" si="36"/>
        <v/>
      </c>
      <c r="CM42" s="248" t="str">
        <f t="shared" si="37"/>
        <v/>
      </c>
      <c r="CN42" s="248" t="str">
        <f t="shared" si="38"/>
        <v/>
      </c>
      <c r="CO42" s="248" t="str">
        <f t="shared" si="39"/>
        <v/>
      </c>
      <c r="CP42" s="248" t="str">
        <f t="shared" si="40"/>
        <v/>
      </c>
      <c r="CQ42" s="248" t="str">
        <f t="shared" si="41"/>
        <v/>
      </c>
      <c r="CR42" s="248" t="str">
        <f t="shared" si="42"/>
        <v/>
      </c>
      <c r="CS42" s="248" t="str">
        <f t="shared" si="43"/>
        <v/>
      </c>
      <c r="CU42" s="248" t="str">
        <f t="shared" si="53"/>
        <v/>
      </c>
      <c r="CV42" s="248" t="str">
        <f t="shared" si="54"/>
        <v/>
      </c>
      <c r="CW42" s="248" t="str">
        <f t="shared" si="55"/>
        <v/>
      </c>
      <c r="CX42" s="248" t="str">
        <f t="shared" si="56"/>
        <v/>
      </c>
      <c r="CY42" s="248" t="str">
        <f t="shared" si="57"/>
        <v/>
      </c>
      <c r="CZ42" s="248" t="str">
        <f t="shared" si="58"/>
        <v/>
      </c>
      <c r="DA42" s="248" t="str">
        <f t="shared" si="59"/>
        <v/>
      </c>
      <c r="DB42" s="248" t="str">
        <f t="shared" si="60"/>
        <v/>
      </c>
      <c r="DC42" s="248" t="str">
        <f t="shared" si="61"/>
        <v/>
      </c>
    </row>
    <row r="43" spans="1:107" x14ac:dyDescent="0.25">
      <c r="G43" t="str">
        <f>IFERROR(
IF(
OR(
INDEX('summary PP'!$G:$G,MATCH(B43,'summary PP'!$B:$B,0))="NP",
INDEX('summary PP'!$G:$G,MATCH(B43,'summary PP'!$B:$B,0))="ND"),
NA(),
INDEX('summary PP'!$G:$G,MATCH(B43,'summary PP'!$B:$B,0))
),
"")</f>
        <v/>
      </c>
      <c r="AM43" t="str">
        <f>IFERROR(
IF(
OR(
INDEX('summary of compression'!$I:$I,MATCH(B43,'summary of compression'!$D:$D,0))="NP",
INDEX('summary of compression'!$I:$I,MATCH(B43,'summary of compression'!$D:$D,0))="ND"),
NA(),
INDEX('summary of compression'!$I:$I,MATCH(B43,'summary of compression'!$D:$D,0))
),
"")</f>
        <v/>
      </c>
      <c r="AN43" t="str">
        <f>IFERROR(
IF(
OR(
INDEX('summary of compression'!$J:$J,MATCH(B43,'summary of compression'!$D:$D,0))="NP",
INDEX('summary of compression'!$J:$J,MATCH(B43,'summary of compression'!$D:$D,0))="ND"),
NA(),
INDEX('summary of compression'!$J:$J,MATCH(B43,'summary of compression'!$D:$D,0))
),
"")</f>
        <v/>
      </c>
      <c r="AO43" t="str">
        <f>IFERROR(
IF(
OR(
INDEX('summary of compression'!$K:$K,MATCH(B43,'summary of compression'!$D:$D,0))="NP",
INDEX('summary of compression'!$K:$K,MATCH(B43,'summary of compression'!$D:$D,0))="ND"),
NA(),
INDEX('summary of compression'!$K:$K,MATCH(B43,'summary of compression'!$D:$D,0))
),
"")</f>
        <v/>
      </c>
      <c r="AP43" t="str">
        <f>IFERROR(
IF(
OR(
INDEX('summary of compression'!$L:$L,MATCH(B43,'summary of compression'!$D:$D,0))="NP",
INDEX('summary of compression'!$L:$L,MATCH(B43,'summary of compression'!$D:$D,0))="ND"),
NA(),
INDEX('summary of compression'!$L:$L,MATCH(B43,'summary of compression'!$D:$D,0))
),
"")</f>
        <v/>
      </c>
      <c r="AQ43" t="str">
        <f>IFERROR(
IF(
OR(
INDEX('summary of compression'!$M:$M,MATCH(B43,'summary of compression'!$D:$D,0))="NP",
INDEX('summary of compression'!$M:$M,MATCH(B43,'summary of compression'!$D:$D,0))="ND"),
NA(),
INDEX('summary of compression'!$M:$M,MATCH(B43,'summary of compression'!$D:$D,0))
),
"")</f>
        <v/>
      </c>
      <c r="AR43" t="str">
        <f>IFERROR(
IF(
OR(
INDEX('summary of compression'!$N:$N,MATCH(B43,'summary of compression'!$D:$D,0))="NP",
INDEX('summary of compression'!$N:$N,MATCH(B43,'summary of compression'!$D:$D,0))="ND"),
NA(),
INDEX('summary of compression'!$N:$N,MATCH(B43,'summary of compression'!$D:$D,0))
),
"")</f>
        <v/>
      </c>
      <c r="AS43" t="str">
        <f>IFERROR(
IF(
OR(
INDEX('summary of compression'!$O:$O,MATCH(B43,'summary of compression'!$D:$D,0))="NP",
INDEX('summary of compression'!$O:$O,MATCH(B43,'summary of compression'!$D:$D,0))="ND"),
NA(),
INDEX('summary of compression'!$O:$O,MATCH(B43,'summary of compression'!$D:$D,0))
),
"")</f>
        <v/>
      </c>
      <c r="AT43" t="str">
        <f>IFERROR(
IF(
OR(
INDEX('summary of compression'!$P:$P,MATCH(B43,'summary of compression'!$D:$D,0))="NP",
INDEX('summary of compression'!$P:$P,MATCH(B43,'summary of compression'!$D:$D,0))="ND"),
NA(),
INDEX('summary of compression'!$P:$P,MATCH(B43,'summary of compression'!$D:$D,0))
),
"")</f>
        <v/>
      </c>
      <c r="AV43" t="str">
        <f>IFERROR(
IF(
OR(
INDEX('Summary CMP_CBR'!$M:$M,MATCH(B43,'Summary CMP_CBR'!$H:$H,0))="NP",
INDEX('Summary CMP_CBR'!$M:$M,MATCH(B43,'Summary CMP_CBR'!$H:$H,0))="ND"),
NA(),
INDEX('Summary CMP_CBR'!$M:$M,MATCH(B43,'Summary CMP_CBR'!$H:$H,0))
),
"")</f>
        <v/>
      </c>
      <c r="AW43" t="str">
        <f>IFERROR(
IF(
OR(
INDEX('Summary CMP_CBR'!$N:$N,MATCH(B43,'Summary CMP_CBR'!$H:$H,0))="NP",
INDEX('Summary CMP_CBR'!$N:$N,MATCH(B43,'Summary CMP_CBR'!$H:$H,0))="ND"),
NA(),
INDEX('Summary CMP_CBR'!$N:$N,MATCH(B43,'Summary CMP_CBR'!$H:$H,0))
),
"")</f>
        <v/>
      </c>
      <c r="AX43" t="str">
        <f>IFERROR(
IF(
OR(
INDEX('Summary CMP_CBR'!$O:$O,MATCH(B43,'Summary CMP_CBR'!$H:$H,0))="NP",
INDEX('Summary CMP_CBR'!$O:$O,MATCH(B43,'Summary CMP_CBR'!$H:$H,0))="ND"),
NA(),
INDEX('Summary CMP_CBR'!$O:$O,MATCH(B43,'Summary CMP_CBR'!$H:$H,0))
),
"")</f>
        <v/>
      </c>
      <c r="AY43" t="str">
        <f>IFERROR(
IF(
OR(
INDEX('Summary CMP_CBR'!$P:$P,MATCH(B43,'Summary CMP_CBR'!$H:$H,0))="NP",
INDEX('Summary CMP_CBR'!$P:$P,MATCH(B43,'Summary CMP_CBR'!$H:$H,0))="ND"),
NA(),
INDEX('Summary CMP_CBR'!$P:$P,MATCH(B43,'Summary CMP_CBR'!$H:$H,0))
),
"")</f>
        <v/>
      </c>
      <c r="AZ43" t="str">
        <f>IFERROR(
IF(
OR(
INDEX('Summary CMP_CBR'!$Q:$Q,MATCH(B43,'Summary CMP_CBR'!$H:$H,0))="NP",
INDEX('Summary CMP_CBR'!$Q:$Q,MATCH(B43,'Summary CMP_CBR'!$H:$H,0))="ND"),
NA(),
INDEX('Summary CMP_CBR'!$Q:$Q,MATCH(B43,'Summary CMP_CBR'!$H:$H,0))
),
"")</f>
        <v/>
      </c>
      <c r="BA43" t="str">
        <f>IFERROR(
IF(
OR(
INDEX('Summary CMP_CBR'!$R:$R,MATCH(B43,'Summary CMP_CBR'!$H:$H,0))="NP",
INDEX('Summary CMP_CBR'!$R:$R,MATCH(B43,'Summary CMP_CBR'!$H:$H,0))="ND"),
NA(),
INDEX('Summary CMP_CBR'!$R:$R,MATCH(B43,'Summary CMP_CBR'!$H:$H,0))
),
"")</f>
        <v/>
      </c>
      <c r="BB43" t="str">
        <f>IFERROR(
IF(
OR(
INDEX('Summary CMP_CBR'!$S:$S,MATCH(B43,'Summary CMP_CBR'!$H:$H,0))="NP",
INDEX('Summary CMP_CBR'!$S:$S,MATCH(B43,'Summary CMP_CBR'!$H:$H,0))="ND"),
NA(),
INDEX('Summary CMP_CBR'!$S:$S,MATCH(B43,'Summary CMP_CBR'!$H:$H,0))
),
"")</f>
        <v/>
      </c>
      <c r="BC43" t="str">
        <f>IFERROR(
IF(
OR(
INDEX('Summary CMP_CBR'!$T:$T,MATCH(B43,'Summary CMP_CBR'!$H:$H,0))="NP",
INDEX('Summary CMP_CBR'!$T:$T,MATCH(B43,'Summary CMP_CBR'!$H:$H,0))="ND"),
NA(),
INDEX('Summary CMP_CBR'!$T:$T,MATCH(B43,'Summary CMP_CBR'!$H:$H,0))
),
"")</f>
        <v/>
      </c>
      <c r="BD43" t="str">
        <f>IFERROR(
IF(
OR(
INDEX('Summary CMP_CBR'!$U:$U,MATCH(B43,'Summary CMP_CBR'!$H:$H,0))="NP",
INDEX('Summary CMP_CBR'!$U:$U,MATCH(B43,'Summary CMP_CBR'!$H:$H,0))="ND"),
NA(),
INDEX('Summary CMP_CBR'!$U:$U,MATCH(B43,'Summary CMP_CBR'!$H:$H,0))
),
"")</f>
        <v/>
      </c>
      <c r="BF43" s="248" t="str">
        <f t="shared" si="6"/>
        <v/>
      </c>
      <c r="BG43" s="248" t="str">
        <f t="shared" si="7"/>
        <v/>
      </c>
      <c r="BH43" s="248" t="str">
        <f t="shared" si="8"/>
        <v/>
      </c>
      <c r="BI43" s="248" t="str">
        <f t="shared" si="9"/>
        <v/>
      </c>
      <c r="BJ43" s="248" t="str">
        <f t="shared" si="10"/>
        <v/>
      </c>
      <c r="BK43" s="248" t="str">
        <f t="shared" si="11"/>
        <v/>
      </c>
      <c r="BL43" s="248" t="str">
        <f t="shared" si="12"/>
        <v/>
      </c>
      <c r="BM43" s="248" t="str">
        <f t="shared" si="13"/>
        <v/>
      </c>
      <c r="BN43" s="248" t="str">
        <f t="shared" si="14"/>
        <v/>
      </c>
      <c r="BO43" s="248" t="str">
        <f t="shared" si="15"/>
        <v/>
      </c>
      <c r="BP43" s="248" t="str">
        <f t="shared" si="16"/>
        <v/>
      </c>
      <c r="BQ43" s="248" t="str">
        <f t="shared" si="17"/>
        <v/>
      </c>
      <c r="BS43" s="248" t="str">
        <f t="shared" si="18"/>
        <v/>
      </c>
      <c r="BT43" s="248" t="str">
        <f t="shared" si="19"/>
        <v/>
      </c>
      <c r="BU43" s="248" t="str">
        <f t="shared" si="20"/>
        <v/>
      </c>
      <c r="BV43" s="248" t="str">
        <f t="shared" si="21"/>
        <v/>
      </c>
      <c r="BW43" s="248" t="str">
        <f t="shared" si="22"/>
        <v/>
      </c>
      <c r="BX43" s="248" t="str">
        <f t="shared" si="23"/>
        <v/>
      </c>
      <c r="BY43" s="248" t="str">
        <f t="shared" si="24"/>
        <v/>
      </c>
      <c r="BZ43" s="248" t="str">
        <f t="shared" si="25"/>
        <v/>
      </c>
      <c r="CA43" s="248" t="str">
        <f t="shared" si="26"/>
        <v/>
      </c>
      <c r="CB43" s="248" t="str">
        <f t="shared" si="27"/>
        <v/>
      </c>
      <c r="CC43" s="248" t="str">
        <f t="shared" si="28"/>
        <v/>
      </c>
      <c r="CD43" s="248" t="str">
        <f t="shared" si="29"/>
        <v/>
      </c>
      <c r="CE43" s="248" t="str">
        <f t="shared" si="30"/>
        <v/>
      </c>
      <c r="CF43" s="248" t="str">
        <f t="shared" si="31"/>
        <v/>
      </c>
      <c r="CG43" s="248" t="str">
        <f t="shared" si="32"/>
        <v/>
      </c>
      <c r="CH43" s="248" t="str">
        <f t="shared" si="33"/>
        <v/>
      </c>
      <c r="CI43" s="248" t="str">
        <f t="shared" si="34"/>
        <v/>
      </c>
      <c r="CJ43" s="248" t="str">
        <f t="shared" si="35"/>
        <v/>
      </c>
      <c r="CL43" s="248" t="str">
        <f t="shared" si="36"/>
        <v/>
      </c>
      <c r="CM43" s="248" t="str">
        <f t="shared" si="37"/>
        <v/>
      </c>
      <c r="CN43" s="248" t="str">
        <f t="shared" si="38"/>
        <v/>
      </c>
      <c r="CO43" s="248" t="str">
        <f t="shared" si="39"/>
        <v/>
      </c>
      <c r="CP43" s="248" t="str">
        <f t="shared" si="40"/>
        <v/>
      </c>
      <c r="CQ43" s="248" t="str">
        <f t="shared" si="41"/>
        <v/>
      </c>
      <c r="CR43" s="248" t="str">
        <f t="shared" si="42"/>
        <v/>
      </c>
      <c r="CS43" s="248" t="str">
        <f t="shared" si="43"/>
        <v/>
      </c>
      <c r="CU43" s="248" t="str">
        <f t="shared" si="53"/>
        <v/>
      </c>
      <c r="CV43" s="248" t="str">
        <f t="shared" si="54"/>
        <v/>
      </c>
      <c r="CW43" s="248" t="str">
        <f t="shared" si="55"/>
        <v/>
      </c>
      <c r="CX43" s="248" t="str">
        <f t="shared" si="56"/>
        <v/>
      </c>
      <c r="CY43" s="248" t="str">
        <f t="shared" si="57"/>
        <v/>
      </c>
      <c r="CZ43" s="248" t="str">
        <f t="shared" si="58"/>
        <v/>
      </c>
      <c r="DA43" s="248" t="str">
        <f t="shared" si="59"/>
        <v/>
      </c>
      <c r="DB43" s="248" t="str">
        <f t="shared" si="60"/>
        <v/>
      </c>
      <c r="DC43" s="248" t="str">
        <f t="shared" si="61"/>
        <v/>
      </c>
    </row>
    <row r="44" spans="1:107" x14ac:dyDescent="0.25">
      <c r="G44" t="str">
        <f>IFERROR(
IF(
OR(
INDEX('summary PP'!$G:$G,MATCH(B44,'summary PP'!$B:$B,0))="NP",
INDEX('summary PP'!$G:$G,MATCH(B44,'summary PP'!$B:$B,0))="ND"),
NA(),
INDEX('summary PP'!$G:$G,MATCH(B44,'summary PP'!$B:$B,0))
),
"")</f>
        <v/>
      </c>
      <c r="AM44" t="str">
        <f>IFERROR(
IF(
OR(
INDEX('summary of compression'!$I:$I,MATCH(B44,'summary of compression'!$D:$D,0))="NP",
INDEX('summary of compression'!$I:$I,MATCH(B44,'summary of compression'!$D:$D,0))="ND"),
NA(),
INDEX('summary of compression'!$I:$I,MATCH(B44,'summary of compression'!$D:$D,0))
),
"")</f>
        <v/>
      </c>
      <c r="AN44" t="str">
        <f>IFERROR(
IF(
OR(
INDEX('summary of compression'!$J:$J,MATCH(B44,'summary of compression'!$D:$D,0))="NP",
INDEX('summary of compression'!$J:$J,MATCH(B44,'summary of compression'!$D:$D,0))="ND"),
NA(),
INDEX('summary of compression'!$J:$J,MATCH(B44,'summary of compression'!$D:$D,0))
),
"")</f>
        <v/>
      </c>
      <c r="AO44" t="str">
        <f>IFERROR(
IF(
OR(
INDEX('summary of compression'!$K:$K,MATCH(B44,'summary of compression'!$D:$D,0))="NP",
INDEX('summary of compression'!$K:$K,MATCH(B44,'summary of compression'!$D:$D,0))="ND"),
NA(),
INDEX('summary of compression'!$K:$K,MATCH(B44,'summary of compression'!$D:$D,0))
),
"")</f>
        <v/>
      </c>
      <c r="AP44" t="str">
        <f>IFERROR(
IF(
OR(
INDEX('summary of compression'!$L:$L,MATCH(B44,'summary of compression'!$D:$D,0))="NP",
INDEX('summary of compression'!$L:$L,MATCH(B44,'summary of compression'!$D:$D,0))="ND"),
NA(),
INDEX('summary of compression'!$L:$L,MATCH(B44,'summary of compression'!$D:$D,0))
),
"")</f>
        <v/>
      </c>
      <c r="AQ44" t="str">
        <f>IFERROR(
IF(
OR(
INDEX('summary of compression'!$M:$M,MATCH(B44,'summary of compression'!$D:$D,0))="NP",
INDEX('summary of compression'!$M:$M,MATCH(B44,'summary of compression'!$D:$D,0))="ND"),
NA(),
INDEX('summary of compression'!$M:$M,MATCH(B44,'summary of compression'!$D:$D,0))
),
"")</f>
        <v/>
      </c>
      <c r="AR44" t="str">
        <f>IFERROR(
IF(
OR(
INDEX('summary of compression'!$N:$N,MATCH(B44,'summary of compression'!$D:$D,0))="NP",
INDEX('summary of compression'!$N:$N,MATCH(B44,'summary of compression'!$D:$D,0))="ND"),
NA(),
INDEX('summary of compression'!$N:$N,MATCH(B44,'summary of compression'!$D:$D,0))
),
"")</f>
        <v/>
      </c>
      <c r="AS44" t="str">
        <f>IFERROR(
IF(
OR(
INDEX('summary of compression'!$O:$O,MATCH(B44,'summary of compression'!$D:$D,0))="NP",
INDEX('summary of compression'!$O:$O,MATCH(B44,'summary of compression'!$D:$D,0))="ND"),
NA(),
INDEX('summary of compression'!$O:$O,MATCH(B44,'summary of compression'!$D:$D,0))
),
"")</f>
        <v/>
      </c>
      <c r="AT44" t="str">
        <f>IFERROR(
IF(
OR(
INDEX('summary of compression'!$P:$P,MATCH(B44,'summary of compression'!$D:$D,0))="NP",
INDEX('summary of compression'!$P:$P,MATCH(B44,'summary of compression'!$D:$D,0))="ND"),
NA(),
INDEX('summary of compression'!$P:$P,MATCH(B44,'summary of compression'!$D:$D,0))
),
"")</f>
        <v/>
      </c>
      <c r="AV44" t="str">
        <f>IFERROR(
IF(
OR(
INDEX('Summary CMP_CBR'!$M:$M,MATCH(B44,'Summary CMP_CBR'!$H:$H,0))="NP",
INDEX('Summary CMP_CBR'!$M:$M,MATCH(B44,'Summary CMP_CBR'!$H:$H,0))="ND"),
NA(),
INDEX('Summary CMP_CBR'!$M:$M,MATCH(B44,'Summary CMP_CBR'!$H:$H,0))
),
"")</f>
        <v/>
      </c>
      <c r="AW44" t="str">
        <f>IFERROR(
IF(
OR(
INDEX('Summary CMP_CBR'!$N:$N,MATCH(B44,'Summary CMP_CBR'!$H:$H,0))="NP",
INDEX('Summary CMP_CBR'!$N:$N,MATCH(B44,'Summary CMP_CBR'!$H:$H,0))="ND"),
NA(),
INDEX('Summary CMP_CBR'!$N:$N,MATCH(B44,'Summary CMP_CBR'!$H:$H,0))
),
"")</f>
        <v/>
      </c>
      <c r="AX44" t="str">
        <f>IFERROR(
IF(
OR(
INDEX('Summary CMP_CBR'!$O:$O,MATCH(B44,'Summary CMP_CBR'!$H:$H,0))="NP",
INDEX('Summary CMP_CBR'!$O:$O,MATCH(B44,'Summary CMP_CBR'!$H:$H,0))="ND"),
NA(),
INDEX('Summary CMP_CBR'!$O:$O,MATCH(B44,'Summary CMP_CBR'!$H:$H,0))
),
"")</f>
        <v/>
      </c>
      <c r="AY44" t="str">
        <f>IFERROR(
IF(
OR(
INDEX('Summary CMP_CBR'!$P:$P,MATCH(B44,'Summary CMP_CBR'!$H:$H,0))="NP",
INDEX('Summary CMP_CBR'!$P:$P,MATCH(B44,'Summary CMP_CBR'!$H:$H,0))="ND"),
NA(),
INDEX('Summary CMP_CBR'!$P:$P,MATCH(B44,'Summary CMP_CBR'!$H:$H,0))
),
"")</f>
        <v/>
      </c>
      <c r="AZ44" t="str">
        <f>IFERROR(
IF(
OR(
INDEX('Summary CMP_CBR'!$Q:$Q,MATCH(B44,'Summary CMP_CBR'!$H:$H,0))="NP",
INDEX('Summary CMP_CBR'!$Q:$Q,MATCH(B44,'Summary CMP_CBR'!$H:$H,0))="ND"),
NA(),
INDEX('Summary CMP_CBR'!$Q:$Q,MATCH(B44,'Summary CMP_CBR'!$H:$H,0))
),
"")</f>
        <v/>
      </c>
      <c r="BA44" t="str">
        <f>IFERROR(
IF(
OR(
INDEX('Summary CMP_CBR'!$R:$R,MATCH(B44,'Summary CMP_CBR'!$H:$H,0))="NP",
INDEX('Summary CMP_CBR'!$R:$R,MATCH(B44,'Summary CMP_CBR'!$H:$H,0))="ND"),
NA(),
INDEX('Summary CMP_CBR'!$R:$R,MATCH(B44,'Summary CMP_CBR'!$H:$H,0))
),
"")</f>
        <v/>
      </c>
      <c r="BB44" t="str">
        <f>IFERROR(
IF(
OR(
INDEX('Summary CMP_CBR'!$S:$S,MATCH(B44,'Summary CMP_CBR'!$H:$H,0))="NP",
INDEX('Summary CMP_CBR'!$S:$S,MATCH(B44,'Summary CMP_CBR'!$H:$H,0))="ND"),
NA(),
INDEX('Summary CMP_CBR'!$S:$S,MATCH(B44,'Summary CMP_CBR'!$H:$H,0))
),
"")</f>
        <v/>
      </c>
      <c r="BC44" t="str">
        <f>IFERROR(
IF(
OR(
INDEX('Summary CMP_CBR'!$T:$T,MATCH(B44,'Summary CMP_CBR'!$H:$H,0))="NP",
INDEX('Summary CMP_CBR'!$T:$T,MATCH(B44,'Summary CMP_CBR'!$H:$H,0))="ND"),
NA(),
INDEX('Summary CMP_CBR'!$T:$T,MATCH(B44,'Summary CMP_CBR'!$H:$H,0))
),
"")</f>
        <v/>
      </c>
      <c r="BD44" t="str">
        <f>IFERROR(
IF(
OR(
INDEX('Summary CMP_CBR'!$U:$U,MATCH(B44,'Summary CMP_CBR'!$H:$H,0))="NP",
INDEX('Summary CMP_CBR'!$U:$U,MATCH(B44,'Summary CMP_CBR'!$H:$H,0))="ND"),
NA(),
INDEX('Summary CMP_CBR'!$U:$U,MATCH(B44,'Summary CMP_CBR'!$H:$H,0))
),
"")</f>
        <v/>
      </c>
      <c r="BF44" s="248" t="str">
        <f t="shared" si="6"/>
        <v/>
      </c>
      <c r="BG44" s="248" t="str">
        <f t="shared" si="7"/>
        <v/>
      </c>
      <c r="BH44" s="248" t="str">
        <f t="shared" si="8"/>
        <v/>
      </c>
      <c r="BI44" s="248" t="str">
        <f t="shared" si="9"/>
        <v/>
      </c>
      <c r="BJ44" s="248" t="str">
        <f t="shared" si="10"/>
        <v/>
      </c>
      <c r="BK44" s="248" t="str">
        <f t="shared" si="11"/>
        <v/>
      </c>
      <c r="BL44" s="248" t="str">
        <f t="shared" si="12"/>
        <v/>
      </c>
      <c r="BM44" s="248" t="str">
        <f t="shared" si="13"/>
        <v/>
      </c>
      <c r="BN44" s="248" t="str">
        <f t="shared" si="14"/>
        <v/>
      </c>
      <c r="BO44" s="248" t="str">
        <f t="shared" si="15"/>
        <v/>
      </c>
      <c r="BP44" s="248" t="str">
        <f t="shared" si="16"/>
        <v/>
      </c>
      <c r="BQ44" s="248" t="str">
        <f t="shared" si="17"/>
        <v/>
      </c>
      <c r="BS44" s="248" t="str">
        <f t="shared" si="18"/>
        <v/>
      </c>
      <c r="BT44" s="248" t="str">
        <f t="shared" si="19"/>
        <v/>
      </c>
      <c r="BU44" s="248" t="str">
        <f t="shared" si="20"/>
        <v/>
      </c>
      <c r="BV44" s="248" t="str">
        <f t="shared" si="21"/>
        <v/>
      </c>
      <c r="BW44" s="248" t="str">
        <f t="shared" si="22"/>
        <v/>
      </c>
      <c r="BX44" s="248" t="str">
        <f t="shared" si="23"/>
        <v/>
      </c>
      <c r="BY44" s="248" t="str">
        <f t="shared" si="24"/>
        <v/>
      </c>
      <c r="BZ44" s="248" t="str">
        <f t="shared" si="25"/>
        <v/>
      </c>
      <c r="CA44" s="248" t="str">
        <f t="shared" si="26"/>
        <v/>
      </c>
      <c r="CB44" s="248" t="str">
        <f t="shared" si="27"/>
        <v/>
      </c>
      <c r="CC44" s="248" t="str">
        <f t="shared" si="28"/>
        <v/>
      </c>
      <c r="CD44" s="248" t="str">
        <f t="shared" si="29"/>
        <v/>
      </c>
      <c r="CE44" s="248" t="str">
        <f t="shared" si="30"/>
        <v/>
      </c>
      <c r="CF44" s="248" t="str">
        <f t="shared" si="31"/>
        <v/>
      </c>
      <c r="CG44" s="248" t="str">
        <f t="shared" si="32"/>
        <v/>
      </c>
      <c r="CH44" s="248" t="str">
        <f t="shared" si="33"/>
        <v/>
      </c>
      <c r="CI44" s="248" t="str">
        <f t="shared" si="34"/>
        <v/>
      </c>
      <c r="CJ44" s="248" t="str">
        <f t="shared" si="35"/>
        <v/>
      </c>
      <c r="CL44" s="248" t="str">
        <f t="shared" si="36"/>
        <v/>
      </c>
      <c r="CM44" s="248" t="str">
        <f t="shared" si="37"/>
        <v/>
      </c>
      <c r="CN44" s="248" t="str">
        <f t="shared" si="38"/>
        <v/>
      </c>
      <c r="CO44" s="248" t="str">
        <f t="shared" si="39"/>
        <v/>
      </c>
      <c r="CP44" s="248" t="str">
        <f t="shared" si="40"/>
        <v/>
      </c>
      <c r="CQ44" s="248" t="str">
        <f t="shared" si="41"/>
        <v/>
      </c>
      <c r="CR44" s="248" t="str">
        <f t="shared" si="42"/>
        <v/>
      </c>
      <c r="CS44" s="248" t="str">
        <f t="shared" si="43"/>
        <v/>
      </c>
      <c r="CU44" s="248" t="str">
        <f t="shared" si="53"/>
        <v/>
      </c>
      <c r="CV44" s="248" t="str">
        <f t="shared" si="54"/>
        <v/>
      </c>
      <c r="CW44" s="248" t="str">
        <f t="shared" si="55"/>
        <v/>
      </c>
      <c r="CX44" s="248" t="str">
        <f t="shared" si="56"/>
        <v/>
      </c>
      <c r="CY44" s="248" t="str">
        <f t="shared" si="57"/>
        <v/>
      </c>
      <c r="CZ44" s="248" t="str">
        <f t="shared" si="58"/>
        <v/>
      </c>
      <c r="DA44" s="248" t="str">
        <f t="shared" si="59"/>
        <v/>
      </c>
      <c r="DB44" s="248" t="str">
        <f t="shared" si="60"/>
        <v/>
      </c>
      <c r="DC44" s="248" t="str">
        <f t="shared" si="61"/>
        <v/>
      </c>
    </row>
    <row r="45" spans="1:107" x14ac:dyDescent="0.25">
      <c r="G45" t="str">
        <f>IFERROR(
IF(
OR(
INDEX('summary PP'!$G:$G,MATCH(B45,'summary PP'!$B:$B,0))="NP",
INDEX('summary PP'!$G:$G,MATCH(B45,'summary PP'!$B:$B,0))="ND"),
NA(),
INDEX('summary PP'!$G:$G,MATCH(B45,'summary PP'!$B:$B,0))
),
"")</f>
        <v/>
      </c>
      <c r="AM45" t="str">
        <f>IFERROR(
IF(
OR(
INDEX('summary of compression'!$I:$I,MATCH(B45,'summary of compression'!$D:$D,0))="NP",
INDEX('summary of compression'!$I:$I,MATCH(B45,'summary of compression'!$D:$D,0))="ND"),
NA(),
INDEX('summary of compression'!$I:$I,MATCH(B45,'summary of compression'!$D:$D,0))
),
"")</f>
        <v/>
      </c>
      <c r="AN45" t="str">
        <f>IFERROR(
IF(
OR(
INDEX('summary of compression'!$J:$J,MATCH(B45,'summary of compression'!$D:$D,0))="NP",
INDEX('summary of compression'!$J:$J,MATCH(B45,'summary of compression'!$D:$D,0))="ND"),
NA(),
INDEX('summary of compression'!$J:$J,MATCH(B45,'summary of compression'!$D:$D,0))
),
"")</f>
        <v/>
      </c>
      <c r="AO45" t="str">
        <f>IFERROR(
IF(
OR(
INDEX('summary of compression'!$K:$K,MATCH(B45,'summary of compression'!$D:$D,0))="NP",
INDEX('summary of compression'!$K:$K,MATCH(B45,'summary of compression'!$D:$D,0))="ND"),
NA(),
INDEX('summary of compression'!$K:$K,MATCH(B45,'summary of compression'!$D:$D,0))
),
"")</f>
        <v/>
      </c>
      <c r="AP45" t="str">
        <f>IFERROR(
IF(
OR(
INDEX('summary of compression'!$L:$L,MATCH(B45,'summary of compression'!$D:$D,0))="NP",
INDEX('summary of compression'!$L:$L,MATCH(B45,'summary of compression'!$D:$D,0))="ND"),
NA(),
INDEX('summary of compression'!$L:$L,MATCH(B45,'summary of compression'!$D:$D,0))
),
"")</f>
        <v/>
      </c>
      <c r="AQ45" t="str">
        <f>IFERROR(
IF(
OR(
INDEX('summary of compression'!$M:$M,MATCH(B45,'summary of compression'!$D:$D,0))="NP",
INDEX('summary of compression'!$M:$M,MATCH(B45,'summary of compression'!$D:$D,0))="ND"),
NA(),
INDEX('summary of compression'!$M:$M,MATCH(B45,'summary of compression'!$D:$D,0))
),
"")</f>
        <v/>
      </c>
      <c r="AR45" t="str">
        <f>IFERROR(
IF(
OR(
INDEX('summary of compression'!$N:$N,MATCH(B45,'summary of compression'!$D:$D,0))="NP",
INDEX('summary of compression'!$N:$N,MATCH(B45,'summary of compression'!$D:$D,0))="ND"),
NA(),
INDEX('summary of compression'!$N:$N,MATCH(B45,'summary of compression'!$D:$D,0))
),
"")</f>
        <v/>
      </c>
      <c r="AS45" t="str">
        <f>IFERROR(
IF(
OR(
INDEX('summary of compression'!$O:$O,MATCH(B45,'summary of compression'!$D:$D,0))="NP",
INDEX('summary of compression'!$O:$O,MATCH(B45,'summary of compression'!$D:$D,0))="ND"),
NA(),
INDEX('summary of compression'!$O:$O,MATCH(B45,'summary of compression'!$D:$D,0))
),
"")</f>
        <v/>
      </c>
      <c r="AT45" t="str">
        <f>IFERROR(
IF(
OR(
INDEX('summary of compression'!$P:$P,MATCH(B45,'summary of compression'!$D:$D,0))="NP",
INDEX('summary of compression'!$P:$P,MATCH(B45,'summary of compression'!$D:$D,0))="ND"),
NA(),
INDEX('summary of compression'!$P:$P,MATCH(B45,'summary of compression'!$D:$D,0))
),
"")</f>
        <v/>
      </c>
      <c r="AV45" t="str">
        <f>IFERROR(
IF(
OR(
INDEX('Summary CMP_CBR'!$M:$M,MATCH(B45,'Summary CMP_CBR'!$H:$H,0))="NP",
INDEX('Summary CMP_CBR'!$M:$M,MATCH(B45,'Summary CMP_CBR'!$H:$H,0))="ND"),
NA(),
INDEX('Summary CMP_CBR'!$M:$M,MATCH(B45,'Summary CMP_CBR'!$H:$H,0))
),
"")</f>
        <v/>
      </c>
      <c r="AW45" t="str">
        <f>IFERROR(
IF(
OR(
INDEX('Summary CMP_CBR'!$N:$N,MATCH(B45,'Summary CMP_CBR'!$H:$H,0))="NP",
INDEX('Summary CMP_CBR'!$N:$N,MATCH(B45,'Summary CMP_CBR'!$H:$H,0))="ND"),
NA(),
INDEX('Summary CMP_CBR'!$N:$N,MATCH(B45,'Summary CMP_CBR'!$H:$H,0))
),
"")</f>
        <v/>
      </c>
      <c r="AX45" t="str">
        <f>IFERROR(
IF(
OR(
INDEX('Summary CMP_CBR'!$O:$O,MATCH(B45,'Summary CMP_CBR'!$H:$H,0))="NP",
INDEX('Summary CMP_CBR'!$O:$O,MATCH(B45,'Summary CMP_CBR'!$H:$H,0))="ND"),
NA(),
INDEX('Summary CMP_CBR'!$O:$O,MATCH(B45,'Summary CMP_CBR'!$H:$H,0))
),
"")</f>
        <v/>
      </c>
      <c r="AY45" t="str">
        <f>IFERROR(
IF(
OR(
INDEX('Summary CMP_CBR'!$P:$P,MATCH(B45,'Summary CMP_CBR'!$H:$H,0))="NP",
INDEX('Summary CMP_CBR'!$P:$P,MATCH(B45,'Summary CMP_CBR'!$H:$H,0))="ND"),
NA(),
INDEX('Summary CMP_CBR'!$P:$P,MATCH(B45,'Summary CMP_CBR'!$H:$H,0))
),
"")</f>
        <v/>
      </c>
      <c r="AZ45" t="str">
        <f>IFERROR(
IF(
OR(
INDEX('Summary CMP_CBR'!$Q:$Q,MATCH(B45,'Summary CMP_CBR'!$H:$H,0))="NP",
INDEX('Summary CMP_CBR'!$Q:$Q,MATCH(B45,'Summary CMP_CBR'!$H:$H,0))="ND"),
NA(),
INDEX('Summary CMP_CBR'!$Q:$Q,MATCH(B45,'Summary CMP_CBR'!$H:$H,0))
),
"")</f>
        <v/>
      </c>
      <c r="BA45" t="str">
        <f>IFERROR(
IF(
OR(
INDEX('Summary CMP_CBR'!$R:$R,MATCH(B45,'Summary CMP_CBR'!$H:$H,0))="NP",
INDEX('Summary CMP_CBR'!$R:$R,MATCH(B45,'Summary CMP_CBR'!$H:$H,0))="ND"),
NA(),
INDEX('Summary CMP_CBR'!$R:$R,MATCH(B45,'Summary CMP_CBR'!$H:$H,0))
),
"")</f>
        <v/>
      </c>
      <c r="BB45" t="str">
        <f>IFERROR(
IF(
OR(
INDEX('Summary CMP_CBR'!$S:$S,MATCH(B45,'Summary CMP_CBR'!$H:$H,0))="NP",
INDEX('Summary CMP_CBR'!$S:$S,MATCH(B45,'Summary CMP_CBR'!$H:$H,0))="ND"),
NA(),
INDEX('Summary CMP_CBR'!$S:$S,MATCH(B45,'Summary CMP_CBR'!$H:$H,0))
),
"")</f>
        <v/>
      </c>
      <c r="BC45" t="str">
        <f>IFERROR(
IF(
OR(
INDEX('Summary CMP_CBR'!$T:$T,MATCH(B45,'Summary CMP_CBR'!$H:$H,0))="NP",
INDEX('Summary CMP_CBR'!$T:$T,MATCH(B45,'Summary CMP_CBR'!$H:$H,0))="ND"),
NA(),
INDEX('Summary CMP_CBR'!$T:$T,MATCH(B45,'Summary CMP_CBR'!$H:$H,0))
),
"")</f>
        <v/>
      </c>
      <c r="BD45" t="str">
        <f>IFERROR(
IF(
OR(
INDEX('Summary CMP_CBR'!$U:$U,MATCH(B45,'Summary CMP_CBR'!$H:$H,0))="NP",
INDEX('Summary CMP_CBR'!$U:$U,MATCH(B45,'Summary CMP_CBR'!$H:$H,0))="ND"),
NA(),
INDEX('Summary CMP_CBR'!$U:$U,MATCH(B45,'Summary CMP_CBR'!$H:$H,0))
),
"")</f>
        <v/>
      </c>
      <c r="BF45" s="248" t="str">
        <f t="shared" si="6"/>
        <v/>
      </c>
      <c r="BG45" s="248" t="str">
        <f t="shared" si="7"/>
        <v/>
      </c>
      <c r="BH45" s="248" t="str">
        <f t="shared" si="8"/>
        <v/>
      </c>
      <c r="BI45" s="248" t="str">
        <f t="shared" si="9"/>
        <v/>
      </c>
      <c r="BJ45" s="248" t="str">
        <f t="shared" si="10"/>
        <v/>
      </c>
      <c r="BK45" s="248" t="str">
        <f t="shared" si="11"/>
        <v/>
      </c>
      <c r="BL45" s="248" t="str">
        <f t="shared" si="12"/>
        <v/>
      </c>
      <c r="BM45" s="248" t="str">
        <f t="shared" si="13"/>
        <v/>
      </c>
      <c r="BN45" s="248" t="str">
        <f t="shared" si="14"/>
        <v/>
      </c>
      <c r="BO45" s="248" t="str">
        <f t="shared" si="15"/>
        <v/>
      </c>
      <c r="BP45" s="248" t="str">
        <f t="shared" si="16"/>
        <v/>
      </c>
      <c r="BQ45" s="248" t="str">
        <f t="shared" si="17"/>
        <v/>
      </c>
      <c r="BS45" s="248" t="str">
        <f t="shared" si="18"/>
        <v/>
      </c>
      <c r="BT45" s="248" t="str">
        <f t="shared" si="19"/>
        <v/>
      </c>
      <c r="BU45" s="248" t="str">
        <f t="shared" si="20"/>
        <v/>
      </c>
      <c r="BV45" s="248" t="str">
        <f t="shared" si="21"/>
        <v/>
      </c>
      <c r="BW45" s="248" t="str">
        <f t="shared" si="22"/>
        <v/>
      </c>
      <c r="BX45" s="248" t="str">
        <f t="shared" si="23"/>
        <v/>
      </c>
      <c r="BY45" s="248" t="str">
        <f t="shared" si="24"/>
        <v/>
      </c>
      <c r="BZ45" s="248" t="str">
        <f t="shared" si="25"/>
        <v/>
      </c>
      <c r="CA45" s="248" t="str">
        <f t="shared" si="26"/>
        <v/>
      </c>
      <c r="CB45" s="248" t="str">
        <f t="shared" si="27"/>
        <v/>
      </c>
      <c r="CC45" s="248" t="str">
        <f t="shared" si="28"/>
        <v/>
      </c>
      <c r="CD45" s="248" t="str">
        <f t="shared" si="29"/>
        <v/>
      </c>
      <c r="CE45" s="248" t="str">
        <f t="shared" si="30"/>
        <v/>
      </c>
      <c r="CF45" s="248" t="str">
        <f t="shared" si="31"/>
        <v/>
      </c>
      <c r="CG45" s="248" t="str">
        <f t="shared" si="32"/>
        <v/>
      </c>
      <c r="CH45" s="248" t="str">
        <f t="shared" si="33"/>
        <v/>
      </c>
      <c r="CI45" s="248" t="str">
        <f t="shared" si="34"/>
        <v/>
      </c>
      <c r="CJ45" s="248" t="str">
        <f t="shared" si="35"/>
        <v/>
      </c>
      <c r="CL45" s="248" t="str">
        <f t="shared" si="36"/>
        <v/>
      </c>
      <c r="CM45" s="248" t="str">
        <f t="shared" si="37"/>
        <v/>
      </c>
      <c r="CN45" s="248" t="str">
        <f t="shared" si="38"/>
        <v/>
      </c>
      <c r="CO45" s="248" t="str">
        <f t="shared" si="39"/>
        <v/>
      </c>
      <c r="CP45" s="248" t="str">
        <f t="shared" si="40"/>
        <v/>
      </c>
      <c r="CQ45" s="248" t="str">
        <f t="shared" si="41"/>
        <v/>
      </c>
      <c r="CR45" s="248" t="str">
        <f t="shared" si="42"/>
        <v/>
      </c>
      <c r="CS45" s="248" t="str">
        <f t="shared" si="43"/>
        <v/>
      </c>
      <c r="CU45" s="248" t="str">
        <f t="shared" si="53"/>
        <v/>
      </c>
      <c r="CV45" s="248" t="str">
        <f t="shared" si="54"/>
        <v/>
      </c>
      <c r="CW45" s="248" t="str">
        <f t="shared" si="55"/>
        <v/>
      </c>
      <c r="CX45" s="248" t="str">
        <f t="shared" si="56"/>
        <v/>
      </c>
      <c r="CY45" s="248" t="str">
        <f t="shared" si="57"/>
        <v/>
      </c>
      <c r="CZ45" s="248" t="str">
        <f t="shared" si="58"/>
        <v/>
      </c>
      <c r="DA45" s="248" t="str">
        <f t="shared" si="59"/>
        <v/>
      </c>
      <c r="DB45" s="248" t="str">
        <f t="shared" si="60"/>
        <v/>
      </c>
      <c r="DC45" s="248" t="str">
        <f t="shared" si="61"/>
        <v/>
      </c>
    </row>
    <row r="46" spans="1:107" x14ac:dyDescent="0.25">
      <c r="G46" t="str">
        <f>IFERROR(
IF(
OR(
INDEX('summary PP'!$G:$G,MATCH(B46,'summary PP'!$B:$B,0))="NP",
INDEX('summary PP'!$G:$G,MATCH(B46,'summary PP'!$B:$B,0))="ND"),
NA(),
INDEX('summary PP'!$G:$G,MATCH(B46,'summary PP'!$B:$B,0))
),
"")</f>
        <v/>
      </c>
      <c r="AM46" t="str">
        <f>IFERROR(
IF(
OR(
INDEX('summary of compression'!$I:$I,MATCH(B46,'summary of compression'!$D:$D,0))="NP",
INDEX('summary of compression'!$I:$I,MATCH(B46,'summary of compression'!$D:$D,0))="ND"),
NA(),
INDEX('summary of compression'!$I:$I,MATCH(B46,'summary of compression'!$D:$D,0))
),
"")</f>
        <v/>
      </c>
      <c r="AN46" t="str">
        <f>IFERROR(
IF(
OR(
INDEX('summary of compression'!$J:$J,MATCH(B46,'summary of compression'!$D:$D,0))="NP",
INDEX('summary of compression'!$J:$J,MATCH(B46,'summary of compression'!$D:$D,0))="ND"),
NA(),
INDEX('summary of compression'!$J:$J,MATCH(B46,'summary of compression'!$D:$D,0))
),
"")</f>
        <v/>
      </c>
      <c r="AO46" t="str">
        <f>IFERROR(
IF(
OR(
INDEX('summary of compression'!$K:$K,MATCH(B46,'summary of compression'!$D:$D,0))="NP",
INDEX('summary of compression'!$K:$K,MATCH(B46,'summary of compression'!$D:$D,0))="ND"),
NA(),
INDEX('summary of compression'!$K:$K,MATCH(B46,'summary of compression'!$D:$D,0))
),
"")</f>
        <v/>
      </c>
      <c r="AP46" t="str">
        <f>IFERROR(
IF(
OR(
INDEX('summary of compression'!$L:$L,MATCH(B46,'summary of compression'!$D:$D,0))="NP",
INDEX('summary of compression'!$L:$L,MATCH(B46,'summary of compression'!$D:$D,0))="ND"),
NA(),
INDEX('summary of compression'!$L:$L,MATCH(B46,'summary of compression'!$D:$D,0))
),
"")</f>
        <v/>
      </c>
      <c r="AQ46" t="str">
        <f>IFERROR(
IF(
OR(
INDEX('summary of compression'!$M:$M,MATCH(B46,'summary of compression'!$D:$D,0))="NP",
INDEX('summary of compression'!$M:$M,MATCH(B46,'summary of compression'!$D:$D,0))="ND"),
NA(),
INDEX('summary of compression'!$M:$M,MATCH(B46,'summary of compression'!$D:$D,0))
),
"")</f>
        <v/>
      </c>
      <c r="AR46" t="str">
        <f>IFERROR(
IF(
OR(
INDEX('summary of compression'!$N:$N,MATCH(B46,'summary of compression'!$D:$D,0))="NP",
INDEX('summary of compression'!$N:$N,MATCH(B46,'summary of compression'!$D:$D,0))="ND"),
NA(),
INDEX('summary of compression'!$N:$N,MATCH(B46,'summary of compression'!$D:$D,0))
),
"")</f>
        <v/>
      </c>
      <c r="AS46" t="str">
        <f>IFERROR(
IF(
OR(
INDEX('summary of compression'!$O:$O,MATCH(B46,'summary of compression'!$D:$D,0))="NP",
INDEX('summary of compression'!$O:$O,MATCH(B46,'summary of compression'!$D:$D,0))="ND"),
NA(),
INDEX('summary of compression'!$O:$O,MATCH(B46,'summary of compression'!$D:$D,0))
),
"")</f>
        <v/>
      </c>
      <c r="AT46" t="str">
        <f>IFERROR(
IF(
OR(
INDEX('summary of compression'!$P:$P,MATCH(B46,'summary of compression'!$D:$D,0))="NP",
INDEX('summary of compression'!$P:$P,MATCH(B46,'summary of compression'!$D:$D,0))="ND"),
NA(),
INDEX('summary of compression'!$P:$P,MATCH(B46,'summary of compression'!$D:$D,0))
),
"")</f>
        <v/>
      </c>
      <c r="AV46" t="str">
        <f>IFERROR(
IF(
OR(
INDEX('Summary CMP_CBR'!$M:$M,MATCH(B46,'Summary CMP_CBR'!$H:$H,0))="NP",
INDEX('Summary CMP_CBR'!$M:$M,MATCH(B46,'Summary CMP_CBR'!$H:$H,0))="ND"),
NA(),
INDEX('Summary CMP_CBR'!$M:$M,MATCH(B46,'Summary CMP_CBR'!$H:$H,0))
),
"")</f>
        <v/>
      </c>
      <c r="AW46" t="str">
        <f>IFERROR(
IF(
OR(
INDEX('Summary CMP_CBR'!$N:$N,MATCH(B46,'Summary CMP_CBR'!$H:$H,0))="NP",
INDEX('Summary CMP_CBR'!$N:$N,MATCH(B46,'Summary CMP_CBR'!$H:$H,0))="ND"),
NA(),
INDEX('Summary CMP_CBR'!$N:$N,MATCH(B46,'Summary CMP_CBR'!$H:$H,0))
),
"")</f>
        <v/>
      </c>
      <c r="AX46" t="str">
        <f>IFERROR(
IF(
OR(
INDEX('Summary CMP_CBR'!$O:$O,MATCH(B46,'Summary CMP_CBR'!$H:$H,0))="NP",
INDEX('Summary CMP_CBR'!$O:$O,MATCH(B46,'Summary CMP_CBR'!$H:$H,0))="ND"),
NA(),
INDEX('Summary CMP_CBR'!$O:$O,MATCH(B46,'Summary CMP_CBR'!$H:$H,0))
),
"")</f>
        <v/>
      </c>
      <c r="AY46" t="str">
        <f>IFERROR(
IF(
OR(
INDEX('Summary CMP_CBR'!$P:$P,MATCH(B46,'Summary CMP_CBR'!$H:$H,0))="NP",
INDEX('Summary CMP_CBR'!$P:$P,MATCH(B46,'Summary CMP_CBR'!$H:$H,0))="ND"),
NA(),
INDEX('Summary CMP_CBR'!$P:$P,MATCH(B46,'Summary CMP_CBR'!$H:$H,0))
),
"")</f>
        <v/>
      </c>
      <c r="AZ46" t="str">
        <f>IFERROR(
IF(
OR(
INDEX('Summary CMP_CBR'!$Q:$Q,MATCH(B46,'Summary CMP_CBR'!$H:$H,0))="NP",
INDEX('Summary CMP_CBR'!$Q:$Q,MATCH(B46,'Summary CMP_CBR'!$H:$H,0))="ND"),
NA(),
INDEX('Summary CMP_CBR'!$Q:$Q,MATCH(B46,'Summary CMP_CBR'!$H:$H,0))
),
"")</f>
        <v/>
      </c>
      <c r="BA46" t="str">
        <f>IFERROR(
IF(
OR(
INDEX('Summary CMP_CBR'!$R:$R,MATCH(B46,'Summary CMP_CBR'!$H:$H,0))="NP",
INDEX('Summary CMP_CBR'!$R:$R,MATCH(B46,'Summary CMP_CBR'!$H:$H,0))="ND"),
NA(),
INDEX('Summary CMP_CBR'!$R:$R,MATCH(B46,'Summary CMP_CBR'!$H:$H,0))
),
"")</f>
        <v/>
      </c>
      <c r="BB46" t="str">
        <f>IFERROR(
IF(
OR(
INDEX('Summary CMP_CBR'!$S:$S,MATCH(B46,'Summary CMP_CBR'!$H:$H,0))="NP",
INDEX('Summary CMP_CBR'!$S:$S,MATCH(B46,'Summary CMP_CBR'!$H:$H,0))="ND"),
NA(),
INDEX('Summary CMP_CBR'!$S:$S,MATCH(B46,'Summary CMP_CBR'!$H:$H,0))
),
"")</f>
        <v/>
      </c>
      <c r="BC46" t="str">
        <f>IFERROR(
IF(
OR(
INDEX('Summary CMP_CBR'!$T:$T,MATCH(B46,'Summary CMP_CBR'!$H:$H,0))="NP",
INDEX('Summary CMP_CBR'!$T:$T,MATCH(B46,'Summary CMP_CBR'!$H:$H,0))="ND"),
NA(),
INDEX('Summary CMP_CBR'!$T:$T,MATCH(B46,'Summary CMP_CBR'!$H:$H,0))
),
"")</f>
        <v/>
      </c>
      <c r="BD46" t="str">
        <f>IFERROR(
IF(
OR(
INDEX('Summary CMP_CBR'!$U:$U,MATCH(B46,'Summary CMP_CBR'!$H:$H,0))="NP",
INDEX('Summary CMP_CBR'!$U:$U,MATCH(B46,'Summary CMP_CBR'!$H:$H,0))="ND"),
NA(),
INDEX('Summary CMP_CBR'!$U:$U,MATCH(B46,'Summary CMP_CBR'!$H:$H,0))
),
"")</f>
        <v/>
      </c>
      <c r="BF46" s="248" t="str">
        <f t="shared" si="6"/>
        <v/>
      </c>
      <c r="BG46" s="248" t="str">
        <f t="shared" si="7"/>
        <v/>
      </c>
      <c r="BH46" s="248" t="str">
        <f t="shared" si="8"/>
        <v/>
      </c>
      <c r="BI46" s="248" t="str">
        <f t="shared" si="9"/>
        <v/>
      </c>
      <c r="BJ46" s="248" t="str">
        <f t="shared" si="10"/>
        <v/>
      </c>
      <c r="BK46" s="248" t="str">
        <f t="shared" si="11"/>
        <v/>
      </c>
      <c r="BL46" s="248" t="str">
        <f t="shared" si="12"/>
        <v/>
      </c>
      <c r="BM46" s="248" t="str">
        <f t="shared" si="13"/>
        <v/>
      </c>
      <c r="BN46" s="248" t="str">
        <f t="shared" si="14"/>
        <v/>
      </c>
      <c r="BO46" s="248" t="str">
        <f t="shared" si="15"/>
        <v/>
      </c>
      <c r="BP46" s="248" t="str">
        <f t="shared" si="16"/>
        <v/>
      </c>
      <c r="BQ46" s="248" t="str">
        <f t="shared" si="17"/>
        <v/>
      </c>
      <c r="BS46" s="248" t="str">
        <f t="shared" si="18"/>
        <v/>
      </c>
      <c r="BT46" s="248" t="str">
        <f t="shared" si="19"/>
        <v/>
      </c>
      <c r="BU46" s="248" t="str">
        <f t="shared" si="20"/>
        <v/>
      </c>
      <c r="BV46" s="248" t="str">
        <f t="shared" si="21"/>
        <v/>
      </c>
      <c r="BW46" s="248" t="str">
        <f t="shared" si="22"/>
        <v/>
      </c>
      <c r="BX46" s="248" t="str">
        <f t="shared" si="23"/>
        <v/>
      </c>
      <c r="BY46" s="248" t="str">
        <f t="shared" si="24"/>
        <v/>
      </c>
      <c r="BZ46" s="248" t="str">
        <f t="shared" si="25"/>
        <v/>
      </c>
      <c r="CA46" s="248" t="str">
        <f t="shared" si="26"/>
        <v/>
      </c>
      <c r="CB46" s="248" t="str">
        <f t="shared" si="27"/>
        <v/>
      </c>
      <c r="CC46" s="248" t="str">
        <f t="shared" si="28"/>
        <v/>
      </c>
      <c r="CD46" s="248" t="str">
        <f t="shared" si="29"/>
        <v/>
      </c>
      <c r="CE46" s="248" t="str">
        <f t="shared" si="30"/>
        <v/>
      </c>
      <c r="CF46" s="248" t="str">
        <f t="shared" si="31"/>
        <v/>
      </c>
      <c r="CG46" s="248" t="str">
        <f t="shared" si="32"/>
        <v/>
      </c>
      <c r="CH46" s="248" t="str">
        <f t="shared" si="33"/>
        <v/>
      </c>
      <c r="CI46" s="248" t="str">
        <f t="shared" si="34"/>
        <v/>
      </c>
      <c r="CJ46" s="248" t="str">
        <f t="shared" si="35"/>
        <v/>
      </c>
      <c r="CL46" s="248" t="str">
        <f t="shared" si="36"/>
        <v/>
      </c>
      <c r="CM46" s="248" t="str">
        <f t="shared" si="37"/>
        <v/>
      </c>
      <c r="CN46" s="248" t="str">
        <f t="shared" si="38"/>
        <v/>
      </c>
      <c r="CO46" s="248" t="str">
        <f t="shared" si="39"/>
        <v/>
      </c>
      <c r="CP46" s="248" t="str">
        <f t="shared" si="40"/>
        <v/>
      </c>
      <c r="CQ46" s="248" t="str">
        <f t="shared" si="41"/>
        <v/>
      </c>
      <c r="CR46" s="248" t="str">
        <f t="shared" si="42"/>
        <v/>
      </c>
      <c r="CS46" s="248" t="str">
        <f t="shared" si="43"/>
        <v/>
      </c>
      <c r="CU46" s="248" t="str">
        <f t="shared" si="53"/>
        <v/>
      </c>
      <c r="CV46" s="248" t="str">
        <f t="shared" si="54"/>
        <v/>
      </c>
      <c r="CW46" s="248" t="str">
        <f t="shared" si="55"/>
        <v/>
      </c>
      <c r="CX46" s="248" t="str">
        <f t="shared" si="56"/>
        <v/>
      </c>
      <c r="CY46" s="248" t="str">
        <f t="shared" si="57"/>
        <v/>
      </c>
      <c r="CZ46" s="248" t="str">
        <f t="shared" si="58"/>
        <v/>
      </c>
      <c r="DA46" s="248" t="str">
        <f t="shared" si="59"/>
        <v/>
      </c>
      <c r="DB46" s="248" t="str">
        <f t="shared" si="60"/>
        <v/>
      </c>
      <c r="DC46" s="248" t="str">
        <f t="shared" si="61"/>
        <v/>
      </c>
    </row>
    <row r="47" spans="1:107" x14ac:dyDescent="0.25">
      <c r="G47" t="str">
        <f>IFERROR(
IF(
OR(
INDEX('summary PP'!$G:$G,MATCH(B47,'summary PP'!$B:$B,0))="NP",
INDEX('summary PP'!$G:$G,MATCH(B47,'summary PP'!$B:$B,0))="ND"),
NA(),
INDEX('summary PP'!$G:$G,MATCH(B47,'summary PP'!$B:$B,0))
),
"")</f>
        <v/>
      </c>
      <c r="AM47" t="str">
        <f>IFERROR(
IF(
OR(
INDEX('summary of compression'!$I:$I,MATCH(B47,'summary of compression'!$D:$D,0))="NP",
INDEX('summary of compression'!$I:$I,MATCH(B47,'summary of compression'!$D:$D,0))="ND"),
NA(),
INDEX('summary of compression'!$I:$I,MATCH(B47,'summary of compression'!$D:$D,0))
),
"")</f>
        <v/>
      </c>
      <c r="AN47" t="str">
        <f>IFERROR(
IF(
OR(
INDEX('summary of compression'!$J:$J,MATCH(B47,'summary of compression'!$D:$D,0))="NP",
INDEX('summary of compression'!$J:$J,MATCH(B47,'summary of compression'!$D:$D,0))="ND"),
NA(),
INDEX('summary of compression'!$J:$J,MATCH(B47,'summary of compression'!$D:$D,0))
),
"")</f>
        <v/>
      </c>
      <c r="AO47" t="str">
        <f>IFERROR(
IF(
OR(
INDEX('summary of compression'!$K:$K,MATCH(B47,'summary of compression'!$D:$D,0))="NP",
INDEX('summary of compression'!$K:$K,MATCH(B47,'summary of compression'!$D:$D,0))="ND"),
NA(),
INDEX('summary of compression'!$K:$K,MATCH(B47,'summary of compression'!$D:$D,0))
),
"")</f>
        <v/>
      </c>
      <c r="AP47" t="str">
        <f>IFERROR(
IF(
OR(
INDEX('summary of compression'!$L:$L,MATCH(B47,'summary of compression'!$D:$D,0))="NP",
INDEX('summary of compression'!$L:$L,MATCH(B47,'summary of compression'!$D:$D,0))="ND"),
NA(),
INDEX('summary of compression'!$L:$L,MATCH(B47,'summary of compression'!$D:$D,0))
),
"")</f>
        <v/>
      </c>
      <c r="AQ47" t="str">
        <f>IFERROR(
IF(
OR(
INDEX('summary of compression'!$M:$M,MATCH(B47,'summary of compression'!$D:$D,0))="NP",
INDEX('summary of compression'!$M:$M,MATCH(B47,'summary of compression'!$D:$D,0))="ND"),
NA(),
INDEX('summary of compression'!$M:$M,MATCH(B47,'summary of compression'!$D:$D,0))
),
"")</f>
        <v/>
      </c>
      <c r="AR47" t="str">
        <f>IFERROR(
IF(
OR(
INDEX('summary of compression'!$N:$N,MATCH(B47,'summary of compression'!$D:$D,0))="NP",
INDEX('summary of compression'!$N:$N,MATCH(B47,'summary of compression'!$D:$D,0))="ND"),
NA(),
INDEX('summary of compression'!$N:$N,MATCH(B47,'summary of compression'!$D:$D,0))
),
"")</f>
        <v/>
      </c>
      <c r="AS47" t="str">
        <f>IFERROR(
IF(
OR(
INDEX('summary of compression'!$O:$O,MATCH(B47,'summary of compression'!$D:$D,0))="NP",
INDEX('summary of compression'!$O:$O,MATCH(B47,'summary of compression'!$D:$D,0))="ND"),
NA(),
INDEX('summary of compression'!$O:$O,MATCH(B47,'summary of compression'!$D:$D,0))
),
"")</f>
        <v/>
      </c>
      <c r="AT47" t="str">
        <f>IFERROR(
IF(
OR(
INDEX('summary of compression'!$P:$P,MATCH(B47,'summary of compression'!$D:$D,0))="NP",
INDEX('summary of compression'!$P:$P,MATCH(B47,'summary of compression'!$D:$D,0))="ND"),
NA(),
INDEX('summary of compression'!$P:$P,MATCH(B47,'summary of compression'!$D:$D,0))
),
"")</f>
        <v/>
      </c>
      <c r="AV47" t="str">
        <f>IFERROR(
IF(
OR(
INDEX('Summary CMP_CBR'!$M:$M,MATCH(B47,'Summary CMP_CBR'!$H:$H,0))="NP",
INDEX('Summary CMP_CBR'!$M:$M,MATCH(B47,'Summary CMP_CBR'!$H:$H,0))="ND"),
NA(),
INDEX('Summary CMP_CBR'!$M:$M,MATCH(B47,'Summary CMP_CBR'!$H:$H,0))
),
"")</f>
        <v/>
      </c>
      <c r="AW47" t="str">
        <f>IFERROR(
IF(
OR(
INDEX('Summary CMP_CBR'!$N:$N,MATCH(B47,'Summary CMP_CBR'!$H:$H,0))="NP",
INDEX('Summary CMP_CBR'!$N:$N,MATCH(B47,'Summary CMP_CBR'!$H:$H,0))="ND"),
NA(),
INDEX('Summary CMP_CBR'!$N:$N,MATCH(B47,'Summary CMP_CBR'!$H:$H,0))
),
"")</f>
        <v/>
      </c>
      <c r="AX47" t="str">
        <f>IFERROR(
IF(
OR(
INDEX('Summary CMP_CBR'!$O:$O,MATCH(B47,'Summary CMP_CBR'!$H:$H,0))="NP",
INDEX('Summary CMP_CBR'!$O:$O,MATCH(B47,'Summary CMP_CBR'!$H:$H,0))="ND"),
NA(),
INDEX('Summary CMP_CBR'!$O:$O,MATCH(B47,'Summary CMP_CBR'!$H:$H,0))
),
"")</f>
        <v/>
      </c>
      <c r="AY47" t="str">
        <f>IFERROR(
IF(
OR(
INDEX('Summary CMP_CBR'!$P:$P,MATCH(B47,'Summary CMP_CBR'!$H:$H,0))="NP",
INDEX('Summary CMP_CBR'!$P:$P,MATCH(B47,'Summary CMP_CBR'!$H:$H,0))="ND"),
NA(),
INDEX('Summary CMP_CBR'!$P:$P,MATCH(B47,'Summary CMP_CBR'!$H:$H,0))
),
"")</f>
        <v/>
      </c>
      <c r="AZ47" t="str">
        <f>IFERROR(
IF(
OR(
INDEX('Summary CMP_CBR'!$Q:$Q,MATCH(B47,'Summary CMP_CBR'!$H:$H,0))="NP",
INDEX('Summary CMP_CBR'!$Q:$Q,MATCH(B47,'Summary CMP_CBR'!$H:$H,0))="ND"),
NA(),
INDEX('Summary CMP_CBR'!$Q:$Q,MATCH(B47,'Summary CMP_CBR'!$H:$H,0))
),
"")</f>
        <v/>
      </c>
      <c r="BA47" t="str">
        <f>IFERROR(
IF(
OR(
INDEX('Summary CMP_CBR'!$R:$R,MATCH(B47,'Summary CMP_CBR'!$H:$H,0))="NP",
INDEX('Summary CMP_CBR'!$R:$R,MATCH(B47,'Summary CMP_CBR'!$H:$H,0))="ND"),
NA(),
INDEX('Summary CMP_CBR'!$R:$R,MATCH(B47,'Summary CMP_CBR'!$H:$H,0))
),
"")</f>
        <v/>
      </c>
      <c r="BB47" t="str">
        <f>IFERROR(
IF(
OR(
INDEX('Summary CMP_CBR'!$S:$S,MATCH(B47,'Summary CMP_CBR'!$H:$H,0))="NP",
INDEX('Summary CMP_CBR'!$S:$S,MATCH(B47,'Summary CMP_CBR'!$H:$H,0))="ND"),
NA(),
INDEX('Summary CMP_CBR'!$S:$S,MATCH(B47,'Summary CMP_CBR'!$H:$H,0))
),
"")</f>
        <v/>
      </c>
      <c r="BC47" t="str">
        <f>IFERROR(
IF(
OR(
INDEX('Summary CMP_CBR'!$T:$T,MATCH(B47,'Summary CMP_CBR'!$H:$H,0))="NP",
INDEX('Summary CMP_CBR'!$T:$T,MATCH(B47,'Summary CMP_CBR'!$H:$H,0))="ND"),
NA(),
INDEX('Summary CMP_CBR'!$T:$T,MATCH(B47,'Summary CMP_CBR'!$H:$H,0))
),
"")</f>
        <v/>
      </c>
      <c r="BD47" t="str">
        <f>IFERROR(
IF(
OR(
INDEX('Summary CMP_CBR'!$U:$U,MATCH(B47,'Summary CMP_CBR'!$H:$H,0))="NP",
INDEX('Summary CMP_CBR'!$U:$U,MATCH(B47,'Summary CMP_CBR'!$H:$H,0))="ND"),
NA(),
INDEX('Summary CMP_CBR'!$U:$U,MATCH(B47,'Summary CMP_CBR'!$H:$H,0))
),
"")</f>
        <v/>
      </c>
      <c r="BF47" s="248" t="str">
        <f t="shared" si="6"/>
        <v/>
      </c>
      <c r="BG47" s="248" t="str">
        <f t="shared" si="7"/>
        <v/>
      </c>
      <c r="BH47" s="248" t="str">
        <f t="shared" si="8"/>
        <v/>
      </c>
      <c r="BI47" s="248" t="str">
        <f t="shared" si="9"/>
        <v/>
      </c>
      <c r="BJ47" s="248" t="str">
        <f t="shared" si="10"/>
        <v/>
      </c>
      <c r="BK47" s="248" t="str">
        <f t="shared" si="11"/>
        <v/>
      </c>
      <c r="BL47" s="248" t="str">
        <f t="shared" si="12"/>
        <v/>
      </c>
      <c r="BM47" s="248" t="str">
        <f t="shared" si="13"/>
        <v/>
      </c>
      <c r="BN47" s="248" t="str">
        <f t="shared" si="14"/>
        <v/>
      </c>
      <c r="BO47" s="248" t="str">
        <f t="shared" si="15"/>
        <v/>
      </c>
      <c r="BP47" s="248" t="str">
        <f t="shared" si="16"/>
        <v/>
      </c>
      <c r="BQ47" s="248" t="str">
        <f t="shared" si="17"/>
        <v/>
      </c>
      <c r="BS47" s="248" t="str">
        <f t="shared" si="18"/>
        <v/>
      </c>
      <c r="BT47" s="248" t="str">
        <f t="shared" si="19"/>
        <v/>
      </c>
      <c r="BU47" s="248" t="str">
        <f t="shared" si="20"/>
        <v/>
      </c>
      <c r="BV47" s="248" t="str">
        <f t="shared" si="21"/>
        <v/>
      </c>
      <c r="BW47" s="248" t="str">
        <f t="shared" si="22"/>
        <v/>
      </c>
      <c r="BX47" s="248" t="str">
        <f t="shared" si="23"/>
        <v/>
      </c>
      <c r="BY47" s="248" t="str">
        <f t="shared" si="24"/>
        <v/>
      </c>
      <c r="BZ47" s="248" t="str">
        <f t="shared" si="25"/>
        <v/>
      </c>
      <c r="CA47" s="248" t="str">
        <f t="shared" si="26"/>
        <v/>
      </c>
      <c r="CB47" s="248" t="str">
        <f t="shared" si="27"/>
        <v/>
      </c>
      <c r="CC47" s="248" t="str">
        <f t="shared" si="28"/>
        <v/>
      </c>
      <c r="CD47" s="248" t="str">
        <f t="shared" si="29"/>
        <v/>
      </c>
      <c r="CE47" s="248" t="str">
        <f t="shared" si="30"/>
        <v/>
      </c>
      <c r="CF47" s="248" t="str">
        <f t="shared" si="31"/>
        <v/>
      </c>
      <c r="CG47" s="248" t="str">
        <f t="shared" si="32"/>
        <v/>
      </c>
      <c r="CH47" s="248" t="str">
        <f t="shared" si="33"/>
        <v/>
      </c>
      <c r="CI47" s="248" t="str">
        <f t="shared" si="34"/>
        <v/>
      </c>
      <c r="CJ47" s="248" t="str">
        <f t="shared" si="35"/>
        <v/>
      </c>
      <c r="CL47" s="248" t="str">
        <f t="shared" si="36"/>
        <v/>
      </c>
      <c r="CM47" s="248" t="str">
        <f t="shared" si="37"/>
        <v/>
      </c>
      <c r="CN47" s="248" t="str">
        <f t="shared" si="38"/>
        <v/>
      </c>
      <c r="CO47" s="248" t="str">
        <f t="shared" si="39"/>
        <v/>
      </c>
      <c r="CP47" s="248" t="str">
        <f t="shared" si="40"/>
        <v/>
      </c>
      <c r="CQ47" s="248" t="str">
        <f t="shared" si="41"/>
        <v/>
      </c>
      <c r="CR47" s="248" t="str">
        <f t="shared" si="42"/>
        <v/>
      </c>
      <c r="CS47" s="248" t="str">
        <f t="shared" si="43"/>
        <v/>
      </c>
      <c r="CU47" s="248" t="str">
        <f t="shared" si="53"/>
        <v/>
      </c>
      <c r="CV47" s="248" t="str">
        <f t="shared" si="54"/>
        <v/>
      </c>
      <c r="CW47" s="248" t="str">
        <f t="shared" si="55"/>
        <v/>
      </c>
      <c r="CX47" s="248" t="str">
        <f t="shared" si="56"/>
        <v/>
      </c>
      <c r="CY47" s="248" t="str">
        <f t="shared" si="57"/>
        <v/>
      </c>
      <c r="CZ47" s="248" t="str">
        <f t="shared" si="58"/>
        <v/>
      </c>
      <c r="DA47" s="248" t="str">
        <f t="shared" si="59"/>
        <v/>
      </c>
      <c r="DB47" s="248" t="str">
        <f t="shared" si="60"/>
        <v/>
      </c>
      <c r="DC47" s="248" t="str">
        <f t="shared" si="61"/>
        <v/>
      </c>
    </row>
    <row r="48" spans="1:107" x14ac:dyDescent="0.25">
      <c r="G48" t="str">
        <f>IFERROR(
IF(
OR(
INDEX('summary PP'!$G:$G,MATCH(B48,'summary PP'!$B:$B,0))="NP",
INDEX('summary PP'!$G:$G,MATCH(B48,'summary PP'!$B:$B,0))="ND"),
NA(),
INDEX('summary PP'!$G:$G,MATCH(B48,'summary PP'!$B:$B,0))
),
"")</f>
        <v/>
      </c>
      <c r="AM48" t="str">
        <f>IFERROR(
IF(
OR(
INDEX('summary of compression'!$I:$I,MATCH(B48,'summary of compression'!$D:$D,0))="NP",
INDEX('summary of compression'!$I:$I,MATCH(B48,'summary of compression'!$D:$D,0))="ND"),
NA(),
INDEX('summary of compression'!$I:$I,MATCH(B48,'summary of compression'!$D:$D,0))
),
"")</f>
        <v/>
      </c>
      <c r="AN48" t="str">
        <f>IFERROR(
IF(
OR(
INDEX('summary of compression'!$J:$J,MATCH(B48,'summary of compression'!$D:$D,0))="NP",
INDEX('summary of compression'!$J:$J,MATCH(B48,'summary of compression'!$D:$D,0))="ND"),
NA(),
INDEX('summary of compression'!$J:$J,MATCH(B48,'summary of compression'!$D:$D,0))
),
"")</f>
        <v/>
      </c>
      <c r="AO48" t="str">
        <f>IFERROR(
IF(
OR(
INDEX('summary of compression'!$K:$K,MATCH(B48,'summary of compression'!$D:$D,0))="NP",
INDEX('summary of compression'!$K:$K,MATCH(B48,'summary of compression'!$D:$D,0))="ND"),
NA(),
INDEX('summary of compression'!$K:$K,MATCH(B48,'summary of compression'!$D:$D,0))
),
"")</f>
        <v/>
      </c>
      <c r="AP48" t="str">
        <f>IFERROR(
IF(
OR(
INDEX('summary of compression'!$L:$L,MATCH(B48,'summary of compression'!$D:$D,0))="NP",
INDEX('summary of compression'!$L:$L,MATCH(B48,'summary of compression'!$D:$D,0))="ND"),
NA(),
INDEX('summary of compression'!$L:$L,MATCH(B48,'summary of compression'!$D:$D,0))
),
"")</f>
        <v/>
      </c>
      <c r="AQ48" t="str">
        <f>IFERROR(
IF(
OR(
INDEX('summary of compression'!$M:$M,MATCH(B48,'summary of compression'!$D:$D,0))="NP",
INDEX('summary of compression'!$M:$M,MATCH(B48,'summary of compression'!$D:$D,0))="ND"),
NA(),
INDEX('summary of compression'!$M:$M,MATCH(B48,'summary of compression'!$D:$D,0))
),
"")</f>
        <v/>
      </c>
      <c r="AR48" t="str">
        <f>IFERROR(
IF(
OR(
INDEX('summary of compression'!$N:$N,MATCH(B48,'summary of compression'!$D:$D,0))="NP",
INDEX('summary of compression'!$N:$N,MATCH(B48,'summary of compression'!$D:$D,0))="ND"),
NA(),
INDEX('summary of compression'!$N:$N,MATCH(B48,'summary of compression'!$D:$D,0))
),
"")</f>
        <v/>
      </c>
      <c r="AS48" t="str">
        <f>IFERROR(
IF(
OR(
INDEX('summary of compression'!$O:$O,MATCH(B48,'summary of compression'!$D:$D,0))="NP",
INDEX('summary of compression'!$O:$O,MATCH(B48,'summary of compression'!$D:$D,0))="ND"),
NA(),
INDEX('summary of compression'!$O:$O,MATCH(B48,'summary of compression'!$D:$D,0))
),
"")</f>
        <v/>
      </c>
      <c r="AT48" t="str">
        <f>IFERROR(
IF(
OR(
INDEX('summary of compression'!$P:$P,MATCH(B48,'summary of compression'!$D:$D,0))="NP",
INDEX('summary of compression'!$P:$P,MATCH(B48,'summary of compression'!$D:$D,0))="ND"),
NA(),
INDEX('summary of compression'!$P:$P,MATCH(B48,'summary of compression'!$D:$D,0))
),
"")</f>
        <v/>
      </c>
      <c r="AV48" t="str">
        <f>IFERROR(
IF(
OR(
INDEX('Summary CMP_CBR'!$M:$M,MATCH(B48,'Summary CMP_CBR'!$H:$H,0))="NP",
INDEX('Summary CMP_CBR'!$M:$M,MATCH(B48,'Summary CMP_CBR'!$H:$H,0))="ND"),
NA(),
INDEX('Summary CMP_CBR'!$M:$M,MATCH(B48,'Summary CMP_CBR'!$H:$H,0))
),
"")</f>
        <v/>
      </c>
      <c r="AW48" t="str">
        <f>IFERROR(
IF(
OR(
INDEX('Summary CMP_CBR'!$N:$N,MATCH(B48,'Summary CMP_CBR'!$H:$H,0))="NP",
INDEX('Summary CMP_CBR'!$N:$N,MATCH(B48,'Summary CMP_CBR'!$H:$H,0))="ND"),
NA(),
INDEX('Summary CMP_CBR'!$N:$N,MATCH(B48,'Summary CMP_CBR'!$H:$H,0))
),
"")</f>
        <v/>
      </c>
      <c r="AX48" t="str">
        <f>IFERROR(
IF(
OR(
INDEX('Summary CMP_CBR'!$O:$O,MATCH(B48,'Summary CMP_CBR'!$H:$H,0))="NP",
INDEX('Summary CMP_CBR'!$O:$O,MATCH(B48,'Summary CMP_CBR'!$H:$H,0))="ND"),
NA(),
INDEX('Summary CMP_CBR'!$O:$O,MATCH(B48,'Summary CMP_CBR'!$H:$H,0))
),
"")</f>
        <v/>
      </c>
      <c r="AY48" t="str">
        <f>IFERROR(
IF(
OR(
INDEX('Summary CMP_CBR'!$P:$P,MATCH(B48,'Summary CMP_CBR'!$H:$H,0))="NP",
INDEX('Summary CMP_CBR'!$P:$P,MATCH(B48,'Summary CMP_CBR'!$H:$H,0))="ND"),
NA(),
INDEX('Summary CMP_CBR'!$P:$P,MATCH(B48,'Summary CMP_CBR'!$H:$H,0))
),
"")</f>
        <v/>
      </c>
      <c r="AZ48" t="str">
        <f>IFERROR(
IF(
OR(
INDEX('Summary CMP_CBR'!$Q:$Q,MATCH(B48,'Summary CMP_CBR'!$H:$H,0))="NP",
INDEX('Summary CMP_CBR'!$Q:$Q,MATCH(B48,'Summary CMP_CBR'!$H:$H,0))="ND"),
NA(),
INDEX('Summary CMP_CBR'!$Q:$Q,MATCH(B48,'Summary CMP_CBR'!$H:$H,0))
),
"")</f>
        <v/>
      </c>
      <c r="BA48" t="str">
        <f>IFERROR(
IF(
OR(
INDEX('Summary CMP_CBR'!$R:$R,MATCH(B48,'Summary CMP_CBR'!$H:$H,0))="NP",
INDEX('Summary CMP_CBR'!$R:$R,MATCH(B48,'Summary CMP_CBR'!$H:$H,0))="ND"),
NA(),
INDEX('Summary CMP_CBR'!$R:$R,MATCH(B48,'Summary CMP_CBR'!$H:$H,0))
),
"")</f>
        <v/>
      </c>
      <c r="BB48" t="str">
        <f>IFERROR(
IF(
OR(
INDEX('Summary CMP_CBR'!$S:$S,MATCH(B48,'Summary CMP_CBR'!$H:$H,0))="NP",
INDEX('Summary CMP_CBR'!$S:$S,MATCH(B48,'Summary CMP_CBR'!$H:$H,0))="ND"),
NA(),
INDEX('Summary CMP_CBR'!$S:$S,MATCH(B48,'Summary CMP_CBR'!$H:$H,0))
),
"")</f>
        <v/>
      </c>
      <c r="BC48" t="str">
        <f>IFERROR(
IF(
OR(
INDEX('Summary CMP_CBR'!$T:$T,MATCH(B48,'Summary CMP_CBR'!$H:$H,0))="NP",
INDEX('Summary CMP_CBR'!$T:$T,MATCH(B48,'Summary CMP_CBR'!$H:$H,0))="ND"),
NA(),
INDEX('Summary CMP_CBR'!$T:$T,MATCH(B48,'Summary CMP_CBR'!$H:$H,0))
),
"")</f>
        <v/>
      </c>
      <c r="BD48" t="str">
        <f>IFERROR(
IF(
OR(
INDEX('Summary CMP_CBR'!$U:$U,MATCH(B48,'Summary CMP_CBR'!$H:$H,0))="NP",
INDEX('Summary CMP_CBR'!$U:$U,MATCH(B48,'Summary CMP_CBR'!$H:$H,0))="ND"),
NA(),
INDEX('Summary CMP_CBR'!$U:$U,MATCH(B48,'Summary CMP_CBR'!$H:$H,0))
),
"")</f>
        <v/>
      </c>
      <c r="BF48" s="248" t="str">
        <f t="shared" si="6"/>
        <v/>
      </c>
      <c r="BG48" s="248" t="str">
        <f t="shared" si="7"/>
        <v/>
      </c>
      <c r="BH48" s="248" t="str">
        <f t="shared" si="8"/>
        <v/>
      </c>
      <c r="BI48" s="248" t="str">
        <f t="shared" si="9"/>
        <v/>
      </c>
      <c r="BJ48" s="248" t="str">
        <f t="shared" si="10"/>
        <v/>
      </c>
      <c r="BK48" s="248" t="str">
        <f t="shared" si="11"/>
        <v/>
      </c>
      <c r="BL48" s="248" t="str">
        <f t="shared" si="12"/>
        <v/>
      </c>
      <c r="BM48" s="248" t="str">
        <f t="shared" si="13"/>
        <v/>
      </c>
      <c r="BN48" s="248" t="str">
        <f t="shared" si="14"/>
        <v/>
      </c>
      <c r="BO48" s="248" t="str">
        <f t="shared" si="15"/>
        <v/>
      </c>
      <c r="BP48" s="248" t="str">
        <f t="shared" si="16"/>
        <v/>
      </c>
      <c r="BQ48" s="248" t="str">
        <f t="shared" si="17"/>
        <v/>
      </c>
      <c r="BS48" s="248" t="str">
        <f t="shared" si="18"/>
        <v/>
      </c>
      <c r="BT48" s="248" t="str">
        <f t="shared" si="19"/>
        <v/>
      </c>
      <c r="BU48" s="248" t="str">
        <f t="shared" si="20"/>
        <v/>
      </c>
      <c r="BV48" s="248" t="str">
        <f t="shared" si="21"/>
        <v/>
      </c>
      <c r="BW48" s="248" t="str">
        <f t="shared" si="22"/>
        <v/>
      </c>
      <c r="BX48" s="248" t="str">
        <f t="shared" si="23"/>
        <v/>
      </c>
      <c r="BY48" s="248" t="str">
        <f t="shared" si="24"/>
        <v/>
      </c>
      <c r="BZ48" s="248" t="str">
        <f t="shared" si="25"/>
        <v/>
      </c>
      <c r="CA48" s="248" t="str">
        <f t="shared" si="26"/>
        <v/>
      </c>
      <c r="CB48" s="248" t="str">
        <f t="shared" si="27"/>
        <v/>
      </c>
      <c r="CC48" s="248" t="str">
        <f t="shared" si="28"/>
        <v/>
      </c>
      <c r="CD48" s="248" t="str">
        <f t="shared" si="29"/>
        <v/>
      </c>
      <c r="CE48" s="248" t="str">
        <f t="shared" si="30"/>
        <v/>
      </c>
      <c r="CF48" s="248" t="str">
        <f t="shared" si="31"/>
        <v/>
      </c>
      <c r="CG48" s="248" t="str">
        <f t="shared" si="32"/>
        <v/>
      </c>
      <c r="CH48" s="248" t="str">
        <f t="shared" si="33"/>
        <v/>
      </c>
      <c r="CI48" s="248" t="str">
        <f t="shared" si="34"/>
        <v/>
      </c>
      <c r="CJ48" s="248" t="str">
        <f t="shared" si="35"/>
        <v/>
      </c>
      <c r="CL48" s="248" t="str">
        <f t="shared" si="36"/>
        <v/>
      </c>
      <c r="CM48" s="248" t="str">
        <f t="shared" si="37"/>
        <v/>
      </c>
      <c r="CN48" s="248" t="str">
        <f t="shared" si="38"/>
        <v/>
      </c>
      <c r="CO48" s="248" t="str">
        <f t="shared" si="39"/>
        <v/>
      </c>
      <c r="CP48" s="248" t="str">
        <f t="shared" si="40"/>
        <v/>
      </c>
      <c r="CQ48" s="248" t="str">
        <f t="shared" si="41"/>
        <v/>
      </c>
      <c r="CR48" s="248" t="str">
        <f t="shared" si="42"/>
        <v/>
      </c>
      <c r="CS48" s="248" t="str">
        <f t="shared" si="43"/>
        <v/>
      </c>
      <c r="CU48" s="248" t="str">
        <f t="shared" si="53"/>
        <v/>
      </c>
      <c r="CV48" s="248" t="str">
        <f t="shared" si="54"/>
        <v/>
      </c>
      <c r="CW48" s="248" t="str">
        <f t="shared" si="55"/>
        <v/>
      </c>
      <c r="CX48" s="248" t="str">
        <f t="shared" si="56"/>
        <v/>
      </c>
      <c r="CY48" s="248" t="str">
        <f t="shared" si="57"/>
        <v/>
      </c>
      <c r="CZ48" s="248" t="str">
        <f t="shared" si="58"/>
        <v/>
      </c>
      <c r="DA48" s="248" t="str">
        <f t="shared" si="59"/>
        <v/>
      </c>
      <c r="DB48" s="248" t="str">
        <f t="shared" si="60"/>
        <v/>
      </c>
      <c r="DC48" s="248" t="str">
        <f t="shared" si="61"/>
        <v/>
      </c>
    </row>
    <row r="49" spans="7:107" x14ac:dyDescent="0.25">
      <c r="G49" t="str">
        <f>IFERROR(
IF(
OR(
INDEX('summary PP'!$G:$G,MATCH(B49,'summary PP'!$B:$B,0))="NP",
INDEX('summary PP'!$G:$G,MATCH(B49,'summary PP'!$B:$B,0))="ND"),
NA(),
INDEX('summary PP'!$G:$G,MATCH(B49,'summary PP'!$B:$B,0))
),
"")</f>
        <v/>
      </c>
      <c r="AM49" t="str">
        <f>IFERROR(
IF(
OR(
INDEX('summary of compression'!$I:$I,MATCH(B49,'summary of compression'!$D:$D,0))="NP",
INDEX('summary of compression'!$I:$I,MATCH(B49,'summary of compression'!$D:$D,0))="ND"),
NA(),
INDEX('summary of compression'!$I:$I,MATCH(B49,'summary of compression'!$D:$D,0))
),
"")</f>
        <v/>
      </c>
      <c r="AN49" t="str">
        <f>IFERROR(
IF(
OR(
INDEX('summary of compression'!$J:$J,MATCH(B49,'summary of compression'!$D:$D,0))="NP",
INDEX('summary of compression'!$J:$J,MATCH(B49,'summary of compression'!$D:$D,0))="ND"),
NA(),
INDEX('summary of compression'!$J:$J,MATCH(B49,'summary of compression'!$D:$D,0))
),
"")</f>
        <v/>
      </c>
      <c r="AO49" t="str">
        <f>IFERROR(
IF(
OR(
INDEX('summary of compression'!$K:$K,MATCH(B49,'summary of compression'!$D:$D,0))="NP",
INDEX('summary of compression'!$K:$K,MATCH(B49,'summary of compression'!$D:$D,0))="ND"),
NA(),
INDEX('summary of compression'!$K:$K,MATCH(B49,'summary of compression'!$D:$D,0))
),
"")</f>
        <v/>
      </c>
      <c r="AP49" t="str">
        <f>IFERROR(
IF(
OR(
INDEX('summary of compression'!$L:$L,MATCH(B49,'summary of compression'!$D:$D,0))="NP",
INDEX('summary of compression'!$L:$L,MATCH(B49,'summary of compression'!$D:$D,0))="ND"),
NA(),
INDEX('summary of compression'!$L:$L,MATCH(B49,'summary of compression'!$D:$D,0))
),
"")</f>
        <v/>
      </c>
      <c r="AQ49" t="str">
        <f>IFERROR(
IF(
OR(
INDEX('summary of compression'!$M:$M,MATCH(B49,'summary of compression'!$D:$D,0))="NP",
INDEX('summary of compression'!$M:$M,MATCH(B49,'summary of compression'!$D:$D,0))="ND"),
NA(),
INDEX('summary of compression'!$M:$M,MATCH(B49,'summary of compression'!$D:$D,0))
),
"")</f>
        <v/>
      </c>
      <c r="AR49" t="str">
        <f>IFERROR(
IF(
OR(
INDEX('summary of compression'!$N:$N,MATCH(B49,'summary of compression'!$D:$D,0))="NP",
INDEX('summary of compression'!$N:$N,MATCH(B49,'summary of compression'!$D:$D,0))="ND"),
NA(),
INDEX('summary of compression'!$N:$N,MATCH(B49,'summary of compression'!$D:$D,0))
),
"")</f>
        <v/>
      </c>
      <c r="AS49" t="str">
        <f>IFERROR(
IF(
OR(
INDEX('summary of compression'!$O:$O,MATCH(B49,'summary of compression'!$D:$D,0))="NP",
INDEX('summary of compression'!$O:$O,MATCH(B49,'summary of compression'!$D:$D,0))="ND"),
NA(),
INDEX('summary of compression'!$O:$O,MATCH(B49,'summary of compression'!$D:$D,0))
),
"")</f>
        <v/>
      </c>
      <c r="AT49" t="str">
        <f>IFERROR(
IF(
OR(
INDEX('summary of compression'!$P:$P,MATCH(B49,'summary of compression'!$D:$D,0))="NP",
INDEX('summary of compression'!$P:$P,MATCH(B49,'summary of compression'!$D:$D,0))="ND"),
NA(),
INDEX('summary of compression'!$P:$P,MATCH(B49,'summary of compression'!$D:$D,0))
),
"")</f>
        <v/>
      </c>
      <c r="AV49" t="str">
        <f>IFERROR(
IF(
OR(
INDEX('Summary CMP_CBR'!$M:$M,MATCH(B49,'Summary CMP_CBR'!$H:$H,0))="NP",
INDEX('Summary CMP_CBR'!$M:$M,MATCH(B49,'Summary CMP_CBR'!$H:$H,0))="ND"),
NA(),
INDEX('Summary CMP_CBR'!$M:$M,MATCH(B49,'Summary CMP_CBR'!$H:$H,0))
),
"")</f>
        <v/>
      </c>
      <c r="AW49" t="str">
        <f>IFERROR(
IF(
OR(
INDEX('Summary CMP_CBR'!$N:$N,MATCH(B49,'Summary CMP_CBR'!$H:$H,0))="NP",
INDEX('Summary CMP_CBR'!$N:$N,MATCH(B49,'Summary CMP_CBR'!$H:$H,0))="ND"),
NA(),
INDEX('Summary CMP_CBR'!$N:$N,MATCH(B49,'Summary CMP_CBR'!$H:$H,0))
),
"")</f>
        <v/>
      </c>
      <c r="AX49" t="str">
        <f>IFERROR(
IF(
OR(
INDEX('Summary CMP_CBR'!$O:$O,MATCH(B49,'Summary CMP_CBR'!$H:$H,0))="NP",
INDEX('Summary CMP_CBR'!$O:$O,MATCH(B49,'Summary CMP_CBR'!$H:$H,0))="ND"),
NA(),
INDEX('Summary CMP_CBR'!$O:$O,MATCH(B49,'Summary CMP_CBR'!$H:$H,0))
),
"")</f>
        <v/>
      </c>
      <c r="AY49" t="str">
        <f>IFERROR(
IF(
OR(
INDEX('Summary CMP_CBR'!$P:$P,MATCH(B49,'Summary CMP_CBR'!$H:$H,0))="NP",
INDEX('Summary CMP_CBR'!$P:$P,MATCH(B49,'Summary CMP_CBR'!$H:$H,0))="ND"),
NA(),
INDEX('Summary CMP_CBR'!$P:$P,MATCH(B49,'Summary CMP_CBR'!$H:$H,0))
),
"")</f>
        <v/>
      </c>
      <c r="AZ49" t="str">
        <f>IFERROR(
IF(
OR(
INDEX('Summary CMP_CBR'!$Q:$Q,MATCH(B49,'Summary CMP_CBR'!$H:$H,0))="NP",
INDEX('Summary CMP_CBR'!$Q:$Q,MATCH(B49,'Summary CMP_CBR'!$H:$H,0))="ND"),
NA(),
INDEX('Summary CMP_CBR'!$Q:$Q,MATCH(B49,'Summary CMP_CBR'!$H:$H,0))
),
"")</f>
        <v/>
      </c>
      <c r="BA49" t="str">
        <f>IFERROR(
IF(
OR(
INDEX('Summary CMP_CBR'!$R:$R,MATCH(B49,'Summary CMP_CBR'!$H:$H,0))="NP",
INDEX('Summary CMP_CBR'!$R:$R,MATCH(B49,'Summary CMP_CBR'!$H:$H,0))="ND"),
NA(),
INDEX('Summary CMP_CBR'!$R:$R,MATCH(B49,'Summary CMP_CBR'!$H:$H,0))
),
"")</f>
        <v/>
      </c>
      <c r="BB49" t="str">
        <f>IFERROR(
IF(
OR(
INDEX('Summary CMP_CBR'!$S:$S,MATCH(B49,'Summary CMP_CBR'!$H:$H,0))="NP",
INDEX('Summary CMP_CBR'!$S:$S,MATCH(B49,'Summary CMP_CBR'!$H:$H,0))="ND"),
NA(),
INDEX('Summary CMP_CBR'!$S:$S,MATCH(B49,'Summary CMP_CBR'!$H:$H,0))
),
"")</f>
        <v/>
      </c>
      <c r="BC49" t="str">
        <f>IFERROR(
IF(
OR(
INDEX('Summary CMP_CBR'!$T:$T,MATCH(B49,'Summary CMP_CBR'!$H:$H,0))="NP",
INDEX('Summary CMP_CBR'!$T:$T,MATCH(B49,'Summary CMP_CBR'!$H:$H,0))="ND"),
NA(),
INDEX('Summary CMP_CBR'!$T:$T,MATCH(B49,'Summary CMP_CBR'!$H:$H,0))
),
"")</f>
        <v/>
      </c>
      <c r="BD49" t="str">
        <f>IFERROR(
IF(
OR(
INDEX('Summary CMP_CBR'!$U:$U,MATCH(B49,'Summary CMP_CBR'!$H:$H,0))="NP",
INDEX('Summary CMP_CBR'!$U:$U,MATCH(B49,'Summary CMP_CBR'!$H:$H,0))="ND"),
NA(),
INDEX('Summary CMP_CBR'!$U:$U,MATCH(B49,'Summary CMP_CBR'!$H:$H,0))
),
"")</f>
        <v/>
      </c>
      <c r="BF49" s="248" t="str">
        <f t="shared" si="6"/>
        <v/>
      </c>
      <c r="BG49" s="248" t="str">
        <f t="shared" si="7"/>
        <v/>
      </c>
      <c r="BH49" s="248" t="str">
        <f t="shared" si="8"/>
        <v/>
      </c>
      <c r="BI49" s="248" t="str">
        <f t="shared" si="9"/>
        <v/>
      </c>
      <c r="BJ49" s="248" t="str">
        <f t="shared" si="10"/>
        <v/>
      </c>
      <c r="BK49" s="248" t="str">
        <f t="shared" si="11"/>
        <v/>
      </c>
      <c r="BL49" s="248" t="str">
        <f t="shared" si="12"/>
        <v/>
      </c>
      <c r="BM49" s="248" t="str">
        <f t="shared" si="13"/>
        <v/>
      </c>
      <c r="BN49" s="248" t="str">
        <f t="shared" si="14"/>
        <v/>
      </c>
      <c r="BO49" s="248" t="str">
        <f t="shared" si="15"/>
        <v/>
      </c>
      <c r="BP49" s="248" t="str">
        <f t="shared" si="16"/>
        <v/>
      </c>
      <c r="BQ49" s="248" t="str">
        <f t="shared" si="17"/>
        <v/>
      </c>
      <c r="BS49" s="248" t="str">
        <f t="shared" si="18"/>
        <v/>
      </c>
      <c r="BT49" s="248" t="str">
        <f t="shared" si="19"/>
        <v/>
      </c>
      <c r="BU49" s="248" t="str">
        <f t="shared" si="20"/>
        <v/>
      </c>
      <c r="BV49" s="248" t="str">
        <f t="shared" si="21"/>
        <v/>
      </c>
      <c r="BW49" s="248" t="str">
        <f t="shared" si="22"/>
        <v/>
      </c>
      <c r="BX49" s="248" t="str">
        <f t="shared" si="23"/>
        <v/>
      </c>
      <c r="BY49" s="248" t="str">
        <f t="shared" si="24"/>
        <v/>
      </c>
      <c r="BZ49" s="248" t="str">
        <f t="shared" si="25"/>
        <v/>
      </c>
      <c r="CA49" s="248" t="str">
        <f t="shared" si="26"/>
        <v/>
      </c>
      <c r="CB49" s="248" t="str">
        <f t="shared" si="27"/>
        <v/>
      </c>
      <c r="CC49" s="248" t="str">
        <f t="shared" si="28"/>
        <v/>
      </c>
      <c r="CD49" s="248" t="str">
        <f t="shared" si="29"/>
        <v/>
      </c>
      <c r="CE49" s="248" t="str">
        <f t="shared" si="30"/>
        <v/>
      </c>
      <c r="CF49" s="248" t="str">
        <f t="shared" si="31"/>
        <v/>
      </c>
      <c r="CG49" s="248" t="str">
        <f t="shared" si="32"/>
        <v/>
      </c>
      <c r="CH49" s="248" t="str">
        <f t="shared" si="33"/>
        <v/>
      </c>
      <c r="CI49" s="248" t="str">
        <f t="shared" si="34"/>
        <v/>
      </c>
      <c r="CJ49" s="248" t="str">
        <f t="shared" si="35"/>
        <v/>
      </c>
      <c r="CL49" s="248" t="str">
        <f t="shared" si="36"/>
        <v/>
      </c>
      <c r="CM49" s="248" t="str">
        <f t="shared" si="37"/>
        <v/>
      </c>
      <c r="CN49" s="248" t="str">
        <f t="shared" si="38"/>
        <v/>
      </c>
      <c r="CO49" s="248" t="str">
        <f t="shared" si="39"/>
        <v/>
      </c>
      <c r="CP49" s="248" t="str">
        <f t="shared" si="40"/>
        <v/>
      </c>
      <c r="CQ49" s="248" t="str">
        <f t="shared" si="41"/>
        <v/>
      </c>
      <c r="CR49" s="248" t="str">
        <f t="shared" si="42"/>
        <v/>
      </c>
      <c r="CS49" s="248" t="str">
        <f t="shared" si="43"/>
        <v/>
      </c>
      <c r="CU49" s="248" t="str">
        <f t="shared" si="53"/>
        <v/>
      </c>
      <c r="CV49" s="248" t="str">
        <f t="shared" si="54"/>
        <v/>
      </c>
      <c r="CW49" s="248" t="str">
        <f t="shared" si="55"/>
        <v/>
      </c>
      <c r="CX49" s="248" t="str">
        <f t="shared" si="56"/>
        <v/>
      </c>
      <c r="CY49" s="248" t="str">
        <f t="shared" si="57"/>
        <v/>
      </c>
      <c r="CZ49" s="248" t="str">
        <f t="shared" si="58"/>
        <v/>
      </c>
      <c r="DA49" s="248" t="str">
        <f t="shared" si="59"/>
        <v/>
      </c>
      <c r="DB49" s="248" t="str">
        <f t="shared" si="60"/>
        <v/>
      </c>
      <c r="DC49" s="248" t="str">
        <f t="shared" si="61"/>
        <v/>
      </c>
    </row>
    <row r="50" spans="7:107" x14ac:dyDescent="0.25">
      <c r="G50" t="str">
        <f>IFERROR(
IF(
OR(
INDEX('summary PP'!$G:$G,MATCH(B50,'summary PP'!$B:$B,0))="NP",
INDEX('summary PP'!$G:$G,MATCH(B50,'summary PP'!$B:$B,0))="ND"),
NA(),
INDEX('summary PP'!$G:$G,MATCH(B50,'summary PP'!$B:$B,0))
),
"")</f>
        <v/>
      </c>
      <c r="AM50" t="str">
        <f>IFERROR(
IF(
OR(
INDEX('summary of compression'!$I:$I,MATCH(B50,'summary of compression'!$D:$D,0))="NP",
INDEX('summary of compression'!$I:$I,MATCH(B50,'summary of compression'!$D:$D,0))="ND"),
NA(),
INDEX('summary of compression'!$I:$I,MATCH(B50,'summary of compression'!$D:$D,0))
),
"")</f>
        <v/>
      </c>
      <c r="AN50" t="str">
        <f>IFERROR(
IF(
OR(
INDEX('summary of compression'!$J:$J,MATCH(B50,'summary of compression'!$D:$D,0))="NP",
INDEX('summary of compression'!$J:$J,MATCH(B50,'summary of compression'!$D:$D,0))="ND"),
NA(),
INDEX('summary of compression'!$J:$J,MATCH(B50,'summary of compression'!$D:$D,0))
),
"")</f>
        <v/>
      </c>
      <c r="AO50" t="str">
        <f>IFERROR(
IF(
OR(
INDEX('summary of compression'!$K:$K,MATCH(B50,'summary of compression'!$D:$D,0))="NP",
INDEX('summary of compression'!$K:$K,MATCH(B50,'summary of compression'!$D:$D,0))="ND"),
NA(),
INDEX('summary of compression'!$K:$K,MATCH(B50,'summary of compression'!$D:$D,0))
),
"")</f>
        <v/>
      </c>
      <c r="AP50" t="str">
        <f>IFERROR(
IF(
OR(
INDEX('summary of compression'!$L:$L,MATCH(B50,'summary of compression'!$D:$D,0))="NP",
INDEX('summary of compression'!$L:$L,MATCH(B50,'summary of compression'!$D:$D,0))="ND"),
NA(),
INDEX('summary of compression'!$L:$L,MATCH(B50,'summary of compression'!$D:$D,0))
),
"")</f>
        <v/>
      </c>
      <c r="AQ50" t="str">
        <f>IFERROR(
IF(
OR(
INDEX('summary of compression'!$M:$M,MATCH(B50,'summary of compression'!$D:$D,0))="NP",
INDEX('summary of compression'!$M:$M,MATCH(B50,'summary of compression'!$D:$D,0))="ND"),
NA(),
INDEX('summary of compression'!$M:$M,MATCH(B50,'summary of compression'!$D:$D,0))
),
"")</f>
        <v/>
      </c>
      <c r="AR50" t="str">
        <f>IFERROR(
IF(
OR(
INDEX('summary of compression'!$N:$N,MATCH(B50,'summary of compression'!$D:$D,0))="NP",
INDEX('summary of compression'!$N:$N,MATCH(B50,'summary of compression'!$D:$D,0))="ND"),
NA(),
INDEX('summary of compression'!$N:$N,MATCH(B50,'summary of compression'!$D:$D,0))
),
"")</f>
        <v/>
      </c>
      <c r="AS50" t="str">
        <f>IFERROR(
IF(
OR(
INDEX('summary of compression'!$O:$O,MATCH(B50,'summary of compression'!$D:$D,0))="NP",
INDEX('summary of compression'!$O:$O,MATCH(B50,'summary of compression'!$D:$D,0))="ND"),
NA(),
INDEX('summary of compression'!$O:$O,MATCH(B50,'summary of compression'!$D:$D,0))
),
"")</f>
        <v/>
      </c>
      <c r="AT50" t="str">
        <f>IFERROR(
IF(
OR(
INDEX('summary of compression'!$P:$P,MATCH(B50,'summary of compression'!$D:$D,0))="NP",
INDEX('summary of compression'!$P:$P,MATCH(B50,'summary of compression'!$D:$D,0))="ND"),
NA(),
INDEX('summary of compression'!$P:$P,MATCH(B50,'summary of compression'!$D:$D,0))
),
"")</f>
        <v/>
      </c>
      <c r="AV50" t="str">
        <f>IFERROR(
IF(
OR(
INDEX('Summary CMP_CBR'!$M:$M,MATCH(B50,'Summary CMP_CBR'!$H:$H,0))="NP",
INDEX('Summary CMP_CBR'!$M:$M,MATCH(B50,'Summary CMP_CBR'!$H:$H,0))="ND"),
NA(),
INDEX('Summary CMP_CBR'!$M:$M,MATCH(B50,'Summary CMP_CBR'!$H:$H,0))
),
"")</f>
        <v/>
      </c>
      <c r="AW50" t="str">
        <f>IFERROR(
IF(
OR(
INDEX('Summary CMP_CBR'!$N:$N,MATCH(B50,'Summary CMP_CBR'!$H:$H,0))="NP",
INDEX('Summary CMP_CBR'!$N:$N,MATCH(B50,'Summary CMP_CBR'!$H:$H,0))="ND"),
NA(),
INDEX('Summary CMP_CBR'!$N:$N,MATCH(B50,'Summary CMP_CBR'!$H:$H,0))
),
"")</f>
        <v/>
      </c>
      <c r="AX50" t="str">
        <f>IFERROR(
IF(
OR(
INDEX('Summary CMP_CBR'!$O:$O,MATCH(B50,'Summary CMP_CBR'!$H:$H,0))="NP",
INDEX('Summary CMP_CBR'!$O:$O,MATCH(B50,'Summary CMP_CBR'!$H:$H,0))="ND"),
NA(),
INDEX('Summary CMP_CBR'!$O:$O,MATCH(B50,'Summary CMP_CBR'!$H:$H,0))
),
"")</f>
        <v/>
      </c>
      <c r="AY50" t="str">
        <f>IFERROR(
IF(
OR(
INDEX('Summary CMP_CBR'!$P:$P,MATCH(B50,'Summary CMP_CBR'!$H:$H,0))="NP",
INDEX('Summary CMP_CBR'!$P:$P,MATCH(B50,'Summary CMP_CBR'!$H:$H,0))="ND"),
NA(),
INDEX('Summary CMP_CBR'!$P:$P,MATCH(B50,'Summary CMP_CBR'!$H:$H,0))
),
"")</f>
        <v/>
      </c>
      <c r="AZ50" t="str">
        <f>IFERROR(
IF(
OR(
INDEX('Summary CMP_CBR'!$Q:$Q,MATCH(B50,'Summary CMP_CBR'!$H:$H,0))="NP",
INDEX('Summary CMP_CBR'!$Q:$Q,MATCH(B50,'Summary CMP_CBR'!$H:$H,0))="ND"),
NA(),
INDEX('Summary CMP_CBR'!$Q:$Q,MATCH(B50,'Summary CMP_CBR'!$H:$H,0))
),
"")</f>
        <v/>
      </c>
      <c r="BA50" t="str">
        <f>IFERROR(
IF(
OR(
INDEX('Summary CMP_CBR'!$R:$R,MATCH(B50,'Summary CMP_CBR'!$H:$H,0))="NP",
INDEX('Summary CMP_CBR'!$R:$R,MATCH(B50,'Summary CMP_CBR'!$H:$H,0))="ND"),
NA(),
INDEX('Summary CMP_CBR'!$R:$R,MATCH(B50,'Summary CMP_CBR'!$H:$H,0))
),
"")</f>
        <v/>
      </c>
      <c r="BB50" t="str">
        <f>IFERROR(
IF(
OR(
INDEX('Summary CMP_CBR'!$S:$S,MATCH(B50,'Summary CMP_CBR'!$H:$H,0))="NP",
INDEX('Summary CMP_CBR'!$S:$S,MATCH(B50,'Summary CMP_CBR'!$H:$H,0))="ND"),
NA(),
INDEX('Summary CMP_CBR'!$S:$S,MATCH(B50,'Summary CMP_CBR'!$H:$H,0))
),
"")</f>
        <v/>
      </c>
      <c r="BC50" t="str">
        <f>IFERROR(
IF(
OR(
INDEX('Summary CMP_CBR'!$T:$T,MATCH(B50,'Summary CMP_CBR'!$H:$H,0))="NP",
INDEX('Summary CMP_CBR'!$T:$T,MATCH(B50,'Summary CMP_CBR'!$H:$H,0))="ND"),
NA(),
INDEX('Summary CMP_CBR'!$T:$T,MATCH(B50,'Summary CMP_CBR'!$H:$H,0))
),
"")</f>
        <v/>
      </c>
      <c r="BD50" t="str">
        <f>IFERROR(
IF(
OR(
INDEX('Summary CMP_CBR'!$U:$U,MATCH(B50,'Summary CMP_CBR'!$H:$H,0))="NP",
INDEX('Summary CMP_CBR'!$U:$U,MATCH(B50,'Summary CMP_CBR'!$H:$H,0))="ND"),
NA(),
INDEX('Summary CMP_CBR'!$U:$U,MATCH(B50,'Summary CMP_CBR'!$H:$H,0))
),
"")</f>
        <v/>
      </c>
      <c r="BF50" s="248" t="str">
        <f t="shared" si="6"/>
        <v/>
      </c>
      <c r="BG50" s="248" t="str">
        <f t="shared" si="7"/>
        <v/>
      </c>
      <c r="BH50" s="248" t="str">
        <f t="shared" si="8"/>
        <v/>
      </c>
      <c r="BI50" s="248" t="str">
        <f t="shared" si="9"/>
        <v/>
      </c>
      <c r="BJ50" s="248" t="str">
        <f t="shared" si="10"/>
        <v/>
      </c>
      <c r="BK50" s="248" t="str">
        <f t="shared" si="11"/>
        <v/>
      </c>
      <c r="BL50" s="248" t="str">
        <f t="shared" si="12"/>
        <v/>
      </c>
      <c r="BM50" s="248" t="str">
        <f t="shared" si="13"/>
        <v/>
      </c>
      <c r="BN50" s="248" t="str">
        <f t="shared" si="14"/>
        <v/>
      </c>
      <c r="BO50" s="248" t="str">
        <f t="shared" si="15"/>
        <v/>
      </c>
      <c r="BP50" s="248" t="str">
        <f t="shared" si="16"/>
        <v/>
      </c>
      <c r="BQ50" s="248" t="str">
        <f t="shared" si="17"/>
        <v/>
      </c>
      <c r="BS50" s="248" t="str">
        <f t="shared" si="18"/>
        <v/>
      </c>
      <c r="BT50" s="248" t="str">
        <f t="shared" si="19"/>
        <v/>
      </c>
      <c r="BU50" s="248" t="str">
        <f t="shared" si="20"/>
        <v/>
      </c>
      <c r="BV50" s="248" t="str">
        <f t="shared" si="21"/>
        <v/>
      </c>
      <c r="BW50" s="248" t="str">
        <f t="shared" si="22"/>
        <v/>
      </c>
      <c r="BX50" s="248" t="str">
        <f t="shared" si="23"/>
        <v/>
      </c>
      <c r="BY50" s="248" t="str">
        <f t="shared" si="24"/>
        <v/>
      </c>
      <c r="BZ50" s="248" t="str">
        <f t="shared" si="25"/>
        <v/>
      </c>
      <c r="CA50" s="248" t="str">
        <f t="shared" si="26"/>
        <v/>
      </c>
      <c r="CB50" s="248" t="str">
        <f t="shared" si="27"/>
        <v/>
      </c>
      <c r="CC50" s="248" t="str">
        <f t="shared" si="28"/>
        <v/>
      </c>
      <c r="CD50" s="248" t="str">
        <f t="shared" si="29"/>
        <v/>
      </c>
      <c r="CE50" s="248" t="str">
        <f t="shared" si="30"/>
        <v/>
      </c>
      <c r="CF50" s="248" t="str">
        <f t="shared" si="31"/>
        <v/>
      </c>
      <c r="CG50" s="248" t="str">
        <f t="shared" si="32"/>
        <v/>
      </c>
      <c r="CH50" s="248" t="str">
        <f t="shared" si="33"/>
        <v/>
      </c>
      <c r="CI50" s="248" t="str">
        <f t="shared" si="34"/>
        <v/>
      </c>
      <c r="CJ50" s="248" t="str">
        <f t="shared" si="35"/>
        <v/>
      </c>
      <c r="CL50" s="248" t="str">
        <f t="shared" si="36"/>
        <v/>
      </c>
      <c r="CM50" s="248" t="str">
        <f t="shared" si="37"/>
        <v/>
      </c>
      <c r="CN50" s="248" t="str">
        <f t="shared" si="38"/>
        <v/>
      </c>
      <c r="CO50" s="248" t="str">
        <f t="shared" si="39"/>
        <v/>
      </c>
      <c r="CP50" s="248" t="str">
        <f t="shared" si="40"/>
        <v/>
      </c>
      <c r="CQ50" s="248" t="str">
        <f t="shared" si="41"/>
        <v/>
      </c>
      <c r="CR50" s="248" t="str">
        <f t="shared" si="42"/>
        <v/>
      </c>
      <c r="CS50" s="248" t="str">
        <f t="shared" si="43"/>
        <v/>
      </c>
      <c r="CU50" s="248" t="str">
        <f t="shared" si="53"/>
        <v/>
      </c>
      <c r="CV50" s="248" t="str">
        <f t="shared" si="54"/>
        <v/>
      </c>
      <c r="CW50" s="248" t="str">
        <f t="shared" si="55"/>
        <v/>
      </c>
      <c r="CX50" s="248" t="str">
        <f t="shared" si="56"/>
        <v/>
      </c>
      <c r="CY50" s="248" t="str">
        <f t="shared" si="57"/>
        <v/>
      </c>
      <c r="CZ50" s="248" t="str">
        <f t="shared" si="58"/>
        <v/>
      </c>
      <c r="DA50" s="248" t="str">
        <f t="shared" si="59"/>
        <v/>
      </c>
      <c r="DB50" s="248" t="str">
        <f t="shared" si="60"/>
        <v/>
      </c>
      <c r="DC50" s="248" t="str">
        <f t="shared" si="61"/>
        <v/>
      </c>
    </row>
    <row r="51" spans="7:107" x14ac:dyDescent="0.25">
      <c r="G51" t="str">
        <f>IFERROR(
IF(
OR(
INDEX('summary PP'!$G:$G,MATCH(B51,'summary PP'!$B:$B,0))="NP",
INDEX('summary PP'!$G:$G,MATCH(B51,'summary PP'!$B:$B,0))="ND"),
NA(),
INDEX('summary PP'!$G:$G,MATCH(B51,'summary PP'!$B:$B,0))
),
"")</f>
        <v/>
      </c>
      <c r="AM51" t="str">
        <f>IFERROR(
IF(
OR(
INDEX('summary of compression'!$I:$I,MATCH(B51,'summary of compression'!$D:$D,0))="NP",
INDEX('summary of compression'!$I:$I,MATCH(B51,'summary of compression'!$D:$D,0))="ND"),
NA(),
INDEX('summary of compression'!$I:$I,MATCH(B51,'summary of compression'!$D:$D,0))
),
"")</f>
        <v/>
      </c>
      <c r="AN51" t="str">
        <f>IFERROR(
IF(
OR(
INDEX('summary of compression'!$J:$J,MATCH(B51,'summary of compression'!$D:$D,0))="NP",
INDEX('summary of compression'!$J:$J,MATCH(B51,'summary of compression'!$D:$D,0))="ND"),
NA(),
INDEX('summary of compression'!$J:$J,MATCH(B51,'summary of compression'!$D:$D,0))
),
"")</f>
        <v/>
      </c>
      <c r="AO51" t="str">
        <f>IFERROR(
IF(
OR(
INDEX('summary of compression'!$K:$K,MATCH(B51,'summary of compression'!$D:$D,0))="NP",
INDEX('summary of compression'!$K:$K,MATCH(B51,'summary of compression'!$D:$D,0))="ND"),
NA(),
INDEX('summary of compression'!$K:$K,MATCH(B51,'summary of compression'!$D:$D,0))
),
"")</f>
        <v/>
      </c>
      <c r="AP51" t="str">
        <f>IFERROR(
IF(
OR(
INDEX('summary of compression'!$L:$L,MATCH(B51,'summary of compression'!$D:$D,0))="NP",
INDEX('summary of compression'!$L:$L,MATCH(B51,'summary of compression'!$D:$D,0))="ND"),
NA(),
INDEX('summary of compression'!$L:$L,MATCH(B51,'summary of compression'!$D:$D,0))
),
"")</f>
        <v/>
      </c>
      <c r="AQ51" t="str">
        <f>IFERROR(
IF(
OR(
INDEX('summary of compression'!$M:$M,MATCH(B51,'summary of compression'!$D:$D,0))="NP",
INDEX('summary of compression'!$M:$M,MATCH(B51,'summary of compression'!$D:$D,0))="ND"),
NA(),
INDEX('summary of compression'!$M:$M,MATCH(B51,'summary of compression'!$D:$D,0))
),
"")</f>
        <v/>
      </c>
      <c r="AR51" t="str">
        <f>IFERROR(
IF(
OR(
INDEX('summary of compression'!$N:$N,MATCH(B51,'summary of compression'!$D:$D,0))="NP",
INDEX('summary of compression'!$N:$N,MATCH(B51,'summary of compression'!$D:$D,0))="ND"),
NA(),
INDEX('summary of compression'!$N:$N,MATCH(B51,'summary of compression'!$D:$D,0))
),
"")</f>
        <v/>
      </c>
      <c r="AS51" t="str">
        <f>IFERROR(
IF(
OR(
INDEX('summary of compression'!$O:$O,MATCH(B51,'summary of compression'!$D:$D,0))="NP",
INDEX('summary of compression'!$O:$O,MATCH(B51,'summary of compression'!$D:$D,0))="ND"),
NA(),
INDEX('summary of compression'!$O:$O,MATCH(B51,'summary of compression'!$D:$D,0))
),
"")</f>
        <v/>
      </c>
      <c r="AT51" t="str">
        <f>IFERROR(
IF(
OR(
INDEX('summary of compression'!$P:$P,MATCH(B51,'summary of compression'!$D:$D,0))="NP",
INDEX('summary of compression'!$P:$P,MATCH(B51,'summary of compression'!$D:$D,0))="ND"),
NA(),
INDEX('summary of compression'!$P:$P,MATCH(B51,'summary of compression'!$D:$D,0))
),
"")</f>
        <v/>
      </c>
      <c r="AV51" t="str">
        <f>IFERROR(
IF(
OR(
INDEX('Summary CMP_CBR'!$M:$M,MATCH(B51,'Summary CMP_CBR'!$H:$H,0))="NP",
INDEX('Summary CMP_CBR'!$M:$M,MATCH(B51,'Summary CMP_CBR'!$H:$H,0))="ND"),
NA(),
INDEX('Summary CMP_CBR'!$M:$M,MATCH(B51,'Summary CMP_CBR'!$H:$H,0))
),
"")</f>
        <v/>
      </c>
      <c r="AW51" t="str">
        <f>IFERROR(
IF(
OR(
INDEX('Summary CMP_CBR'!$N:$N,MATCH(B51,'Summary CMP_CBR'!$H:$H,0))="NP",
INDEX('Summary CMP_CBR'!$N:$N,MATCH(B51,'Summary CMP_CBR'!$H:$H,0))="ND"),
NA(),
INDEX('Summary CMP_CBR'!$N:$N,MATCH(B51,'Summary CMP_CBR'!$H:$H,0))
),
"")</f>
        <v/>
      </c>
      <c r="AX51" t="str">
        <f>IFERROR(
IF(
OR(
INDEX('Summary CMP_CBR'!$O:$O,MATCH(B51,'Summary CMP_CBR'!$H:$H,0))="NP",
INDEX('Summary CMP_CBR'!$O:$O,MATCH(B51,'Summary CMP_CBR'!$H:$H,0))="ND"),
NA(),
INDEX('Summary CMP_CBR'!$O:$O,MATCH(B51,'Summary CMP_CBR'!$H:$H,0))
),
"")</f>
        <v/>
      </c>
      <c r="AY51" t="str">
        <f>IFERROR(
IF(
OR(
INDEX('Summary CMP_CBR'!$P:$P,MATCH(B51,'Summary CMP_CBR'!$H:$H,0))="NP",
INDEX('Summary CMP_CBR'!$P:$P,MATCH(B51,'Summary CMP_CBR'!$H:$H,0))="ND"),
NA(),
INDEX('Summary CMP_CBR'!$P:$P,MATCH(B51,'Summary CMP_CBR'!$H:$H,0))
),
"")</f>
        <v/>
      </c>
      <c r="AZ51" t="str">
        <f>IFERROR(
IF(
OR(
INDEX('Summary CMP_CBR'!$Q:$Q,MATCH(B51,'Summary CMP_CBR'!$H:$H,0))="NP",
INDEX('Summary CMP_CBR'!$Q:$Q,MATCH(B51,'Summary CMP_CBR'!$H:$H,0))="ND"),
NA(),
INDEX('Summary CMP_CBR'!$Q:$Q,MATCH(B51,'Summary CMP_CBR'!$H:$H,0))
),
"")</f>
        <v/>
      </c>
      <c r="BA51" t="str">
        <f>IFERROR(
IF(
OR(
INDEX('Summary CMP_CBR'!$R:$R,MATCH(B51,'Summary CMP_CBR'!$H:$H,0))="NP",
INDEX('Summary CMP_CBR'!$R:$R,MATCH(B51,'Summary CMP_CBR'!$H:$H,0))="ND"),
NA(),
INDEX('Summary CMP_CBR'!$R:$R,MATCH(B51,'Summary CMP_CBR'!$H:$H,0))
),
"")</f>
        <v/>
      </c>
      <c r="BB51" t="str">
        <f>IFERROR(
IF(
OR(
INDEX('Summary CMP_CBR'!$S:$S,MATCH(B51,'Summary CMP_CBR'!$H:$H,0))="NP",
INDEX('Summary CMP_CBR'!$S:$S,MATCH(B51,'Summary CMP_CBR'!$H:$H,0))="ND"),
NA(),
INDEX('Summary CMP_CBR'!$S:$S,MATCH(B51,'Summary CMP_CBR'!$H:$H,0))
),
"")</f>
        <v/>
      </c>
      <c r="BC51" t="str">
        <f>IFERROR(
IF(
OR(
INDEX('Summary CMP_CBR'!$T:$T,MATCH(B51,'Summary CMP_CBR'!$H:$H,0))="NP",
INDEX('Summary CMP_CBR'!$T:$T,MATCH(B51,'Summary CMP_CBR'!$H:$H,0))="ND"),
NA(),
INDEX('Summary CMP_CBR'!$T:$T,MATCH(B51,'Summary CMP_CBR'!$H:$H,0))
),
"")</f>
        <v/>
      </c>
      <c r="BD51" t="str">
        <f>IFERROR(
IF(
OR(
INDEX('Summary CMP_CBR'!$U:$U,MATCH(B51,'Summary CMP_CBR'!$H:$H,0))="NP",
INDEX('Summary CMP_CBR'!$U:$U,MATCH(B51,'Summary CMP_CBR'!$H:$H,0))="ND"),
NA(),
INDEX('Summary CMP_CBR'!$U:$U,MATCH(B51,'Summary CMP_CBR'!$H:$H,0))
),
"")</f>
        <v/>
      </c>
      <c r="BF51" s="248" t="str">
        <f t="shared" si="6"/>
        <v/>
      </c>
      <c r="BG51" s="248" t="str">
        <f t="shared" si="7"/>
        <v/>
      </c>
      <c r="BH51" s="248" t="str">
        <f t="shared" si="8"/>
        <v/>
      </c>
      <c r="BI51" s="248" t="str">
        <f t="shared" si="9"/>
        <v/>
      </c>
      <c r="BJ51" s="248" t="str">
        <f t="shared" si="10"/>
        <v/>
      </c>
      <c r="BK51" s="248" t="str">
        <f t="shared" si="11"/>
        <v/>
      </c>
      <c r="BL51" s="248" t="str">
        <f t="shared" si="12"/>
        <v/>
      </c>
      <c r="BM51" s="248" t="str">
        <f t="shared" si="13"/>
        <v/>
      </c>
      <c r="BN51" s="248" t="str">
        <f t="shared" si="14"/>
        <v/>
      </c>
      <c r="BO51" s="248" t="str">
        <f t="shared" si="15"/>
        <v/>
      </c>
      <c r="BP51" s="248" t="str">
        <f t="shared" si="16"/>
        <v/>
      </c>
      <c r="BQ51" s="248" t="str">
        <f t="shared" si="17"/>
        <v/>
      </c>
      <c r="BS51" s="248" t="str">
        <f t="shared" si="18"/>
        <v/>
      </c>
      <c r="BT51" s="248" t="str">
        <f t="shared" si="19"/>
        <v/>
      </c>
      <c r="BU51" s="248" t="str">
        <f t="shared" si="20"/>
        <v/>
      </c>
      <c r="BV51" s="248" t="str">
        <f t="shared" si="21"/>
        <v/>
      </c>
      <c r="BW51" s="248" t="str">
        <f t="shared" si="22"/>
        <v/>
      </c>
      <c r="BX51" s="248" t="str">
        <f t="shared" si="23"/>
        <v/>
      </c>
      <c r="BY51" s="248" t="str">
        <f t="shared" si="24"/>
        <v/>
      </c>
      <c r="BZ51" s="248" t="str">
        <f t="shared" si="25"/>
        <v/>
      </c>
      <c r="CA51" s="248" t="str">
        <f t="shared" si="26"/>
        <v/>
      </c>
      <c r="CB51" s="248" t="str">
        <f t="shared" si="27"/>
        <v/>
      </c>
      <c r="CC51" s="248" t="str">
        <f t="shared" si="28"/>
        <v/>
      </c>
      <c r="CD51" s="248" t="str">
        <f t="shared" si="29"/>
        <v/>
      </c>
      <c r="CE51" s="248" t="str">
        <f t="shared" si="30"/>
        <v/>
      </c>
      <c r="CF51" s="248" t="str">
        <f t="shared" si="31"/>
        <v/>
      </c>
      <c r="CG51" s="248" t="str">
        <f t="shared" si="32"/>
        <v/>
      </c>
      <c r="CH51" s="248" t="str">
        <f t="shared" si="33"/>
        <v/>
      </c>
      <c r="CI51" s="248" t="str">
        <f t="shared" si="34"/>
        <v/>
      </c>
      <c r="CJ51" s="248" t="str">
        <f t="shared" si="35"/>
        <v/>
      </c>
      <c r="CL51" s="248" t="str">
        <f t="shared" si="36"/>
        <v/>
      </c>
      <c r="CM51" s="248" t="str">
        <f t="shared" si="37"/>
        <v/>
      </c>
      <c r="CN51" s="248" t="str">
        <f t="shared" si="38"/>
        <v/>
      </c>
      <c r="CO51" s="248" t="str">
        <f t="shared" si="39"/>
        <v/>
      </c>
      <c r="CP51" s="248" t="str">
        <f t="shared" si="40"/>
        <v/>
      </c>
      <c r="CQ51" s="248" t="str">
        <f t="shared" si="41"/>
        <v/>
      </c>
      <c r="CR51" s="248" t="str">
        <f t="shared" si="42"/>
        <v/>
      </c>
      <c r="CS51" s="248" t="str">
        <f t="shared" si="43"/>
        <v/>
      </c>
      <c r="CU51" s="248" t="str">
        <f t="shared" si="53"/>
        <v/>
      </c>
      <c r="CV51" s="248" t="str">
        <f t="shared" si="54"/>
        <v/>
      </c>
      <c r="CW51" s="248" t="str">
        <f t="shared" si="55"/>
        <v/>
      </c>
      <c r="CX51" s="248" t="str">
        <f t="shared" si="56"/>
        <v/>
      </c>
      <c r="CY51" s="248" t="str">
        <f t="shared" si="57"/>
        <v/>
      </c>
      <c r="CZ51" s="248" t="str">
        <f t="shared" si="58"/>
        <v/>
      </c>
      <c r="DA51" s="248" t="str">
        <f t="shared" si="59"/>
        <v/>
      </c>
      <c r="DB51" s="248" t="str">
        <f t="shared" si="60"/>
        <v/>
      </c>
      <c r="DC51" s="248" t="str">
        <f t="shared" si="61"/>
        <v/>
      </c>
    </row>
    <row r="52" spans="7:107" x14ac:dyDescent="0.25">
      <c r="G52" t="str">
        <f>IFERROR(
IF(
OR(
INDEX('summary PP'!$G:$G,MATCH(B52,'summary PP'!$B:$B,0))="NP",
INDEX('summary PP'!$G:$G,MATCH(B52,'summary PP'!$B:$B,0))="ND"),
NA(),
INDEX('summary PP'!$G:$G,MATCH(B52,'summary PP'!$B:$B,0))
),
"")</f>
        <v/>
      </c>
      <c r="AM52" t="str">
        <f>IFERROR(
IF(
OR(
INDEX('summary of compression'!$I:$I,MATCH(B52,'summary of compression'!$D:$D,0))="NP",
INDEX('summary of compression'!$I:$I,MATCH(B52,'summary of compression'!$D:$D,0))="ND"),
NA(),
INDEX('summary of compression'!$I:$I,MATCH(B52,'summary of compression'!$D:$D,0))
),
"")</f>
        <v/>
      </c>
      <c r="AN52" t="str">
        <f>IFERROR(
IF(
OR(
INDEX('summary of compression'!$J:$J,MATCH(B52,'summary of compression'!$D:$D,0))="NP",
INDEX('summary of compression'!$J:$J,MATCH(B52,'summary of compression'!$D:$D,0))="ND"),
NA(),
INDEX('summary of compression'!$J:$J,MATCH(B52,'summary of compression'!$D:$D,0))
),
"")</f>
        <v/>
      </c>
      <c r="AO52" t="str">
        <f>IFERROR(
IF(
OR(
INDEX('summary of compression'!$K:$K,MATCH(B52,'summary of compression'!$D:$D,0))="NP",
INDEX('summary of compression'!$K:$K,MATCH(B52,'summary of compression'!$D:$D,0))="ND"),
NA(),
INDEX('summary of compression'!$K:$K,MATCH(B52,'summary of compression'!$D:$D,0))
),
"")</f>
        <v/>
      </c>
      <c r="AP52" t="str">
        <f>IFERROR(
IF(
OR(
INDEX('summary of compression'!$L:$L,MATCH(B52,'summary of compression'!$D:$D,0))="NP",
INDEX('summary of compression'!$L:$L,MATCH(B52,'summary of compression'!$D:$D,0))="ND"),
NA(),
INDEX('summary of compression'!$L:$L,MATCH(B52,'summary of compression'!$D:$D,0))
),
"")</f>
        <v/>
      </c>
      <c r="AQ52" t="str">
        <f>IFERROR(
IF(
OR(
INDEX('summary of compression'!$M:$M,MATCH(B52,'summary of compression'!$D:$D,0))="NP",
INDEX('summary of compression'!$M:$M,MATCH(B52,'summary of compression'!$D:$D,0))="ND"),
NA(),
INDEX('summary of compression'!$M:$M,MATCH(B52,'summary of compression'!$D:$D,0))
),
"")</f>
        <v/>
      </c>
      <c r="AR52" t="str">
        <f>IFERROR(
IF(
OR(
INDEX('summary of compression'!$N:$N,MATCH(B52,'summary of compression'!$D:$D,0))="NP",
INDEX('summary of compression'!$N:$N,MATCH(B52,'summary of compression'!$D:$D,0))="ND"),
NA(),
INDEX('summary of compression'!$N:$N,MATCH(B52,'summary of compression'!$D:$D,0))
),
"")</f>
        <v/>
      </c>
      <c r="AS52" t="str">
        <f>IFERROR(
IF(
OR(
INDEX('summary of compression'!$O:$O,MATCH(B52,'summary of compression'!$D:$D,0))="NP",
INDEX('summary of compression'!$O:$O,MATCH(B52,'summary of compression'!$D:$D,0))="ND"),
NA(),
INDEX('summary of compression'!$O:$O,MATCH(B52,'summary of compression'!$D:$D,0))
),
"")</f>
        <v/>
      </c>
      <c r="AT52" t="str">
        <f>IFERROR(
IF(
OR(
INDEX('summary of compression'!$P:$P,MATCH(B52,'summary of compression'!$D:$D,0))="NP",
INDEX('summary of compression'!$P:$P,MATCH(B52,'summary of compression'!$D:$D,0))="ND"),
NA(),
INDEX('summary of compression'!$P:$P,MATCH(B52,'summary of compression'!$D:$D,0))
),
"")</f>
        <v/>
      </c>
      <c r="AV52" t="str">
        <f>IFERROR(
IF(
OR(
INDEX('Summary CMP_CBR'!$M:$M,MATCH(B52,'Summary CMP_CBR'!$H:$H,0))="NP",
INDEX('Summary CMP_CBR'!$M:$M,MATCH(B52,'Summary CMP_CBR'!$H:$H,0))="ND"),
NA(),
INDEX('Summary CMP_CBR'!$M:$M,MATCH(B52,'Summary CMP_CBR'!$H:$H,0))
),
"")</f>
        <v/>
      </c>
      <c r="AW52" t="str">
        <f>IFERROR(
IF(
OR(
INDEX('Summary CMP_CBR'!$N:$N,MATCH(B52,'Summary CMP_CBR'!$H:$H,0))="NP",
INDEX('Summary CMP_CBR'!$N:$N,MATCH(B52,'Summary CMP_CBR'!$H:$H,0))="ND"),
NA(),
INDEX('Summary CMP_CBR'!$N:$N,MATCH(B52,'Summary CMP_CBR'!$H:$H,0))
),
"")</f>
        <v/>
      </c>
      <c r="AX52" t="str">
        <f>IFERROR(
IF(
OR(
INDEX('Summary CMP_CBR'!$O:$O,MATCH(B52,'Summary CMP_CBR'!$H:$H,0))="NP",
INDEX('Summary CMP_CBR'!$O:$O,MATCH(B52,'Summary CMP_CBR'!$H:$H,0))="ND"),
NA(),
INDEX('Summary CMP_CBR'!$O:$O,MATCH(B52,'Summary CMP_CBR'!$H:$H,0))
),
"")</f>
        <v/>
      </c>
      <c r="AY52" t="str">
        <f>IFERROR(
IF(
OR(
INDEX('Summary CMP_CBR'!$P:$P,MATCH(B52,'Summary CMP_CBR'!$H:$H,0))="NP",
INDEX('Summary CMP_CBR'!$P:$P,MATCH(B52,'Summary CMP_CBR'!$H:$H,0))="ND"),
NA(),
INDEX('Summary CMP_CBR'!$P:$P,MATCH(B52,'Summary CMP_CBR'!$H:$H,0))
),
"")</f>
        <v/>
      </c>
      <c r="AZ52" t="str">
        <f>IFERROR(
IF(
OR(
INDEX('Summary CMP_CBR'!$Q:$Q,MATCH(B52,'Summary CMP_CBR'!$H:$H,0))="NP",
INDEX('Summary CMP_CBR'!$Q:$Q,MATCH(B52,'Summary CMP_CBR'!$H:$H,0))="ND"),
NA(),
INDEX('Summary CMP_CBR'!$Q:$Q,MATCH(B52,'Summary CMP_CBR'!$H:$H,0))
),
"")</f>
        <v/>
      </c>
      <c r="BA52" t="str">
        <f>IFERROR(
IF(
OR(
INDEX('Summary CMP_CBR'!$R:$R,MATCH(B52,'Summary CMP_CBR'!$H:$H,0))="NP",
INDEX('Summary CMP_CBR'!$R:$R,MATCH(B52,'Summary CMP_CBR'!$H:$H,0))="ND"),
NA(),
INDEX('Summary CMP_CBR'!$R:$R,MATCH(B52,'Summary CMP_CBR'!$H:$H,0))
),
"")</f>
        <v/>
      </c>
      <c r="BB52" t="str">
        <f>IFERROR(
IF(
OR(
INDEX('Summary CMP_CBR'!$S:$S,MATCH(B52,'Summary CMP_CBR'!$H:$H,0))="NP",
INDEX('Summary CMP_CBR'!$S:$S,MATCH(B52,'Summary CMP_CBR'!$H:$H,0))="ND"),
NA(),
INDEX('Summary CMP_CBR'!$S:$S,MATCH(B52,'Summary CMP_CBR'!$H:$H,0))
),
"")</f>
        <v/>
      </c>
      <c r="BC52" t="str">
        <f>IFERROR(
IF(
OR(
INDEX('Summary CMP_CBR'!$T:$T,MATCH(B52,'Summary CMP_CBR'!$H:$H,0))="NP",
INDEX('Summary CMP_CBR'!$T:$T,MATCH(B52,'Summary CMP_CBR'!$H:$H,0))="ND"),
NA(),
INDEX('Summary CMP_CBR'!$T:$T,MATCH(B52,'Summary CMP_CBR'!$H:$H,0))
),
"")</f>
        <v/>
      </c>
      <c r="BD52" t="str">
        <f>IFERROR(
IF(
OR(
INDEX('Summary CMP_CBR'!$U:$U,MATCH(B52,'Summary CMP_CBR'!$H:$H,0))="NP",
INDEX('Summary CMP_CBR'!$U:$U,MATCH(B52,'Summary CMP_CBR'!$H:$H,0))="ND"),
NA(),
INDEX('Summary CMP_CBR'!$U:$U,MATCH(B52,'Summary CMP_CBR'!$H:$H,0))
),
"")</f>
        <v/>
      </c>
      <c r="BF52" s="248" t="str">
        <f t="shared" si="6"/>
        <v/>
      </c>
      <c r="BG52" s="248" t="str">
        <f t="shared" si="7"/>
        <v/>
      </c>
      <c r="BH52" s="248" t="str">
        <f t="shared" si="8"/>
        <v/>
      </c>
      <c r="BI52" s="248" t="str">
        <f t="shared" si="9"/>
        <v/>
      </c>
      <c r="BJ52" s="248" t="str">
        <f t="shared" si="10"/>
        <v/>
      </c>
      <c r="BK52" s="248" t="str">
        <f t="shared" si="11"/>
        <v/>
      </c>
      <c r="BL52" s="248" t="str">
        <f t="shared" si="12"/>
        <v/>
      </c>
      <c r="BM52" s="248" t="str">
        <f t="shared" si="13"/>
        <v/>
      </c>
      <c r="BN52" s="248" t="str">
        <f t="shared" si="14"/>
        <v/>
      </c>
      <c r="BO52" s="248" t="str">
        <f t="shared" si="15"/>
        <v/>
      </c>
      <c r="BP52" s="248" t="str">
        <f t="shared" si="16"/>
        <v/>
      </c>
      <c r="BQ52" s="248" t="str">
        <f t="shared" si="17"/>
        <v/>
      </c>
      <c r="BS52" s="248" t="str">
        <f t="shared" si="18"/>
        <v/>
      </c>
      <c r="BT52" s="248" t="str">
        <f t="shared" si="19"/>
        <v/>
      </c>
      <c r="BU52" s="248" t="str">
        <f t="shared" si="20"/>
        <v/>
      </c>
      <c r="BV52" s="248" t="str">
        <f t="shared" si="21"/>
        <v/>
      </c>
      <c r="BW52" s="248" t="str">
        <f t="shared" si="22"/>
        <v/>
      </c>
      <c r="BX52" s="248" t="str">
        <f t="shared" si="23"/>
        <v/>
      </c>
      <c r="BY52" s="248" t="str">
        <f t="shared" si="24"/>
        <v/>
      </c>
      <c r="BZ52" s="248" t="str">
        <f t="shared" si="25"/>
        <v/>
      </c>
      <c r="CA52" s="248" t="str">
        <f t="shared" si="26"/>
        <v/>
      </c>
      <c r="CB52" s="248" t="str">
        <f t="shared" si="27"/>
        <v/>
      </c>
      <c r="CC52" s="248" t="str">
        <f t="shared" si="28"/>
        <v/>
      </c>
      <c r="CD52" s="248" t="str">
        <f t="shared" si="29"/>
        <v/>
      </c>
      <c r="CE52" s="248" t="str">
        <f t="shared" si="30"/>
        <v/>
      </c>
      <c r="CF52" s="248" t="str">
        <f t="shared" si="31"/>
        <v/>
      </c>
      <c r="CG52" s="248" t="str">
        <f t="shared" si="32"/>
        <v/>
      </c>
      <c r="CH52" s="248" t="str">
        <f t="shared" si="33"/>
        <v/>
      </c>
      <c r="CI52" s="248" t="str">
        <f t="shared" si="34"/>
        <v/>
      </c>
      <c r="CJ52" s="248" t="str">
        <f t="shared" si="35"/>
        <v/>
      </c>
      <c r="CL52" s="248" t="str">
        <f t="shared" si="36"/>
        <v/>
      </c>
      <c r="CM52" s="248" t="str">
        <f t="shared" si="37"/>
        <v/>
      </c>
      <c r="CN52" s="248" t="str">
        <f t="shared" si="38"/>
        <v/>
      </c>
      <c r="CO52" s="248" t="str">
        <f t="shared" si="39"/>
        <v/>
      </c>
      <c r="CP52" s="248" t="str">
        <f t="shared" si="40"/>
        <v/>
      </c>
      <c r="CQ52" s="248" t="str">
        <f t="shared" si="41"/>
        <v/>
      </c>
      <c r="CR52" s="248" t="str">
        <f t="shared" si="42"/>
        <v/>
      </c>
      <c r="CS52" s="248" t="str">
        <f t="shared" si="43"/>
        <v/>
      </c>
      <c r="CU52" s="248" t="str">
        <f t="shared" si="53"/>
        <v/>
      </c>
      <c r="CV52" s="248" t="str">
        <f t="shared" si="54"/>
        <v/>
      </c>
      <c r="CW52" s="248" t="str">
        <f t="shared" si="55"/>
        <v/>
      </c>
      <c r="CX52" s="248" t="str">
        <f t="shared" si="56"/>
        <v/>
      </c>
      <c r="CY52" s="248" t="str">
        <f t="shared" si="57"/>
        <v/>
      </c>
      <c r="CZ52" s="248" t="str">
        <f t="shared" si="58"/>
        <v/>
      </c>
      <c r="DA52" s="248" t="str">
        <f t="shared" si="59"/>
        <v/>
      </c>
      <c r="DB52" s="248" t="str">
        <f t="shared" si="60"/>
        <v/>
      </c>
      <c r="DC52" s="248" t="str">
        <f t="shared" si="61"/>
        <v/>
      </c>
    </row>
    <row r="53" spans="7:107" x14ac:dyDescent="0.25">
      <c r="G53" t="str">
        <f>IFERROR(
IF(
OR(
INDEX('summary PP'!$G:$G,MATCH(B53,'summary PP'!$B:$B,0))="NP",
INDEX('summary PP'!$G:$G,MATCH(B53,'summary PP'!$B:$B,0))="ND"),
NA(),
INDEX('summary PP'!$G:$G,MATCH(B53,'summary PP'!$B:$B,0))
),
"")</f>
        <v/>
      </c>
      <c r="AM53" t="str">
        <f>IFERROR(
IF(
OR(
INDEX('summary of compression'!$I:$I,MATCH(B53,'summary of compression'!$D:$D,0))="NP",
INDEX('summary of compression'!$I:$I,MATCH(B53,'summary of compression'!$D:$D,0))="ND"),
NA(),
INDEX('summary of compression'!$I:$I,MATCH(B53,'summary of compression'!$D:$D,0))
),
"")</f>
        <v/>
      </c>
      <c r="AN53" t="str">
        <f>IFERROR(
IF(
OR(
INDEX('summary of compression'!$J:$J,MATCH(B53,'summary of compression'!$D:$D,0))="NP",
INDEX('summary of compression'!$J:$J,MATCH(B53,'summary of compression'!$D:$D,0))="ND"),
NA(),
INDEX('summary of compression'!$J:$J,MATCH(B53,'summary of compression'!$D:$D,0))
),
"")</f>
        <v/>
      </c>
      <c r="AO53" t="str">
        <f>IFERROR(
IF(
OR(
INDEX('summary of compression'!$K:$K,MATCH(B53,'summary of compression'!$D:$D,0))="NP",
INDEX('summary of compression'!$K:$K,MATCH(B53,'summary of compression'!$D:$D,0))="ND"),
NA(),
INDEX('summary of compression'!$K:$K,MATCH(B53,'summary of compression'!$D:$D,0))
),
"")</f>
        <v/>
      </c>
      <c r="AP53" t="str">
        <f>IFERROR(
IF(
OR(
INDEX('summary of compression'!$L:$L,MATCH(B53,'summary of compression'!$D:$D,0))="NP",
INDEX('summary of compression'!$L:$L,MATCH(B53,'summary of compression'!$D:$D,0))="ND"),
NA(),
INDEX('summary of compression'!$L:$L,MATCH(B53,'summary of compression'!$D:$D,0))
),
"")</f>
        <v/>
      </c>
      <c r="AQ53" t="str">
        <f>IFERROR(
IF(
OR(
INDEX('summary of compression'!$M:$M,MATCH(B53,'summary of compression'!$D:$D,0))="NP",
INDEX('summary of compression'!$M:$M,MATCH(B53,'summary of compression'!$D:$D,0))="ND"),
NA(),
INDEX('summary of compression'!$M:$M,MATCH(B53,'summary of compression'!$D:$D,0))
),
"")</f>
        <v/>
      </c>
      <c r="AR53" t="str">
        <f>IFERROR(
IF(
OR(
INDEX('summary of compression'!$N:$N,MATCH(B53,'summary of compression'!$D:$D,0))="NP",
INDEX('summary of compression'!$N:$N,MATCH(B53,'summary of compression'!$D:$D,0))="ND"),
NA(),
INDEX('summary of compression'!$N:$N,MATCH(B53,'summary of compression'!$D:$D,0))
),
"")</f>
        <v/>
      </c>
      <c r="AS53" t="str">
        <f>IFERROR(
IF(
OR(
INDEX('summary of compression'!$O:$O,MATCH(B53,'summary of compression'!$D:$D,0))="NP",
INDEX('summary of compression'!$O:$O,MATCH(B53,'summary of compression'!$D:$D,0))="ND"),
NA(),
INDEX('summary of compression'!$O:$O,MATCH(B53,'summary of compression'!$D:$D,0))
),
"")</f>
        <v/>
      </c>
      <c r="AT53" t="str">
        <f>IFERROR(
IF(
OR(
INDEX('summary of compression'!$P:$P,MATCH(B53,'summary of compression'!$D:$D,0))="NP",
INDEX('summary of compression'!$P:$P,MATCH(B53,'summary of compression'!$D:$D,0))="ND"),
NA(),
INDEX('summary of compression'!$P:$P,MATCH(B53,'summary of compression'!$D:$D,0))
),
"")</f>
        <v/>
      </c>
      <c r="AV53" t="str">
        <f>IFERROR(
IF(
OR(
INDEX('Summary CMP_CBR'!$M:$M,MATCH(B53,'Summary CMP_CBR'!$H:$H,0))="NP",
INDEX('Summary CMP_CBR'!$M:$M,MATCH(B53,'Summary CMP_CBR'!$H:$H,0))="ND"),
NA(),
INDEX('Summary CMP_CBR'!$M:$M,MATCH(B53,'Summary CMP_CBR'!$H:$H,0))
),
"")</f>
        <v/>
      </c>
      <c r="AW53" t="str">
        <f>IFERROR(
IF(
OR(
INDEX('Summary CMP_CBR'!$N:$N,MATCH(B53,'Summary CMP_CBR'!$H:$H,0))="NP",
INDEX('Summary CMP_CBR'!$N:$N,MATCH(B53,'Summary CMP_CBR'!$H:$H,0))="ND"),
NA(),
INDEX('Summary CMP_CBR'!$N:$N,MATCH(B53,'Summary CMP_CBR'!$H:$H,0))
),
"")</f>
        <v/>
      </c>
      <c r="AX53" t="str">
        <f>IFERROR(
IF(
OR(
INDEX('Summary CMP_CBR'!$O:$O,MATCH(B53,'Summary CMP_CBR'!$H:$H,0))="NP",
INDEX('Summary CMP_CBR'!$O:$O,MATCH(B53,'Summary CMP_CBR'!$H:$H,0))="ND"),
NA(),
INDEX('Summary CMP_CBR'!$O:$O,MATCH(B53,'Summary CMP_CBR'!$H:$H,0))
),
"")</f>
        <v/>
      </c>
      <c r="AY53" t="str">
        <f>IFERROR(
IF(
OR(
INDEX('Summary CMP_CBR'!$P:$P,MATCH(B53,'Summary CMP_CBR'!$H:$H,0))="NP",
INDEX('Summary CMP_CBR'!$P:$P,MATCH(B53,'Summary CMP_CBR'!$H:$H,0))="ND"),
NA(),
INDEX('Summary CMP_CBR'!$P:$P,MATCH(B53,'Summary CMP_CBR'!$H:$H,0))
),
"")</f>
        <v/>
      </c>
      <c r="AZ53" t="str">
        <f>IFERROR(
IF(
OR(
INDEX('Summary CMP_CBR'!$Q:$Q,MATCH(B53,'Summary CMP_CBR'!$H:$H,0))="NP",
INDEX('Summary CMP_CBR'!$Q:$Q,MATCH(B53,'Summary CMP_CBR'!$H:$H,0))="ND"),
NA(),
INDEX('Summary CMP_CBR'!$Q:$Q,MATCH(B53,'Summary CMP_CBR'!$H:$H,0))
),
"")</f>
        <v/>
      </c>
      <c r="BA53" t="str">
        <f>IFERROR(
IF(
OR(
INDEX('Summary CMP_CBR'!$R:$R,MATCH(B53,'Summary CMP_CBR'!$H:$H,0))="NP",
INDEX('Summary CMP_CBR'!$R:$R,MATCH(B53,'Summary CMP_CBR'!$H:$H,0))="ND"),
NA(),
INDEX('Summary CMP_CBR'!$R:$R,MATCH(B53,'Summary CMP_CBR'!$H:$H,0))
),
"")</f>
        <v/>
      </c>
      <c r="BB53" t="str">
        <f>IFERROR(
IF(
OR(
INDEX('Summary CMP_CBR'!$S:$S,MATCH(B53,'Summary CMP_CBR'!$H:$H,0))="NP",
INDEX('Summary CMP_CBR'!$S:$S,MATCH(B53,'Summary CMP_CBR'!$H:$H,0))="ND"),
NA(),
INDEX('Summary CMP_CBR'!$S:$S,MATCH(B53,'Summary CMP_CBR'!$H:$H,0))
),
"")</f>
        <v/>
      </c>
      <c r="BC53" t="str">
        <f>IFERROR(
IF(
OR(
INDEX('Summary CMP_CBR'!$T:$T,MATCH(B53,'Summary CMP_CBR'!$H:$H,0))="NP",
INDEX('Summary CMP_CBR'!$T:$T,MATCH(B53,'Summary CMP_CBR'!$H:$H,0))="ND"),
NA(),
INDEX('Summary CMP_CBR'!$T:$T,MATCH(B53,'Summary CMP_CBR'!$H:$H,0))
),
"")</f>
        <v/>
      </c>
      <c r="BD53" t="str">
        <f>IFERROR(
IF(
OR(
INDEX('Summary CMP_CBR'!$U:$U,MATCH(B53,'Summary CMP_CBR'!$H:$H,0))="NP",
INDEX('Summary CMP_CBR'!$U:$U,MATCH(B53,'Summary CMP_CBR'!$H:$H,0))="ND"),
NA(),
INDEX('Summary CMP_CBR'!$U:$U,MATCH(B53,'Summary CMP_CBR'!$H:$H,0))
),
"")</f>
        <v/>
      </c>
      <c r="BF53" s="248" t="str">
        <f t="shared" si="6"/>
        <v/>
      </c>
      <c r="BG53" s="248" t="str">
        <f t="shared" si="7"/>
        <v/>
      </c>
      <c r="BH53" s="248" t="str">
        <f t="shared" si="8"/>
        <v/>
      </c>
      <c r="BI53" s="248" t="str">
        <f t="shared" si="9"/>
        <v/>
      </c>
      <c r="BJ53" s="248" t="str">
        <f t="shared" si="10"/>
        <v/>
      </c>
      <c r="BK53" s="248" t="str">
        <f t="shared" si="11"/>
        <v/>
      </c>
      <c r="BL53" s="248" t="str">
        <f t="shared" si="12"/>
        <v/>
      </c>
      <c r="BM53" s="248" t="str">
        <f t="shared" si="13"/>
        <v/>
      </c>
      <c r="BN53" s="248" t="str">
        <f t="shared" si="14"/>
        <v/>
      </c>
      <c r="BO53" s="248" t="str">
        <f t="shared" si="15"/>
        <v/>
      </c>
      <c r="BP53" s="248" t="str">
        <f t="shared" si="16"/>
        <v/>
      </c>
      <c r="BQ53" s="248" t="str">
        <f t="shared" si="17"/>
        <v/>
      </c>
      <c r="BS53" s="248" t="str">
        <f t="shared" si="18"/>
        <v/>
      </c>
      <c r="BT53" s="248" t="str">
        <f t="shared" si="19"/>
        <v/>
      </c>
      <c r="BU53" s="248" t="str">
        <f t="shared" si="20"/>
        <v/>
      </c>
      <c r="BV53" s="248" t="str">
        <f t="shared" si="21"/>
        <v/>
      </c>
      <c r="BW53" s="248" t="str">
        <f t="shared" si="22"/>
        <v/>
      </c>
      <c r="BX53" s="248" t="str">
        <f t="shared" si="23"/>
        <v/>
      </c>
      <c r="BY53" s="248" t="str">
        <f t="shared" si="24"/>
        <v/>
      </c>
      <c r="BZ53" s="248" t="str">
        <f t="shared" si="25"/>
        <v/>
      </c>
      <c r="CA53" s="248" t="str">
        <f t="shared" si="26"/>
        <v/>
      </c>
      <c r="CB53" s="248" t="str">
        <f t="shared" si="27"/>
        <v/>
      </c>
      <c r="CC53" s="248" t="str">
        <f t="shared" si="28"/>
        <v/>
      </c>
      <c r="CD53" s="248" t="str">
        <f t="shared" si="29"/>
        <v/>
      </c>
      <c r="CE53" s="248" t="str">
        <f t="shared" si="30"/>
        <v/>
      </c>
      <c r="CF53" s="248" t="str">
        <f t="shared" si="31"/>
        <v/>
      </c>
      <c r="CG53" s="248" t="str">
        <f t="shared" si="32"/>
        <v/>
      </c>
      <c r="CH53" s="248" t="str">
        <f t="shared" si="33"/>
        <v/>
      </c>
      <c r="CI53" s="248" t="str">
        <f t="shared" si="34"/>
        <v/>
      </c>
      <c r="CJ53" s="248" t="str">
        <f t="shared" si="35"/>
        <v/>
      </c>
      <c r="CL53" s="248" t="str">
        <f t="shared" si="36"/>
        <v/>
      </c>
      <c r="CM53" s="248" t="str">
        <f t="shared" si="37"/>
        <v/>
      </c>
      <c r="CN53" s="248" t="str">
        <f t="shared" si="38"/>
        <v/>
      </c>
      <c r="CO53" s="248" t="str">
        <f t="shared" si="39"/>
        <v/>
      </c>
      <c r="CP53" s="248" t="str">
        <f t="shared" si="40"/>
        <v/>
      </c>
      <c r="CQ53" s="248" t="str">
        <f t="shared" si="41"/>
        <v/>
      </c>
      <c r="CR53" s="248" t="str">
        <f t="shared" si="42"/>
        <v/>
      </c>
      <c r="CS53" s="248" t="str">
        <f t="shared" si="43"/>
        <v/>
      </c>
      <c r="CU53" s="248" t="str">
        <f t="shared" si="53"/>
        <v/>
      </c>
      <c r="CV53" s="248" t="str">
        <f t="shared" si="54"/>
        <v/>
      </c>
      <c r="CW53" s="248" t="str">
        <f t="shared" si="55"/>
        <v/>
      </c>
      <c r="CX53" s="248" t="str">
        <f t="shared" si="56"/>
        <v/>
      </c>
      <c r="CY53" s="248" t="str">
        <f t="shared" si="57"/>
        <v/>
      </c>
      <c r="CZ53" s="248" t="str">
        <f t="shared" si="58"/>
        <v/>
      </c>
      <c r="DA53" s="248" t="str">
        <f t="shared" si="59"/>
        <v/>
      </c>
      <c r="DB53" s="248" t="str">
        <f t="shared" si="60"/>
        <v/>
      </c>
      <c r="DC53" s="248" t="str">
        <f t="shared" si="61"/>
        <v/>
      </c>
    </row>
    <row r="54" spans="7:107" x14ac:dyDescent="0.25">
      <c r="G54" t="str">
        <f>IFERROR(
IF(
OR(
INDEX('summary PP'!$G:$G,MATCH(B54,'summary PP'!$B:$B,0))="NP",
INDEX('summary PP'!$G:$G,MATCH(B54,'summary PP'!$B:$B,0))="ND"),
NA(),
INDEX('summary PP'!$G:$G,MATCH(B54,'summary PP'!$B:$B,0))
),
"")</f>
        <v/>
      </c>
      <c r="AM54" t="str">
        <f>IFERROR(
IF(
OR(
INDEX('summary of compression'!$I:$I,MATCH(B54,'summary of compression'!$D:$D,0))="NP",
INDEX('summary of compression'!$I:$I,MATCH(B54,'summary of compression'!$D:$D,0))="ND"),
NA(),
INDEX('summary of compression'!$I:$I,MATCH(B54,'summary of compression'!$D:$D,0))
),
"")</f>
        <v/>
      </c>
      <c r="AN54" t="str">
        <f>IFERROR(
IF(
OR(
INDEX('summary of compression'!$J:$J,MATCH(B54,'summary of compression'!$D:$D,0))="NP",
INDEX('summary of compression'!$J:$J,MATCH(B54,'summary of compression'!$D:$D,0))="ND"),
NA(),
INDEX('summary of compression'!$J:$J,MATCH(B54,'summary of compression'!$D:$D,0))
),
"")</f>
        <v/>
      </c>
      <c r="AO54" t="str">
        <f>IFERROR(
IF(
OR(
INDEX('summary of compression'!$K:$K,MATCH(B54,'summary of compression'!$D:$D,0))="NP",
INDEX('summary of compression'!$K:$K,MATCH(B54,'summary of compression'!$D:$D,0))="ND"),
NA(),
INDEX('summary of compression'!$K:$K,MATCH(B54,'summary of compression'!$D:$D,0))
),
"")</f>
        <v/>
      </c>
      <c r="AP54" t="str">
        <f>IFERROR(
IF(
OR(
INDEX('summary of compression'!$L:$L,MATCH(B54,'summary of compression'!$D:$D,0))="NP",
INDEX('summary of compression'!$L:$L,MATCH(B54,'summary of compression'!$D:$D,0))="ND"),
NA(),
INDEX('summary of compression'!$L:$L,MATCH(B54,'summary of compression'!$D:$D,0))
),
"")</f>
        <v/>
      </c>
      <c r="AQ54" t="str">
        <f>IFERROR(
IF(
OR(
INDEX('summary of compression'!$M:$M,MATCH(B54,'summary of compression'!$D:$D,0))="NP",
INDEX('summary of compression'!$M:$M,MATCH(B54,'summary of compression'!$D:$D,0))="ND"),
NA(),
INDEX('summary of compression'!$M:$M,MATCH(B54,'summary of compression'!$D:$D,0))
),
"")</f>
        <v/>
      </c>
      <c r="AR54" t="str">
        <f>IFERROR(
IF(
OR(
INDEX('summary of compression'!$N:$N,MATCH(B54,'summary of compression'!$D:$D,0))="NP",
INDEX('summary of compression'!$N:$N,MATCH(B54,'summary of compression'!$D:$D,0))="ND"),
NA(),
INDEX('summary of compression'!$N:$N,MATCH(B54,'summary of compression'!$D:$D,0))
),
"")</f>
        <v/>
      </c>
      <c r="AS54" t="str">
        <f>IFERROR(
IF(
OR(
INDEX('summary of compression'!$O:$O,MATCH(B54,'summary of compression'!$D:$D,0))="NP",
INDEX('summary of compression'!$O:$O,MATCH(B54,'summary of compression'!$D:$D,0))="ND"),
NA(),
INDEX('summary of compression'!$O:$O,MATCH(B54,'summary of compression'!$D:$D,0))
),
"")</f>
        <v/>
      </c>
      <c r="AT54" t="str">
        <f>IFERROR(
IF(
OR(
INDEX('summary of compression'!$P:$P,MATCH(B54,'summary of compression'!$D:$D,0))="NP",
INDEX('summary of compression'!$P:$P,MATCH(B54,'summary of compression'!$D:$D,0))="ND"),
NA(),
INDEX('summary of compression'!$P:$P,MATCH(B54,'summary of compression'!$D:$D,0))
),
"")</f>
        <v/>
      </c>
      <c r="AV54" t="str">
        <f>IFERROR(
IF(
OR(
INDEX('Summary CMP_CBR'!$M:$M,MATCH(B54,'Summary CMP_CBR'!$H:$H,0))="NP",
INDEX('Summary CMP_CBR'!$M:$M,MATCH(B54,'Summary CMP_CBR'!$H:$H,0))="ND"),
NA(),
INDEX('Summary CMP_CBR'!$M:$M,MATCH(B54,'Summary CMP_CBR'!$H:$H,0))
),
"")</f>
        <v/>
      </c>
      <c r="AW54" t="str">
        <f>IFERROR(
IF(
OR(
INDEX('Summary CMP_CBR'!$N:$N,MATCH(B54,'Summary CMP_CBR'!$H:$H,0))="NP",
INDEX('Summary CMP_CBR'!$N:$N,MATCH(B54,'Summary CMP_CBR'!$H:$H,0))="ND"),
NA(),
INDEX('Summary CMP_CBR'!$N:$N,MATCH(B54,'Summary CMP_CBR'!$H:$H,0))
),
"")</f>
        <v/>
      </c>
      <c r="AX54" t="str">
        <f>IFERROR(
IF(
OR(
INDEX('Summary CMP_CBR'!$O:$O,MATCH(B54,'Summary CMP_CBR'!$H:$H,0))="NP",
INDEX('Summary CMP_CBR'!$O:$O,MATCH(B54,'Summary CMP_CBR'!$H:$H,0))="ND"),
NA(),
INDEX('Summary CMP_CBR'!$O:$O,MATCH(B54,'Summary CMP_CBR'!$H:$H,0))
),
"")</f>
        <v/>
      </c>
      <c r="AY54" t="str">
        <f>IFERROR(
IF(
OR(
INDEX('Summary CMP_CBR'!$P:$P,MATCH(B54,'Summary CMP_CBR'!$H:$H,0))="NP",
INDEX('Summary CMP_CBR'!$P:$P,MATCH(B54,'Summary CMP_CBR'!$H:$H,0))="ND"),
NA(),
INDEX('Summary CMP_CBR'!$P:$P,MATCH(B54,'Summary CMP_CBR'!$H:$H,0))
),
"")</f>
        <v/>
      </c>
      <c r="AZ54" t="str">
        <f>IFERROR(
IF(
OR(
INDEX('Summary CMP_CBR'!$Q:$Q,MATCH(B54,'Summary CMP_CBR'!$H:$H,0))="NP",
INDEX('Summary CMP_CBR'!$Q:$Q,MATCH(B54,'Summary CMP_CBR'!$H:$H,0))="ND"),
NA(),
INDEX('Summary CMP_CBR'!$Q:$Q,MATCH(B54,'Summary CMP_CBR'!$H:$H,0))
),
"")</f>
        <v/>
      </c>
      <c r="BA54" t="str">
        <f>IFERROR(
IF(
OR(
INDEX('Summary CMP_CBR'!$R:$R,MATCH(B54,'Summary CMP_CBR'!$H:$H,0))="NP",
INDEX('Summary CMP_CBR'!$R:$R,MATCH(B54,'Summary CMP_CBR'!$H:$H,0))="ND"),
NA(),
INDEX('Summary CMP_CBR'!$R:$R,MATCH(B54,'Summary CMP_CBR'!$H:$H,0))
),
"")</f>
        <v/>
      </c>
      <c r="BB54" t="str">
        <f>IFERROR(
IF(
OR(
INDEX('Summary CMP_CBR'!$S:$S,MATCH(B54,'Summary CMP_CBR'!$H:$H,0))="NP",
INDEX('Summary CMP_CBR'!$S:$S,MATCH(B54,'Summary CMP_CBR'!$H:$H,0))="ND"),
NA(),
INDEX('Summary CMP_CBR'!$S:$S,MATCH(B54,'Summary CMP_CBR'!$H:$H,0))
),
"")</f>
        <v/>
      </c>
      <c r="BC54" t="str">
        <f>IFERROR(
IF(
OR(
INDEX('Summary CMP_CBR'!$T:$T,MATCH(B54,'Summary CMP_CBR'!$H:$H,0))="NP",
INDEX('Summary CMP_CBR'!$T:$T,MATCH(B54,'Summary CMP_CBR'!$H:$H,0))="ND"),
NA(),
INDEX('Summary CMP_CBR'!$T:$T,MATCH(B54,'Summary CMP_CBR'!$H:$H,0))
),
"")</f>
        <v/>
      </c>
      <c r="BD54" t="str">
        <f>IFERROR(
IF(
OR(
INDEX('Summary CMP_CBR'!$U:$U,MATCH(B54,'Summary CMP_CBR'!$H:$H,0))="NP",
INDEX('Summary CMP_CBR'!$U:$U,MATCH(B54,'Summary CMP_CBR'!$H:$H,0))="ND"),
NA(),
INDEX('Summary CMP_CBR'!$U:$U,MATCH(B54,'Summary CMP_CBR'!$H:$H,0))
),
"")</f>
        <v/>
      </c>
      <c r="BF54" s="248" t="str">
        <f t="shared" si="6"/>
        <v/>
      </c>
      <c r="BG54" s="248" t="str">
        <f t="shared" si="7"/>
        <v/>
      </c>
      <c r="BH54" s="248" t="str">
        <f t="shared" si="8"/>
        <v/>
      </c>
      <c r="BI54" s="248" t="str">
        <f t="shared" si="9"/>
        <v/>
      </c>
      <c r="BJ54" s="248" t="str">
        <f t="shared" si="10"/>
        <v/>
      </c>
      <c r="BK54" s="248" t="str">
        <f t="shared" si="11"/>
        <v/>
      </c>
      <c r="BL54" s="248" t="str">
        <f t="shared" si="12"/>
        <v/>
      </c>
      <c r="BM54" s="248" t="str">
        <f t="shared" si="13"/>
        <v/>
      </c>
      <c r="BN54" s="248" t="str">
        <f t="shared" si="14"/>
        <v/>
      </c>
      <c r="BO54" s="248" t="str">
        <f t="shared" si="15"/>
        <v/>
      </c>
      <c r="BP54" s="248" t="str">
        <f t="shared" si="16"/>
        <v/>
      </c>
      <c r="BQ54" s="248" t="str">
        <f t="shared" si="17"/>
        <v/>
      </c>
      <c r="BS54" s="248" t="str">
        <f t="shared" si="18"/>
        <v/>
      </c>
      <c r="BT54" s="248" t="str">
        <f t="shared" si="19"/>
        <v/>
      </c>
      <c r="BU54" s="248" t="str">
        <f t="shared" si="20"/>
        <v/>
      </c>
      <c r="BV54" s="248" t="str">
        <f t="shared" si="21"/>
        <v/>
      </c>
      <c r="BW54" s="248" t="str">
        <f t="shared" si="22"/>
        <v/>
      </c>
      <c r="BX54" s="248" t="str">
        <f t="shared" si="23"/>
        <v/>
      </c>
      <c r="BY54" s="248" t="str">
        <f t="shared" si="24"/>
        <v/>
      </c>
      <c r="BZ54" s="248" t="str">
        <f t="shared" si="25"/>
        <v/>
      </c>
      <c r="CA54" s="248" t="str">
        <f t="shared" si="26"/>
        <v/>
      </c>
      <c r="CB54" s="248" t="str">
        <f t="shared" si="27"/>
        <v/>
      </c>
      <c r="CC54" s="248" t="str">
        <f t="shared" si="28"/>
        <v/>
      </c>
      <c r="CD54" s="248" t="str">
        <f t="shared" si="29"/>
        <v/>
      </c>
      <c r="CE54" s="248" t="str">
        <f t="shared" si="30"/>
        <v/>
      </c>
      <c r="CF54" s="248" t="str">
        <f t="shared" si="31"/>
        <v/>
      </c>
      <c r="CG54" s="248" t="str">
        <f t="shared" si="32"/>
        <v/>
      </c>
      <c r="CH54" s="248" t="str">
        <f t="shared" si="33"/>
        <v/>
      </c>
      <c r="CI54" s="248" t="str">
        <f t="shared" si="34"/>
        <v/>
      </c>
      <c r="CJ54" s="248" t="str">
        <f t="shared" si="35"/>
        <v/>
      </c>
      <c r="CL54" s="248" t="str">
        <f t="shared" si="36"/>
        <v/>
      </c>
      <c r="CM54" s="248" t="str">
        <f t="shared" si="37"/>
        <v/>
      </c>
      <c r="CN54" s="248" t="str">
        <f t="shared" si="38"/>
        <v/>
      </c>
      <c r="CO54" s="248" t="str">
        <f t="shared" si="39"/>
        <v/>
      </c>
      <c r="CP54" s="248" t="str">
        <f t="shared" si="40"/>
        <v/>
      </c>
      <c r="CQ54" s="248" t="str">
        <f t="shared" si="41"/>
        <v/>
      </c>
      <c r="CR54" s="248" t="str">
        <f t="shared" si="42"/>
        <v/>
      </c>
      <c r="CS54" s="248" t="str">
        <f t="shared" si="43"/>
        <v/>
      </c>
      <c r="CU54" s="248" t="str">
        <f t="shared" si="53"/>
        <v/>
      </c>
      <c r="CV54" s="248" t="str">
        <f t="shared" si="54"/>
        <v/>
      </c>
      <c r="CW54" s="248" t="str">
        <f t="shared" si="55"/>
        <v/>
      </c>
      <c r="CX54" s="248" t="str">
        <f t="shared" si="56"/>
        <v/>
      </c>
      <c r="CY54" s="248" t="str">
        <f t="shared" si="57"/>
        <v/>
      </c>
      <c r="CZ54" s="248" t="str">
        <f t="shared" si="58"/>
        <v/>
      </c>
      <c r="DA54" s="248" t="str">
        <f t="shared" si="59"/>
        <v/>
      </c>
      <c r="DB54" s="248" t="str">
        <f t="shared" si="60"/>
        <v/>
      </c>
      <c r="DC54" s="248" t="str">
        <f t="shared" si="61"/>
        <v/>
      </c>
    </row>
    <row r="55" spans="7:107" x14ac:dyDescent="0.25">
      <c r="G55" t="str">
        <f>IFERROR(
IF(
OR(
INDEX('summary PP'!$G:$G,MATCH(B55,'summary PP'!$B:$B,0))="NP",
INDEX('summary PP'!$G:$G,MATCH(B55,'summary PP'!$B:$B,0))="ND"),
NA(),
INDEX('summary PP'!$G:$G,MATCH(B55,'summary PP'!$B:$B,0))
),
"")</f>
        <v/>
      </c>
      <c r="AM55" t="str">
        <f>IFERROR(
IF(
OR(
INDEX('summary of compression'!$I:$I,MATCH(B55,'summary of compression'!$D:$D,0))="NP",
INDEX('summary of compression'!$I:$I,MATCH(B55,'summary of compression'!$D:$D,0))="ND"),
NA(),
INDEX('summary of compression'!$I:$I,MATCH(B55,'summary of compression'!$D:$D,0))
),
"")</f>
        <v/>
      </c>
      <c r="AN55" t="str">
        <f>IFERROR(
IF(
OR(
INDEX('summary of compression'!$J:$J,MATCH(B55,'summary of compression'!$D:$D,0))="NP",
INDEX('summary of compression'!$J:$J,MATCH(B55,'summary of compression'!$D:$D,0))="ND"),
NA(),
INDEX('summary of compression'!$J:$J,MATCH(B55,'summary of compression'!$D:$D,0))
),
"")</f>
        <v/>
      </c>
      <c r="AO55" t="str">
        <f>IFERROR(
IF(
OR(
INDEX('summary of compression'!$K:$K,MATCH(B55,'summary of compression'!$D:$D,0))="NP",
INDEX('summary of compression'!$K:$K,MATCH(B55,'summary of compression'!$D:$D,0))="ND"),
NA(),
INDEX('summary of compression'!$K:$K,MATCH(B55,'summary of compression'!$D:$D,0))
),
"")</f>
        <v/>
      </c>
      <c r="AP55" t="str">
        <f>IFERROR(
IF(
OR(
INDEX('summary of compression'!$L:$L,MATCH(B55,'summary of compression'!$D:$D,0))="NP",
INDEX('summary of compression'!$L:$L,MATCH(B55,'summary of compression'!$D:$D,0))="ND"),
NA(),
INDEX('summary of compression'!$L:$L,MATCH(B55,'summary of compression'!$D:$D,0))
),
"")</f>
        <v/>
      </c>
      <c r="AQ55" t="str">
        <f>IFERROR(
IF(
OR(
INDEX('summary of compression'!$M:$M,MATCH(B55,'summary of compression'!$D:$D,0))="NP",
INDEX('summary of compression'!$M:$M,MATCH(B55,'summary of compression'!$D:$D,0))="ND"),
NA(),
INDEX('summary of compression'!$M:$M,MATCH(B55,'summary of compression'!$D:$D,0))
),
"")</f>
        <v/>
      </c>
      <c r="AR55" t="str">
        <f>IFERROR(
IF(
OR(
INDEX('summary of compression'!$N:$N,MATCH(B55,'summary of compression'!$D:$D,0))="NP",
INDEX('summary of compression'!$N:$N,MATCH(B55,'summary of compression'!$D:$D,0))="ND"),
NA(),
INDEX('summary of compression'!$N:$N,MATCH(B55,'summary of compression'!$D:$D,0))
),
"")</f>
        <v/>
      </c>
      <c r="AS55" t="str">
        <f>IFERROR(
IF(
OR(
INDEX('summary of compression'!$O:$O,MATCH(B55,'summary of compression'!$D:$D,0))="NP",
INDEX('summary of compression'!$O:$O,MATCH(B55,'summary of compression'!$D:$D,0))="ND"),
NA(),
INDEX('summary of compression'!$O:$O,MATCH(B55,'summary of compression'!$D:$D,0))
),
"")</f>
        <v/>
      </c>
      <c r="AT55" t="str">
        <f>IFERROR(
IF(
OR(
INDEX('summary of compression'!$P:$P,MATCH(B55,'summary of compression'!$D:$D,0))="NP",
INDEX('summary of compression'!$P:$P,MATCH(B55,'summary of compression'!$D:$D,0))="ND"),
NA(),
INDEX('summary of compression'!$P:$P,MATCH(B55,'summary of compression'!$D:$D,0))
),
"")</f>
        <v/>
      </c>
      <c r="AV55" t="str">
        <f>IFERROR(
IF(
OR(
INDEX('Summary CMP_CBR'!$M:$M,MATCH(B55,'Summary CMP_CBR'!$H:$H,0))="NP",
INDEX('Summary CMP_CBR'!$M:$M,MATCH(B55,'Summary CMP_CBR'!$H:$H,0))="ND"),
NA(),
INDEX('Summary CMP_CBR'!$M:$M,MATCH(B55,'Summary CMP_CBR'!$H:$H,0))
),
"")</f>
        <v/>
      </c>
      <c r="AW55" t="str">
        <f>IFERROR(
IF(
OR(
INDEX('Summary CMP_CBR'!$N:$N,MATCH(B55,'Summary CMP_CBR'!$H:$H,0))="NP",
INDEX('Summary CMP_CBR'!$N:$N,MATCH(B55,'Summary CMP_CBR'!$H:$H,0))="ND"),
NA(),
INDEX('Summary CMP_CBR'!$N:$N,MATCH(B55,'Summary CMP_CBR'!$H:$H,0))
),
"")</f>
        <v/>
      </c>
      <c r="AX55" t="str">
        <f>IFERROR(
IF(
OR(
INDEX('Summary CMP_CBR'!$O:$O,MATCH(B55,'Summary CMP_CBR'!$H:$H,0))="NP",
INDEX('Summary CMP_CBR'!$O:$O,MATCH(B55,'Summary CMP_CBR'!$H:$H,0))="ND"),
NA(),
INDEX('Summary CMP_CBR'!$O:$O,MATCH(B55,'Summary CMP_CBR'!$H:$H,0))
),
"")</f>
        <v/>
      </c>
      <c r="AY55" t="str">
        <f>IFERROR(
IF(
OR(
INDEX('Summary CMP_CBR'!$P:$P,MATCH(B55,'Summary CMP_CBR'!$H:$H,0))="NP",
INDEX('Summary CMP_CBR'!$P:$P,MATCH(B55,'Summary CMP_CBR'!$H:$H,0))="ND"),
NA(),
INDEX('Summary CMP_CBR'!$P:$P,MATCH(B55,'Summary CMP_CBR'!$H:$H,0))
),
"")</f>
        <v/>
      </c>
      <c r="AZ55" t="str">
        <f>IFERROR(
IF(
OR(
INDEX('Summary CMP_CBR'!$Q:$Q,MATCH(B55,'Summary CMP_CBR'!$H:$H,0))="NP",
INDEX('Summary CMP_CBR'!$Q:$Q,MATCH(B55,'Summary CMP_CBR'!$H:$H,0))="ND"),
NA(),
INDEX('Summary CMP_CBR'!$Q:$Q,MATCH(B55,'Summary CMP_CBR'!$H:$H,0))
),
"")</f>
        <v/>
      </c>
      <c r="BA55" t="str">
        <f>IFERROR(
IF(
OR(
INDEX('Summary CMP_CBR'!$R:$R,MATCH(B55,'Summary CMP_CBR'!$H:$H,0))="NP",
INDEX('Summary CMP_CBR'!$R:$R,MATCH(B55,'Summary CMP_CBR'!$H:$H,0))="ND"),
NA(),
INDEX('Summary CMP_CBR'!$R:$R,MATCH(B55,'Summary CMP_CBR'!$H:$H,0))
),
"")</f>
        <v/>
      </c>
      <c r="BB55" t="str">
        <f>IFERROR(
IF(
OR(
INDEX('Summary CMP_CBR'!$S:$S,MATCH(B55,'Summary CMP_CBR'!$H:$H,0))="NP",
INDEX('Summary CMP_CBR'!$S:$S,MATCH(B55,'Summary CMP_CBR'!$H:$H,0))="ND"),
NA(),
INDEX('Summary CMP_CBR'!$S:$S,MATCH(B55,'Summary CMP_CBR'!$H:$H,0))
),
"")</f>
        <v/>
      </c>
      <c r="BC55" t="str">
        <f>IFERROR(
IF(
OR(
INDEX('Summary CMP_CBR'!$T:$T,MATCH(B55,'Summary CMP_CBR'!$H:$H,0))="NP",
INDEX('Summary CMP_CBR'!$T:$T,MATCH(B55,'Summary CMP_CBR'!$H:$H,0))="ND"),
NA(),
INDEX('Summary CMP_CBR'!$T:$T,MATCH(B55,'Summary CMP_CBR'!$H:$H,0))
),
"")</f>
        <v/>
      </c>
      <c r="BD55" t="str">
        <f>IFERROR(
IF(
OR(
INDEX('Summary CMP_CBR'!$U:$U,MATCH(B55,'Summary CMP_CBR'!$H:$H,0))="NP",
INDEX('Summary CMP_CBR'!$U:$U,MATCH(B55,'Summary CMP_CBR'!$H:$H,0))="ND"),
NA(),
INDEX('Summary CMP_CBR'!$U:$U,MATCH(B55,'Summary CMP_CBR'!$H:$H,0))
),
"")</f>
        <v/>
      </c>
      <c r="BF55" s="248" t="str">
        <f t="shared" si="6"/>
        <v/>
      </c>
      <c r="BG55" s="248" t="str">
        <f t="shared" si="7"/>
        <v/>
      </c>
      <c r="BH55" s="248" t="str">
        <f t="shared" si="8"/>
        <v/>
      </c>
      <c r="BI55" s="248" t="str">
        <f t="shared" si="9"/>
        <v/>
      </c>
      <c r="BJ55" s="248" t="str">
        <f t="shared" si="10"/>
        <v/>
      </c>
      <c r="BK55" s="248" t="str">
        <f t="shared" si="11"/>
        <v/>
      </c>
      <c r="BL55" s="248" t="str">
        <f t="shared" si="12"/>
        <v/>
      </c>
      <c r="BM55" s="248" t="str">
        <f t="shared" si="13"/>
        <v/>
      </c>
      <c r="BN55" s="248" t="str">
        <f t="shared" si="14"/>
        <v/>
      </c>
      <c r="BO55" s="248" t="str">
        <f t="shared" si="15"/>
        <v/>
      </c>
      <c r="BP55" s="248" t="str">
        <f t="shared" si="16"/>
        <v/>
      </c>
      <c r="BQ55" s="248" t="str">
        <f t="shared" si="17"/>
        <v/>
      </c>
      <c r="BS55" s="248" t="str">
        <f t="shared" si="18"/>
        <v/>
      </c>
      <c r="BT55" s="248" t="str">
        <f t="shared" si="19"/>
        <v/>
      </c>
      <c r="BU55" s="248" t="str">
        <f t="shared" si="20"/>
        <v/>
      </c>
      <c r="BV55" s="248" t="str">
        <f t="shared" si="21"/>
        <v/>
      </c>
      <c r="BW55" s="248" t="str">
        <f t="shared" si="22"/>
        <v/>
      </c>
      <c r="BX55" s="248" t="str">
        <f t="shared" si="23"/>
        <v/>
      </c>
      <c r="BY55" s="248" t="str">
        <f t="shared" si="24"/>
        <v/>
      </c>
      <c r="BZ55" s="248" t="str">
        <f t="shared" si="25"/>
        <v/>
      </c>
      <c r="CA55" s="248" t="str">
        <f t="shared" si="26"/>
        <v/>
      </c>
      <c r="CB55" s="248" t="str">
        <f t="shared" si="27"/>
        <v/>
      </c>
      <c r="CC55" s="248" t="str">
        <f t="shared" si="28"/>
        <v/>
      </c>
      <c r="CD55" s="248" t="str">
        <f t="shared" si="29"/>
        <v/>
      </c>
      <c r="CE55" s="248" t="str">
        <f t="shared" si="30"/>
        <v/>
      </c>
      <c r="CF55" s="248" t="str">
        <f t="shared" si="31"/>
        <v/>
      </c>
      <c r="CG55" s="248" t="str">
        <f t="shared" si="32"/>
        <v/>
      </c>
      <c r="CH55" s="248" t="str">
        <f t="shared" si="33"/>
        <v/>
      </c>
      <c r="CI55" s="248" t="str">
        <f t="shared" si="34"/>
        <v/>
      </c>
      <c r="CJ55" s="248" t="str">
        <f t="shared" si="35"/>
        <v/>
      </c>
      <c r="CL55" s="248" t="str">
        <f t="shared" si="36"/>
        <v/>
      </c>
      <c r="CM55" s="248" t="str">
        <f t="shared" si="37"/>
        <v/>
      </c>
      <c r="CN55" s="248" t="str">
        <f t="shared" si="38"/>
        <v/>
      </c>
      <c r="CO55" s="248" t="str">
        <f t="shared" si="39"/>
        <v/>
      </c>
      <c r="CP55" s="248" t="str">
        <f t="shared" si="40"/>
        <v/>
      </c>
      <c r="CQ55" s="248" t="str">
        <f t="shared" si="41"/>
        <v/>
      </c>
      <c r="CR55" s="248" t="str">
        <f t="shared" si="42"/>
        <v/>
      </c>
      <c r="CS55" s="248" t="str">
        <f t="shared" si="43"/>
        <v/>
      </c>
      <c r="CU55" s="248" t="str">
        <f t="shared" si="53"/>
        <v/>
      </c>
      <c r="CV55" s="248" t="str">
        <f t="shared" si="54"/>
        <v/>
      </c>
      <c r="CW55" s="248" t="str">
        <f t="shared" si="55"/>
        <v/>
      </c>
      <c r="CX55" s="248" t="str">
        <f t="shared" si="56"/>
        <v/>
      </c>
      <c r="CY55" s="248" t="str">
        <f t="shared" si="57"/>
        <v/>
      </c>
      <c r="CZ55" s="248" t="str">
        <f t="shared" si="58"/>
        <v/>
      </c>
      <c r="DA55" s="248" t="str">
        <f t="shared" si="59"/>
        <v/>
      </c>
      <c r="DB55" s="248" t="str">
        <f t="shared" si="60"/>
        <v/>
      </c>
      <c r="DC55" s="248" t="str">
        <f t="shared" si="61"/>
        <v/>
      </c>
    </row>
    <row r="56" spans="7:107" x14ac:dyDescent="0.25">
      <c r="G56" t="str">
        <f>IFERROR(
IF(
OR(
INDEX('summary PP'!$G:$G,MATCH(B56,'summary PP'!$B:$B,0))="NP",
INDEX('summary PP'!$G:$G,MATCH(B56,'summary PP'!$B:$B,0))="ND"),
NA(),
INDEX('summary PP'!$G:$G,MATCH(B56,'summary PP'!$B:$B,0))
),
"")</f>
        <v/>
      </c>
      <c r="AM56" t="str">
        <f>IFERROR(
IF(
OR(
INDEX('summary of compression'!$I:$I,MATCH(B56,'summary of compression'!$D:$D,0))="NP",
INDEX('summary of compression'!$I:$I,MATCH(B56,'summary of compression'!$D:$D,0))="ND"),
NA(),
INDEX('summary of compression'!$I:$I,MATCH(B56,'summary of compression'!$D:$D,0))
),
"")</f>
        <v/>
      </c>
      <c r="AN56" t="str">
        <f>IFERROR(
IF(
OR(
INDEX('summary of compression'!$J:$J,MATCH(B56,'summary of compression'!$D:$D,0))="NP",
INDEX('summary of compression'!$J:$J,MATCH(B56,'summary of compression'!$D:$D,0))="ND"),
NA(),
INDEX('summary of compression'!$J:$J,MATCH(B56,'summary of compression'!$D:$D,0))
),
"")</f>
        <v/>
      </c>
      <c r="AO56" t="str">
        <f>IFERROR(
IF(
OR(
INDEX('summary of compression'!$K:$K,MATCH(B56,'summary of compression'!$D:$D,0))="NP",
INDEX('summary of compression'!$K:$K,MATCH(B56,'summary of compression'!$D:$D,0))="ND"),
NA(),
INDEX('summary of compression'!$K:$K,MATCH(B56,'summary of compression'!$D:$D,0))
),
"")</f>
        <v/>
      </c>
      <c r="AP56" t="str">
        <f>IFERROR(
IF(
OR(
INDEX('summary of compression'!$L:$L,MATCH(B56,'summary of compression'!$D:$D,0))="NP",
INDEX('summary of compression'!$L:$L,MATCH(B56,'summary of compression'!$D:$D,0))="ND"),
NA(),
INDEX('summary of compression'!$L:$L,MATCH(B56,'summary of compression'!$D:$D,0))
),
"")</f>
        <v/>
      </c>
      <c r="AQ56" t="str">
        <f>IFERROR(
IF(
OR(
INDEX('summary of compression'!$M:$M,MATCH(B56,'summary of compression'!$D:$D,0))="NP",
INDEX('summary of compression'!$M:$M,MATCH(B56,'summary of compression'!$D:$D,0))="ND"),
NA(),
INDEX('summary of compression'!$M:$M,MATCH(B56,'summary of compression'!$D:$D,0))
),
"")</f>
        <v/>
      </c>
      <c r="AR56" t="str">
        <f>IFERROR(
IF(
OR(
INDEX('summary of compression'!$N:$N,MATCH(B56,'summary of compression'!$D:$D,0))="NP",
INDEX('summary of compression'!$N:$N,MATCH(B56,'summary of compression'!$D:$D,0))="ND"),
NA(),
INDEX('summary of compression'!$N:$N,MATCH(B56,'summary of compression'!$D:$D,0))
),
"")</f>
        <v/>
      </c>
      <c r="AS56" t="str">
        <f>IFERROR(
IF(
OR(
INDEX('summary of compression'!$O:$O,MATCH(B56,'summary of compression'!$D:$D,0))="NP",
INDEX('summary of compression'!$O:$O,MATCH(B56,'summary of compression'!$D:$D,0))="ND"),
NA(),
INDEX('summary of compression'!$O:$O,MATCH(B56,'summary of compression'!$D:$D,0))
),
"")</f>
        <v/>
      </c>
      <c r="AT56" t="str">
        <f>IFERROR(
IF(
OR(
INDEX('summary of compression'!$P:$P,MATCH(B56,'summary of compression'!$D:$D,0))="NP",
INDEX('summary of compression'!$P:$P,MATCH(B56,'summary of compression'!$D:$D,0))="ND"),
NA(),
INDEX('summary of compression'!$P:$P,MATCH(B56,'summary of compression'!$D:$D,0))
),
"")</f>
        <v/>
      </c>
      <c r="AV56" t="str">
        <f>IFERROR(
IF(
OR(
INDEX('Summary CMP_CBR'!$M:$M,MATCH(B56,'Summary CMP_CBR'!$H:$H,0))="NP",
INDEX('Summary CMP_CBR'!$M:$M,MATCH(B56,'Summary CMP_CBR'!$H:$H,0))="ND"),
NA(),
INDEX('Summary CMP_CBR'!$M:$M,MATCH(B56,'Summary CMP_CBR'!$H:$H,0))
),
"")</f>
        <v/>
      </c>
      <c r="AW56" t="str">
        <f>IFERROR(
IF(
OR(
INDEX('Summary CMP_CBR'!$N:$N,MATCH(B56,'Summary CMP_CBR'!$H:$H,0))="NP",
INDEX('Summary CMP_CBR'!$N:$N,MATCH(B56,'Summary CMP_CBR'!$H:$H,0))="ND"),
NA(),
INDEX('Summary CMP_CBR'!$N:$N,MATCH(B56,'Summary CMP_CBR'!$H:$H,0))
),
"")</f>
        <v/>
      </c>
      <c r="AX56" t="str">
        <f>IFERROR(
IF(
OR(
INDEX('Summary CMP_CBR'!$O:$O,MATCH(B56,'Summary CMP_CBR'!$H:$H,0))="NP",
INDEX('Summary CMP_CBR'!$O:$O,MATCH(B56,'Summary CMP_CBR'!$H:$H,0))="ND"),
NA(),
INDEX('Summary CMP_CBR'!$O:$O,MATCH(B56,'Summary CMP_CBR'!$H:$H,0))
),
"")</f>
        <v/>
      </c>
      <c r="AY56" t="str">
        <f>IFERROR(
IF(
OR(
INDEX('Summary CMP_CBR'!$P:$P,MATCH(B56,'Summary CMP_CBR'!$H:$H,0))="NP",
INDEX('Summary CMP_CBR'!$P:$P,MATCH(B56,'Summary CMP_CBR'!$H:$H,0))="ND"),
NA(),
INDEX('Summary CMP_CBR'!$P:$P,MATCH(B56,'Summary CMP_CBR'!$H:$H,0))
),
"")</f>
        <v/>
      </c>
      <c r="AZ56" t="str">
        <f>IFERROR(
IF(
OR(
INDEX('Summary CMP_CBR'!$Q:$Q,MATCH(B56,'Summary CMP_CBR'!$H:$H,0))="NP",
INDEX('Summary CMP_CBR'!$Q:$Q,MATCH(B56,'Summary CMP_CBR'!$H:$H,0))="ND"),
NA(),
INDEX('Summary CMP_CBR'!$Q:$Q,MATCH(B56,'Summary CMP_CBR'!$H:$H,0))
),
"")</f>
        <v/>
      </c>
      <c r="BA56" t="str">
        <f>IFERROR(
IF(
OR(
INDEX('Summary CMP_CBR'!$R:$R,MATCH(B56,'Summary CMP_CBR'!$H:$H,0))="NP",
INDEX('Summary CMP_CBR'!$R:$R,MATCH(B56,'Summary CMP_CBR'!$H:$H,0))="ND"),
NA(),
INDEX('Summary CMP_CBR'!$R:$R,MATCH(B56,'Summary CMP_CBR'!$H:$H,0))
),
"")</f>
        <v/>
      </c>
      <c r="BB56" t="str">
        <f>IFERROR(
IF(
OR(
INDEX('Summary CMP_CBR'!$S:$S,MATCH(B56,'Summary CMP_CBR'!$H:$H,0))="NP",
INDEX('Summary CMP_CBR'!$S:$S,MATCH(B56,'Summary CMP_CBR'!$H:$H,0))="ND"),
NA(),
INDEX('Summary CMP_CBR'!$S:$S,MATCH(B56,'Summary CMP_CBR'!$H:$H,0))
),
"")</f>
        <v/>
      </c>
      <c r="BC56" t="str">
        <f>IFERROR(
IF(
OR(
INDEX('Summary CMP_CBR'!$T:$T,MATCH(B56,'Summary CMP_CBR'!$H:$H,0))="NP",
INDEX('Summary CMP_CBR'!$T:$T,MATCH(B56,'Summary CMP_CBR'!$H:$H,0))="ND"),
NA(),
INDEX('Summary CMP_CBR'!$T:$T,MATCH(B56,'Summary CMP_CBR'!$H:$H,0))
),
"")</f>
        <v/>
      </c>
      <c r="BD56" t="str">
        <f>IFERROR(
IF(
OR(
INDEX('Summary CMP_CBR'!$U:$U,MATCH(B56,'Summary CMP_CBR'!$H:$H,0))="NP",
INDEX('Summary CMP_CBR'!$U:$U,MATCH(B56,'Summary CMP_CBR'!$H:$H,0))="ND"),
NA(),
INDEX('Summary CMP_CBR'!$U:$U,MATCH(B56,'Summary CMP_CBR'!$H:$H,0))
),
"")</f>
        <v/>
      </c>
      <c r="BF56" s="248" t="str">
        <f t="shared" si="6"/>
        <v/>
      </c>
      <c r="BG56" s="248" t="str">
        <f t="shared" si="7"/>
        <v/>
      </c>
      <c r="BH56" s="248" t="str">
        <f t="shared" si="8"/>
        <v/>
      </c>
      <c r="BI56" s="248" t="str">
        <f t="shared" si="9"/>
        <v/>
      </c>
      <c r="BJ56" s="248" t="str">
        <f t="shared" si="10"/>
        <v/>
      </c>
      <c r="BK56" s="248" t="str">
        <f t="shared" si="11"/>
        <v/>
      </c>
      <c r="BL56" s="248" t="str">
        <f t="shared" si="12"/>
        <v/>
      </c>
      <c r="BM56" s="248" t="str">
        <f t="shared" si="13"/>
        <v/>
      </c>
      <c r="BN56" s="248" t="str">
        <f t="shared" si="14"/>
        <v/>
      </c>
      <c r="BO56" s="248" t="str">
        <f t="shared" si="15"/>
        <v/>
      </c>
      <c r="BP56" s="248" t="str">
        <f t="shared" si="16"/>
        <v/>
      </c>
      <c r="BQ56" s="248" t="str">
        <f t="shared" si="17"/>
        <v/>
      </c>
      <c r="BS56" s="248" t="str">
        <f t="shared" si="18"/>
        <v/>
      </c>
      <c r="BT56" s="248" t="str">
        <f t="shared" si="19"/>
        <v/>
      </c>
      <c r="BU56" s="248" t="str">
        <f t="shared" si="20"/>
        <v/>
      </c>
      <c r="BV56" s="248" t="str">
        <f t="shared" si="21"/>
        <v/>
      </c>
      <c r="BW56" s="248" t="str">
        <f t="shared" si="22"/>
        <v/>
      </c>
      <c r="BX56" s="248" t="str">
        <f t="shared" si="23"/>
        <v/>
      </c>
      <c r="BY56" s="248" t="str">
        <f t="shared" si="24"/>
        <v/>
      </c>
      <c r="BZ56" s="248" t="str">
        <f t="shared" si="25"/>
        <v/>
      </c>
      <c r="CA56" s="248" t="str">
        <f t="shared" si="26"/>
        <v/>
      </c>
      <c r="CB56" s="248" t="str">
        <f t="shared" si="27"/>
        <v/>
      </c>
      <c r="CC56" s="248" t="str">
        <f t="shared" si="28"/>
        <v/>
      </c>
      <c r="CD56" s="248" t="str">
        <f t="shared" si="29"/>
        <v/>
      </c>
      <c r="CE56" s="248" t="str">
        <f t="shared" si="30"/>
        <v/>
      </c>
      <c r="CF56" s="248" t="str">
        <f t="shared" si="31"/>
        <v/>
      </c>
      <c r="CG56" s="248" t="str">
        <f t="shared" si="32"/>
        <v/>
      </c>
      <c r="CH56" s="248" t="str">
        <f t="shared" si="33"/>
        <v/>
      </c>
      <c r="CI56" s="248" t="str">
        <f t="shared" si="34"/>
        <v/>
      </c>
      <c r="CJ56" s="248" t="str">
        <f t="shared" si="35"/>
        <v/>
      </c>
      <c r="CL56" s="248" t="str">
        <f t="shared" si="36"/>
        <v/>
      </c>
      <c r="CM56" s="248" t="str">
        <f t="shared" si="37"/>
        <v/>
      </c>
      <c r="CN56" s="248" t="str">
        <f t="shared" si="38"/>
        <v/>
      </c>
      <c r="CO56" s="248" t="str">
        <f t="shared" si="39"/>
        <v/>
      </c>
      <c r="CP56" s="248" t="str">
        <f t="shared" si="40"/>
        <v/>
      </c>
      <c r="CQ56" s="248" t="str">
        <f t="shared" si="41"/>
        <v/>
      </c>
      <c r="CR56" s="248" t="str">
        <f t="shared" si="42"/>
        <v/>
      </c>
      <c r="CS56" s="248" t="str">
        <f t="shared" si="43"/>
        <v/>
      </c>
      <c r="CU56" s="248" t="str">
        <f t="shared" si="53"/>
        <v/>
      </c>
      <c r="CV56" s="248" t="str">
        <f t="shared" si="54"/>
        <v/>
      </c>
      <c r="CW56" s="248" t="str">
        <f t="shared" si="55"/>
        <v/>
      </c>
      <c r="CX56" s="248" t="str">
        <f t="shared" si="56"/>
        <v/>
      </c>
      <c r="CY56" s="248" t="str">
        <f t="shared" si="57"/>
        <v/>
      </c>
      <c r="CZ56" s="248" t="str">
        <f t="shared" si="58"/>
        <v/>
      </c>
      <c r="DA56" s="248" t="str">
        <f t="shared" si="59"/>
        <v/>
      </c>
      <c r="DB56" s="248" t="str">
        <f t="shared" si="60"/>
        <v/>
      </c>
      <c r="DC56" s="248" t="str">
        <f t="shared" si="61"/>
        <v/>
      </c>
    </row>
    <row r="57" spans="7:107" x14ac:dyDescent="0.25">
      <c r="G57" t="str">
        <f>IFERROR(
IF(
OR(
INDEX('summary PP'!$G:$G,MATCH(B57,'summary PP'!$B:$B,0))="NP",
INDEX('summary PP'!$G:$G,MATCH(B57,'summary PP'!$B:$B,0))="ND"),
NA(),
INDEX('summary PP'!$G:$G,MATCH(B57,'summary PP'!$B:$B,0))
),
"")</f>
        <v/>
      </c>
      <c r="AM57" t="str">
        <f>IFERROR(
IF(
OR(
INDEX('summary of compression'!$I:$I,MATCH(B57,'summary of compression'!$D:$D,0))="NP",
INDEX('summary of compression'!$I:$I,MATCH(B57,'summary of compression'!$D:$D,0))="ND"),
NA(),
INDEX('summary of compression'!$I:$I,MATCH(B57,'summary of compression'!$D:$D,0))
),
"")</f>
        <v/>
      </c>
      <c r="AN57" t="str">
        <f>IFERROR(
IF(
OR(
INDEX('summary of compression'!$J:$J,MATCH(B57,'summary of compression'!$D:$D,0))="NP",
INDEX('summary of compression'!$J:$J,MATCH(B57,'summary of compression'!$D:$D,0))="ND"),
NA(),
INDEX('summary of compression'!$J:$J,MATCH(B57,'summary of compression'!$D:$D,0))
),
"")</f>
        <v/>
      </c>
      <c r="AO57" t="str">
        <f>IFERROR(
IF(
OR(
INDEX('summary of compression'!$K:$K,MATCH(B57,'summary of compression'!$D:$D,0))="NP",
INDEX('summary of compression'!$K:$K,MATCH(B57,'summary of compression'!$D:$D,0))="ND"),
NA(),
INDEX('summary of compression'!$K:$K,MATCH(B57,'summary of compression'!$D:$D,0))
),
"")</f>
        <v/>
      </c>
      <c r="AP57" t="str">
        <f>IFERROR(
IF(
OR(
INDEX('summary of compression'!$L:$L,MATCH(B57,'summary of compression'!$D:$D,0))="NP",
INDEX('summary of compression'!$L:$L,MATCH(B57,'summary of compression'!$D:$D,0))="ND"),
NA(),
INDEX('summary of compression'!$L:$L,MATCH(B57,'summary of compression'!$D:$D,0))
),
"")</f>
        <v/>
      </c>
      <c r="AQ57" t="str">
        <f>IFERROR(
IF(
OR(
INDEX('summary of compression'!$M:$M,MATCH(B57,'summary of compression'!$D:$D,0))="NP",
INDEX('summary of compression'!$M:$M,MATCH(B57,'summary of compression'!$D:$D,0))="ND"),
NA(),
INDEX('summary of compression'!$M:$M,MATCH(B57,'summary of compression'!$D:$D,0))
),
"")</f>
        <v/>
      </c>
      <c r="AR57" t="str">
        <f>IFERROR(
IF(
OR(
INDEX('summary of compression'!$N:$N,MATCH(B57,'summary of compression'!$D:$D,0))="NP",
INDEX('summary of compression'!$N:$N,MATCH(B57,'summary of compression'!$D:$D,0))="ND"),
NA(),
INDEX('summary of compression'!$N:$N,MATCH(B57,'summary of compression'!$D:$D,0))
),
"")</f>
        <v/>
      </c>
      <c r="AS57" t="str">
        <f>IFERROR(
IF(
OR(
INDEX('summary of compression'!$O:$O,MATCH(B57,'summary of compression'!$D:$D,0))="NP",
INDEX('summary of compression'!$O:$O,MATCH(B57,'summary of compression'!$D:$D,0))="ND"),
NA(),
INDEX('summary of compression'!$O:$O,MATCH(B57,'summary of compression'!$D:$D,0))
),
"")</f>
        <v/>
      </c>
      <c r="AT57" t="str">
        <f>IFERROR(
IF(
OR(
INDEX('summary of compression'!$P:$P,MATCH(B57,'summary of compression'!$D:$D,0))="NP",
INDEX('summary of compression'!$P:$P,MATCH(B57,'summary of compression'!$D:$D,0))="ND"),
NA(),
INDEX('summary of compression'!$P:$P,MATCH(B57,'summary of compression'!$D:$D,0))
),
"")</f>
        <v/>
      </c>
      <c r="AV57" t="str">
        <f>IFERROR(
IF(
OR(
INDEX('Summary CMP_CBR'!$M:$M,MATCH(B57,'Summary CMP_CBR'!$H:$H,0))="NP",
INDEX('Summary CMP_CBR'!$M:$M,MATCH(B57,'Summary CMP_CBR'!$H:$H,0))="ND"),
NA(),
INDEX('Summary CMP_CBR'!$M:$M,MATCH(B57,'Summary CMP_CBR'!$H:$H,0))
),
"")</f>
        <v/>
      </c>
      <c r="AW57" t="str">
        <f>IFERROR(
IF(
OR(
INDEX('Summary CMP_CBR'!$N:$N,MATCH(B57,'Summary CMP_CBR'!$H:$H,0))="NP",
INDEX('Summary CMP_CBR'!$N:$N,MATCH(B57,'Summary CMP_CBR'!$H:$H,0))="ND"),
NA(),
INDEX('Summary CMP_CBR'!$N:$N,MATCH(B57,'Summary CMP_CBR'!$H:$H,0))
),
"")</f>
        <v/>
      </c>
      <c r="AX57" t="str">
        <f>IFERROR(
IF(
OR(
INDEX('Summary CMP_CBR'!$O:$O,MATCH(B57,'Summary CMP_CBR'!$H:$H,0))="NP",
INDEX('Summary CMP_CBR'!$O:$O,MATCH(B57,'Summary CMP_CBR'!$H:$H,0))="ND"),
NA(),
INDEX('Summary CMP_CBR'!$O:$O,MATCH(B57,'Summary CMP_CBR'!$H:$H,0))
),
"")</f>
        <v/>
      </c>
      <c r="AY57" t="str">
        <f>IFERROR(
IF(
OR(
INDEX('Summary CMP_CBR'!$P:$P,MATCH(B57,'Summary CMP_CBR'!$H:$H,0))="NP",
INDEX('Summary CMP_CBR'!$P:$P,MATCH(B57,'Summary CMP_CBR'!$H:$H,0))="ND"),
NA(),
INDEX('Summary CMP_CBR'!$P:$P,MATCH(B57,'Summary CMP_CBR'!$H:$H,0))
),
"")</f>
        <v/>
      </c>
      <c r="AZ57" t="str">
        <f>IFERROR(
IF(
OR(
INDEX('Summary CMP_CBR'!$Q:$Q,MATCH(B57,'Summary CMP_CBR'!$H:$H,0))="NP",
INDEX('Summary CMP_CBR'!$Q:$Q,MATCH(B57,'Summary CMP_CBR'!$H:$H,0))="ND"),
NA(),
INDEX('Summary CMP_CBR'!$Q:$Q,MATCH(B57,'Summary CMP_CBR'!$H:$H,0))
),
"")</f>
        <v/>
      </c>
      <c r="BA57" t="str">
        <f>IFERROR(
IF(
OR(
INDEX('Summary CMP_CBR'!$R:$R,MATCH(B57,'Summary CMP_CBR'!$H:$H,0))="NP",
INDEX('Summary CMP_CBR'!$R:$R,MATCH(B57,'Summary CMP_CBR'!$H:$H,0))="ND"),
NA(),
INDEX('Summary CMP_CBR'!$R:$R,MATCH(B57,'Summary CMP_CBR'!$H:$H,0))
),
"")</f>
        <v/>
      </c>
      <c r="BB57" t="str">
        <f>IFERROR(
IF(
OR(
INDEX('Summary CMP_CBR'!$S:$S,MATCH(B57,'Summary CMP_CBR'!$H:$H,0))="NP",
INDEX('Summary CMP_CBR'!$S:$S,MATCH(B57,'Summary CMP_CBR'!$H:$H,0))="ND"),
NA(),
INDEX('Summary CMP_CBR'!$S:$S,MATCH(B57,'Summary CMP_CBR'!$H:$H,0))
),
"")</f>
        <v/>
      </c>
      <c r="BC57" t="str">
        <f>IFERROR(
IF(
OR(
INDEX('Summary CMP_CBR'!$T:$T,MATCH(B57,'Summary CMP_CBR'!$H:$H,0))="NP",
INDEX('Summary CMP_CBR'!$T:$T,MATCH(B57,'Summary CMP_CBR'!$H:$H,0))="ND"),
NA(),
INDEX('Summary CMP_CBR'!$T:$T,MATCH(B57,'Summary CMP_CBR'!$H:$H,0))
),
"")</f>
        <v/>
      </c>
      <c r="BD57" t="str">
        <f>IFERROR(
IF(
OR(
INDEX('Summary CMP_CBR'!$U:$U,MATCH(B57,'Summary CMP_CBR'!$H:$H,0))="NP",
INDEX('Summary CMP_CBR'!$U:$U,MATCH(B57,'Summary CMP_CBR'!$H:$H,0))="ND"),
NA(),
INDEX('Summary CMP_CBR'!$U:$U,MATCH(B57,'Summary CMP_CBR'!$H:$H,0))
),
"")</f>
        <v/>
      </c>
      <c r="BF57" s="248" t="str">
        <f t="shared" si="6"/>
        <v/>
      </c>
      <c r="BG57" s="248" t="str">
        <f t="shared" si="7"/>
        <v/>
      </c>
      <c r="BH57" s="248" t="str">
        <f t="shared" si="8"/>
        <v/>
      </c>
      <c r="BI57" s="248" t="str">
        <f t="shared" si="9"/>
        <v/>
      </c>
      <c r="BJ57" s="248" t="str">
        <f t="shared" si="10"/>
        <v/>
      </c>
      <c r="BK57" s="248" t="str">
        <f t="shared" si="11"/>
        <v/>
      </c>
      <c r="BL57" s="248" t="str">
        <f t="shared" si="12"/>
        <v/>
      </c>
      <c r="BM57" s="248" t="str">
        <f t="shared" si="13"/>
        <v/>
      </c>
      <c r="BN57" s="248" t="str">
        <f t="shared" si="14"/>
        <v/>
      </c>
      <c r="BO57" s="248" t="str">
        <f t="shared" si="15"/>
        <v/>
      </c>
      <c r="BP57" s="248" t="str">
        <f t="shared" si="16"/>
        <v/>
      </c>
      <c r="BQ57" s="248" t="str">
        <f t="shared" si="17"/>
        <v/>
      </c>
      <c r="BS57" s="248" t="str">
        <f t="shared" si="18"/>
        <v/>
      </c>
      <c r="BT57" s="248" t="str">
        <f t="shared" si="19"/>
        <v/>
      </c>
      <c r="BU57" s="248" t="str">
        <f t="shared" si="20"/>
        <v/>
      </c>
      <c r="BV57" s="248" t="str">
        <f t="shared" si="21"/>
        <v/>
      </c>
      <c r="BW57" s="248" t="str">
        <f t="shared" si="22"/>
        <v/>
      </c>
      <c r="BX57" s="248" t="str">
        <f t="shared" si="23"/>
        <v/>
      </c>
      <c r="BY57" s="248" t="str">
        <f t="shared" si="24"/>
        <v/>
      </c>
      <c r="BZ57" s="248" t="str">
        <f t="shared" si="25"/>
        <v/>
      </c>
      <c r="CA57" s="248" t="str">
        <f t="shared" si="26"/>
        <v/>
      </c>
      <c r="CB57" s="248" t="str">
        <f t="shared" si="27"/>
        <v/>
      </c>
      <c r="CC57" s="248" t="str">
        <f t="shared" si="28"/>
        <v/>
      </c>
      <c r="CD57" s="248" t="str">
        <f t="shared" si="29"/>
        <v/>
      </c>
      <c r="CE57" s="248" t="str">
        <f t="shared" si="30"/>
        <v/>
      </c>
      <c r="CF57" s="248" t="str">
        <f t="shared" si="31"/>
        <v/>
      </c>
      <c r="CG57" s="248" t="str">
        <f t="shared" si="32"/>
        <v/>
      </c>
      <c r="CH57" s="248" t="str">
        <f t="shared" si="33"/>
        <v/>
      </c>
      <c r="CI57" s="248" t="str">
        <f t="shared" si="34"/>
        <v/>
      </c>
      <c r="CJ57" s="248" t="str">
        <f t="shared" si="35"/>
        <v/>
      </c>
      <c r="CL57" s="248" t="str">
        <f t="shared" si="36"/>
        <v/>
      </c>
      <c r="CM57" s="248" t="str">
        <f t="shared" si="37"/>
        <v/>
      </c>
      <c r="CN57" s="248" t="str">
        <f t="shared" si="38"/>
        <v/>
      </c>
      <c r="CO57" s="248" t="str">
        <f t="shared" si="39"/>
        <v/>
      </c>
      <c r="CP57" s="248" t="str">
        <f t="shared" si="40"/>
        <v/>
      </c>
      <c r="CQ57" s="248" t="str">
        <f t="shared" si="41"/>
        <v/>
      </c>
      <c r="CR57" s="248" t="str">
        <f t="shared" si="42"/>
        <v/>
      </c>
      <c r="CS57" s="248" t="str">
        <f t="shared" si="43"/>
        <v/>
      </c>
      <c r="CU57" s="248" t="str">
        <f t="shared" si="53"/>
        <v/>
      </c>
      <c r="CV57" s="248" t="str">
        <f t="shared" si="54"/>
        <v/>
      </c>
      <c r="CW57" s="248" t="str">
        <f t="shared" si="55"/>
        <v/>
      </c>
      <c r="CX57" s="248" t="str">
        <f t="shared" si="56"/>
        <v/>
      </c>
      <c r="CY57" s="248" t="str">
        <f t="shared" si="57"/>
        <v/>
      </c>
      <c r="CZ57" s="248" t="str">
        <f t="shared" si="58"/>
        <v/>
      </c>
      <c r="DA57" s="248" t="str">
        <f t="shared" si="59"/>
        <v/>
      </c>
      <c r="DB57" s="248" t="str">
        <f t="shared" si="60"/>
        <v/>
      </c>
      <c r="DC57" s="248" t="str">
        <f t="shared" si="61"/>
        <v/>
      </c>
    </row>
    <row r="58" spans="7:107" x14ac:dyDescent="0.25">
      <c r="G58" t="str">
        <f>IFERROR(
IF(
OR(
INDEX('summary PP'!$G:$G,MATCH(B58,'summary PP'!$B:$B,0))="NP",
INDEX('summary PP'!$G:$G,MATCH(B58,'summary PP'!$B:$B,0))="ND"),
NA(),
INDEX('summary PP'!$G:$G,MATCH(B58,'summary PP'!$B:$B,0))
),
"")</f>
        <v/>
      </c>
      <c r="AM58" t="str">
        <f>IFERROR(
IF(
OR(
INDEX('summary of compression'!$I:$I,MATCH(B58,'summary of compression'!$D:$D,0))="NP",
INDEX('summary of compression'!$I:$I,MATCH(B58,'summary of compression'!$D:$D,0))="ND"),
NA(),
INDEX('summary of compression'!$I:$I,MATCH(B58,'summary of compression'!$D:$D,0))
),
"")</f>
        <v/>
      </c>
      <c r="AN58" t="str">
        <f>IFERROR(
IF(
OR(
INDEX('summary of compression'!$J:$J,MATCH(B58,'summary of compression'!$D:$D,0))="NP",
INDEX('summary of compression'!$J:$J,MATCH(B58,'summary of compression'!$D:$D,0))="ND"),
NA(),
INDEX('summary of compression'!$J:$J,MATCH(B58,'summary of compression'!$D:$D,0))
),
"")</f>
        <v/>
      </c>
      <c r="AO58" t="str">
        <f>IFERROR(
IF(
OR(
INDEX('summary of compression'!$K:$K,MATCH(B58,'summary of compression'!$D:$D,0))="NP",
INDEX('summary of compression'!$K:$K,MATCH(B58,'summary of compression'!$D:$D,0))="ND"),
NA(),
INDEX('summary of compression'!$K:$K,MATCH(B58,'summary of compression'!$D:$D,0))
),
"")</f>
        <v/>
      </c>
      <c r="AP58" t="str">
        <f>IFERROR(
IF(
OR(
INDEX('summary of compression'!$L:$L,MATCH(B58,'summary of compression'!$D:$D,0))="NP",
INDEX('summary of compression'!$L:$L,MATCH(B58,'summary of compression'!$D:$D,0))="ND"),
NA(),
INDEX('summary of compression'!$L:$L,MATCH(B58,'summary of compression'!$D:$D,0))
),
"")</f>
        <v/>
      </c>
      <c r="AQ58" t="str">
        <f>IFERROR(
IF(
OR(
INDEX('summary of compression'!$M:$M,MATCH(B58,'summary of compression'!$D:$D,0))="NP",
INDEX('summary of compression'!$M:$M,MATCH(B58,'summary of compression'!$D:$D,0))="ND"),
NA(),
INDEX('summary of compression'!$M:$M,MATCH(B58,'summary of compression'!$D:$D,0))
),
"")</f>
        <v/>
      </c>
      <c r="AR58" t="str">
        <f>IFERROR(
IF(
OR(
INDEX('summary of compression'!$N:$N,MATCH(B58,'summary of compression'!$D:$D,0))="NP",
INDEX('summary of compression'!$N:$N,MATCH(B58,'summary of compression'!$D:$D,0))="ND"),
NA(),
INDEX('summary of compression'!$N:$N,MATCH(B58,'summary of compression'!$D:$D,0))
),
"")</f>
        <v/>
      </c>
      <c r="AS58" t="str">
        <f>IFERROR(
IF(
OR(
INDEX('summary of compression'!$O:$O,MATCH(B58,'summary of compression'!$D:$D,0))="NP",
INDEX('summary of compression'!$O:$O,MATCH(B58,'summary of compression'!$D:$D,0))="ND"),
NA(),
INDEX('summary of compression'!$O:$O,MATCH(B58,'summary of compression'!$D:$D,0))
),
"")</f>
        <v/>
      </c>
      <c r="AT58" t="str">
        <f>IFERROR(
IF(
OR(
INDEX('summary of compression'!$P:$P,MATCH(B58,'summary of compression'!$D:$D,0))="NP",
INDEX('summary of compression'!$P:$P,MATCH(B58,'summary of compression'!$D:$D,0))="ND"),
NA(),
INDEX('summary of compression'!$P:$P,MATCH(B58,'summary of compression'!$D:$D,0))
),
"")</f>
        <v/>
      </c>
      <c r="AV58" t="str">
        <f>IFERROR(
IF(
OR(
INDEX('Summary CMP_CBR'!$M:$M,MATCH(B58,'Summary CMP_CBR'!$H:$H,0))="NP",
INDEX('Summary CMP_CBR'!$M:$M,MATCH(B58,'Summary CMP_CBR'!$H:$H,0))="ND"),
NA(),
INDEX('Summary CMP_CBR'!$M:$M,MATCH(B58,'Summary CMP_CBR'!$H:$H,0))
),
"")</f>
        <v/>
      </c>
      <c r="AW58" t="str">
        <f>IFERROR(
IF(
OR(
INDEX('Summary CMP_CBR'!$N:$N,MATCH(B58,'Summary CMP_CBR'!$H:$H,0))="NP",
INDEX('Summary CMP_CBR'!$N:$N,MATCH(B58,'Summary CMP_CBR'!$H:$H,0))="ND"),
NA(),
INDEX('Summary CMP_CBR'!$N:$N,MATCH(B58,'Summary CMP_CBR'!$H:$H,0))
),
"")</f>
        <v/>
      </c>
      <c r="AX58" t="str">
        <f>IFERROR(
IF(
OR(
INDEX('Summary CMP_CBR'!$O:$O,MATCH(B58,'Summary CMP_CBR'!$H:$H,0))="NP",
INDEX('Summary CMP_CBR'!$O:$O,MATCH(B58,'Summary CMP_CBR'!$H:$H,0))="ND"),
NA(),
INDEX('Summary CMP_CBR'!$O:$O,MATCH(B58,'Summary CMP_CBR'!$H:$H,0))
),
"")</f>
        <v/>
      </c>
      <c r="AY58" t="str">
        <f>IFERROR(
IF(
OR(
INDEX('Summary CMP_CBR'!$P:$P,MATCH(B58,'Summary CMP_CBR'!$H:$H,0))="NP",
INDEX('Summary CMP_CBR'!$P:$P,MATCH(B58,'Summary CMP_CBR'!$H:$H,0))="ND"),
NA(),
INDEX('Summary CMP_CBR'!$P:$P,MATCH(B58,'Summary CMP_CBR'!$H:$H,0))
),
"")</f>
        <v/>
      </c>
      <c r="AZ58" t="str">
        <f>IFERROR(
IF(
OR(
INDEX('Summary CMP_CBR'!$Q:$Q,MATCH(B58,'Summary CMP_CBR'!$H:$H,0))="NP",
INDEX('Summary CMP_CBR'!$Q:$Q,MATCH(B58,'Summary CMP_CBR'!$H:$H,0))="ND"),
NA(),
INDEX('Summary CMP_CBR'!$Q:$Q,MATCH(B58,'Summary CMP_CBR'!$H:$H,0))
),
"")</f>
        <v/>
      </c>
      <c r="BA58" t="str">
        <f>IFERROR(
IF(
OR(
INDEX('Summary CMP_CBR'!$R:$R,MATCH(B58,'Summary CMP_CBR'!$H:$H,0))="NP",
INDEX('Summary CMP_CBR'!$R:$R,MATCH(B58,'Summary CMP_CBR'!$H:$H,0))="ND"),
NA(),
INDEX('Summary CMP_CBR'!$R:$R,MATCH(B58,'Summary CMP_CBR'!$H:$H,0))
),
"")</f>
        <v/>
      </c>
      <c r="BB58" t="str">
        <f>IFERROR(
IF(
OR(
INDEX('Summary CMP_CBR'!$S:$S,MATCH(B58,'Summary CMP_CBR'!$H:$H,0))="NP",
INDEX('Summary CMP_CBR'!$S:$S,MATCH(B58,'Summary CMP_CBR'!$H:$H,0))="ND"),
NA(),
INDEX('Summary CMP_CBR'!$S:$S,MATCH(B58,'Summary CMP_CBR'!$H:$H,0))
),
"")</f>
        <v/>
      </c>
      <c r="BC58" t="str">
        <f>IFERROR(
IF(
OR(
INDEX('Summary CMP_CBR'!$T:$T,MATCH(B58,'Summary CMP_CBR'!$H:$H,0))="NP",
INDEX('Summary CMP_CBR'!$T:$T,MATCH(B58,'Summary CMP_CBR'!$H:$H,0))="ND"),
NA(),
INDEX('Summary CMP_CBR'!$T:$T,MATCH(B58,'Summary CMP_CBR'!$H:$H,0))
),
"")</f>
        <v/>
      </c>
      <c r="BD58" t="str">
        <f>IFERROR(
IF(
OR(
INDEX('Summary CMP_CBR'!$U:$U,MATCH(B58,'Summary CMP_CBR'!$H:$H,0))="NP",
INDEX('Summary CMP_CBR'!$U:$U,MATCH(B58,'Summary CMP_CBR'!$H:$H,0))="ND"),
NA(),
INDEX('Summary CMP_CBR'!$U:$U,MATCH(B58,'Summary CMP_CBR'!$H:$H,0))
),
"")</f>
        <v/>
      </c>
      <c r="BF58" s="248" t="str">
        <f t="shared" si="6"/>
        <v/>
      </c>
      <c r="BG58" s="248" t="str">
        <f t="shared" si="7"/>
        <v/>
      </c>
      <c r="BH58" s="248" t="str">
        <f t="shared" si="8"/>
        <v/>
      </c>
      <c r="BI58" s="248" t="str">
        <f t="shared" si="9"/>
        <v/>
      </c>
      <c r="BJ58" s="248" t="str">
        <f t="shared" si="10"/>
        <v/>
      </c>
      <c r="BK58" s="248" t="str">
        <f t="shared" si="11"/>
        <v/>
      </c>
      <c r="BL58" s="248" t="str">
        <f t="shared" si="12"/>
        <v/>
      </c>
      <c r="BM58" s="248" t="str">
        <f t="shared" si="13"/>
        <v/>
      </c>
      <c r="BN58" s="248" t="str">
        <f t="shared" si="14"/>
        <v/>
      </c>
      <c r="BO58" s="248" t="str">
        <f t="shared" si="15"/>
        <v/>
      </c>
      <c r="BP58" s="248" t="str">
        <f t="shared" si="16"/>
        <v/>
      </c>
      <c r="BQ58" s="248" t="str">
        <f t="shared" si="17"/>
        <v/>
      </c>
      <c r="BS58" s="248" t="str">
        <f t="shared" si="18"/>
        <v/>
      </c>
      <c r="BT58" s="248" t="str">
        <f t="shared" si="19"/>
        <v/>
      </c>
      <c r="BU58" s="248" t="str">
        <f t="shared" si="20"/>
        <v/>
      </c>
      <c r="BV58" s="248" t="str">
        <f t="shared" si="21"/>
        <v/>
      </c>
      <c r="BW58" s="248" t="str">
        <f t="shared" si="22"/>
        <v/>
      </c>
      <c r="BX58" s="248" t="str">
        <f t="shared" si="23"/>
        <v/>
      </c>
      <c r="BY58" s="248" t="str">
        <f t="shared" si="24"/>
        <v/>
      </c>
      <c r="BZ58" s="248" t="str">
        <f t="shared" si="25"/>
        <v/>
      </c>
      <c r="CA58" s="248" t="str">
        <f t="shared" si="26"/>
        <v/>
      </c>
      <c r="CB58" s="248" t="str">
        <f t="shared" si="27"/>
        <v/>
      </c>
      <c r="CC58" s="248" t="str">
        <f t="shared" si="28"/>
        <v/>
      </c>
      <c r="CD58" s="248" t="str">
        <f t="shared" si="29"/>
        <v/>
      </c>
      <c r="CE58" s="248" t="str">
        <f t="shared" si="30"/>
        <v/>
      </c>
      <c r="CF58" s="248" t="str">
        <f t="shared" si="31"/>
        <v/>
      </c>
      <c r="CG58" s="248" t="str">
        <f t="shared" si="32"/>
        <v/>
      </c>
      <c r="CH58" s="248" t="str">
        <f t="shared" si="33"/>
        <v/>
      </c>
      <c r="CI58" s="248" t="str">
        <f t="shared" si="34"/>
        <v/>
      </c>
      <c r="CJ58" s="248" t="str">
        <f t="shared" si="35"/>
        <v/>
      </c>
      <c r="CL58" s="248" t="str">
        <f t="shared" si="36"/>
        <v/>
      </c>
      <c r="CM58" s="248" t="str">
        <f t="shared" si="37"/>
        <v/>
      </c>
      <c r="CN58" s="248" t="str">
        <f t="shared" si="38"/>
        <v/>
      </c>
      <c r="CO58" s="248" t="str">
        <f t="shared" si="39"/>
        <v/>
      </c>
      <c r="CP58" s="248" t="str">
        <f t="shared" si="40"/>
        <v/>
      </c>
      <c r="CQ58" s="248" t="str">
        <f t="shared" si="41"/>
        <v/>
      </c>
      <c r="CR58" s="248" t="str">
        <f t="shared" si="42"/>
        <v/>
      </c>
      <c r="CS58" s="248" t="str">
        <f t="shared" si="43"/>
        <v/>
      </c>
      <c r="CU58" s="248" t="str">
        <f t="shared" si="53"/>
        <v/>
      </c>
      <c r="CV58" s="248" t="str">
        <f t="shared" si="54"/>
        <v/>
      </c>
      <c r="CW58" s="248" t="str">
        <f t="shared" si="55"/>
        <v/>
      </c>
      <c r="CX58" s="248" t="str">
        <f t="shared" si="56"/>
        <v/>
      </c>
      <c r="CY58" s="248" t="str">
        <f t="shared" si="57"/>
        <v/>
      </c>
      <c r="CZ58" s="248" t="str">
        <f t="shared" si="58"/>
        <v/>
      </c>
      <c r="DA58" s="248" t="str">
        <f t="shared" si="59"/>
        <v/>
      </c>
      <c r="DB58" s="248" t="str">
        <f t="shared" si="60"/>
        <v/>
      </c>
      <c r="DC58" s="248" t="str">
        <f t="shared" si="61"/>
        <v/>
      </c>
    </row>
    <row r="59" spans="7:107" x14ac:dyDescent="0.25">
      <c r="G59" t="str">
        <f>IFERROR(
IF(
OR(
INDEX('summary PP'!$G:$G,MATCH(B59,'summary PP'!$B:$B,0))="NP",
INDEX('summary PP'!$G:$G,MATCH(B59,'summary PP'!$B:$B,0))="ND"),
NA(),
INDEX('summary PP'!$G:$G,MATCH(B59,'summary PP'!$B:$B,0))
),
"")</f>
        <v/>
      </c>
      <c r="AM59" t="str">
        <f>IFERROR(
IF(
OR(
INDEX('summary of compression'!$I:$I,MATCH(B59,'summary of compression'!$D:$D,0))="NP",
INDEX('summary of compression'!$I:$I,MATCH(B59,'summary of compression'!$D:$D,0))="ND"),
NA(),
INDEX('summary of compression'!$I:$I,MATCH(B59,'summary of compression'!$D:$D,0))
),
"")</f>
        <v/>
      </c>
      <c r="AN59" t="str">
        <f>IFERROR(
IF(
OR(
INDEX('summary of compression'!$J:$J,MATCH(B59,'summary of compression'!$D:$D,0))="NP",
INDEX('summary of compression'!$J:$J,MATCH(B59,'summary of compression'!$D:$D,0))="ND"),
NA(),
INDEX('summary of compression'!$J:$J,MATCH(B59,'summary of compression'!$D:$D,0))
),
"")</f>
        <v/>
      </c>
      <c r="AO59" t="str">
        <f>IFERROR(
IF(
OR(
INDEX('summary of compression'!$K:$K,MATCH(B59,'summary of compression'!$D:$D,0))="NP",
INDEX('summary of compression'!$K:$K,MATCH(B59,'summary of compression'!$D:$D,0))="ND"),
NA(),
INDEX('summary of compression'!$K:$K,MATCH(B59,'summary of compression'!$D:$D,0))
),
"")</f>
        <v/>
      </c>
      <c r="AP59" t="str">
        <f>IFERROR(
IF(
OR(
INDEX('summary of compression'!$L:$L,MATCH(B59,'summary of compression'!$D:$D,0))="NP",
INDEX('summary of compression'!$L:$L,MATCH(B59,'summary of compression'!$D:$D,0))="ND"),
NA(),
INDEX('summary of compression'!$L:$L,MATCH(B59,'summary of compression'!$D:$D,0))
),
"")</f>
        <v/>
      </c>
      <c r="AQ59" t="str">
        <f>IFERROR(
IF(
OR(
INDEX('summary of compression'!$M:$M,MATCH(B59,'summary of compression'!$D:$D,0))="NP",
INDEX('summary of compression'!$M:$M,MATCH(B59,'summary of compression'!$D:$D,0))="ND"),
NA(),
INDEX('summary of compression'!$M:$M,MATCH(B59,'summary of compression'!$D:$D,0))
),
"")</f>
        <v/>
      </c>
      <c r="AR59" t="str">
        <f>IFERROR(
IF(
OR(
INDEX('summary of compression'!$N:$N,MATCH(B59,'summary of compression'!$D:$D,0))="NP",
INDEX('summary of compression'!$N:$N,MATCH(B59,'summary of compression'!$D:$D,0))="ND"),
NA(),
INDEX('summary of compression'!$N:$N,MATCH(B59,'summary of compression'!$D:$D,0))
),
"")</f>
        <v/>
      </c>
      <c r="AS59" t="str">
        <f>IFERROR(
IF(
OR(
INDEX('summary of compression'!$O:$O,MATCH(B59,'summary of compression'!$D:$D,0))="NP",
INDEX('summary of compression'!$O:$O,MATCH(B59,'summary of compression'!$D:$D,0))="ND"),
NA(),
INDEX('summary of compression'!$O:$O,MATCH(B59,'summary of compression'!$D:$D,0))
),
"")</f>
        <v/>
      </c>
      <c r="AT59" t="str">
        <f>IFERROR(
IF(
OR(
INDEX('summary of compression'!$P:$P,MATCH(B59,'summary of compression'!$D:$D,0))="NP",
INDEX('summary of compression'!$P:$P,MATCH(B59,'summary of compression'!$D:$D,0))="ND"),
NA(),
INDEX('summary of compression'!$P:$P,MATCH(B59,'summary of compression'!$D:$D,0))
),
"")</f>
        <v/>
      </c>
      <c r="AV59" t="str">
        <f>IFERROR(
IF(
OR(
INDEX('Summary CMP_CBR'!$M:$M,MATCH(B59,'Summary CMP_CBR'!$H:$H,0))="NP",
INDEX('Summary CMP_CBR'!$M:$M,MATCH(B59,'Summary CMP_CBR'!$H:$H,0))="ND"),
NA(),
INDEX('Summary CMP_CBR'!$M:$M,MATCH(B59,'Summary CMP_CBR'!$H:$H,0))
),
"")</f>
        <v/>
      </c>
      <c r="AW59" t="str">
        <f>IFERROR(
IF(
OR(
INDEX('Summary CMP_CBR'!$N:$N,MATCH(B59,'Summary CMP_CBR'!$H:$H,0))="NP",
INDEX('Summary CMP_CBR'!$N:$N,MATCH(B59,'Summary CMP_CBR'!$H:$H,0))="ND"),
NA(),
INDEX('Summary CMP_CBR'!$N:$N,MATCH(B59,'Summary CMP_CBR'!$H:$H,0))
),
"")</f>
        <v/>
      </c>
      <c r="AX59" t="str">
        <f>IFERROR(
IF(
OR(
INDEX('Summary CMP_CBR'!$O:$O,MATCH(B59,'Summary CMP_CBR'!$H:$H,0))="NP",
INDEX('Summary CMP_CBR'!$O:$O,MATCH(B59,'Summary CMP_CBR'!$H:$H,0))="ND"),
NA(),
INDEX('Summary CMP_CBR'!$O:$O,MATCH(B59,'Summary CMP_CBR'!$H:$H,0))
),
"")</f>
        <v/>
      </c>
      <c r="AY59" t="str">
        <f>IFERROR(
IF(
OR(
INDEX('Summary CMP_CBR'!$P:$P,MATCH(B59,'Summary CMP_CBR'!$H:$H,0))="NP",
INDEX('Summary CMP_CBR'!$P:$P,MATCH(B59,'Summary CMP_CBR'!$H:$H,0))="ND"),
NA(),
INDEX('Summary CMP_CBR'!$P:$P,MATCH(B59,'Summary CMP_CBR'!$H:$H,0))
),
"")</f>
        <v/>
      </c>
      <c r="AZ59" t="str">
        <f>IFERROR(
IF(
OR(
INDEX('Summary CMP_CBR'!$Q:$Q,MATCH(B59,'Summary CMP_CBR'!$H:$H,0))="NP",
INDEX('Summary CMP_CBR'!$Q:$Q,MATCH(B59,'Summary CMP_CBR'!$H:$H,0))="ND"),
NA(),
INDEX('Summary CMP_CBR'!$Q:$Q,MATCH(B59,'Summary CMP_CBR'!$H:$H,0))
),
"")</f>
        <v/>
      </c>
      <c r="BA59" t="str">
        <f>IFERROR(
IF(
OR(
INDEX('Summary CMP_CBR'!$R:$R,MATCH(B59,'Summary CMP_CBR'!$H:$H,0))="NP",
INDEX('Summary CMP_CBR'!$R:$R,MATCH(B59,'Summary CMP_CBR'!$H:$H,0))="ND"),
NA(),
INDEX('Summary CMP_CBR'!$R:$R,MATCH(B59,'Summary CMP_CBR'!$H:$H,0))
),
"")</f>
        <v/>
      </c>
      <c r="BB59" t="str">
        <f>IFERROR(
IF(
OR(
INDEX('Summary CMP_CBR'!$S:$S,MATCH(B59,'Summary CMP_CBR'!$H:$H,0))="NP",
INDEX('Summary CMP_CBR'!$S:$S,MATCH(B59,'Summary CMP_CBR'!$H:$H,0))="ND"),
NA(),
INDEX('Summary CMP_CBR'!$S:$S,MATCH(B59,'Summary CMP_CBR'!$H:$H,0))
),
"")</f>
        <v/>
      </c>
      <c r="BC59" t="str">
        <f>IFERROR(
IF(
OR(
INDEX('Summary CMP_CBR'!$T:$T,MATCH(B59,'Summary CMP_CBR'!$H:$H,0))="NP",
INDEX('Summary CMP_CBR'!$T:$T,MATCH(B59,'Summary CMP_CBR'!$H:$H,0))="ND"),
NA(),
INDEX('Summary CMP_CBR'!$T:$T,MATCH(B59,'Summary CMP_CBR'!$H:$H,0))
),
"")</f>
        <v/>
      </c>
      <c r="BD59" t="str">
        <f>IFERROR(
IF(
OR(
INDEX('Summary CMP_CBR'!$U:$U,MATCH(B59,'Summary CMP_CBR'!$H:$H,0))="NP",
INDEX('Summary CMP_CBR'!$U:$U,MATCH(B59,'Summary CMP_CBR'!$H:$H,0))="ND"),
NA(),
INDEX('Summary CMP_CBR'!$U:$U,MATCH(B59,'Summary CMP_CBR'!$H:$H,0))
),
"")</f>
        <v/>
      </c>
      <c r="BF59" s="248" t="str">
        <f t="shared" si="6"/>
        <v/>
      </c>
      <c r="BG59" s="248" t="str">
        <f t="shared" si="7"/>
        <v/>
      </c>
      <c r="BH59" s="248" t="str">
        <f t="shared" si="8"/>
        <v/>
      </c>
      <c r="BI59" s="248" t="str">
        <f t="shared" si="9"/>
        <v/>
      </c>
      <c r="BJ59" s="248" t="str">
        <f t="shared" si="10"/>
        <v/>
      </c>
      <c r="BK59" s="248" t="str">
        <f t="shared" si="11"/>
        <v/>
      </c>
      <c r="BL59" s="248" t="str">
        <f t="shared" si="12"/>
        <v/>
      </c>
      <c r="BM59" s="248" t="str">
        <f t="shared" si="13"/>
        <v/>
      </c>
      <c r="BN59" s="248" t="str">
        <f t="shared" si="14"/>
        <v/>
      </c>
      <c r="BO59" s="248" t="str">
        <f t="shared" si="15"/>
        <v/>
      </c>
      <c r="BP59" s="248" t="str">
        <f t="shared" si="16"/>
        <v/>
      </c>
      <c r="BQ59" s="248" t="str">
        <f t="shared" si="17"/>
        <v/>
      </c>
      <c r="BS59" s="248" t="str">
        <f t="shared" si="18"/>
        <v/>
      </c>
      <c r="BT59" s="248" t="str">
        <f t="shared" si="19"/>
        <v/>
      </c>
      <c r="BU59" s="248" t="str">
        <f t="shared" si="20"/>
        <v/>
      </c>
      <c r="BV59" s="248" t="str">
        <f t="shared" si="21"/>
        <v/>
      </c>
      <c r="BW59" s="248" t="str">
        <f t="shared" si="22"/>
        <v/>
      </c>
      <c r="BX59" s="248" t="str">
        <f t="shared" si="23"/>
        <v/>
      </c>
      <c r="BY59" s="248" t="str">
        <f t="shared" si="24"/>
        <v/>
      </c>
      <c r="BZ59" s="248" t="str">
        <f t="shared" si="25"/>
        <v/>
      </c>
      <c r="CA59" s="248" t="str">
        <f t="shared" si="26"/>
        <v/>
      </c>
      <c r="CB59" s="248" t="str">
        <f t="shared" si="27"/>
        <v/>
      </c>
      <c r="CC59" s="248" t="str">
        <f t="shared" si="28"/>
        <v/>
      </c>
      <c r="CD59" s="248" t="str">
        <f t="shared" si="29"/>
        <v/>
      </c>
      <c r="CE59" s="248" t="str">
        <f t="shared" si="30"/>
        <v/>
      </c>
      <c r="CF59" s="248" t="str">
        <f t="shared" si="31"/>
        <v/>
      </c>
      <c r="CG59" s="248" t="str">
        <f t="shared" si="32"/>
        <v/>
      </c>
      <c r="CH59" s="248" t="str">
        <f t="shared" si="33"/>
        <v/>
      </c>
      <c r="CI59" s="248" t="str">
        <f t="shared" si="34"/>
        <v/>
      </c>
      <c r="CJ59" s="248" t="str">
        <f t="shared" si="35"/>
        <v/>
      </c>
      <c r="CL59" s="248" t="str">
        <f t="shared" si="36"/>
        <v/>
      </c>
      <c r="CM59" s="248" t="str">
        <f t="shared" si="37"/>
        <v/>
      </c>
      <c r="CN59" s="248" t="str">
        <f t="shared" si="38"/>
        <v/>
      </c>
      <c r="CO59" s="248" t="str">
        <f t="shared" si="39"/>
        <v/>
      </c>
      <c r="CP59" s="248" t="str">
        <f t="shared" si="40"/>
        <v/>
      </c>
      <c r="CQ59" s="248" t="str">
        <f t="shared" si="41"/>
        <v/>
      </c>
      <c r="CR59" s="248" t="str">
        <f t="shared" si="42"/>
        <v/>
      </c>
      <c r="CS59" s="248" t="str">
        <f t="shared" si="43"/>
        <v/>
      </c>
      <c r="CU59" s="248" t="str">
        <f t="shared" si="53"/>
        <v/>
      </c>
      <c r="CV59" s="248" t="str">
        <f t="shared" si="54"/>
        <v/>
      </c>
      <c r="CW59" s="248" t="str">
        <f t="shared" si="55"/>
        <v/>
      </c>
      <c r="CX59" s="248" t="str">
        <f t="shared" si="56"/>
        <v/>
      </c>
      <c r="CY59" s="248" t="str">
        <f t="shared" si="57"/>
        <v/>
      </c>
      <c r="CZ59" s="248" t="str">
        <f t="shared" si="58"/>
        <v/>
      </c>
      <c r="DA59" s="248" t="str">
        <f t="shared" si="59"/>
        <v/>
      </c>
      <c r="DB59" s="248" t="str">
        <f t="shared" si="60"/>
        <v/>
      </c>
      <c r="DC59" s="248" t="str">
        <f t="shared" si="61"/>
        <v/>
      </c>
    </row>
    <row r="60" spans="7:107" x14ac:dyDescent="0.25">
      <c r="G60" t="str">
        <f>IFERROR(
IF(
OR(
INDEX('summary PP'!$G:$G,MATCH(B60,'summary PP'!$B:$B,0))="NP",
INDEX('summary PP'!$G:$G,MATCH(B60,'summary PP'!$B:$B,0))="ND"),
NA(),
INDEX('summary PP'!$G:$G,MATCH(B60,'summary PP'!$B:$B,0))
),
"")</f>
        <v/>
      </c>
      <c r="AM60" t="str">
        <f>IFERROR(
IF(
OR(
INDEX('summary of compression'!$I:$I,MATCH(B60,'summary of compression'!$D:$D,0))="NP",
INDEX('summary of compression'!$I:$I,MATCH(B60,'summary of compression'!$D:$D,0))="ND"),
NA(),
INDEX('summary of compression'!$I:$I,MATCH(B60,'summary of compression'!$D:$D,0))
),
"")</f>
        <v/>
      </c>
      <c r="AN60" t="str">
        <f>IFERROR(
IF(
OR(
INDEX('summary of compression'!$J:$J,MATCH(B60,'summary of compression'!$D:$D,0))="NP",
INDEX('summary of compression'!$J:$J,MATCH(B60,'summary of compression'!$D:$D,0))="ND"),
NA(),
INDEX('summary of compression'!$J:$J,MATCH(B60,'summary of compression'!$D:$D,0))
),
"")</f>
        <v/>
      </c>
      <c r="AO60" t="str">
        <f>IFERROR(
IF(
OR(
INDEX('summary of compression'!$K:$K,MATCH(B60,'summary of compression'!$D:$D,0))="NP",
INDEX('summary of compression'!$K:$K,MATCH(B60,'summary of compression'!$D:$D,0))="ND"),
NA(),
INDEX('summary of compression'!$K:$K,MATCH(B60,'summary of compression'!$D:$D,0))
),
"")</f>
        <v/>
      </c>
      <c r="AP60" t="str">
        <f>IFERROR(
IF(
OR(
INDEX('summary of compression'!$L:$L,MATCH(B60,'summary of compression'!$D:$D,0))="NP",
INDEX('summary of compression'!$L:$L,MATCH(B60,'summary of compression'!$D:$D,0))="ND"),
NA(),
INDEX('summary of compression'!$L:$L,MATCH(B60,'summary of compression'!$D:$D,0))
),
"")</f>
        <v/>
      </c>
      <c r="AQ60" t="str">
        <f>IFERROR(
IF(
OR(
INDEX('summary of compression'!$M:$M,MATCH(B60,'summary of compression'!$D:$D,0))="NP",
INDEX('summary of compression'!$M:$M,MATCH(B60,'summary of compression'!$D:$D,0))="ND"),
NA(),
INDEX('summary of compression'!$M:$M,MATCH(B60,'summary of compression'!$D:$D,0))
),
"")</f>
        <v/>
      </c>
      <c r="AR60" t="str">
        <f>IFERROR(
IF(
OR(
INDEX('summary of compression'!$N:$N,MATCH(B60,'summary of compression'!$D:$D,0))="NP",
INDEX('summary of compression'!$N:$N,MATCH(B60,'summary of compression'!$D:$D,0))="ND"),
NA(),
INDEX('summary of compression'!$N:$N,MATCH(B60,'summary of compression'!$D:$D,0))
),
"")</f>
        <v/>
      </c>
      <c r="AS60" t="str">
        <f>IFERROR(
IF(
OR(
INDEX('summary of compression'!$O:$O,MATCH(B60,'summary of compression'!$D:$D,0))="NP",
INDEX('summary of compression'!$O:$O,MATCH(B60,'summary of compression'!$D:$D,0))="ND"),
NA(),
INDEX('summary of compression'!$O:$O,MATCH(B60,'summary of compression'!$D:$D,0))
),
"")</f>
        <v/>
      </c>
      <c r="AT60" t="str">
        <f>IFERROR(
IF(
OR(
INDEX('summary of compression'!$P:$P,MATCH(B60,'summary of compression'!$D:$D,0))="NP",
INDEX('summary of compression'!$P:$P,MATCH(B60,'summary of compression'!$D:$D,0))="ND"),
NA(),
INDEX('summary of compression'!$P:$P,MATCH(B60,'summary of compression'!$D:$D,0))
),
"")</f>
        <v/>
      </c>
      <c r="AV60" t="str">
        <f>IFERROR(
IF(
OR(
INDEX('Summary CMP_CBR'!$M:$M,MATCH(B60,'Summary CMP_CBR'!$H:$H,0))="NP",
INDEX('Summary CMP_CBR'!$M:$M,MATCH(B60,'Summary CMP_CBR'!$H:$H,0))="ND"),
NA(),
INDEX('Summary CMP_CBR'!$M:$M,MATCH(B60,'Summary CMP_CBR'!$H:$H,0))
),
"")</f>
        <v/>
      </c>
      <c r="AW60" t="str">
        <f>IFERROR(
IF(
OR(
INDEX('Summary CMP_CBR'!$N:$N,MATCH(B60,'Summary CMP_CBR'!$H:$H,0))="NP",
INDEX('Summary CMP_CBR'!$N:$N,MATCH(B60,'Summary CMP_CBR'!$H:$H,0))="ND"),
NA(),
INDEX('Summary CMP_CBR'!$N:$N,MATCH(B60,'Summary CMP_CBR'!$H:$H,0))
),
"")</f>
        <v/>
      </c>
      <c r="AX60" t="str">
        <f>IFERROR(
IF(
OR(
INDEX('Summary CMP_CBR'!$O:$O,MATCH(B60,'Summary CMP_CBR'!$H:$H,0))="NP",
INDEX('Summary CMP_CBR'!$O:$O,MATCH(B60,'Summary CMP_CBR'!$H:$H,0))="ND"),
NA(),
INDEX('Summary CMP_CBR'!$O:$O,MATCH(B60,'Summary CMP_CBR'!$H:$H,0))
),
"")</f>
        <v/>
      </c>
      <c r="AY60" t="str">
        <f>IFERROR(
IF(
OR(
INDEX('Summary CMP_CBR'!$P:$P,MATCH(B60,'Summary CMP_CBR'!$H:$H,0))="NP",
INDEX('Summary CMP_CBR'!$P:$P,MATCH(B60,'Summary CMP_CBR'!$H:$H,0))="ND"),
NA(),
INDEX('Summary CMP_CBR'!$P:$P,MATCH(B60,'Summary CMP_CBR'!$H:$H,0))
),
"")</f>
        <v/>
      </c>
      <c r="AZ60" t="str">
        <f>IFERROR(
IF(
OR(
INDEX('Summary CMP_CBR'!$Q:$Q,MATCH(B60,'Summary CMP_CBR'!$H:$H,0))="NP",
INDEX('Summary CMP_CBR'!$Q:$Q,MATCH(B60,'Summary CMP_CBR'!$H:$H,0))="ND"),
NA(),
INDEX('Summary CMP_CBR'!$Q:$Q,MATCH(B60,'Summary CMP_CBR'!$H:$H,0))
),
"")</f>
        <v/>
      </c>
      <c r="BA60" t="str">
        <f>IFERROR(
IF(
OR(
INDEX('Summary CMP_CBR'!$R:$R,MATCH(B60,'Summary CMP_CBR'!$H:$H,0))="NP",
INDEX('Summary CMP_CBR'!$R:$R,MATCH(B60,'Summary CMP_CBR'!$H:$H,0))="ND"),
NA(),
INDEX('Summary CMP_CBR'!$R:$R,MATCH(B60,'Summary CMP_CBR'!$H:$H,0))
),
"")</f>
        <v/>
      </c>
      <c r="BB60" t="str">
        <f>IFERROR(
IF(
OR(
INDEX('Summary CMP_CBR'!$S:$S,MATCH(B60,'Summary CMP_CBR'!$H:$H,0))="NP",
INDEX('Summary CMP_CBR'!$S:$S,MATCH(B60,'Summary CMP_CBR'!$H:$H,0))="ND"),
NA(),
INDEX('Summary CMP_CBR'!$S:$S,MATCH(B60,'Summary CMP_CBR'!$H:$H,0))
),
"")</f>
        <v/>
      </c>
      <c r="BC60" t="str">
        <f>IFERROR(
IF(
OR(
INDEX('Summary CMP_CBR'!$T:$T,MATCH(B60,'Summary CMP_CBR'!$H:$H,0))="NP",
INDEX('Summary CMP_CBR'!$T:$T,MATCH(B60,'Summary CMP_CBR'!$H:$H,0))="ND"),
NA(),
INDEX('Summary CMP_CBR'!$T:$T,MATCH(B60,'Summary CMP_CBR'!$H:$H,0))
),
"")</f>
        <v/>
      </c>
      <c r="BD60" t="str">
        <f>IFERROR(
IF(
OR(
INDEX('Summary CMP_CBR'!$U:$U,MATCH(B60,'Summary CMP_CBR'!$H:$H,0))="NP",
INDEX('Summary CMP_CBR'!$U:$U,MATCH(B60,'Summary CMP_CBR'!$H:$H,0))="ND"),
NA(),
INDEX('Summary CMP_CBR'!$U:$U,MATCH(B60,'Summary CMP_CBR'!$H:$H,0))
),
"")</f>
        <v/>
      </c>
      <c r="BF60" s="248" t="str">
        <f t="shared" si="6"/>
        <v/>
      </c>
      <c r="BG60" s="248" t="str">
        <f t="shared" si="7"/>
        <v/>
      </c>
      <c r="BH60" s="248" t="str">
        <f t="shared" si="8"/>
        <v/>
      </c>
      <c r="BI60" s="248" t="str">
        <f t="shared" si="9"/>
        <v/>
      </c>
      <c r="BJ60" s="248" t="str">
        <f t="shared" si="10"/>
        <v/>
      </c>
      <c r="BK60" s="248" t="str">
        <f t="shared" si="11"/>
        <v/>
      </c>
      <c r="BL60" s="248" t="str">
        <f t="shared" si="12"/>
        <v/>
      </c>
      <c r="BM60" s="248" t="str">
        <f t="shared" si="13"/>
        <v/>
      </c>
      <c r="BN60" s="248" t="str">
        <f t="shared" si="14"/>
        <v/>
      </c>
      <c r="BO60" s="248" t="str">
        <f t="shared" si="15"/>
        <v/>
      </c>
      <c r="BP60" s="248" t="str">
        <f t="shared" si="16"/>
        <v/>
      </c>
      <c r="BQ60" s="248" t="str">
        <f t="shared" si="17"/>
        <v/>
      </c>
      <c r="BS60" s="248" t="str">
        <f t="shared" si="18"/>
        <v/>
      </c>
      <c r="BT60" s="248" t="str">
        <f t="shared" si="19"/>
        <v/>
      </c>
      <c r="BU60" s="248" t="str">
        <f t="shared" si="20"/>
        <v/>
      </c>
      <c r="BV60" s="248" t="str">
        <f t="shared" si="21"/>
        <v/>
      </c>
      <c r="BW60" s="248" t="str">
        <f t="shared" si="22"/>
        <v/>
      </c>
      <c r="BX60" s="248" t="str">
        <f t="shared" si="23"/>
        <v/>
      </c>
      <c r="BY60" s="248" t="str">
        <f t="shared" si="24"/>
        <v/>
      </c>
      <c r="BZ60" s="248" t="str">
        <f t="shared" si="25"/>
        <v/>
      </c>
      <c r="CA60" s="248" t="str">
        <f t="shared" si="26"/>
        <v/>
      </c>
      <c r="CB60" s="248" t="str">
        <f t="shared" si="27"/>
        <v/>
      </c>
      <c r="CC60" s="248" t="str">
        <f t="shared" si="28"/>
        <v/>
      </c>
      <c r="CD60" s="248" t="str">
        <f t="shared" si="29"/>
        <v/>
      </c>
      <c r="CE60" s="248" t="str">
        <f t="shared" si="30"/>
        <v/>
      </c>
      <c r="CF60" s="248" t="str">
        <f t="shared" si="31"/>
        <v/>
      </c>
      <c r="CG60" s="248" t="str">
        <f t="shared" si="32"/>
        <v/>
      </c>
      <c r="CH60" s="248" t="str">
        <f t="shared" si="33"/>
        <v/>
      </c>
      <c r="CI60" s="248" t="str">
        <f t="shared" si="34"/>
        <v/>
      </c>
      <c r="CJ60" s="248" t="str">
        <f t="shared" si="35"/>
        <v/>
      </c>
      <c r="CL60" s="248" t="str">
        <f t="shared" si="36"/>
        <v/>
      </c>
      <c r="CM60" s="248" t="str">
        <f t="shared" si="37"/>
        <v/>
      </c>
      <c r="CN60" s="248" t="str">
        <f t="shared" si="38"/>
        <v/>
      </c>
      <c r="CO60" s="248" t="str">
        <f t="shared" si="39"/>
        <v/>
      </c>
      <c r="CP60" s="248" t="str">
        <f t="shared" si="40"/>
        <v/>
      </c>
      <c r="CQ60" s="248" t="str">
        <f t="shared" si="41"/>
        <v/>
      </c>
      <c r="CR60" s="248" t="str">
        <f t="shared" si="42"/>
        <v/>
      </c>
      <c r="CS60" s="248" t="str">
        <f t="shared" si="43"/>
        <v/>
      </c>
      <c r="CU60" s="248" t="str">
        <f t="shared" si="53"/>
        <v/>
      </c>
      <c r="CV60" s="248" t="str">
        <f t="shared" si="54"/>
        <v/>
      </c>
      <c r="CW60" s="248" t="str">
        <f t="shared" si="55"/>
        <v/>
      </c>
      <c r="CX60" s="248" t="str">
        <f t="shared" si="56"/>
        <v/>
      </c>
      <c r="CY60" s="248" t="str">
        <f t="shared" si="57"/>
        <v/>
      </c>
      <c r="CZ60" s="248" t="str">
        <f t="shared" si="58"/>
        <v/>
      </c>
      <c r="DA60" s="248" t="str">
        <f t="shared" si="59"/>
        <v/>
      </c>
      <c r="DB60" s="248" t="str">
        <f t="shared" si="60"/>
        <v/>
      </c>
      <c r="DC60" s="248" t="str">
        <f t="shared" si="61"/>
        <v/>
      </c>
    </row>
    <row r="61" spans="7:107" x14ac:dyDescent="0.25">
      <c r="G61" t="str">
        <f>IFERROR(
IF(
OR(
INDEX('summary PP'!$G:$G,MATCH(B61,'summary PP'!$B:$B,0))="NP",
INDEX('summary PP'!$G:$G,MATCH(B61,'summary PP'!$B:$B,0))="ND"),
NA(),
INDEX('summary PP'!$G:$G,MATCH(B61,'summary PP'!$B:$B,0))
),
"")</f>
        <v/>
      </c>
      <c r="AM61" t="str">
        <f>IFERROR(
IF(
OR(
INDEX('summary of compression'!$I:$I,MATCH(B61,'summary of compression'!$D:$D,0))="NP",
INDEX('summary of compression'!$I:$I,MATCH(B61,'summary of compression'!$D:$D,0))="ND"),
NA(),
INDEX('summary of compression'!$I:$I,MATCH(B61,'summary of compression'!$D:$D,0))
),
"")</f>
        <v/>
      </c>
      <c r="AN61" t="str">
        <f>IFERROR(
IF(
OR(
INDEX('summary of compression'!$J:$J,MATCH(B61,'summary of compression'!$D:$D,0))="NP",
INDEX('summary of compression'!$J:$J,MATCH(B61,'summary of compression'!$D:$D,0))="ND"),
NA(),
INDEX('summary of compression'!$J:$J,MATCH(B61,'summary of compression'!$D:$D,0))
),
"")</f>
        <v/>
      </c>
      <c r="AO61" t="str">
        <f>IFERROR(
IF(
OR(
INDEX('summary of compression'!$K:$K,MATCH(B61,'summary of compression'!$D:$D,0))="NP",
INDEX('summary of compression'!$K:$K,MATCH(B61,'summary of compression'!$D:$D,0))="ND"),
NA(),
INDEX('summary of compression'!$K:$K,MATCH(B61,'summary of compression'!$D:$D,0))
),
"")</f>
        <v/>
      </c>
      <c r="AP61" t="str">
        <f>IFERROR(
IF(
OR(
INDEX('summary of compression'!$L:$L,MATCH(B61,'summary of compression'!$D:$D,0))="NP",
INDEX('summary of compression'!$L:$L,MATCH(B61,'summary of compression'!$D:$D,0))="ND"),
NA(),
INDEX('summary of compression'!$L:$L,MATCH(B61,'summary of compression'!$D:$D,0))
),
"")</f>
        <v/>
      </c>
      <c r="AQ61" t="str">
        <f>IFERROR(
IF(
OR(
INDEX('summary of compression'!$M:$M,MATCH(B61,'summary of compression'!$D:$D,0))="NP",
INDEX('summary of compression'!$M:$M,MATCH(B61,'summary of compression'!$D:$D,0))="ND"),
NA(),
INDEX('summary of compression'!$M:$M,MATCH(B61,'summary of compression'!$D:$D,0))
),
"")</f>
        <v/>
      </c>
      <c r="AR61" t="str">
        <f>IFERROR(
IF(
OR(
INDEX('summary of compression'!$N:$N,MATCH(B61,'summary of compression'!$D:$D,0))="NP",
INDEX('summary of compression'!$N:$N,MATCH(B61,'summary of compression'!$D:$D,0))="ND"),
NA(),
INDEX('summary of compression'!$N:$N,MATCH(B61,'summary of compression'!$D:$D,0))
),
"")</f>
        <v/>
      </c>
      <c r="AS61" t="str">
        <f>IFERROR(
IF(
OR(
INDEX('summary of compression'!$O:$O,MATCH(B61,'summary of compression'!$D:$D,0))="NP",
INDEX('summary of compression'!$O:$O,MATCH(B61,'summary of compression'!$D:$D,0))="ND"),
NA(),
INDEX('summary of compression'!$O:$O,MATCH(B61,'summary of compression'!$D:$D,0))
),
"")</f>
        <v/>
      </c>
      <c r="AT61" t="str">
        <f>IFERROR(
IF(
OR(
INDEX('summary of compression'!$P:$P,MATCH(B61,'summary of compression'!$D:$D,0))="NP",
INDEX('summary of compression'!$P:$P,MATCH(B61,'summary of compression'!$D:$D,0))="ND"),
NA(),
INDEX('summary of compression'!$P:$P,MATCH(B61,'summary of compression'!$D:$D,0))
),
"")</f>
        <v/>
      </c>
      <c r="AV61" t="str">
        <f>IFERROR(
IF(
OR(
INDEX('Summary CMP_CBR'!$M:$M,MATCH(B61,'Summary CMP_CBR'!$H:$H,0))="NP",
INDEX('Summary CMP_CBR'!$M:$M,MATCH(B61,'Summary CMP_CBR'!$H:$H,0))="ND"),
NA(),
INDEX('Summary CMP_CBR'!$M:$M,MATCH(B61,'Summary CMP_CBR'!$H:$H,0))
),
"")</f>
        <v/>
      </c>
      <c r="AW61" t="str">
        <f>IFERROR(
IF(
OR(
INDEX('Summary CMP_CBR'!$N:$N,MATCH(B61,'Summary CMP_CBR'!$H:$H,0))="NP",
INDEX('Summary CMP_CBR'!$N:$N,MATCH(B61,'Summary CMP_CBR'!$H:$H,0))="ND"),
NA(),
INDEX('Summary CMP_CBR'!$N:$N,MATCH(B61,'Summary CMP_CBR'!$H:$H,0))
),
"")</f>
        <v/>
      </c>
      <c r="AX61" t="str">
        <f>IFERROR(
IF(
OR(
INDEX('Summary CMP_CBR'!$O:$O,MATCH(B61,'Summary CMP_CBR'!$H:$H,0))="NP",
INDEX('Summary CMP_CBR'!$O:$O,MATCH(B61,'Summary CMP_CBR'!$H:$H,0))="ND"),
NA(),
INDEX('Summary CMP_CBR'!$O:$O,MATCH(B61,'Summary CMP_CBR'!$H:$H,0))
),
"")</f>
        <v/>
      </c>
      <c r="AY61" t="str">
        <f>IFERROR(
IF(
OR(
INDEX('Summary CMP_CBR'!$P:$P,MATCH(B61,'Summary CMP_CBR'!$H:$H,0))="NP",
INDEX('Summary CMP_CBR'!$P:$P,MATCH(B61,'Summary CMP_CBR'!$H:$H,0))="ND"),
NA(),
INDEX('Summary CMP_CBR'!$P:$P,MATCH(B61,'Summary CMP_CBR'!$H:$H,0))
),
"")</f>
        <v/>
      </c>
      <c r="AZ61" t="str">
        <f>IFERROR(
IF(
OR(
INDEX('Summary CMP_CBR'!$Q:$Q,MATCH(B61,'Summary CMP_CBR'!$H:$H,0))="NP",
INDEX('Summary CMP_CBR'!$Q:$Q,MATCH(B61,'Summary CMP_CBR'!$H:$H,0))="ND"),
NA(),
INDEX('Summary CMP_CBR'!$Q:$Q,MATCH(B61,'Summary CMP_CBR'!$H:$H,0))
),
"")</f>
        <v/>
      </c>
      <c r="BA61" t="str">
        <f>IFERROR(
IF(
OR(
INDEX('Summary CMP_CBR'!$R:$R,MATCH(B61,'Summary CMP_CBR'!$H:$H,0))="NP",
INDEX('Summary CMP_CBR'!$R:$R,MATCH(B61,'Summary CMP_CBR'!$H:$H,0))="ND"),
NA(),
INDEX('Summary CMP_CBR'!$R:$R,MATCH(B61,'Summary CMP_CBR'!$H:$H,0))
),
"")</f>
        <v/>
      </c>
      <c r="BB61" t="str">
        <f>IFERROR(
IF(
OR(
INDEX('Summary CMP_CBR'!$S:$S,MATCH(B61,'Summary CMP_CBR'!$H:$H,0))="NP",
INDEX('Summary CMP_CBR'!$S:$S,MATCH(B61,'Summary CMP_CBR'!$H:$H,0))="ND"),
NA(),
INDEX('Summary CMP_CBR'!$S:$S,MATCH(B61,'Summary CMP_CBR'!$H:$H,0))
),
"")</f>
        <v/>
      </c>
      <c r="BC61" t="str">
        <f>IFERROR(
IF(
OR(
INDEX('Summary CMP_CBR'!$T:$T,MATCH(B61,'Summary CMP_CBR'!$H:$H,0))="NP",
INDEX('Summary CMP_CBR'!$T:$T,MATCH(B61,'Summary CMP_CBR'!$H:$H,0))="ND"),
NA(),
INDEX('Summary CMP_CBR'!$T:$T,MATCH(B61,'Summary CMP_CBR'!$H:$H,0))
),
"")</f>
        <v/>
      </c>
      <c r="BD61" t="str">
        <f>IFERROR(
IF(
OR(
INDEX('Summary CMP_CBR'!$U:$U,MATCH(B61,'Summary CMP_CBR'!$H:$H,0))="NP",
INDEX('Summary CMP_CBR'!$U:$U,MATCH(B61,'Summary CMP_CBR'!$H:$H,0))="ND"),
NA(),
INDEX('Summary CMP_CBR'!$U:$U,MATCH(B61,'Summary CMP_CBR'!$H:$H,0))
),
"")</f>
        <v/>
      </c>
      <c r="BF61" s="248" t="str">
        <f t="shared" si="6"/>
        <v/>
      </c>
      <c r="BG61" s="248" t="str">
        <f t="shared" si="7"/>
        <v/>
      </c>
      <c r="BH61" s="248" t="str">
        <f t="shared" si="8"/>
        <v/>
      </c>
      <c r="BI61" s="248" t="str">
        <f t="shared" si="9"/>
        <v/>
      </c>
      <c r="BJ61" s="248" t="str">
        <f t="shared" si="10"/>
        <v/>
      </c>
      <c r="BK61" s="248" t="str">
        <f t="shared" si="11"/>
        <v/>
      </c>
      <c r="BL61" s="248" t="str">
        <f t="shared" si="12"/>
        <v/>
      </c>
      <c r="BM61" s="248" t="str">
        <f t="shared" si="13"/>
        <v/>
      </c>
      <c r="BN61" s="248" t="str">
        <f t="shared" si="14"/>
        <v/>
      </c>
      <c r="BO61" s="248" t="str">
        <f t="shared" si="15"/>
        <v/>
      </c>
      <c r="BP61" s="248" t="str">
        <f t="shared" si="16"/>
        <v/>
      </c>
      <c r="BQ61" s="248" t="str">
        <f t="shared" si="17"/>
        <v/>
      </c>
      <c r="BS61" s="248" t="str">
        <f t="shared" si="18"/>
        <v/>
      </c>
      <c r="BT61" s="248" t="str">
        <f t="shared" si="19"/>
        <v/>
      </c>
      <c r="BU61" s="248" t="str">
        <f t="shared" si="20"/>
        <v/>
      </c>
      <c r="BV61" s="248" t="str">
        <f t="shared" si="21"/>
        <v/>
      </c>
      <c r="BW61" s="248" t="str">
        <f t="shared" si="22"/>
        <v/>
      </c>
      <c r="BX61" s="248" t="str">
        <f t="shared" si="23"/>
        <v/>
      </c>
      <c r="BY61" s="248" t="str">
        <f t="shared" si="24"/>
        <v/>
      </c>
      <c r="BZ61" s="248" t="str">
        <f t="shared" si="25"/>
        <v/>
      </c>
      <c r="CA61" s="248" t="str">
        <f t="shared" si="26"/>
        <v/>
      </c>
      <c r="CB61" s="248" t="str">
        <f t="shared" si="27"/>
        <v/>
      </c>
      <c r="CC61" s="248" t="str">
        <f t="shared" si="28"/>
        <v/>
      </c>
      <c r="CD61" s="248" t="str">
        <f t="shared" si="29"/>
        <v/>
      </c>
      <c r="CE61" s="248" t="str">
        <f t="shared" si="30"/>
        <v/>
      </c>
      <c r="CF61" s="248" t="str">
        <f t="shared" si="31"/>
        <v/>
      </c>
      <c r="CG61" s="248" t="str">
        <f t="shared" si="32"/>
        <v/>
      </c>
      <c r="CH61" s="248" t="str">
        <f t="shared" si="33"/>
        <v/>
      </c>
      <c r="CI61" s="248" t="str">
        <f t="shared" si="34"/>
        <v/>
      </c>
      <c r="CJ61" s="248" t="str">
        <f t="shared" si="35"/>
        <v/>
      </c>
      <c r="CL61" s="248" t="str">
        <f t="shared" si="36"/>
        <v/>
      </c>
      <c r="CM61" s="248" t="str">
        <f t="shared" si="37"/>
        <v/>
      </c>
      <c r="CN61" s="248" t="str">
        <f t="shared" si="38"/>
        <v/>
      </c>
      <c r="CO61" s="248" t="str">
        <f t="shared" si="39"/>
        <v/>
      </c>
      <c r="CP61" s="248" t="str">
        <f t="shared" si="40"/>
        <v/>
      </c>
      <c r="CQ61" s="248" t="str">
        <f t="shared" si="41"/>
        <v/>
      </c>
      <c r="CR61" s="248" t="str">
        <f t="shared" si="42"/>
        <v/>
      </c>
      <c r="CS61" s="248" t="str">
        <f t="shared" si="43"/>
        <v/>
      </c>
      <c r="CU61" s="248" t="str">
        <f t="shared" si="53"/>
        <v/>
      </c>
      <c r="CV61" s="248" t="str">
        <f t="shared" si="54"/>
        <v/>
      </c>
      <c r="CW61" s="248" t="str">
        <f t="shared" si="55"/>
        <v/>
      </c>
      <c r="CX61" s="248" t="str">
        <f t="shared" si="56"/>
        <v/>
      </c>
      <c r="CY61" s="248" t="str">
        <f t="shared" si="57"/>
        <v/>
      </c>
      <c r="CZ61" s="248" t="str">
        <f t="shared" si="58"/>
        <v/>
      </c>
      <c r="DA61" s="248" t="str">
        <f t="shared" si="59"/>
        <v/>
      </c>
      <c r="DB61" s="248" t="str">
        <f t="shared" si="60"/>
        <v/>
      </c>
      <c r="DC61" s="248" t="str">
        <f t="shared" si="61"/>
        <v/>
      </c>
    </row>
    <row r="62" spans="7:107" x14ac:dyDescent="0.25">
      <c r="G62" t="str">
        <f>IFERROR(
IF(
OR(
INDEX('summary PP'!$G:$G,MATCH(B62,'summary PP'!$B:$B,0))="NP",
INDEX('summary PP'!$G:$G,MATCH(B62,'summary PP'!$B:$B,0))="ND"),
NA(),
INDEX('summary PP'!$G:$G,MATCH(B62,'summary PP'!$B:$B,0))
),
"")</f>
        <v/>
      </c>
      <c r="AM62" t="str">
        <f>IFERROR(
IF(
OR(
INDEX('summary of compression'!$I:$I,MATCH(B62,'summary of compression'!$D:$D,0))="NP",
INDEX('summary of compression'!$I:$I,MATCH(B62,'summary of compression'!$D:$D,0))="ND"),
NA(),
INDEX('summary of compression'!$I:$I,MATCH(B62,'summary of compression'!$D:$D,0))
),
"")</f>
        <v/>
      </c>
      <c r="AN62" t="str">
        <f>IFERROR(
IF(
OR(
INDEX('summary of compression'!$J:$J,MATCH(B62,'summary of compression'!$D:$D,0))="NP",
INDEX('summary of compression'!$J:$J,MATCH(B62,'summary of compression'!$D:$D,0))="ND"),
NA(),
INDEX('summary of compression'!$J:$J,MATCH(B62,'summary of compression'!$D:$D,0))
),
"")</f>
        <v/>
      </c>
      <c r="AO62" t="str">
        <f>IFERROR(
IF(
OR(
INDEX('summary of compression'!$K:$K,MATCH(B62,'summary of compression'!$D:$D,0))="NP",
INDEX('summary of compression'!$K:$K,MATCH(B62,'summary of compression'!$D:$D,0))="ND"),
NA(),
INDEX('summary of compression'!$K:$K,MATCH(B62,'summary of compression'!$D:$D,0))
),
"")</f>
        <v/>
      </c>
      <c r="AP62" t="str">
        <f>IFERROR(
IF(
OR(
INDEX('summary of compression'!$L:$L,MATCH(B62,'summary of compression'!$D:$D,0))="NP",
INDEX('summary of compression'!$L:$L,MATCH(B62,'summary of compression'!$D:$D,0))="ND"),
NA(),
INDEX('summary of compression'!$L:$L,MATCH(B62,'summary of compression'!$D:$D,0))
),
"")</f>
        <v/>
      </c>
      <c r="AQ62" t="str">
        <f>IFERROR(
IF(
OR(
INDEX('summary of compression'!$M:$M,MATCH(B62,'summary of compression'!$D:$D,0))="NP",
INDEX('summary of compression'!$M:$M,MATCH(B62,'summary of compression'!$D:$D,0))="ND"),
NA(),
INDEX('summary of compression'!$M:$M,MATCH(B62,'summary of compression'!$D:$D,0))
),
"")</f>
        <v/>
      </c>
      <c r="AR62" t="str">
        <f>IFERROR(
IF(
OR(
INDEX('summary of compression'!$N:$N,MATCH(B62,'summary of compression'!$D:$D,0))="NP",
INDEX('summary of compression'!$N:$N,MATCH(B62,'summary of compression'!$D:$D,0))="ND"),
NA(),
INDEX('summary of compression'!$N:$N,MATCH(B62,'summary of compression'!$D:$D,0))
),
"")</f>
        <v/>
      </c>
      <c r="AS62" t="str">
        <f>IFERROR(
IF(
OR(
INDEX('summary of compression'!$O:$O,MATCH(B62,'summary of compression'!$D:$D,0))="NP",
INDEX('summary of compression'!$O:$O,MATCH(B62,'summary of compression'!$D:$D,0))="ND"),
NA(),
INDEX('summary of compression'!$O:$O,MATCH(B62,'summary of compression'!$D:$D,0))
),
"")</f>
        <v/>
      </c>
      <c r="AT62" t="str">
        <f>IFERROR(
IF(
OR(
INDEX('summary of compression'!$P:$P,MATCH(B62,'summary of compression'!$D:$D,0))="NP",
INDEX('summary of compression'!$P:$P,MATCH(B62,'summary of compression'!$D:$D,0))="ND"),
NA(),
INDEX('summary of compression'!$P:$P,MATCH(B62,'summary of compression'!$D:$D,0))
),
"")</f>
        <v/>
      </c>
      <c r="AV62" t="str">
        <f>IFERROR(
IF(
OR(
INDEX('Summary CMP_CBR'!$M:$M,MATCH(B62,'Summary CMP_CBR'!$H:$H,0))="NP",
INDEX('Summary CMP_CBR'!$M:$M,MATCH(B62,'Summary CMP_CBR'!$H:$H,0))="ND"),
NA(),
INDEX('Summary CMP_CBR'!$M:$M,MATCH(B62,'Summary CMP_CBR'!$H:$H,0))
),
"")</f>
        <v/>
      </c>
      <c r="AW62" t="str">
        <f>IFERROR(
IF(
OR(
INDEX('Summary CMP_CBR'!$N:$N,MATCH(B62,'Summary CMP_CBR'!$H:$H,0))="NP",
INDEX('Summary CMP_CBR'!$N:$N,MATCH(B62,'Summary CMP_CBR'!$H:$H,0))="ND"),
NA(),
INDEX('Summary CMP_CBR'!$N:$N,MATCH(B62,'Summary CMP_CBR'!$H:$H,0))
),
"")</f>
        <v/>
      </c>
      <c r="AX62" t="str">
        <f>IFERROR(
IF(
OR(
INDEX('Summary CMP_CBR'!$O:$O,MATCH(B62,'Summary CMP_CBR'!$H:$H,0))="NP",
INDEX('Summary CMP_CBR'!$O:$O,MATCH(B62,'Summary CMP_CBR'!$H:$H,0))="ND"),
NA(),
INDEX('Summary CMP_CBR'!$O:$O,MATCH(B62,'Summary CMP_CBR'!$H:$H,0))
),
"")</f>
        <v/>
      </c>
      <c r="AY62" t="str">
        <f>IFERROR(
IF(
OR(
INDEX('Summary CMP_CBR'!$P:$P,MATCH(B62,'Summary CMP_CBR'!$H:$H,0))="NP",
INDEX('Summary CMP_CBR'!$P:$P,MATCH(B62,'Summary CMP_CBR'!$H:$H,0))="ND"),
NA(),
INDEX('Summary CMP_CBR'!$P:$P,MATCH(B62,'Summary CMP_CBR'!$H:$H,0))
),
"")</f>
        <v/>
      </c>
      <c r="AZ62" t="str">
        <f>IFERROR(
IF(
OR(
INDEX('Summary CMP_CBR'!$Q:$Q,MATCH(B62,'Summary CMP_CBR'!$H:$H,0))="NP",
INDEX('Summary CMP_CBR'!$Q:$Q,MATCH(B62,'Summary CMP_CBR'!$H:$H,0))="ND"),
NA(),
INDEX('Summary CMP_CBR'!$Q:$Q,MATCH(B62,'Summary CMP_CBR'!$H:$H,0))
),
"")</f>
        <v/>
      </c>
      <c r="BA62" t="str">
        <f>IFERROR(
IF(
OR(
INDEX('Summary CMP_CBR'!$R:$R,MATCH(B62,'Summary CMP_CBR'!$H:$H,0))="NP",
INDEX('Summary CMP_CBR'!$R:$R,MATCH(B62,'Summary CMP_CBR'!$H:$H,0))="ND"),
NA(),
INDEX('Summary CMP_CBR'!$R:$R,MATCH(B62,'Summary CMP_CBR'!$H:$H,0))
),
"")</f>
        <v/>
      </c>
      <c r="BB62" t="str">
        <f>IFERROR(
IF(
OR(
INDEX('Summary CMP_CBR'!$S:$S,MATCH(B62,'Summary CMP_CBR'!$H:$H,0))="NP",
INDEX('Summary CMP_CBR'!$S:$S,MATCH(B62,'Summary CMP_CBR'!$H:$H,0))="ND"),
NA(),
INDEX('Summary CMP_CBR'!$S:$S,MATCH(B62,'Summary CMP_CBR'!$H:$H,0))
),
"")</f>
        <v/>
      </c>
      <c r="BC62" t="str">
        <f>IFERROR(
IF(
OR(
INDEX('Summary CMP_CBR'!$T:$T,MATCH(B62,'Summary CMP_CBR'!$H:$H,0))="NP",
INDEX('Summary CMP_CBR'!$T:$T,MATCH(B62,'Summary CMP_CBR'!$H:$H,0))="ND"),
NA(),
INDEX('Summary CMP_CBR'!$T:$T,MATCH(B62,'Summary CMP_CBR'!$H:$H,0))
),
"")</f>
        <v/>
      </c>
      <c r="BD62" t="str">
        <f>IFERROR(
IF(
OR(
INDEX('Summary CMP_CBR'!$U:$U,MATCH(B62,'Summary CMP_CBR'!$H:$H,0))="NP",
INDEX('Summary CMP_CBR'!$U:$U,MATCH(B62,'Summary CMP_CBR'!$H:$H,0))="ND"),
NA(),
INDEX('Summary CMP_CBR'!$U:$U,MATCH(B62,'Summary CMP_CBR'!$H:$H,0))
),
"")</f>
        <v/>
      </c>
      <c r="BF62" s="248" t="str">
        <f t="shared" si="6"/>
        <v/>
      </c>
      <c r="BG62" s="248" t="str">
        <f t="shared" si="7"/>
        <v/>
      </c>
      <c r="BH62" s="248" t="str">
        <f t="shared" si="8"/>
        <v/>
      </c>
      <c r="BI62" s="248" t="str">
        <f t="shared" si="9"/>
        <v/>
      </c>
      <c r="BJ62" s="248" t="str">
        <f t="shared" si="10"/>
        <v/>
      </c>
      <c r="BK62" s="248" t="str">
        <f t="shared" si="11"/>
        <v/>
      </c>
      <c r="BL62" s="248" t="str">
        <f t="shared" si="12"/>
        <v/>
      </c>
      <c r="BM62" s="248" t="str">
        <f t="shared" si="13"/>
        <v/>
      </c>
      <c r="BN62" s="248" t="str">
        <f t="shared" si="14"/>
        <v/>
      </c>
      <c r="BO62" s="248" t="str">
        <f t="shared" si="15"/>
        <v/>
      </c>
      <c r="BP62" s="248" t="str">
        <f t="shared" si="16"/>
        <v/>
      </c>
      <c r="BQ62" s="248" t="str">
        <f t="shared" si="17"/>
        <v/>
      </c>
      <c r="BS62" s="248" t="str">
        <f t="shared" si="18"/>
        <v/>
      </c>
      <c r="BT62" s="248" t="str">
        <f t="shared" si="19"/>
        <v/>
      </c>
      <c r="BU62" s="248" t="str">
        <f t="shared" si="20"/>
        <v/>
      </c>
      <c r="BV62" s="248" t="str">
        <f t="shared" si="21"/>
        <v/>
      </c>
      <c r="BW62" s="248" t="str">
        <f t="shared" si="22"/>
        <v/>
      </c>
      <c r="BX62" s="248" t="str">
        <f t="shared" si="23"/>
        <v/>
      </c>
      <c r="BY62" s="248" t="str">
        <f t="shared" si="24"/>
        <v/>
      </c>
      <c r="BZ62" s="248" t="str">
        <f t="shared" si="25"/>
        <v/>
      </c>
      <c r="CA62" s="248" t="str">
        <f t="shared" si="26"/>
        <v/>
      </c>
      <c r="CB62" s="248" t="str">
        <f t="shared" si="27"/>
        <v/>
      </c>
      <c r="CC62" s="248" t="str">
        <f t="shared" si="28"/>
        <v/>
      </c>
      <c r="CD62" s="248" t="str">
        <f t="shared" si="29"/>
        <v/>
      </c>
      <c r="CE62" s="248" t="str">
        <f t="shared" si="30"/>
        <v/>
      </c>
      <c r="CF62" s="248" t="str">
        <f t="shared" si="31"/>
        <v/>
      </c>
      <c r="CG62" s="248" t="str">
        <f t="shared" si="32"/>
        <v/>
      </c>
      <c r="CH62" s="248" t="str">
        <f t="shared" si="33"/>
        <v/>
      </c>
      <c r="CI62" s="248" t="str">
        <f t="shared" si="34"/>
        <v/>
      </c>
      <c r="CJ62" s="248" t="str">
        <f t="shared" si="35"/>
        <v/>
      </c>
      <c r="CL62" s="248" t="str">
        <f t="shared" si="36"/>
        <v/>
      </c>
      <c r="CM62" s="248" t="str">
        <f t="shared" si="37"/>
        <v/>
      </c>
      <c r="CN62" s="248" t="str">
        <f t="shared" si="38"/>
        <v/>
      </c>
      <c r="CO62" s="248" t="str">
        <f t="shared" si="39"/>
        <v/>
      </c>
      <c r="CP62" s="248" t="str">
        <f t="shared" si="40"/>
        <v/>
      </c>
      <c r="CQ62" s="248" t="str">
        <f t="shared" si="41"/>
        <v/>
      </c>
      <c r="CR62" s="248" t="str">
        <f t="shared" si="42"/>
        <v/>
      </c>
      <c r="CS62" s="248" t="str">
        <f t="shared" si="43"/>
        <v/>
      </c>
      <c r="CU62" s="248" t="str">
        <f t="shared" si="53"/>
        <v/>
      </c>
      <c r="CV62" s="248" t="str">
        <f t="shared" si="54"/>
        <v/>
      </c>
      <c r="CW62" s="248" t="str">
        <f t="shared" si="55"/>
        <v/>
      </c>
      <c r="CX62" s="248" t="str">
        <f t="shared" si="56"/>
        <v/>
      </c>
      <c r="CY62" s="248" t="str">
        <f t="shared" si="57"/>
        <v/>
      </c>
      <c r="CZ62" s="248" t="str">
        <f t="shared" si="58"/>
        <v/>
      </c>
      <c r="DA62" s="248" t="str">
        <f t="shared" si="59"/>
        <v/>
      </c>
      <c r="DB62" s="248" t="str">
        <f t="shared" si="60"/>
        <v/>
      </c>
      <c r="DC62" s="248" t="str">
        <f t="shared" si="61"/>
        <v/>
      </c>
    </row>
    <row r="63" spans="7:107" x14ac:dyDescent="0.25">
      <c r="G63" t="str">
        <f>IFERROR(
IF(
OR(
INDEX('summary PP'!$G:$G,MATCH(B63,'summary PP'!$B:$B,0))="NP",
INDEX('summary PP'!$G:$G,MATCH(B63,'summary PP'!$B:$B,0))="ND"),
NA(),
INDEX('summary PP'!$G:$G,MATCH(B63,'summary PP'!$B:$B,0))
),
"")</f>
        <v/>
      </c>
      <c r="AM63" t="str">
        <f>IFERROR(
IF(
OR(
INDEX('summary of compression'!$I:$I,MATCH(B63,'summary of compression'!$D:$D,0))="NP",
INDEX('summary of compression'!$I:$I,MATCH(B63,'summary of compression'!$D:$D,0))="ND"),
NA(),
INDEX('summary of compression'!$I:$I,MATCH(B63,'summary of compression'!$D:$D,0))
),
"")</f>
        <v/>
      </c>
      <c r="AN63" t="str">
        <f>IFERROR(
IF(
OR(
INDEX('summary of compression'!$J:$J,MATCH(B63,'summary of compression'!$D:$D,0))="NP",
INDEX('summary of compression'!$J:$J,MATCH(B63,'summary of compression'!$D:$D,0))="ND"),
NA(),
INDEX('summary of compression'!$J:$J,MATCH(B63,'summary of compression'!$D:$D,0))
),
"")</f>
        <v/>
      </c>
      <c r="AO63" t="str">
        <f>IFERROR(
IF(
OR(
INDEX('summary of compression'!$K:$K,MATCH(B63,'summary of compression'!$D:$D,0))="NP",
INDEX('summary of compression'!$K:$K,MATCH(B63,'summary of compression'!$D:$D,0))="ND"),
NA(),
INDEX('summary of compression'!$K:$K,MATCH(B63,'summary of compression'!$D:$D,0))
),
"")</f>
        <v/>
      </c>
      <c r="AP63" t="str">
        <f>IFERROR(
IF(
OR(
INDEX('summary of compression'!$L:$L,MATCH(B63,'summary of compression'!$D:$D,0))="NP",
INDEX('summary of compression'!$L:$L,MATCH(B63,'summary of compression'!$D:$D,0))="ND"),
NA(),
INDEX('summary of compression'!$L:$L,MATCH(B63,'summary of compression'!$D:$D,0))
),
"")</f>
        <v/>
      </c>
      <c r="AQ63" t="str">
        <f>IFERROR(
IF(
OR(
INDEX('summary of compression'!$M:$M,MATCH(B63,'summary of compression'!$D:$D,0))="NP",
INDEX('summary of compression'!$M:$M,MATCH(B63,'summary of compression'!$D:$D,0))="ND"),
NA(),
INDEX('summary of compression'!$M:$M,MATCH(B63,'summary of compression'!$D:$D,0))
),
"")</f>
        <v/>
      </c>
      <c r="AR63" t="str">
        <f>IFERROR(
IF(
OR(
INDEX('summary of compression'!$N:$N,MATCH(B63,'summary of compression'!$D:$D,0))="NP",
INDEX('summary of compression'!$N:$N,MATCH(B63,'summary of compression'!$D:$D,0))="ND"),
NA(),
INDEX('summary of compression'!$N:$N,MATCH(B63,'summary of compression'!$D:$D,0))
),
"")</f>
        <v/>
      </c>
      <c r="AS63" t="str">
        <f>IFERROR(
IF(
OR(
INDEX('summary of compression'!$O:$O,MATCH(B63,'summary of compression'!$D:$D,0))="NP",
INDEX('summary of compression'!$O:$O,MATCH(B63,'summary of compression'!$D:$D,0))="ND"),
NA(),
INDEX('summary of compression'!$O:$O,MATCH(B63,'summary of compression'!$D:$D,0))
),
"")</f>
        <v/>
      </c>
      <c r="AT63" t="str">
        <f>IFERROR(
IF(
OR(
INDEX('summary of compression'!$P:$P,MATCH(B63,'summary of compression'!$D:$D,0))="NP",
INDEX('summary of compression'!$P:$P,MATCH(B63,'summary of compression'!$D:$D,0))="ND"),
NA(),
INDEX('summary of compression'!$P:$P,MATCH(B63,'summary of compression'!$D:$D,0))
),
"")</f>
        <v/>
      </c>
      <c r="AV63" t="str">
        <f>IFERROR(
IF(
OR(
INDEX('Summary CMP_CBR'!$M:$M,MATCH(B63,'Summary CMP_CBR'!$H:$H,0))="NP",
INDEX('Summary CMP_CBR'!$M:$M,MATCH(B63,'Summary CMP_CBR'!$H:$H,0))="ND"),
NA(),
INDEX('Summary CMP_CBR'!$M:$M,MATCH(B63,'Summary CMP_CBR'!$H:$H,0))
),
"")</f>
        <v/>
      </c>
      <c r="AW63" t="str">
        <f>IFERROR(
IF(
OR(
INDEX('Summary CMP_CBR'!$N:$N,MATCH(B63,'Summary CMP_CBR'!$H:$H,0))="NP",
INDEX('Summary CMP_CBR'!$N:$N,MATCH(B63,'Summary CMP_CBR'!$H:$H,0))="ND"),
NA(),
INDEX('Summary CMP_CBR'!$N:$N,MATCH(B63,'Summary CMP_CBR'!$H:$H,0))
),
"")</f>
        <v/>
      </c>
      <c r="AX63" t="str">
        <f>IFERROR(
IF(
OR(
INDEX('Summary CMP_CBR'!$O:$O,MATCH(B63,'Summary CMP_CBR'!$H:$H,0))="NP",
INDEX('Summary CMP_CBR'!$O:$O,MATCH(B63,'Summary CMP_CBR'!$H:$H,0))="ND"),
NA(),
INDEX('Summary CMP_CBR'!$O:$O,MATCH(B63,'Summary CMP_CBR'!$H:$H,0))
),
"")</f>
        <v/>
      </c>
      <c r="AY63" t="str">
        <f>IFERROR(
IF(
OR(
INDEX('Summary CMP_CBR'!$P:$P,MATCH(B63,'Summary CMP_CBR'!$H:$H,0))="NP",
INDEX('Summary CMP_CBR'!$P:$P,MATCH(B63,'Summary CMP_CBR'!$H:$H,0))="ND"),
NA(),
INDEX('Summary CMP_CBR'!$P:$P,MATCH(B63,'Summary CMP_CBR'!$H:$H,0))
),
"")</f>
        <v/>
      </c>
      <c r="AZ63" t="str">
        <f>IFERROR(
IF(
OR(
INDEX('Summary CMP_CBR'!$Q:$Q,MATCH(B63,'Summary CMP_CBR'!$H:$H,0))="NP",
INDEX('Summary CMP_CBR'!$Q:$Q,MATCH(B63,'Summary CMP_CBR'!$H:$H,0))="ND"),
NA(),
INDEX('Summary CMP_CBR'!$Q:$Q,MATCH(B63,'Summary CMP_CBR'!$H:$H,0))
),
"")</f>
        <v/>
      </c>
      <c r="BA63" t="str">
        <f>IFERROR(
IF(
OR(
INDEX('Summary CMP_CBR'!$R:$R,MATCH(B63,'Summary CMP_CBR'!$H:$H,0))="NP",
INDEX('Summary CMP_CBR'!$R:$R,MATCH(B63,'Summary CMP_CBR'!$H:$H,0))="ND"),
NA(),
INDEX('Summary CMP_CBR'!$R:$R,MATCH(B63,'Summary CMP_CBR'!$H:$H,0))
),
"")</f>
        <v/>
      </c>
      <c r="BB63" t="str">
        <f>IFERROR(
IF(
OR(
INDEX('Summary CMP_CBR'!$S:$S,MATCH(B63,'Summary CMP_CBR'!$H:$H,0))="NP",
INDEX('Summary CMP_CBR'!$S:$S,MATCH(B63,'Summary CMP_CBR'!$H:$H,0))="ND"),
NA(),
INDEX('Summary CMP_CBR'!$S:$S,MATCH(B63,'Summary CMP_CBR'!$H:$H,0))
),
"")</f>
        <v/>
      </c>
      <c r="BC63" t="str">
        <f>IFERROR(
IF(
OR(
INDEX('Summary CMP_CBR'!$T:$T,MATCH(B63,'Summary CMP_CBR'!$H:$H,0))="NP",
INDEX('Summary CMP_CBR'!$T:$T,MATCH(B63,'Summary CMP_CBR'!$H:$H,0))="ND"),
NA(),
INDEX('Summary CMP_CBR'!$T:$T,MATCH(B63,'Summary CMP_CBR'!$H:$H,0))
),
"")</f>
        <v/>
      </c>
      <c r="BD63" t="str">
        <f>IFERROR(
IF(
OR(
INDEX('Summary CMP_CBR'!$U:$U,MATCH(B63,'Summary CMP_CBR'!$H:$H,0))="NP",
INDEX('Summary CMP_CBR'!$U:$U,MATCH(B63,'Summary CMP_CBR'!$H:$H,0))="ND"),
NA(),
INDEX('Summary CMP_CBR'!$U:$U,MATCH(B63,'Summary CMP_CBR'!$H:$H,0))
),
"")</f>
        <v/>
      </c>
      <c r="BF63" s="248" t="str">
        <f t="shared" si="6"/>
        <v/>
      </c>
      <c r="BG63" s="248" t="str">
        <f t="shared" si="7"/>
        <v/>
      </c>
      <c r="BH63" s="248" t="str">
        <f t="shared" si="8"/>
        <v/>
      </c>
      <c r="BI63" s="248" t="str">
        <f t="shared" si="9"/>
        <v/>
      </c>
      <c r="BJ63" s="248" t="str">
        <f t="shared" si="10"/>
        <v/>
      </c>
      <c r="BK63" s="248" t="str">
        <f t="shared" si="11"/>
        <v/>
      </c>
      <c r="BL63" s="248" t="str">
        <f t="shared" si="12"/>
        <v/>
      </c>
      <c r="BM63" s="248" t="str">
        <f t="shared" si="13"/>
        <v/>
      </c>
      <c r="BN63" s="248" t="str">
        <f t="shared" si="14"/>
        <v/>
      </c>
      <c r="BO63" s="248" t="str">
        <f t="shared" si="15"/>
        <v/>
      </c>
      <c r="BP63" s="248" t="str">
        <f t="shared" si="16"/>
        <v/>
      </c>
      <c r="BQ63" s="248" t="str">
        <f t="shared" si="17"/>
        <v/>
      </c>
      <c r="BS63" s="248" t="str">
        <f t="shared" si="18"/>
        <v/>
      </c>
      <c r="BT63" s="248" t="str">
        <f t="shared" si="19"/>
        <v/>
      </c>
      <c r="BU63" s="248" t="str">
        <f t="shared" si="20"/>
        <v/>
      </c>
      <c r="BV63" s="248" t="str">
        <f t="shared" si="21"/>
        <v/>
      </c>
      <c r="BW63" s="248" t="str">
        <f t="shared" si="22"/>
        <v/>
      </c>
      <c r="BX63" s="248" t="str">
        <f t="shared" si="23"/>
        <v/>
      </c>
      <c r="BY63" s="248" t="str">
        <f t="shared" si="24"/>
        <v/>
      </c>
      <c r="BZ63" s="248" t="str">
        <f t="shared" si="25"/>
        <v/>
      </c>
      <c r="CA63" s="248" t="str">
        <f t="shared" si="26"/>
        <v/>
      </c>
      <c r="CB63" s="248" t="str">
        <f t="shared" si="27"/>
        <v/>
      </c>
      <c r="CC63" s="248" t="str">
        <f t="shared" si="28"/>
        <v/>
      </c>
      <c r="CD63" s="248" t="str">
        <f t="shared" si="29"/>
        <v/>
      </c>
      <c r="CE63" s="248" t="str">
        <f t="shared" si="30"/>
        <v/>
      </c>
      <c r="CF63" s="248" t="str">
        <f t="shared" si="31"/>
        <v/>
      </c>
      <c r="CG63" s="248" t="str">
        <f t="shared" si="32"/>
        <v/>
      </c>
      <c r="CH63" s="248" t="str">
        <f t="shared" si="33"/>
        <v/>
      </c>
      <c r="CI63" s="248" t="str">
        <f t="shared" si="34"/>
        <v/>
      </c>
      <c r="CJ63" s="248" t="str">
        <f t="shared" si="35"/>
        <v/>
      </c>
      <c r="CL63" s="248" t="str">
        <f t="shared" si="36"/>
        <v/>
      </c>
      <c r="CM63" s="248" t="str">
        <f t="shared" si="37"/>
        <v/>
      </c>
      <c r="CN63" s="248" t="str">
        <f t="shared" si="38"/>
        <v/>
      </c>
      <c r="CO63" s="248" t="str">
        <f t="shared" si="39"/>
        <v/>
      </c>
      <c r="CP63" s="248" t="str">
        <f t="shared" si="40"/>
        <v/>
      </c>
      <c r="CQ63" s="248" t="str">
        <f t="shared" si="41"/>
        <v/>
      </c>
      <c r="CR63" s="248" t="str">
        <f t="shared" si="42"/>
        <v/>
      </c>
      <c r="CS63" s="248" t="str">
        <f t="shared" si="43"/>
        <v/>
      </c>
      <c r="CU63" s="248" t="str">
        <f t="shared" si="53"/>
        <v/>
      </c>
      <c r="CV63" s="248" t="str">
        <f t="shared" si="54"/>
        <v/>
      </c>
      <c r="CW63" s="248" t="str">
        <f t="shared" si="55"/>
        <v/>
      </c>
      <c r="CX63" s="248" t="str">
        <f t="shared" si="56"/>
        <v/>
      </c>
      <c r="CY63" s="248" t="str">
        <f t="shared" si="57"/>
        <v/>
      </c>
      <c r="CZ63" s="248" t="str">
        <f t="shared" si="58"/>
        <v/>
      </c>
      <c r="DA63" s="248" t="str">
        <f t="shared" si="59"/>
        <v/>
      </c>
      <c r="DB63" s="248" t="str">
        <f t="shared" si="60"/>
        <v/>
      </c>
      <c r="DC63" s="248" t="str">
        <f t="shared" si="61"/>
        <v/>
      </c>
    </row>
    <row r="64" spans="7:107" x14ac:dyDescent="0.25">
      <c r="G64" t="str">
        <f>IFERROR(
IF(
OR(
INDEX('summary PP'!$G:$G,MATCH(B64,'summary PP'!$B:$B,0))="NP",
INDEX('summary PP'!$G:$G,MATCH(B64,'summary PP'!$B:$B,0))="ND"),
NA(),
INDEX('summary PP'!$G:$G,MATCH(B64,'summary PP'!$B:$B,0))
),
"")</f>
        <v/>
      </c>
      <c r="BF64" s="248" t="str">
        <f t="shared" si="6"/>
        <v/>
      </c>
    </row>
    <row r="65" spans="1:56" x14ac:dyDescent="0.25">
      <c r="A65" s="173" t="s">
        <v>347</v>
      </c>
      <c r="B65" s="255"/>
      <c r="C65" s="173"/>
      <c r="D65" s="173"/>
      <c r="E65" s="173"/>
    </row>
    <row r="66" spans="1:56" ht="15" customHeight="1" x14ac:dyDescent="0.25">
      <c r="E66" s="194" t="s">
        <v>348</v>
      </c>
      <c r="G66">
        <f>IFERROR(COUNT(G14:G63),"")</f>
        <v>7</v>
      </c>
      <c r="H66">
        <f t="shared" ref="H66:J66" si="62">IFERROR(COUNT(H14:H63),"")</f>
        <v>7</v>
      </c>
      <c r="I66">
        <f t="shared" si="62"/>
        <v>7</v>
      </c>
      <c r="J66">
        <f t="shared" si="62"/>
        <v>7</v>
      </c>
      <c r="K66">
        <f t="shared" ref="K66:M66" si="63">IFERROR(COUNT(K14:K63),"")</f>
        <v>1</v>
      </c>
      <c r="L66">
        <f t="shared" si="63"/>
        <v>1</v>
      </c>
      <c r="M66">
        <f t="shared" si="63"/>
        <v>1</v>
      </c>
      <c r="N66">
        <f t="shared" ref="N66:R66" si="64">IFERROR(COUNT(N14:N63),"")</f>
        <v>1</v>
      </c>
      <c r="O66">
        <f t="shared" si="64"/>
        <v>1</v>
      </c>
      <c r="P66">
        <f t="shared" si="64"/>
        <v>1</v>
      </c>
      <c r="Q66">
        <f t="shared" si="64"/>
        <v>1</v>
      </c>
      <c r="R66">
        <f t="shared" si="64"/>
        <v>0</v>
      </c>
      <c r="T66">
        <f t="shared" ref="T66" si="65">IFERROR(COUNT(T14:T63),"")</f>
        <v>0</v>
      </c>
      <c r="U66">
        <f t="shared" ref="U66:AE66" si="66">IFERROR(COUNT(U14:U63),"")</f>
        <v>0</v>
      </c>
      <c r="V66">
        <f t="shared" si="66"/>
        <v>0</v>
      </c>
      <c r="W66">
        <f t="shared" si="66"/>
        <v>0</v>
      </c>
      <c r="X66">
        <f t="shared" si="66"/>
        <v>0</v>
      </c>
      <c r="Y66">
        <f t="shared" si="66"/>
        <v>0</v>
      </c>
      <c r="Z66">
        <f t="shared" si="66"/>
        <v>0</v>
      </c>
      <c r="AA66">
        <f t="shared" si="66"/>
        <v>0</v>
      </c>
      <c r="AB66">
        <f t="shared" si="66"/>
        <v>0</v>
      </c>
      <c r="AC66">
        <f t="shared" si="66"/>
        <v>0</v>
      </c>
      <c r="AD66">
        <f t="shared" si="66"/>
        <v>0</v>
      </c>
      <c r="AE66">
        <f t="shared" si="66"/>
        <v>0</v>
      </c>
      <c r="AF66">
        <f t="shared" ref="AF66:AK66" si="67">IFERROR(COUNT(AF14:AF63),"")</f>
        <v>0</v>
      </c>
      <c r="AG66">
        <f t="shared" si="67"/>
        <v>0</v>
      </c>
      <c r="AH66">
        <f t="shared" si="67"/>
        <v>7</v>
      </c>
      <c r="AI66">
        <f t="shared" si="67"/>
        <v>7</v>
      </c>
      <c r="AJ66">
        <f t="shared" si="67"/>
        <v>0</v>
      </c>
      <c r="AK66">
        <f t="shared" si="67"/>
        <v>0</v>
      </c>
      <c r="AM66">
        <f t="shared" ref="AM66:AO66" si="68">IFERROR(COUNT(AM14:AM63),"")</f>
        <v>1</v>
      </c>
      <c r="AN66">
        <f t="shared" si="68"/>
        <v>1</v>
      </c>
      <c r="AO66">
        <f t="shared" si="68"/>
        <v>1</v>
      </c>
      <c r="AP66">
        <f t="shared" ref="AP66:AQ66" si="69">IFERROR(COUNT(AP14:AP63),"")</f>
        <v>1</v>
      </c>
      <c r="AQ66">
        <f t="shared" si="69"/>
        <v>0</v>
      </c>
      <c r="AR66">
        <f t="shared" ref="AR66:AT66" si="70">IFERROR(COUNT(AR14:AR63),"")</f>
        <v>0</v>
      </c>
      <c r="AS66">
        <f t="shared" si="70"/>
        <v>0</v>
      </c>
      <c r="AT66">
        <f t="shared" si="70"/>
        <v>0</v>
      </c>
      <c r="AV66">
        <f t="shared" ref="AV66:AW66" si="71">IFERROR(COUNT(AV14:AV63),"")</f>
        <v>0</v>
      </c>
      <c r="AW66">
        <f t="shared" si="71"/>
        <v>0</v>
      </c>
      <c r="AX66">
        <f t="shared" ref="AX66:AY66" si="72">IFERROR(COUNT(AX14:AX63),"")</f>
        <v>0</v>
      </c>
      <c r="AY66">
        <f t="shared" si="72"/>
        <v>0</v>
      </c>
      <c r="AZ66">
        <f t="shared" ref="AZ66:BA66" si="73">IFERROR(COUNT(AZ14:AZ63),"")</f>
        <v>0</v>
      </c>
      <c r="BA66">
        <f t="shared" si="73"/>
        <v>0</v>
      </c>
      <c r="BB66">
        <f t="shared" ref="BB66:BD66" si="74">IFERROR(COUNT(BB14:BB63),"")</f>
        <v>0</v>
      </c>
      <c r="BC66">
        <f t="shared" si="74"/>
        <v>0</v>
      </c>
      <c r="BD66">
        <f t="shared" si="74"/>
        <v>0</v>
      </c>
    </row>
    <row r="67" spans="1:56" x14ac:dyDescent="0.25">
      <c r="D67" s="243"/>
      <c r="E67" s="194" t="s">
        <v>349</v>
      </c>
      <c r="G67" s="242">
        <f>IFERROR(AVERAGE(G14:G63),"")</f>
        <v>2.669936054363788</v>
      </c>
      <c r="H67" s="242">
        <f t="shared" ref="H67:J67" si="75">IFERROR(AVERAGE(H14:H63),"")</f>
        <v>31.487425314446227</v>
      </c>
      <c r="I67" s="242">
        <f t="shared" si="75"/>
        <v>1.6851454168301032</v>
      </c>
      <c r="J67" s="242">
        <f t="shared" si="75"/>
        <v>1.2830179734796714</v>
      </c>
      <c r="K67" s="242">
        <f t="shared" ref="K67:M67" si="76">IFERROR(AVERAGE(K14:K63),"")</f>
        <v>46.879857774765206</v>
      </c>
      <c r="L67" s="242">
        <f t="shared" si="76"/>
        <v>22.721893179604606</v>
      </c>
      <c r="M67" s="242">
        <f t="shared" si="76"/>
        <v>24.1579645951606</v>
      </c>
      <c r="N67" s="242">
        <f t="shared" ref="N67:R67" si="77">IFERROR(AVERAGE(N14:N63),"")</f>
        <v>4.7990147048224072</v>
      </c>
      <c r="O67" s="242">
        <f t="shared" si="77"/>
        <v>26.394580876523239</v>
      </c>
      <c r="P67" s="242">
        <f t="shared" si="77"/>
        <v>68.806404418654353</v>
      </c>
      <c r="Q67" s="242">
        <f t="shared" si="77"/>
        <v>0</v>
      </c>
      <c r="R67" s="242" t="str">
        <f t="shared" si="77"/>
        <v/>
      </c>
      <c r="T67" s="242" t="str">
        <f t="shared" ref="T67" si="78">IFERROR(AVERAGE(T14:T63),"")</f>
        <v/>
      </c>
      <c r="U67" s="242" t="str">
        <f t="shared" ref="U67:AE67" si="79">IFERROR(AVERAGE(U14:U63),"")</f>
        <v/>
      </c>
      <c r="V67" s="242" t="str">
        <f t="shared" si="79"/>
        <v/>
      </c>
      <c r="W67" s="242" t="str">
        <f t="shared" si="79"/>
        <v/>
      </c>
      <c r="X67" s="242" t="str">
        <f t="shared" si="79"/>
        <v/>
      </c>
      <c r="Y67" s="242" t="str">
        <f t="shared" si="79"/>
        <v/>
      </c>
      <c r="Z67" s="242" t="str">
        <f t="shared" si="79"/>
        <v/>
      </c>
      <c r="AA67" s="242" t="str">
        <f t="shared" si="79"/>
        <v/>
      </c>
      <c r="AB67" s="242" t="str">
        <f t="shared" si="79"/>
        <v/>
      </c>
      <c r="AC67" s="242" t="str">
        <f t="shared" si="79"/>
        <v/>
      </c>
      <c r="AD67" s="242" t="str">
        <f t="shared" si="79"/>
        <v/>
      </c>
      <c r="AE67" s="242" t="str">
        <f t="shared" si="79"/>
        <v/>
      </c>
      <c r="AF67" s="242" t="str">
        <f t="shared" ref="AF67:AK67" si="80">IFERROR(AVERAGE(AF14:AF63),"")</f>
        <v/>
      </c>
      <c r="AG67" s="242" t="str">
        <f t="shared" si="80"/>
        <v/>
      </c>
      <c r="AH67" s="242">
        <f t="shared" si="80"/>
        <v>7.793981932926549</v>
      </c>
      <c r="AI67" s="242">
        <f t="shared" si="80"/>
        <v>22.175677908443667</v>
      </c>
      <c r="AJ67" s="242" t="str">
        <f t="shared" si="80"/>
        <v/>
      </c>
      <c r="AK67" s="242" t="str">
        <f t="shared" si="80"/>
        <v/>
      </c>
      <c r="AM67" s="242">
        <f t="shared" ref="AM67:AO67" si="81">IFERROR(AVERAGE(AM14:AM63),"")</f>
        <v>0.96648601808242662</v>
      </c>
      <c r="AN67" s="242">
        <f t="shared" si="81"/>
        <v>230</v>
      </c>
      <c r="AO67" s="242">
        <f t="shared" si="81"/>
        <v>3.1304377954543286E-2</v>
      </c>
      <c r="AP67" s="242">
        <f t="shared" ref="AP67:AQ67" si="82">IFERROR(AVERAGE(AP14:AP63),"")</f>
        <v>1.1871902796484492E-3</v>
      </c>
      <c r="AQ67" s="242" t="str">
        <f t="shared" si="82"/>
        <v/>
      </c>
      <c r="AR67" s="242" t="str">
        <f t="shared" ref="AR67:AT67" si="83">IFERROR(AVERAGE(AR14:AR63),"")</f>
        <v/>
      </c>
      <c r="AS67" s="242" t="str">
        <f t="shared" si="83"/>
        <v/>
      </c>
      <c r="AT67" s="242" t="str">
        <f t="shared" si="83"/>
        <v/>
      </c>
      <c r="AV67" s="242" t="str">
        <f t="shared" ref="AV67:AW67" si="84">IFERROR(AVERAGE(AV14:AV63),"")</f>
        <v/>
      </c>
      <c r="AW67" s="242" t="str">
        <f t="shared" si="84"/>
        <v/>
      </c>
      <c r="AX67" s="242" t="str">
        <f t="shared" ref="AX67:AY67" si="85">IFERROR(AVERAGE(AX14:AX63),"")</f>
        <v/>
      </c>
      <c r="AY67" s="242" t="str">
        <f t="shared" si="85"/>
        <v/>
      </c>
      <c r="AZ67" s="242" t="str">
        <f t="shared" ref="AZ67:BA67" si="86">IFERROR(AVERAGE(AZ14:AZ63),"")</f>
        <v/>
      </c>
      <c r="BA67" s="242" t="str">
        <f t="shared" si="86"/>
        <v/>
      </c>
      <c r="BB67" s="242" t="str">
        <f t="shared" ref="BB67:BD67" si="87">IFERROR(AVERAGE(BB14:BB63),"")</f>
        <v/>
      </c>
      <c r="BC67" s="242" t="str">
        <f t="shared" si="87"/>
        <v/>
      </c>
      <c r="BD67" s="242" t="str">
        <f t="shared" si="87"/>
        <v/>
      </c>
    </row>
    <row r="68" spans="1:56" x14ac:dyDescent="0.25">
      <c r="D68" s="243"/>
      <c r="E68" s="194" t="s">
        <v>350</v>
      </c>
      <c r="G68">
        <f>IFERROR(MEDIAN(G14:G63),"")</f>
        <v>2.6721216306671427</v>
      </c>
      <c r="H68">
        <f t="shared" ref="H68:J68" si="88">IFERROR(MEDIAN(H14:H63),"")</f>
        <v>33.207682867981674</v>
      </c>
      <c r="I68">
        <f t="shared" si="88"/>
        <v>1.6873065353214149</v>
      </c>
      <c r="J68">
        <f t="shared" si="88"/>
        <v>1.2723852983646786</v>
      </c>
      <c r="K68">
        <f t="shared" ref="K68:M68" si="89">IFERROR(MEDIAN(K14:K63),"")</f>
        <v>46.879857774765206</v>
      </c>
      <c r="L68">
        <f t="shared" si="89"/>
        <v>22.721893179604606</v>
      </c>
      <c r="M68">
        <f t="shared" si="89"/>
        <v>24.1579645951606</v>
      </c>
      <c r="N68">
        <f t="shared" ref="N68:R68" si="90">IFERROR(MEDIAN(N14:N63),"")</f>
        <v>4.7990147048224072</v>
      </c>
      <c r="O68">
        <f t="shared" si="90"/>
        <v>26.394580876523239</v>
      </c>
      <c r="P68">
        <f t="shared" si="90"/>
        <v>68.806404418654353</v>
      </c>
      <c r="Q68">
        <f t="shared" si="90"/>
        <v>0</v>
      </c>
      <c r="R68" t="str">
        <f t="shared" si="90"/>
        <v/>
      </c>
      <c r="T68" t="str">
        <f t="shared" ref="T68" si="91">IFERROR(MEDIAN(T14:T63),"")</f>
        <v/>
      </c>
      <c r="U68" t="str">
        <f t="shared" ref="U68:AE68" si="92">IFERROR(MEDIAN(U14:U63),"")</f>
        <v/>
      </c>
      <c r="V68" t="str">
        <f t="shared" si="92"/>
        <v/>
      </c>
      <c r="W68" t="str">
        <f t="shared" si="92"/>
        <v/>
      </c>
      <c r="X68" t="str">
        <f t="shared" si="92"/>
        <v/>
      </c>
      <c r="Y68" t="str">
        <f t="shared" si="92"/>
        <v/>
      </c>
      <c r="Z68" t="str">
        <f t="shared" si="92"/>
        <v/>
      </c>
      <c r="AA68" t="str">
        <f t="shared" si="92"/>
        <v/>
      </c>
      <c r="AB68" t="str">
        <f t="shared" si="92"/>
        <v/>
      </c>
      <c r="AC68" t="str">
        <f t="shared" si="92"/>
        <v/>
      </c>
      <c r="AD68" t="str">
        <f t="shared" si="92"/>
        <v/>
      </c>
      <c r="AE68" t="str">
        <f t="shared" si="92"/>
        <v/>
      </c>
      <c r="AF68" t="str">
        <f t="shared" ref="AF68:AK68" si="93">IFERROR(MEDIAN(AF14:AF63),"")</f>
        <v/>
      </c>
      <c r="AG68" t="str">
        <f t="shared" si="93"/>
        <v/>
      </c>
      <c r="AH68">
        <f t="shared" si="93"/>
        <v>6.9036415325314211</v>
      </c>
      <c r="AI68">
        <f t="shared" si="93"/>
        <v>21.214959992676572</v>
      </c>
      <c r="AJ68" t="str">
        <f t="shared" si="93"/>
        <v/>
      </c>
      <c r="AK68" t="str">
        <f t="shared" si="93"/>
        <v/>
      </c>
      <c r="AM68">
        <f t="shared" ref="AM68:AO68" si="94">IFERROR(MEDIAN(AM14:AM63),"")</f>
        <v>0.96648601808242662</v>
      </c>
      <c r="AN68">
        <f t="shared" si="94"/>
        <v>230</v>
      </c>
      <c r="AO68">
        <f t="shared" si="94"/>
        <v>3.1304377954543286E-2</v>
      </c>
      <c r="AP68">
        <f t="shared" ref="AP68:AQ68" si="95">IFERROR(MEDIAN(AP14:AP63),"")</f>
        <v>1.1871902796484492E-3</v>
      </c>
      <c r="AQ68" t="str">
        <f t="shared" si="95"/>
        <v/>
      </c>
      <c r="AR68" t="str">
        <f t="shared" ref="AR68:AT68" si="96">IFERROR(MEDIAN(AR14:AR63),"")</f>
        <v/>
      </c>
      <c r="AS68" t="str">
        <f t="shared" si="96"/>
        <v/>
      </c>
      <c r="AT68" t="str">
        <f t="shared" si="96"/>
        <v/>
      </c>
      <c r="AV68" t="str">
        <f t="shared" ref="AV68:AW68" si="97">IFERROR(MEDIAN(AV14:AV63),"")</f>
        <v/>
      </c>
      <c r="AW68" t="str">
        <f t="shared" si="97"/>
        <v/>
      </c>
      <c r="AX68" t="str">
        <f t="shared" ref="AX68:AY68" si="98">IFERROR(MEDIAN(AX14:AX63),"")</f>
        <v/>
      </c>
      <c r="AY68" t="str">
        <f t="shared" si="98"/>
        <v/>
      </c>
      <c r="AZ68" t="str">
        <f t="shared" ref="AZ68:BA68" si="99">IFERROR(MEDIAN(AZ14:AZ63),"")</f>
        <v/>
      </c>
      <c r="BA68" t="str">
        <f t="shared" si="99"/>
        <v/>
      </c>
      <c r="BB68" t="str">
        <f t="shared" ref="BB68:BD68" si="100">IFERROR(MEDIAN(BB14:BB63),"")</f>
        <v/>
      </c>
      <c r="BC68" t="str">
        <f t="shared" si="100"/>
        <v/>
      </c>
      <c r="BD68" t="str">
        <f t="shared" si="100"/>
        <v/>
      </c>
    </row>
    <row r="69" spans="1:56" x14ac:dyDescent="0.25">
      <c r="D69" s="243"/>
      <c r="E69" s="194" t="s">
        <v>351</v>
      </c>
      <c r="G69">
        <f>IFERROR(MIN(G14:G63),"")</f>
        <v>2.6573967697419416</v>
      </c>
      <c r="H69">
        <f t="shared" ref="H69:J69" si="101">IFERROR(MIN(H14:H63),"")</f>
        <v>24.673539090805278</v>
      </c>
      <c r="I69">
        <f t="shared" si="101"/>
        <v>1.6647356127598272</v>
      </c>
      <c r="J69">
        <f t="shared" si="101"/>
        <v>1.2143953441824209</v>
      </c>
      <c r="K69">
        <f t="shared" ref="K69:M69" si="102">IFERROR(MIN(K14:K63),"")</f>
        <v>46.879857774765206</v>
      </c>
      <c r="L69">
        <f t="shared" si="102"/>
        <v>22.721893179604606</v>
      </c>
      <c r="M69">
        <f t="shared" si="102"/>
        <v>24.1579645951606</v>
      </c>
      <c r="N69">
        <f t="shared" ref="N69:R69" si="103">IFERROR(MIN(N14:N63),"")</f>
        <v>4.7990147048224072</v>
      </c>
      <c r="O69">
        <f t="shared" si="103"/>
        <v>26.394580876523239</v>
      </c>
      <c r="P69">
        <f t="shared" si="103"/>
        <v>68.806404418654353</v>
      </c>
      <c r="Q69">
        <f t="shared" si="103"/>
        <v>0</v>
      </c>
      <c r="R69">
        <f t="shared" si="103"/>
        <v>0</v>
      </c>
      <c r="T69">
        <f t="shared" ref="T69" si="104">IFERROR(MIN(T14:T63),"")</f>
        <v>0</v>
      </c>
      <c r="U69">
        <f t="shared" ref="U69:AE69" si="105">IFERROR(MIN(U14:U63),"")</f>
        <v>0</v>
      </c>
      <c r="V69">
        <f t="shared" si="105"/>
        <v>0</v>
      </c>
      <c r="W69">
        <f t="shared" si="105"/>
        <v>0</v>
      </c>
      <c r="X69">
        <f t="shared" si="105"/>
        <v>0</v>
      </c>
      <c r="Y69">
        <f t="shared" si="105"/>
        <v>0</v>
      </c>
      <c r="Z69">
        <f t="shared" si="105"/>
        <v>0</v>
      </c>
      <c r="AA69">
        <f t="shared" si="105"/>
        <v>0</v>
      </c>
      <c r="AB69">
        <f t="shared" si="105"/>
        <v>0</v>
      </c>
      <c r="AC69">
        <f t="shared" si="105"/>
        <v>0</v>
      </c>
      <c r="AD69">
        <f t="shared" si="105"/>
        <v>0</v>
      </c>
      <c r="AE69">
        <f t="shared" si="105"/>
        <v>0</v>
      </c>
      <c r="AF69">
        <f t="shared" ref="AF69:AK69" si="106">IFERROR(MIN(AF14:AF63),"")</f>
        <v>0</v>
      </c>
      <c r="AG69">
        <f t="shared" si="106"/>
        <v>0</v>
      </c>
      <c r="AH69">
        <f t="shared" si="106"/>
        <v>2.006538328429758</v>
      </c>
      <c r="AI69">
        <f t="shared" si="106"/>
        <v>18.534540687913612</v>
      </c>
      <c r="AJ69">
        <f t="shared" si="106"/>
        <v>0</v>
      </c>
      <c r="AK69">
        <f t="shared" si="106"/>
        <v>0</v>
      </c>
      <c r="AM69">
        <f t="shared" ref="AM69:AO69" si="107">IFERROR(MIN(AM14:AM63),"")</f>
        <v>0.96648601808242662</v>
      </c>
      <c r="AN69">
        <f t="shared" si="107"/>
        <v>230</v>
      </c>
      <c r="AO69">
        <f t="shared" si="107"/>
        <v>3.1304377954543286E-2</v>
      </c>
      <c r="AP69">
        <f t="shared" ref="AP69:AQ69" si="108">IFERROR(MIN(AP14:AP63),"")</f>
        <v>1.1871902796484492E-3</v>
      </c>
      <c r="AQ69">
        <f t="shared" si="108"/>
        <v>0</v>
      </c>
      <c r="AR69">
        <f t="shared" ref="AR69:AT69" si="109">IFERROR(MIN(AR14:AR63),"")</f>
        <v>0</v>
      </c>
      <c r="AS69">
        <f t="shared" si="109"/>
        <v>0</v>
      </c>
      <c r="AT69">
        <f t="shared" si="109"/>
        <v>0</v>
      </c>
      <c r="AV69">
        <f t="shared" ref="AV69:AW69" si="110">IFERROR(MIN(AV14:AV63),"")</f>
        <v>0</v>
      </c>
      <c r="AW69">
        <f t="shared" si="110"/>
        <v>0</v>
      </c>
      <c r="AX69">
        <f t="shared" ref="AX69:AY69" si="111">IFERROR(MIN(AX14:AX63),"")</f>
        <v>0</v>
      </c>
      <c r="AY69">
        <f t="shared" si="111"/>
        <v>0</v>
      </c>
      <c r="AZ69">
        <f t="shared" ref="AZ69:BA69" si="112">IFERROR(MIN(AZ14:AZ63),"")</f>
        <v>0</v>
      </c>
      <c r="BA69">
        <f t="shared" si="112"/>
        <v>0</v>
      </c>
      <c r="BB69">
        <f t="shared" ref="BB69:BD69" si="113">IFERROR(MIN(BB14:BB63),"")</f>
        <v>0</v>
      </c>
      <c r="BC69">
        <f t="shared" si="113"/>
        <v>0</v>
      </c>
      <c r="BD69">
        <f t="shared" si="113"/>
        <v>0</v>
      </c>
    </row>
    <row r="70" spans="1:56" x14ac:dyDescent="0.25">
      <c r="D70" s="243"/>
      <c r="E70" s="194" t="s">
        <v>352</v>
      </c>
      <c r="G70">
        <f>IFERROR(MAX(G14:G63),"")</f>
        <v>2.6824372757602966</v>
      </c>
      <c r="H70">
        <f t="shared" ref="H70:J70" si="114">IFERROR(MAX(H14:H63),"")</f>
        <v>38.942111677591839</v>
      </c>
      <c r="I70">
        <f t="shared" si="114"/>
        <v>1.6970832855643099</v>
      </c>
      <c r="J70">
        <f t="shared" si="114"/>
        <v>1.3455609491269087</v>
      </c>
      <c r="K70">
        <f t="shared" ref="K70:M70" si="115">IFERROR(MAX(K14:K63),"")</f>
        <v>46.879857774765206</v>
      </c>
      <c r="L70">
        <f t="shared" si="115"/>
        <v>22.721893179604606</v>
      </c>
      <c r="M70">
        <f t="shared" si="115"/>
        <v>24.1579645951606</v>
      </c>
      <c r="N70">
        <f t="shared" ref="N70:R70" si="116">IFERROR(MAX(N14:N63),"")</f>
        <v>4.7990147048224072</v>
      </c>
      <c r="O70">
        <f t="shared" si="116"/>
        <v>26.394580876523239</v>
      </c>
      <c r="P70">
        <f t="shared" si="116"/>
        <v>68.806404418654353</v>
      </c>
      <c r="Q70">
        <f t="shared" si="116"/>
        <v>0</v>
      </c>
      <c r="R70">
        <f t="shared" si="116"/>
        <v>0</v>
      </c>
      <c r="T70">
        <f t="shared" ref="T70" si="117">IFERROR(MAX(T14:T63),"")</f>
        <v>0</v>
      </c>
      <c r="U70">
        <f t="shared" ref="U70:AE70" si="118">IFERROR(MAX(U14:U63),"")</f>
        <v>0</v>
      </c>
      <c r="V70">
        <f t="shared" si="118"/>
        <v>0</v>
      </c>
      <c r="W70">
        <f t="shared" si="118"/>
        <v>0</v>
      </c>
      <c r="X70">
        <f t="shared" si="118"/>
        <v>0</v>
      </c>
      <c r="Y70">
        <f t="shared" si="118"/>
        <v>0</v>
      </c>
      <c r="Z70">
        <f t="shared" si="118"/>
        <v>0</v>
      </c>
      <c r="AA70">
        <f t="shared" si="118"/>
        <v>0</v>
      </c>
      <c r="AB70">
        <f t="shared" si="118"/>
        <v>0</v>
      </c>
      <c r="AC70">
        <f t="shared" si="118"/>
        <v>0</v>
      </c>
      <c r="AD70">
        <f t="shared" si="118"/>
        <v>0</v>
      </c>
      <c r="AE70">
        <f t="shared" si="118"/>
        <v>0</v>
      </c>
      <c r="AF70">
        <f t="shared" ref="AF70:AK70" si="119">IFERROR(MAX(AF14:AF63),"")</f>
        <v>0</v>
      </c>
      <c r="AG70">
        <f t="shared" si="119"/>
        <v>0</v>
      </c>
      <c r="AH70">
        <f t="shared" si="119"/>
        <v>13.448084840798304</v>
      </c>
      <c r="AI70">
        <f t="shared" si="119"/>
        <v>29.5654851370392</v>
      </c>
      <c r="AJ70">
        <f t="shared" si="119"/>
        <v>0</v>
      </c>
      <c r="AK70">
        <f t="shared" si="119"/>
        <v>0</v>
      </c>
      <c r="AM70">
        <f t="shared" ref="AM70:AO70" si="120">IFERROR(MAX(AM14:AM63),"")</f>
        <v>0.96648601808242662</v>
      </c>
      <c r="AN70">
        <f t="shared" si="120"/>
        <v>230</v>
      </c>
      <c r="AO70">
        <f t="shared" si="120"/>
        <v>3.1304377954543286E-2</v>
      </c>
      <c r="AP70">
        <f t="shared" ref="AP70:AQ70" si="121">IFERROR(MAX(AP14:AP63),"")</f>
        <v>1.1871902796484492E-3</v>
      </c>
      <c r="AQ70">
        <f t="shared" si="121"/>
        <v>0</v>
      </c>
      <c r="AR70">
        <f t="shared" ref="AR70:AT70" si="122">IFERROR(MAX(AR14:AR63),"")</f>
        <v>0</v>
      </c>
      <c r="AS70">
        <f t="shared" si="122"/>
        <v>0</v>
      </c>
      <c r="AT70">
        <f t="shared" si="122"/>
        <v>0</v>
      </c>
      <c r="AV70">
        <f t="shared" ref="AV70:AW70" si="123">IFERROR(MAX(AV14:AV63),"")</f>
        <v>0</v>
      </c>
      <c r="AW70">
        <f t="shared" si="123"/>
        <v>0</v>
      </c>
      <c r="AX70">
        <f t="shared" ref="AX70:AY70" si="124">IFERROR(MAX(AX14:AX63),"")</f>
        <v>0</v>
      </c>
      <c r="AY70">
        <f t="shared" si="124"/>
        <v>0</v>
      </c>
      <c r="AZ70">
        <f t="shared" ref="AZ70:BA70" si="125">IFERROR(MAX(AZ14:AZ63),"")</f>
        <v>0</v>
      </c>
      <c r="BA70">
        <f t="shared" si="125"/>
        <v>0</v>
      </c>
      <c r="BB70">
        <f t="shared" ref="BB70:BD70" si="126">IFERROR(MAX(BB14:BB63),"")</f>
        <v>0</v>
      </c>
      <c r="BC70">
        <f t="shared" si="126"/>
        <v>0</v>
      </c>
      <c r="BD70">
        <f t="shared" si="126"/>
        <v>0</v>
      </c>
    </row>
    <row r="71" spans="1:56" x14ac:dyDescent="0.25">
      <c r="D71" s="243"/>
      <c r="E71" s="194" t="s">
        <v>353</v>
      </c>
      <c r="G71">
        <f>IFERROR(IF(COUNT(G14:G63)=0,"",MAX(G14:G63)-MIN(G14:G63)),"")</f>
        <v>2.5040506018354947E-2</v>
      </c>
      <c r="H71">
        <f t="shared" ref="H71:J71" si="127">IFERROR(IF(COUNT(H14:H63)=0,"",MAX(H14:H63)-MIN(H14:H63)),"")</f>
        <v>14.268572586786561</v>
      </c>
      <c r="I71">
        <f t="shared" si="127"/>
        <v>3.2347672804482697E-2</v>
      </c>
      <c r="J71">
        <f t="shared" si="127"/>
        <v>0.13116560494448781</v>
      </c>
      <c r="K71">
        <f t="shared" ref="K71:M71" si="128">IFERROR(IF(COUNT(K14:K63)=0,"",MAX(K14:K63)-MIN(K14:K63)),"")</f>
        <v>0</v>
      </c>
      <c r="L71">
        <f t="shared" si="128"/>
        <v>0</v>
      </c>
      <c r="M71">
        <f t="shared" si="128"/>
        <v>0</v>
      </c>
      <c r="N71">
        <f t="shared" ref="N71:R71" si="129">IFERROR(IF(COUNT(N14:N63)=0,"",MAX(N14:N63)-MIN(N14:N63)),"")</f>
        <v>0</v>
      </c>
      <c r="O71">
        <f t="shared" si="129"/>
        <v>0</v>
      </c>
      <c r="P71">
        <f t="shared" si="129"/>
        <v>0</v>
      </c>
      <c r="Q71">
        <f t="shared" si="129"/>
        <v>0</v>
      </c>
      <c r="R71" t="str">
        <f t="shared" si="129"/>
        <v/>
      </c>
      <c r="T71" t="str">
        <f t="shared" ref="T71" si="130">IFERROR(IF(COUNT(T14:T63)=0,"",MAX(T14:T63)-MIN(T14:T63)),"")</f>
        <v/>
      </c>
      <c r="U71" t="str">
        <f t="shared" ref="U71:AE71" si="131">IFERROR(IF(COUNT(U14:U63)=0,"",MAX(U14:U63)-MIN(U14:U63)),"")</f>
        <v/>
      </c>
      <c r="V71" t="str">
        <f t="shared" si="131"/>
        <v/>
      </c>
      <c r="W71" t="str">
        <f t="shared" si="131"/>
        <v/>
      </c>
      <c r="X71" t="str">
        <f t="shared" si="131"/>
        <v/>
      </c>
      <c r="Y71" t="str">
        <f t="shared" si="131"/>
        <v/>
      </c>
      <c r="Z71" t="str">
        <f t="shared" si="131"/>
        <v/>
      </c>
      <c r="AA71" t="str">
        <f t="shared" si="131"/>
        <v/>
      </c>
      <c r="AB71" t="str">
        <f t="shared" si="131"/>
        <v/>
      </c>
      <c r="AC71" t="str">
        <f t="shared" si="131"/>
        <v/>
      </c>
      <c r="AD71" t="str">
        <f t="shared" si="131"/>
        <v/>
      </c>
      <c r="AE71" t="str">
        <f t="shared" si="131"/>
        <v/>
      </c>
      <c r="AF71" t="str">
        <f t="shared" ref="AF71:AK71" si="132">IFERROR(IF(COUNT(AF14:AF63)=0,"",MAX(AF14:AF63)-MIN(AF14:AF63)),"")</f>
        <v/>
      </c>
      <c r="AG71" t="str">
        <f t="shared" si="132"/>
        <v/>
      </c>
      <c r="AH71">
        <f t="shared" si="132"/>
        <v>11.441546512368546</v>
      </c>
      <c r="AI71">
        <f t="shared" si="132"/>
        <v>11.030944449125588</v>
      </c>
      <c r="AJ71" t="str">
        <f t="shared" si="132"/>
        <v/>
      </c>
      <c r="AK71" t="str">
        <f t="shared" si="132"/>
        <v/>
      </c>
      <c r="AM71">
        <f t="shared" ref="AM71:AO71" si="133">IFERROR(IF(COUNT(AM14:AM63)=0,"",MAX(AM14:AM63)-MIN(AM14:AM63)),"")</f>
        <v>0</v>
      </c>
      <c r="AN71">
        <f t="shared" si="133"/>
        <v>0</v>
      </c>
      <c r="AO71">
        <f t="shared" si="133"/>
        <v>0</v>
      </c>
      <c r="AP71">
        <f t="shared" ref="AP71:AQ71" si="134">IFERROR(IF(COUNT(AP14:AP63)=0,"",MAX(AP14:AP63)-MIN(AP14:AP63)),"")</f>
        <v>0</v>
      </c>
      <c r="AQ71" t="str">
        <f t="shared" si="134"/>
        <v/>
      </c>
      <c r="AR71" t="str">
        <f t="shared" ref="AR71:AT71" si="135">IFERROR(IF(COUNT(AR14:AR63)=0,"",MAX(AR14:AR63)-MIN(AR14:AR63)),"")</f>
        <v/>
      </c>
      <c r="AS71" t="str">
        <f t="shared" si="135"/>
        <v/>
      </c>
      <c r="AT71" t="str">
        <f t="shared" si="135"/>
        <v/>
      </c>
      <c r="AV71" t="str">
        <f t="shared" ref="AV71:AW71" si="136">IFERROR(IF(COUNT(AV14:AV63)=0,"",MAX(AV14:AV63)-MIN(AV14:AV63)),"")</f>
        <v/>
      </c>
      <c r="AW71" t="str">
        <f t="shared" si="136"/>
        <v/>
      </c>
      <c r="AX71" t="str">
        <f t="shared" ref="AX71:AY71" si="137">IFERROR(IF(COUNT(AX14:AX63)=0,"",MAX(AX14:AX63)-MIN(AX14:AX63)),"")</f>
        <v/>
      </c>
      <c r="AY71" t="str">
        <f t="shared" si="137"/>
        <v/>
      </c>
      <c r="AZ71" t="str">
        <f t="shared" ref="AZ71:BA71" si="138">IFERROR(IF(COUNT(AZ14:AZ63)=0,"",MAX(AZ14:AZ63)-MIN(AZ14:AZ63)),"")</f>
        <v/>
      </c>
      <c r="BA71" t="str">
        <f t="shared" si="138"/>
        <v/>
      </c>
      <c r="BB71" t="str">
        <f t="shared" ref="BB71:BD71" si="139">IFERROR(IF(COUNT(BB14:BB63)=0,"",MAX(BB14:BB63)-MIN(BB14:BB63)),"")</f>
        <v/>
      </c>
      <c r="BC71" t="str">
        <f t="shared" si="139"/>
        <v/>
      </c>
      <c r="BD71" t="str">
        <f t="shared" si="139"/>
        <v/>
      </c>
    </row>
    <row r="73" spans="1:56" x14ac:dyDescent="0.25">
      <c r="E73" s="194" t="s">
        <v>354</v>
      </c>
      <c r="G73">
        <f>IFERROR(_xlfn.QUARTILE.INC(G14:G63,1),"")</f>
        <v>2.6626644204784666</v>
      </c>
      <c r="H73">
        <f>IFERROR(_xlfn.QUARTILE.INC(H14:H63,1),"")</f>
        <v>27.678252143827187</v>
      </c>
      <c r="I73">
        <f t="shared" ref="I73:J73" si="140">IFERROR(_xlfn.QUARTILE.INC(I14:I63,1),"")</f>
        <v>1.6802678485629674</v>
      </c>
      <c r="J73">
        <f t="shared" si="140"/>
        <v>1.2633175758844892</v>
      </c>
      <c r="K73">
        <f t="shared" ref="K73:M73" si="141">IFERROR(_xlfn.QUARTILE.INC(K14:K63,1),"")</f>
        <v>46.879857774765206</v>
      </c>
      <c r="L73">
        <f t="shared" si="141"/>
        <v>22.721893179604606</v>
      </c>
      <c r="M73">
        <f t="shared" si="141"/>
        <v>24.1579645951606</v>
      </c>
      <c r="N73">
        <f t="shared" ref="N73:R73" si="142">IFERROR(_xlfn.QUARTILE.INC(N14:N63,1),"")</f>
        <v>4.7990147048224072</v>
      </c>
      <c r="O73">
        <f t="shared" si="142"/>
        <v>26.394580876523239</v>
      </c>
      <c r="P73">
        <f t="shared" si="142"/>
        <v>68.806404418654353</v>
      </c>
      <c r="Q73">
        <f t="shared" si="142"/>
        <v>0</v>
      </c>
      <c r="R73" t="str">
        <f t="shared" si="142"/>
        <v/>
      </c>
      <c r="T73" t="str">
        <f t="shared" ref="T73" si="143">IFERROR(_xlfn.QUARTILE.INC(T14:T63,1),"")</f>
        <v/>
      </c>
      <c r="U73" t="str">
        <f t="shared" ref="U73:AE73" si="144">IFERROR(_xlfn.QUARTILE.INC(U14:U63,1),"")</f>
        <v/>
      </c>
      <c r="V73" t="str">
        <f t="shared" si="144"/>
        <v/>
      </c>
      <c r="W73" t="str">
        <f t="shared" si="144"/>
        <v/>
      </c>
      <c r="X73" t="str">
        <f t="shared" si="144"/>
        <v/>
      </c>
      <c r="Y73" t="str">
        <f t="shared" si="144"/>
        <v/>
      </c>
      <c r="Z73" t="str">
        <f t="shared" si="144"/>
        <v/>
      </c>
      <c r="AA73" t="str">
        <f t="shared" si="144"/>
        <v/>
      </c>
      <c r="AB73" t="str">
        <f t="shared" si="144"/>
        <v/>
      </c>
      <c r="AC73" t="str">
        <f t="shared" si="144"/>
        <v/>
      </c>
      <c r="AD73" t="str">
        <f t="shared" si="144"/>
        <v/>
      </c>
      <c r="AE73" t="str">
        <f t="shared" si="144"/>
        <v/>
      </c>
      <c r="AF73" t="str">
        <f t="shared" ref="AF73:AK73" si="145">IFERROR(_xlfn.QUARTILE.INC(AF14:AF63,1),"")</f>
        <v/>
      </c>
      <c r="AG73" t="str">
        <f t="shared" si="145"/>
        <v/>
      </c>
      <c r="AH73">
        <f t="shared" si="145"/>
        <v>4.5921936323625054</v>
      </c>
      <c r="AI73">
        <f t="shared" si="145"/>
        <v>19.410426533242898</v>
      </c>
      <c r="AJ73" t="str">
        <f t="shared" si="145"/>
        <v/>
      </c>
      <c r="AK73" t="str">
        <f t="shared" si="145"/>
        <v/>
      </c>
      <c r="AM73">
        <f t="shared" ref="AM73:AO73" si="146">IFERROR(_xlfn.QUARTILE.INC(AM14:AM63,1),"")</f>
        <v>0.96648601808242662</v>
      </c>
      <c r="AN73">
        <f t="shared" si="146"/>
        <v>230</v>
      </c>
      <c r="AO73">
        <f t="shared" si="146"/>
        <v>3.1304377954543286E-2</v>
      </c>
      <c r="AP73">
        <f t="shared" ref="AP73:AQ73" si="147">IFERROR(_xlfn.QUARTILE.INC(AP14:AP63,1),"")</f>
        <v>1.1871902796484492E-3</v>
      </c>
      <c r="AQ73" t="str">
        <f t="shared" si="147"/>
        <v/>
      </c>
      <c r="AR73" t="str">
        <f t="shared" ref="AR73:AT73" si="148">IFERROR(_xlfn.QUARTILE.INC(AR14:AR63,1),"")</f>
        <v/>
      </c>
      <c r="AS73" t="str">
        <f t="shared" si="148"/>
        <v/>
      </c>
      <c r="AT73" t="str">
        <f t="shared" si="148"/>
        <v/>
      </c>
      <c r="AV73" t="str">
        <f t="shared" ref="AV73:AW73" si="149">IFERROR(_xlfn.QUARTILE.INC(AV14:AV63,1),"")</f>
        <v/>
      </c>
      <c r="AW73" t="str">
        <f t="shared" si="149"/>
        <v/>
      </c>
      <c r="AX73" t="str">
        <f t="shared" ref="AX73:AY73" si="150">IFERROR(_xlfn.QUARTILE.INC(AX14:AX63,1),"")</f>
        <v/>
      </c>
      <c r="AY73" t="str">
        <f t="shared" si="150"/>
        <v/>
      </c>
      <c r="AZ73" t="str">
        <f t="shared" ref="AZ73:BA73" si="151">IFERROR(_xlfn.QUARTILE.INC(AZ14:AZ63,1),"")</f>
        <v/>
      </c>
      <c r="BA73" t="str">
        <f t="shared" si="151"/>
        <v/>
      </c>
      <c r="BB73" t="str">
        <f t="shared" ref="BB73:BD73" si="152">IFERROR(_xlfn.QUARTILE.INC(BB14:BB63,1),"")</f>
        <v/>
      </c>
      <c r="BC73" t="str">
        <f t="shared" si="152"/>
        <v/>
      </c>
      <c r="BD73" t="str">
        <f t="shared" si="152"/>
        <v/>
      </c>
    </row>
    <row r="74" spans="1:56" x14ac:dyDescent="0.25">
      <c r="E74" s="194" t="s">
        <v>355</v>
      </c>
      <c r="G74">
        <f>IFERROR(_xlfn.QUARTILE.INC(G14:G63,3),"")</f>
        <v>2.6761339317101003</v>
      </c>
      <c r="H74">
        <f>IFERROR(_xlfn.QUARTILE.INC(H14:H63,3),"")</f>
        <v>34.116069638545213</v>
      </c>
      <c r="I74">
        <f t="shared" ref="I74:J74" si="153">IFERROR(_xlfn.QUARTILE.INC(I14:I63,3),"")</f>
        <v>1.6931783935196174</v>
      </c>
      <c r="J74">
        <f t="shared" si="153"/>
        <v>1.3110745354573563</v>
      </c>
      <c r="K74">
        <f t="shared" ref="K74:M74" si="154">IFERROR(_xlfn.QUARTILE.INC(K14:K63,3),"")</f>
        <v>46.879857774765206</v>
      </c>
      <c r="L74">
        <f t="shared" si="154"/>
        <v>22.721893179604606</v>
      </c>
      <c r="M74">
        <f t="shared" si="154"/>
        <v>24.1579645951606</v>
      </c>
      <c r="N74">
        <f t="shared" ref="N74:R74" si="155">IFERROR(_xlfn.QUARTILE.INC(N14:N63,3),"")</f>
        <v>4.7990147048224072</v>
      </c>
      <c r="O74">
        <f t="shared" si="155"/>
        <v>26.394580876523239</v>
      </c>
      <c r="P74">
        <f t="shared" si="155"/>
        <v>68.806404418654353</v>
      </c>
      <c r="Q74">
        <f t="shared" si="155"/>
        <v>0</v>
      </c>
      <c r="R74" t="str">
        <f t="shared" si="155"/>
        <v/>
      </c>
      <c r="T74" t="str">
        <f t="shared" ref="T74" si="156">IFERROR(_xlfn.QUARTILE.INC(T14:T63,3),"")</f>
        <v/>
      </c>
      <c r="U74" t="str">
        <f t="shared" ref="U74:AE74" si="157">IFERROR(_xlfn.QUARTILE.INC(U14:U63,3),"")</f>
        <v/>
      </c>
      <c r="V74" t="str">
        <f t="shared" si="157"/>
        <v/>
      </c>
      <c r="W74" t="str">
        <f t="shared" si="157"/>
        <v/>
      </c>
      <c r="X74" t="str">
        <f t="shared" si="157"/>
        <v/>
      </c>
      <c r="Y74" t="str">
        <f t="shared" si="157"/>
        <v/>
      </c>
      <c r="Z74" t="str">
        <f t="shared" si="157"/>
        <v/>
      </c>
      <c r="AA74" t="str">
        <f t="shared" si="157"/>
        <v/>
      </c>
      <c r="AB74" t="str">
        <f t="shared" si="157"/>
        <v/>
      </c>
      <c r="AC74" t="str">
        <f t="shared" si="157"/>
        <v/>
      </c>
      <c r="AD74" t="str">
        <f t="shared" si="157"/>
        <v/>
      </c>
      <c r="AE74" t="str">
        <f t="shared" si="157"/>
        <v/>
      </c>
      <c r="AF74" t="str">
        <f t="shared" ref="AF74:AK74" si="158">IFERROR(_xlfn.QUARTILE.INC(AF14:AF63,3),"")</f>
        <v/>
      </c>
      <c r="AG74" t="str">
        <f t="shared" si="158"/>
        <v/>
      </c>
      <c r="AH74">
        <f t="shared" si="158"/>
        <v>11.507610782000677</v>
      </c>
      <c r="AI74">
        <f t="shared" si="158"/>
        <v>23.546953237495252</v>
      </c>
      <c r="AJ74" t="str">
        <f t="shared" si="158"/>
        <v/>
      </c>
      <c r="AK74" t="str">
        <f t="shared" si="158"/>
        <v/>
      </c>
      <c r="AM74">
        <f t="shared" ref="AM74:AO74" si="159">IFERROR(_xlfn.QUARTILE.INC(AM14:AM63,3),"")</f>
        <v>0.96648601808242662</v>
      </c>
      <c r="AN74">
        <f t="shared" si="159"/>
        <v>230</v>
      </c>
      <c r="AO74">
        <f t="shared" si="159"/>
        <v>3.1304377954543286E-2</v>
      </c>
      <c r="AP74">
        <f t="shared" ref="AP74:AQ74" si="160">IFERROR(_xlfn.QUARTILE.INC(AP14:AP63,3),"")</f>
        <v>1.1871902796484492E-3</v>
      </c>
      <c r="AQ74" t="str">
        <f t="shared" si="160"/>
        <v/>
      </c>
      <c r="AR74" t="str">
        <f t="shared" ref="AR74:AT74" si="161">IFERROR(_xlfn.QUARTILE.INC(AR14:AR63,3),"")</f>
        <v/>
      </c>
      <c r="AS74" t="str">
        <f t="shared" si="161"/>
        <v/>
      </c>
      <c r="AT74" t="str">
        <f t="shared" si="161"/>
        <v/>
      </c>
      <c r="AV74" t="str">
        <f t="shared" ref="AV74:AW74" si="162">IFERROR(_xlfn.QUARTILE.INC(AV14:AV63,3),"")</f>
        <v/>
      </c>
      <c r="AW74" t="str">
        <f t="shared" si="162"/>
        <v/>
      </c>
      <c r="AX74" t="str">
        <f t="shared" ref="AX74:AY74" si="163">IFERROR(_xlfn.QUARTILE.INC(AX14:AX63,3),"")</f>
        <v/>
      </c>
      <c r="AY74" t="str">
        <f t="shared" si="163"/>
        <v/>
      </c>
      <c r="AZ74" t="str">
        <f t="shared" ref="AZ74:BA74" si="164">IFERROR(_xlfn.QUARTILE.INC(AZ14:AZ63,3),"")</f>
        <v/>
      </c>
      <c r="BA74" t="str">
        <f t="shared" si="164"/>
        <v/>
      </c>
      <c r="BB74" t="str">
        <f t="shared" ref="BB74:BD74" si="165">IFERROR(_xlfn.QUARTILE.INC(BB14:BB63,3),"")</f>
        <v/>
      </c>
      <c r="BC74" t="str">
        <f t="shared" si="165"/>
        <v/>
      </c>
      <c r="BD74" t="str">
        <f t="shared" si="165"/>
        <v/>
      </c>
    </row>
    <row r="75" spans="1:56" x14ac:dyDescent="0.25">
      <c r="E75" s="194" t="s">
        <v>356</v>
      </c>
      <c r="G75">
        <f>IFERROR(G74-G73,"")</f>
        <v>1.3469511231633646E-2</v>
      </c>
      <c r="H75">
        <f t="shared" ref="H75:J75" si="166">IFERROR(H74-H73,"")</f>
        <v>6.4378174947180256</v>
      </c>
      <c r="I75">
        <f t="shared" si="166"/>
        <v>1.2910544956650005E-2</v>
      </c>
      <c r="J75">
        <f t="shared" si="166"/>
        <v>4.7756959572867075E-2</v>
      </c>
      <c r="K75">
        <f t="shared" ref="K75" si="167">IFERROR(K74-K73,"")</f>
        <v>0</v>
      </c>
      <c r="L75">
        <f t="shared" ref="L75" si="168">IFERROR(L74-L73,"")</f>
        <v>0</v>
      </c>
      <c r="M75">
        <f t="shared" ref="M75" si="169">IFERROR(M74-M73,"")</f>
        <v>0</v>
      </c>
      <c r="N75">
        <f t="shared" ref="N75" si="170">IFERROR(N74-N73,"")</f>
        <v>0</v>
      </c>
      <c r="O75">
        <f t="shared" ref="O75" si="171">IFERROR(O74-O73,"")</f>
        <v>0</v>
      </c>
      <c r="P75">
        <f t="shared" ref="P75" si="172">IFERROR(P74-P73,"")</f>
        <v>0</v>
      </c>
      <c r="Q75">
        <f t="shared" ref="Q75" si="173">IFERROR(Q74-Q73,"")</f>
        <v>0</v>
      </c>
      <c r="R75" t="str">
        <f t="shared" ref="R75:T75" si="174">IFERROR(R74-R73,"")</f>
        <v/>
      </c>
      <c r="T75" t="str">
        <f t="shared" si="174"/>
        <v/>
      </c>
      <c r="U75" t="str">
        <f t="shared" ref="U75" si="175">IFERROR(U74-U73,"")</f>
        <v/>
      </c>
      <c r="V75" t="str">
        <f t="shared" ref="V75" si="176">IFERROR(V74-V73,"")</f>
        <v/>
      </c>
      <c r="W75" t="str">
        <f t="shared" ref="W75" si="177">IFERROR(W74-W73,"")</f>
        <v/>
      </c>
      <c r="X75" t="str">
        <f t="shared" ref="X75" si="178">IFERROR(X74-X73,"")</f>
        <v/>
      </c>
      <c r="Y75" t="str">
        <f t="shared" ref="Y75" si="179">IFERROR(Y74-Y73,"")</f>
        <v/>
      </c>
      <c r="Z75" t="str">
        <f t="shared" ref="Z75" si="180">IFERROR(Z74-Z73,"")</f>
        <v/>
      </c>
      <c r="AA75" t="str">
        <f t="shared" ref="AA75" si="181">IFERROR(AA74-AA73,"")</f>
        <v/>
      </c>
      <c r="AB75" t="str">
        <f t="shared" ref="AB75" si="182">IFERROR(AB74-AB73,"")</f>
        <v/>
      </c>
      <c r="AC75" t="str">
        <f t="shared" ref="AC75" si="183">IFERROR(AC74-AC73,"")</f>
        <v/>
      </c>
      <c r="AD75" t="str">
        <f t="shared" ref="AD75" si="184">IFERROR(AD74-AD73,"")</f>
        <v/>
      </c>
      <c r="AE75" t="str">
        <f t="shared" ref="AE75" si="185">IFERROR(AE74-AE73,"")</f>
        <v/>
      </c>
      <c r="AF75" t="str">
        <f t="shared" ref="AF75" si="186">IFERROR(AF74-AF73,"")</f>
        <v/>
      </c>
      <c r="AG75" t="str">
        <f t="shared" ref="AG75" si="187">IFERROR(AG74-AG73,"")</f>
        <v/>
      </c>
      <c r="AH75">
        <f t="shared" ref="AH75" si="188">IFERROR(AH74-AH73,"")</f>
        <v>6.9154171496381718</v>
      </c>
      <c r="AI75">
        <f t="shared" ref="AI75" si="189">IFERROR(AI74-AI73,"")</f>
        <v>4.1365267042523541</v>
      </c>
      <c r="AJ75" t="str">
        <f t="shared" ref="AJ75" si="190">IFERROR(AJ74-AJ73,"")</f>
        <v/>
      </c>
      <c r="AK75" t="str">
        <f t="shared" ref="AK75:AM75" si="191">IFERROR(AK74-AK73,"")</f>
        <v/>
      </c>
      <c r="AM75">
        <f t="shared" si="191"/>
        <v>0</v>
      </c>
      <c r="AN75">
        <f t="shared" ref="AN75" si="192">IFERROR(AN74-AN73,"")</f>
        <v>0</v>
      </c>
      <c r="AO75">
        <f t="shared" ref="AO75" si="193">IFERROR(AO74-AO73,"")</f>
        <v>0</v>
      </c>
      <c r="AP75">
        <f t="shared" ref="AP75" si="194">IFERROR(AP74-AP73,"")</f>
        <v>0</v>
      </c>
      <c r="AQ75" t="str">
        <f t="shared" ref="AQ75" si="195">IFERROR(AQ74-AQ73,"")</f>
        <v/>
      </c>
      <c r="AR75" t="str">
        <f t="shared" ref="AR75" si="196">IFERROR(AR74-AR73,"")</f>
        <v/>
      </c>
      <c r="AS75" t="str">
        <f t="shared" ref="AS75" si="197">IFERROR(AS74-AS73,"")</f>
        <v/>
      </c>
      <c r="AT75" t="str">
        <f t="shared" ref="AT75" si="198">IFERROR(AT74-AT73,"")</f>
        <v/>
      </c>
      <c r="AV75" t="str">
        <f t="shared" ref="AV75" si="199">IFERROR(AV74-AV73,"")</f>
        <v/>
      </c>
      <c r="AW75" t="str">
        <f t="shared" ref="AW75" si="200">IFERROR(AW74-AW73,"")</f>
        <v/>
      </c>
      <c r="AX75" t="str">
        <f t="shared" ref="AX75" si="201">IFERROR(AX74-AX73,"")</f>
        <v/>
      </c>
      <c r="AY75" t="str">
        <f t="shared" ref="AY75" si="202">IFERROR(AY74-AY73,"")</f>
        <v/>
      </c>
      <c r="AZ75" t="str">
        <f t="shared" ref="AZ75" si="203">IFERROR(AZ74-AZ73,"")</f>
        <v/>
      </c>
      <c r="BA75" t="str">
        <f t="shared" ref="BA75" si="204">IFERROR(BA74-BA73,"")</f>
        <v/>
      </c>
      <c r="BB75" t="str">
        <f t="shared" ref="BB75" si="205">IFERROR(BB74-BB73,"")</f>
        <v/>
      </c>
      <c r="BC75" t="str">
        <f t="shared" ref="BC75" si="206">IFERROR(BC74-BC73,"")</f>
        <v/>
      </c>
      <c r="BD75" t="str">
        <f t="shared" ref="BD75" si="207">IFERROR(BD74-BD73,"")</f>
        <v/>
      </c>
    </row>
    <row r="76" spans="1:56" x14ac:dyDescent="0.25">
      <c r="E76" s="194" t="s">
        <v>357</v>
      </c>
      <c r="G76">
        <f>MAX(0,(G73-(1.5*G75)))</f>
        <v>2.6424601536310162</v>
      </c>
      <c r="H76">
        <f>MAX(0,H73-(1.5*H75))</f>
        <v>18.021525901750149</v>
      </c>
      <c r="I76">
        <f t="shared" ref="I76:J76" si="208">IFERROR(I73-(1.5*I75),"")</f>
        <v>1.6609020311279923</v>
      </c>
      <c r="J76">
        <f t="shared" si="208"/>
        <v>1.1916821365251886</v>
      </c>
      <c r="K76">
        <f t="shared" ref="K76" si="209">IFERROR(K73-(1.5*K75),"")</f>
        <v>46.879857774765206</v>
      </c>
      <c r="L76">
        <f t="shared" ref="L76" si="210">IFERROR(L73-(1.5*L75),"")</f>
        <v>22.721893179604606</v>
      </c>
      <c r="M76">
        <f>IFERROR(M73-(1.5*M75),"")</f>
        <v>24.1579645951606</v>
      </c>
      <c r="N76">
        <f t="shared" ref="N76:T76" si="211">IFERROR(N73-(1.5*N75),"")</f>
        <v>4.7990147048224072</v>
      </c>
      <c r="O76">
        <f t="shared" si="211"/>
        <v>26.394580876523239</v>
      </c>
      <c r="P76">
        <f t="shared" si="211"/>
        <v>68.806404418654353</v>
      </c>
      <c r="Q76">
        <f t="shared" si="211"/>
        <v>0</v>
      </c>
      <c r="R76" t="str">
        <f t="shared" si="211"/>
        <v/>
      </c>
      <c r="T76" t="str">
        <f t="shared" si="211"/>
        <v/>
      </c>
      <c r="U76" t="str">
        <f t="shared" ref="U76" si="212">IFERROR(U73-(1.5*U75),"")</f>
        <v/>
      </c>
      <c r="V76" t="str">
        <f t="shared" ref="V76" si="213">IFERROR(V73-(1.5*V75),"")</f>
        <v/>
      </c>
      <c r="W76" t="str">
        <f t="shared" ref="W76" si="214">IFERROR(W73-(1.5*W75),"")</f>
        <v/>
      </c>
      <c r="X76" t="str">
        <f t="shared" ref="X76" si="215">IFERROR(X73-(1.5*X75),"")</f>
        <v/>
      </c>
      <c r="Y76" t="str">
        <f t="shared" ref="Y76" si="216">IFERROR(Y73-(1.5*Y75),"")</f>
        <v/>
      </c>
      <c r="Z76" t="str">
        <f t="shared" ref="Z76" si="217">IFERROR(Z73-(1.5*Z75),"")</f>
        <v/>
      </c>
      <c r="AA76" t="str">
        <f t="shared" ref="AA76" si="218">IFERROR(AA73-(1.5*AA75),"")</f>
        <v/>
      </c>
      <c r="AB76" t="str">
        <f t="shared" ref="AB76" si="219">IFERROR(AB73-(1.5*AB75),"")</f>
        <v/>
      </c>
      <c r="AC76" t="str">
        <f t="shared" ref="AC76" si="220">IFERROR(AC73-(1.5*AC75),"")</f>
        <v/>
      </c>
      <c r="AD76" t="str">
        <f t="shared" ref="AD76" si="221">IFERROR(AD73-(1.5*AD75),"")</f>
        <v/>
      </c>
      <c r="AE76" t="str">
        <f t="shared" ref="AE76" si="222">IFERROR(AE73-(1.5*AE75),"")</f>
        <v/>
      </c>
      <c r="AF76" t="str">
        <f t="shared" ref="AF76" si="223">IFERROR(AF73-(1.5*AF75),"")</f>
        <v/>
      </c>
      <c r="AG76" t="str">
        <f t="shared" ref="AG76" si="224">IFERROR(AG73-(1.5*AG75),"")</f>
        <v/>
      </c>
      <c r="AH76">
        <f t="shared" ref="AH76" si="225">IFERROR(AH73-(1.5*AH75),"")</f>
        <v>-5.7809320920947513</v>
      </c>
      <c r="AI76">
        <f t="shared" ref="AI76" si="226">IFERROR(AI73-(1.5*AI75),"")</f>
        <v>13.205636476864367</v>
      </c>
      <c r="AJ76" t="str">
        <f t="shared" ref="AJ76" si="227">IFERROR(AJ73-(1.5*AJ75),"")</f>
        <v/>
      </c>
      <c r="AK76" t="str">
        <f t="shared" ref="AK76:AM76" si="228">IFERROR(AK73-(1.5*AK75),"")</f>
        <v/>
      </c>
      <c r="AM76">
        <f t="shared" si="228"/>
        <v>0.96648601808242662</v>
      </c>
      <c r="AN76">
        <f t="shared" ref="AN76" si="229">IFERROR(AN73-(1.5*AN75),"")</f>
        <v>230</v>
      </c>
      <c r="AO76">
        <f t="shared" ref="AO76" si="230">IFERROR(AO73-(1.5*AO75),"")</f>
        <v>3.1304377954543286E-2</v>
      </c>
      <c r="AP76">
        <f t="shared" ref="AP76" si="231">IFERROR(AP73-(1.5*AP75),"")</f>
        <v>1.1871902796484492E-3</v>
      </c>
      <c r="AQ76" t="str">
        <f t="shared" ref="AQ76" si="232">IFERROR(AQ73-(1.5*AQ75),"")</f>
        <v/>
      </c>
      <c r="AR76" t="str">
        <f t="shared" ref="AR76" si="233">IFERROR(AR73-(1.5*AR75),"")</f>
        <v/>
      </c>
      <c r="AS76" t="str">
        <f t="shared" ref="AS76" si="234">IFERROR(AS73-(1.5*AS75),"")</f>
        <v/>
      </c>
      <c r="AT76" t="str">
        <f t="shared" ref="AT76" si="235">IFERROR(AT73-(1.5*AT75),"")</f>
        <v/>
      </c>
      <c r="AV76" t="str">
        <f t="shared" ref="AV76" si="236">IFERROR(AV73-(1.5*AV75),"")</f>
        <v/>
      </c>
      <c r="AW76" t="str">
        <f t="shared" ref="AW76" si="237">IFERROR(AW73-(1.5*AW75),"")</f>
        <v/>
      </c>
      <c r="AX76" t="str">
        <f t="shared" ref="AX76" si="238">IFERROR(AX73-(1.5*AX75),"")</f>
        <v/>
      </c>
      <c r="AY76" t="str">
        <f t="shared" ref="AY76" si="239">IFERROR(AY73-(1.5*AY75),"")</f>
        <v/>
      </c>
      <c r="AZ76" t="str">
        <f t="shared" ref="AZ76" si="240">IFERROR(AZ73-(1.5*AZ75),"")</f>
        <v/>
      </c>
      <c r="BA76" t="str">
        <f t="shared" ref="BA76" si="241">IFERROR(BA73-(1.5*BA75),"")</f>
        <v/>
      </c>
      <c r="BB76" t="str">
        <f t="shared" ref="BB76" si="242">IFERROR(BB73-(1.5*BB75),"")</f>
        <v/>
      </c>
      <c r="BC76" t="str">
        <f t="shared" ref="BC76" si="243">IFERROR(BC73-(1.5*BC75),"")</f>
        <v/>
      </c>
      <c r="BD76" t="str">
        <f t="shared" ref="BD76" si="244">IFERROR(BD73-(1.5*BD75),"")</f>
        <v/>
      </c>
    </row>
    <row r="77" spans="1:56" x14ac:dyDescent="0.25">
      <c r="E77" s="194" t="s">
        <v>358</v>
      </c>
      <c r="G77">
        <f>IFERROR(G74+(1.5*G75),"")</f>
        <v>2.6963381985575507</v>
      </c>
      <c r="H77">
        <f t="shared" ref="H77:J77" si="245">IFERROR(H74+(1.5*H75),"")</f>
        <v>43.772795880622255</v>
      </c>
      <c r="I77">
        <f t="shared" si="245"/>
        <v>1.7125442109545923</v>
      </c>
      <c r="J77">
        <f t="shared" si="245"/>
        <v>1.3827099748166569</v>
      </c>
      <c r="K77">
        <f t="shared" ref="K77:M77" si="246">IFERROR(K74+(1.5*K75),"")</f>
        <v>46.879857774765206</v>
      </c>
      <c r="L77">
        <f t="shared" si="246"/>
        <v>22.721893179604606</v>
      </c>
      <c r="M77">
        <f t="shared" si="246"/>
        <v>24.1579645951606</v>
      </c>
      <c r="N77">
        <f t="shared" ref="N77:R77" si="247">IFERROR(N74+(1.5*N75),"")</f>
        <v>4.7990147048224072</v>
      </c>
      <c r="O77">
        <f t="shared" si="247"/>
        <v>26.394580876523239</v>
      </c>
      <c r="P77">
        <f t="shared" si="247"/>
        <v>68.806404418654353</v>
      </c>
      <c r="Q77">
        <f t="shared" si="247"/>
        <v>0</v>
      </c>
      <c r="R77" t="str">
        <f t="shared" si="247"/>
        <v/>
      </c>
      <c r="T77" t="str">
        <f t="shared" ref="T77" si="248">IFERROR(T74+(1.5*T75),"")</f>
        <v/>
      </c>
      <c r="U77" t="str">
        <f t="shared" ref="U77:AE77" si="249">IFERROR(U74+(1.5*U75),"")</f>
        <v/>
      </c>
      <c r="V77" t="str">
        <f t="shared" si="249"/>
        <v/>
      </c>
      <c r="W77" t="str">
        <f t="shared" si="249"/>
        <v/>
      </c>
      <c r="X77" t="str">
        <f t="shared" si="249"/>
        <v/>
      </c>
      <c r="Y77" t="str">
        <f t="shared" si="249"/>
        <v/>
      </c>
      <c r="Z77" t="str">
        <f t="shared" si="249"/>
        <v/>
      </c>
      <c r="AA77" t="str">
        <f t="shared" si="249"/>
        <v/>
      </c>
      <c r="AB77" t="str">
        <f t="shared" si="249"/>
        <v/>
      </c>
      <c r="AC77" t="str">
        <f t="shared" si="249"/>
        <v/>
      </c>
      <c r="AD77" t="str">
        <f t="shared" si="249"/>
        <v/>
      </c>
      <c r="AE77" t="str">
        <f t="shared" si="249"/>
        <v/>
      </c>
      <c r="AF77" t="str">
        <f t="shared" ref="AF77:AK77" si="250">IFERROR(AF74+(1.5*AF75),"")</f>
        <v/>
      </c>
      <c r="AG77" t="str">
        <f t="shared" si="250"/>
        <v/>
      </c>
      <c r="AH77">
        <f t="shared" si="250"/>
        <v>21.880736506457936</v>
      </c>
      <c r="AI77">
        <f t="shared" si="250"/>
        <v>29.751743293873783</v>
      </c>
      <c r="AJ77" t="str">
        <f t="shared" si="250"/>
        <v/>
      </c>
      <c r="AK77" t="str">
        <f t="shared" si="250"/>
        <v/>
      </c>
      <c r="AM77">
        <f t="shared" ref="AM77:AO77" si="251">IFERROR(AM74+(1.5*AM75),"")</f>
        <v>0.96648601808242662</v>
      </c>
      <c r="AN77">
        <f t="shared" si="251"/>
        <v>230</v>
      </c>
      <c r="AO77">
        <f t="shared" si="251"/>
        <v>3.1304377954543286E-2</v>
      </c>
      <c r="AP77">
        <f t="shared" ref="AP77:AQ77" si="252">IFERROR(AP74+(1.5*AP75),"")</f>
        <v>1.1871902796484492E-3</v>
      </c>
      <c r="AQ77" t="str">
        <f t="shared" si="252"/>
        <v/>
      </c>
      <c r="AR77" t="str">
        <f t="shared" ref="AR77:AT77" si="253">IFERROR(AR74+(1.5*AR75),"")</f>
        <v/>
      </c>
      <c r="AS77" t="str">
        <f t="shared" si="253"/>
        <v/>
      </c>
      <c r="AT77" t="str">
        <f t="shared" si="253"/>
        <v/>
      </c>
      <c r="AV77" t="str">
        <f t="shared" ref="AV77:AW77" si="254">IFERROR(AV74+(1.5*AV75),"")</f>
        <v/>
      </c>
      <c r="AW77" t="str">
        <f t="shared" si="254"/>
        <v/>
      </c>
      <c r="AX77" t="str">
        <f t="shared" ref="AX77:AY77" si="255">IFERROR(AX74+(1.5*AX75),"")</f>
        <v/>
      </c>
      <c r="AY77" t="str">
        <f t="shared" si="255"/>
        <v/>
      </c>
      <c r="AZ77" t="str">
        <f t="shared" ref="AZ77:BA77" si="256">IFERROR(AZ74+(1.5*AZ75),"")</f>
        <v/>
      </c>
      <c r="BA77" t="str">
        <f t="shared" si="256"/>
        <v/>
      </c>
      <c r="BB77" t="str">
        <f t="shared" ref="BB77:BD77" si="257">IFERROR(BB74+(1.5*BB75),"")</f>
        <v/>
      </c>
      <c r="BC77" t="str">
        <f t="shared" si="257"/>
        <v/>
      </c>
      <c r="BD77" t="str">
        <f t="shared" si="257"/>
        <v/>
      </c>
    </row>
    <row r="79" spans="1:56" x14ac:dyDescent="0.25">
      <c r="A79" t="s">
        <v>364</v>
      </c>
    </row>
    <row r="80" spans="1:56" x14ac:dyDescent="0.25">
      <c r="A80" s="204"/>
      <c r="B80" s="241"/>
      <c r="C80" s="204"/>
      <c r="D80" s="204"/>
      <c r="E80" s="194" t="s">
        <v>367</v>
      </c>
      <c r="G80">
        <f>IFERROR(G74+(1.25*G75),"")</f>
        <v>2.6929708207496423</v>
      </c>
      <c r="H80">
        <f t="shared" ref="H80:J80" si="258">IFERROR(H74+(1.25*H75),"")</f>
        <v>42.163341506942743</v>
      </c>
      <c r="I80">
        <f t="shared" si="258"/>
        <v>1.70931657471543</v>
      </c>
      <c r="J80">
        <f t="shared" si="258"/>
        <v>1.3707707349234401</v>
      </c>
      <c r="K80">
        <f t="shared" ref="K80:M80" si="259">IFERROR(K74+(1.25*K75),"")</f>
        <v>46.879857774765206</v>
      </c>
      <c r="L80">
        <f t="shared" si="259"/>
        <v>22.721893179604606</v>
      </c>
      <c r="M80">
        <f t="shared" si="259"/>
        <v>24.1579645951606</v>
      </c>
      <c r="N80">
        <f t="shared" ref="N80:R80" si="260">IFERROR(N74+(1.25*N75),"")</f>
        <v>4.7990147048224072</v>
      </c>
      <c r="O80">
        <f t="shared" si="260"/>
        <v>26.394580876523239</v>
      </c>
      <c r="P80">
        <f t="shared" si="260"/>
        <v>68.806404418654353</v>
      </c>
      <c r="Q80">
        <f t="shared" si="260"/>
        <v>0</v>
      </c>
      <c r="R80" t="str">
        <f t="shared" si="260"/>
        <v/>
      </c>
      <c r="T80" t="str">
        <f t="shared" ref="T80:AK80" si="261">IFERROR(T74+(1.25*T75),"")</f>
        <v/>
      </c>
      <c r="U80" t="str">
        <f t="shared" si="261"/>
        <v/>
      </c>
      <c r="V80" t="str">
        <f t="shared" si="261"/>
        <v/>
      </c>
      <c r="W80" t="str">
        <f t="shared" si="261"/>
        <v/>
      </c>
      <c r="X80" t="str">
        <f t="shared" si="261"/>
        <v/>
      </c>
      <c r="Y80" t="str">
        <f t="shared" si="261"/>
        <v/>
      </c>
      <c r="Z80" t="str">
        <f t="shared" si="261"/>
        <v/>
      </c>
      <c r="AA80" t="str">
        <f t="shared" si="261"/>
        <v/>
      </c>
      <c r="AB80" t="str">
        <f t="shared" si="261"/>
        <v/>
      </c>
      <c r="AC80" t="str">
        <f t="shared" si="261"/>
        <v/>
      </c>
      <c r="AD80" t="str">
        <f t="shared" si="261"/>
        <v/>
      </c>
      <c r="AE80" t="str">
        <f t="shared" si="261"/>
        <v/>
      </c>
      <c r="AF80" t="str">
        <f t="shared" si="261"/>
        <v/>
      </c>
      <c r="AG80" t="str">
        <f t="shared" si="261"/>
        <v/>
      </c>
      <c r="AH80">
        <f t="shared" si="261"/>
        <v>20.151882219048392</v>
      </c>
      <c r="AI80">
        <f t="shared" si="261"/>
        <v>28.717611617810697</v>
      </c>
      <c r="AJ80" t="str">
        <f t="shared" si="261"/>
        <v/>
      </c>
      <c r="AK80" t="str">
        <f t="shared" si="261"/>
        <v/>
      </c>
      <c r="AM80">
        <f t="shared" ref="AM80:AO80" si="262">IFERROR(AM74+(1.25*AM75),"")</f>
        <v>0.96648601808242662</v>
      </c>
      <c r="AN80">
        <f t="shared" si="262"/>
        <v>230</v>
      </c>
      <c r="AO80">
        <f t="shared" si="262"/>
        <v>3.1304377954543286E-2</v>
      </c>
      <c r="AP80">
        <f t="shared" ref="AP80:AQ80" si="263">IFERROR(AP74+(1.25*AP75),"")</f>
        <v>1.1871902796484492E-3</v>
      </c>
      <c r="AQ80" t="str">
        <f t="shared" si="263"/>
        <v/>
      </c>
      <c r="AR80" t="str">
        <f t="shared" ref="AR80:AT80" si="264">IFERROR(AR74+(1.25*AR75),"")</f>
        <v/>
      </c>
      <c r="AS80" t="str">
        <f t="shared" si="264"/>
        <v/>
      </c>
      <c r="AT80" t="str">
        <f t="shared" si="264"/>
        <v/>
      </c>
      <c r="AV80" t="str">
        <f t="shared" ref="AV80:AW80" si="265">IFERROR(AV74+(1.25*AV75),"")</f>
        <v/>
      </c>
      <c r="AW80" t="str">
        <f t="shared" si="265"/>
        <v/>
      </c>
      <c r="AX80" t="str">
        <f t="shared" ref="AX80:AY80" si="266">IFERROR(AX74+(1.25*AX75),"")</f>
        <v/>
      </c>
      <c r="AY80" t="str">
        <f t="shared" si="266"/>
        <v/>
      </c>
      <c r="AZ80" t="str">
        <f t="shared" ref="AZ80:BA80" si="267">IFERROR(AZ74+(1.25*AZ75),"")</f>
        <v/>
      </c>
      <c r="BA80" t="str">
        <f t="shared" si="267"/>
        <v/>
      </c>
      <c r="BB80" t="str">
        <f t="shared" ref="BB80:BD80" si="268">IFERROR(BB74+(1.25*BB75),"")</f>
        <v/>
      </c>
      <c r="BC80" t="str">
        <f t="shared" si="268"/>
        <v/>
      </c>
      <c r="BD80" t="str">
        <f t="shared" si="268"/>
        <v/>
      </c>
    </row>
    <row r="81" spans="1:56" x14ac:dyDescent="0.25">
      <c r="A81" s="204"/>
      <c r="B81" s="241"/>
      <c r="C81" s="204"/>
      <c r="D81" s="204"/>
      <c r="E81" s="194" t="s">
        <v>368</v>
      </c>
      <c r="G81">
        <f>IFERROR(G73-(1.25*G75),0)</f>
        <v>2.6458275314389246</v>
      </c>
      <c r="H81">
        <f t="shared" ref="H81:J81" si="269">IFERROR(H73-(1.25*H75),0)</f>
        <v>19.630980275429657</v>
      </c>
      <c r="I81">
        <f t="shared" si="269"/>
        <v>1.6641296673671548</v>
      </c>
      <c r="J81">
        <f t="shared" si="269"/>
        <v>1.2036213764184054</v>
      </c>
      <c r="K81">
        <f t="shared" ref="K81:M81" si="270">IFERROR(K73-(1.25*K75),0)</f>
        <v>46.879857774765206</v>
      </c>
      <c r="L81">
        <f t="shared" si="270"/>
        <v>22.721893179604606</v>
      </c>
      <c r="M81">
        <f t="shared" si="270"/>
        <v>24.1579645951606</v>
      </c>
      <c r="N81">
        <f t="shared" ref="N81:R81" si="271">IFERROR(N73-(1.25*N75),0)</f>
        <v>4.7990147048224072</v>
      </c>
      <c r="O81">
        <f t="shared" si="271"/>
        <v>26.394580876523239</v>
      </c>
      <c r="P81">
        <f t="shared" si="271"/>
        <v>68.806404418654353</v>
      </c>
      <c r="Q81">
        <f t="shared" si="271"/>
        <v>0</v>
      </c>
      <c r="R81">
        <f t="shared" si="271"/>
        <v>0</v>
      </c>
      <c r="T81">
        <f t="shared" ref="T81" si="272">IFERROR(T73-(1.25*T75),0)</f>
        <v>0</v>
      </c>
      <c r="U81">
        <f t="shared" ref="U81:Z81" si="273">IFERROR(U73-(1.25*U75),0)</f>
        <v>0</v>
      </c>
      <c r="V81">
        <f t="shared" si="273"/>
        <v>0</v>
      </c>
      <c r="W81">
        <f t="shared" si="273"/>
        <v>0</v>
      </c>
      <c r="X81">
        <f t="shared" si="273"/>
        <v>0</v>
      </c>
      <c r="Y81">
        <f t="shared" si="273"/>
        <v>0</v>
      </c>
      <c r="Z81">
        <f t="shared" si="273"/>
        <v>0</v>
      </c>
      <c r="AA81">
        <f t="shared" ref="AA81" si="274">IFERROR(AA73-(1.25*AA75),0)</f>
        <v>0</v>
      </c>
      <c r="AB81">
        <f t="shared" ref="AB81:AC81" si="275">IFERROR(AB73-(1.25*AB75),0)</f>
        <v>0</v>
      </c>
      <c r="AC81">
        <f t="shared" si="275"/>
        <v>0</v>
      </c>
      <c r="AD81">
        <f t="shared" ref="AD81:AE81" si="276">IFERROR(AD73-(1.25*AD75),0)</f>
        <v>0</v>
      </c>
      <c r="AE81">
        <f t="shared" si="276"/>
        <v>0</v>
      </c>
      <c r="AF81">
        <f t="shared" ref="AF81:AG81" si="277">IFERROR(AF73-(1.25*AF75),0)</f>
        <v>0</v>
      </c>
      <c r="AG81">
        <f t="shared" si="277"/>
        <v>0</v>
      </c>
      <c r="AH81">
        <f t="shared" ref="AH81:AI81" si="278">IFERROR(AH73-(1.25*AH75),0)</f>
        <v>-4.0520778046852097</v>
      </c>
      <c r="AI81">
        <f t="shared" si="278"/>
        <v>14.239768152927455</v>
      </c>
      <c r="AJ81">
        <f t="shared" ref="AJ81:AK81" si="279">IFERROR(AJ73-(1.25*AJ75),0)</f>
        <v>0</v>
      </c>
      <c r="AK81">
        <f t="shared" si="279"/>
        <v>0</v>
      </c>
      <c r="AM81">
        <f>IFERROR(AM73-(1.25*AM75),0)</f>
        <v>0.96648601808242662</v>
      </c>
      <c r="AN81">
        <f t="shared" ref="AN81:AO81" si="280">IFERROR(AN73-(1.25*AN75),0)</f>
        <v>230</v>
      </c>
      <c r="AO81">
        <f t="shared" si="280"/>
        <v>3.1304377954543286E-2</v>
      </c>
      <c r="AP81">
        <f t="shared" ref="AP81:AQ81" si="281">IFERROR(AP73-(1.25*AP75),0)</f>
        <v>1.1871902796484492E-3</v>
      </c>
      <c r="AQ81">
        <f t="shared" si="281"/>
        <v>0</v>
      </c>
      <c r="AR81">
        <f t="shared" ref="AR81:AT81" si="282">IFERROR(AR73-(1.25*AR75),0)</f>
        <v>0</v>
      </c>
      <c r="AS81">
        <f t="shared" si="282"/>
        <v>0</v>
      </c>
      <c r="AT81">
        <f t="shared" si="282"/>
        <v>0</v>
      </c>
      <c r="AV81">
        <f t="shared" ref="AV81:AW81" si="283">IFERROR(AV73-(1.25*AV75),0)</f>
        <v>0</v>
      </c>
      <c r="AW81">
        <f t="shared" si="283"/>
        <v>0</v>
      </c>
      <c r="AX81">
        <f t="shared" ref="AX81:AY81" si="284">IFERROR(AX73-(1.25*AX75),0)</f>
        <v>0</v>
      </c>
      <c r="AY81">
        <f t="shared" si="284"/>
        <v>0</v>
      </c>
      <c r="AZ81">
        <f t="shared" ref="AZ81" si="285">IFERROR(AZ73-(1.25*AZ75),0)</f>
        <v>0</v>
      </c>
      <c r="BA81">
        <f>IFERROR(BA73-(1.25*BA75),0)</f>
        <v>0</v>
      </c>
      <c r="BB81">
        <f t="shared" ref="BB81:BD81" si="286">IFERROR(BB73-(1.25*BB75),0)</f>
        <v>0</v>
      </c>
      <c r="BC81">
        <f t="shared" si="286"/>
        <v>0</v>
      </c>
      <c r="BD81">
        <f t="shared" si="286"/>
        <v>0</v>
      </c>
    </row>
    <row r="82" spans="1:56" x14ac:dyDescent="0.25">
      <c r="E82" s="194" t="s">
        <v>365</v>
      </c>
      <c r="G82">
        <f>IFERROR(COUNTIF(G14:G63,"&gt;"&amp;$G$77),0)</f>
        <v>0</v>
      </c>
      <c r="H82">
        <f>IFERROR(COUNTIF(H14:H63,"&gt;"&amp;$H$77),0)</f>
        <v>0</v>
      </c>
      <c r="I82">
        <f>IFERROR(COUNTIF(I14:I63,"&gt;"&amp;$I$77),0)</f>
        <v>0</v>
      </c>
      <c r="J82">
        <f>IFERROR(COUNTIF(J14:J63,"&gt;"&amp;$J$77),0)</f>
        <v>0</v>
      </c>
      <c r="K82">
        <f>IFERROR(COUNTIF(K14:K63,"&gt;"&amp;$K$77),0)</f>
        <v>0</v>
      </c>
      <c r="L82">
        <f>IFERROR(COUNTIF(L14:L63,"&gt;"&amp;$L$77),0)</f>
        <v>0</v>
      </c>
      <c r="M82">
        <f>IFERROR(COUNTIF(M14:M63,"&gt;"&amp;$M$77),0)</f>
        <v>0</v>
      </c>
      <c r="N82">
        <f>IFERROR(COUNTIF(N14:N63,"&gt;"&amp;$N$77),0)</f>
        <v>0</v>
      </c>
      <c r="O82">
        <f>IFERROR(COUNTIF(O14:O63,"&gt;"&amp;$O$77),0)</f>
        <v>0</v>
      </c>
      <c r="P82">
        <f>IFERROR(COUNTIF(P14:P63,"&gt;"&amp;$P$77),0)</f>
        <v>0</v>
      </c>
      <c r="Q82">
        <f>IFERROR(COUNTIF(Q14:Q63,"&gt;"&amp;$Q$77),0)</f>
        <v>0</v>
      </c>
      <c r="R82">
        <f>IFERROR(COUNTIF(R14:R63,"&gt;"&amp;$R$77),0)</f>
        <v>0</v>
      </c>
      <c r="T82">
        <f>IFERROR(COUNTIF(T14:T63,"&gt;"&amp;$T$77),0)</f>
        <v>0</v>
      </c>
      <c r="U82">
        <f>IFERROR(COUNTIF(U14:U63,"&gt;"&amp;$U$77),0)</f>
        <v>0</v>
      </c>
      <c r="V82">
        <f>IFERROR(COUNTIF(V14:V63,"&gt;"&amp;$V$77),0)</f>
        <v>0</v>
      </c>
      <c r="W82">
        <f>IFERROR(COUNTIF(W14:W63,"&gt;"&amp;$W$77),0)</f>
        <v>0</v>
      </c>
      <c r="X82">
        <f>IFERROR(COUNTIF(X14:X63,"&gt;"&amp;$X$77),0)</f>
        <v>0</v>
      </c>
      <c r="Y82">
        <f>IFERROR(COUNTIF(Y14:Y63,"&gt;"&amp;$Y$77),0)</f>
        <v>0</v>
      </c>
      <c r="Z82">
        <f>IFERROR(COUNTIF(Z14:Z63,"&gt;"&amp;$Z$77),0)</f>
        <v>0</v>
      </c>
      <c r="AA82">
        <f>IFERROR(COUNTIF(AA14:AA63,"&gt;"&amp;$AA$77),0)</f>
        <v>0</v>
      </c>
      <c r="AB82">
        <f>IFERROR(COUNTIF(AB14:AB63,"&gt;"&amp;$AB$77),0)</f>
        <v>0</v>
      </c>
      <c r="AC82">
        <f>IFERROR(COUNTIF(AC14:AC63,"&gt;"&amp;$AC$77),0)</f>
        <v>0</v>
      </c>
      <c r="AD82">
        <f>IFERROR(COUNTIF(AD14:AD63,"&gt;"&amp;$AD$77),0)</f>
        <v>0</v>
      </c>
      <c r="AE82">
        <f>IFERROR(COUNTIF(AE14:AE63,"&gt;"&amp;$AE$77),0)</f>
        <v>0</v>
      </c>
      <c r="AF82">
        <f>IFERROR(COUNTIF(AF14:AF63,"&gt;"&amp;$AF$77),0)</f>
        <v>0</v>
      </c>
      <c r="AG82">
        <f>IFERROR(COUNTIF(AG14:AG63,"&gt;"&amp;$AG$77),0)</f>
        <v>0</v>
      </c>
      <c r="AH82">
        <f>IFERROR(COUNTIF(AH14:AH63,"&gt;"&amp;$AH$77),0)</f>
        <v>0</v>
      </c>
      <c r="AI82">
        <f>IFERROR(COUNTIF(AI14:AI63,"&gt;"&amp;$AI$77),0)</f>
        <v>0</v>
      </c>
      <c r="AJ82">
        <f>IFERROR(COUNTIF(AJ14:AJ63,"&gt;"&amp;$AJ$77),0)</f>
        <v>0</v>
      </c>
      <c r="AK82">
        <f>IFERROR(COUNTIF(AK14:AK63,"&gt;"&amp;$AK$77),0)</f>
        <v>0</v>
      </c>
      <c r="AM82">
        <f>IFERROR(COUNTIF(AM14:AM63,"&gt;"&amp;$AM$77),0)</f>
        <v>0</v>
      </c>
      <c r="AN82">
        <f>IFERROR(COUNTIF(AN14:AN63,"&gt;"&amp;$AN$77),0)</f>
        <v>0</v>
      </c>
      <c r="AO82">
        <f>IFERROR(COUNTIF(AO14:AO63,"&gt;"&amp;$AO$77),0)</f>
        <v>0</v>
      </c>
      <c r="AP82">
        <f>IFERROR(COUNTIF(AP14:AP63,"&gt;"&amp;$AP$77),0)</f>
        <v>0</v>
      </c>
      <c r="AQ82">
        <f>IFERROR(COUNTIF(AQ14:AQ63,"&gt;"&amp;$AQ$77),0)</f>
        <v>0</v>
      </c>
      <c r="AR82">
        <f>IFERROR(COUNTIF(AR14:AR63,"&gt;"&amp;$AR$77),0)</f>
        <v>0</v>
      </c>
      <c r="AS82">
        <f>IFERROR(COUNTIF(AS14:AS63,"&gt;"&amp;$AS$77),0)</f>
        <v>0</v>
      </c>
      <c r="AT82">
        <f>IFERROR(COUNTIF(AT14:AT63,"&gt;"&amp;$AT$77),0)</f>
        <v>0</v>
      </c>
      <c r="AV82">
        <f>IFERROR(COUNTIF(AV14:AV63,"&gt;"&amp;$AV$77),0)</f>
        <v>0</v>
      </c>
      <c r="AW82">
        <f>IFERROR(COUNTIF(AW14:AW63,"&gt;"&amp;$AW$77),0)</f>
        <v>0</v>
      </c>
      <c r="AX82">
        <f>IFERROR(COUNTIF(AX14:AX63,"&gt;"&amp;$AX$77),0)</f>
        <v>0</v>
      </c>
      <c r="AY82">
        <f>IFERROR(COUNTIF(AY14:AY63,"&gt;"&amp;$AY$77),0)</f>
        <v>0</v>
      </c>
      <c r="AZ82">
        <f>IFERROR(COUNTIF(AZ14:AZ63,"&gt;"&amp;$AZ$77),0)</f>
        <v>0</v>
      </c>
      <c r="BA82">
        <f>IFERROR(COUNTIF(BA14:BA63,"&gt;"&amp;$BA$77),0)</f>
        <v>0</v>
      </c>
      <c r="BB82">
        <f>IFERROR(COUNTIF(BB14:BB63,"&gt;"&amp;$BB$77),0)</f>
        <v>0</v>
      </c>
      <c r="BC82">
        <f>IFERROR(COUNTIF(BC14:BC63,"&gt;"&amp;$BC$77),0)</f>
        <v>0</v>
      </c>
      <c r="BD82">
        <f>IFERROR(COUNTIF(BD14:BD63,"&gt;"&amp;$BD$77),0)</f>
        <v>0</v>
      </c>
    </row>
    <row r="83" spans="1:56" x14ac:dyDescent="0.25">
      <c r="E83" s="194" t="s">
        <v>366</v>
      </c>
      <c r="G83">
        <f>IFERROR(COUNTIF(G14:G63,"&lt;"&amp;$G$76),0)</f>
        <v>0</v>
      </c>
      <c r="H83">
        <f>IFERROR(COUNTIF(H14:H63,"&lt;"&amp;$H$76),0)</f>
        <v>0</v>
      </c>
      <c r="I83">
        <f>IFERROR(COUNTIF(I14:I63,"&lt;"&amp;$I$76),0)</f>
        <v>0</v>
      </c>
      <c r="J83">
        <f>IFERROR(COUNTIF(J14:J63,"&lt;"&amp;$J$76),0)</f>
        <v>0</v>
      </c>
      <c r="K83">
        <f>IFERROR(COUNTIF(K14:K63,"&lt;"&amp;$K$76),0)</f>
        <v>0</v>
      </c>
      <c r="L83">
        <f>IFERROR(COUNTIF(L14:L63,"&lt;"&amp;$L$76),0)</f>
        <v>0</v>
      </c>
      <c r="M83">
        <f>IFERROR(COUNTIF(M14:M63,"&lt;"&amp;$M$76),0)</f>
        <v>0</v>
      </c>
      <c r="N83">
        <f>IFERROR(COUNTIF(N14:N63,"&lt;"&amp;$N$76),0)</f>
        <v>0</v>
      </c>
      <c r="O83">
        <f>IFERROR(COUNTIF(O14:O63,"&lt;"&amp;$O$76),0)</f>
        <v>0</v>
      </c>
      <c r="P83">
        <f>IFERROR(COUNTIF(P14:P63,"&lt;"&amp;$P$76),0)</f>
        <v>0</v>
      </c>
      <c r="Q83">
        <f>IFERROR(COUNTIF(Q14:Q63,"&lt;"&amp;$Q$76),0)</f>
        <v>0</v>
      </c>
      <c r="R83">
        <f>IFERROR(COUNTIF(R14:R63,"&lt;"&amp;$R$76),0)</f>
        <v>0</v>
      </c>
      <c r="T83">
        <f>IFERROR(COUNTIF(T14:T63,"&lt;"&amp;$T$76),0)</f>
        <v>0</v>
      </c>
      <c r="U83">
        <f>IFERROR(COUNTIF(U14:U63,"&lt;"&amp;$U$76),0)</f>
        <v>0</v>
      </c>
      <c r="V83">
        <f>IFERROR(COUNTIF(V14:V63,"&lt;"&amp;$V$76),0)</f>
        <v>0</v>
      </c>
      <c r="W83">
        <f>IFERROR(COUNTIF(W14:W63,"&lt;"&amp;$W$76),0)</f>
        <v>0</v>
      </c>
      <c r="X83">
        <f>IFERROR(COUNTIF(X14:X63,"&lt;"&amp;$X$76),0)</f>
        <v>0</v>
      </c>
      <c r="Y83">
        <f>IFERROR(COUNTIF(Y14:Y63,"&lt;"&amp;$Y$76),0)</f>
        <v>0</v>
      </c>
      <c r="Z83">
        <f>IFERROR(COUNTIF(Z14:Z63,"&lt;"&amp;$Z$76),0)</f>
        <v>0</v>
      </c>
      <c r="AA83">
        <f>IFERROR(COUNTIF(AA14:AA63,"&lt;"&amp;$AA$76),0)</f>
        <v>0</v>
      </c>
      <c r="AB83">
        <f>IFERROR(COUNTIF(AB14:AB63,"&lt;"&amp;$AB$76),0)</f>
        <v>0</v>
      </c>
      <c r="AC83">
        <f>IFERROR(COUNTIF(AC14:AC63,"&lt;"&amp;$AC$76),0)</f>
        <v>0</v>
      </c>
      <c r="AD83">
        <f>IFERROR(COUNTIF(AD14:AD63,"&lt;"&amp;$AD$76),0)</f>
        <v>0</v>
      </c>
      <c r="AE83">
        <f>IFERROR(COUNTIF(AE14:AE63,"&lt;"&amp;$AE$76),0)</f>
        <v>0</v>
      </c>
      <c r="AF83">
        <f>IFERROR(COUNTIF(AF14:AF63,"&lt;"&amp;$AF$76),0)</f>
        <v>0</v>
      </c>
      <c r="AG83">
        <f>IFERROR(COUNTIF(AG14:AG63,"&lt;"&amp;$AG$76),0)</f>
        <v>0</v>
      </c>
      <c r="AH83">
        <f>IFERROR(COUNTIF(AH14:AH63,"&lt;"&amp;$AH$76),0)</f>
        <v>0</v>
      </c>
      <c r="AI83">
        <f>IFERROR(COUNTIF(AI14:AI63,"&lt;"&amp;$AI$76),0)</f>
        <v>0</v>
      </c>
      <c r="AJ83">
        <f>IFERROR(COUNTIF(AJ14:AJ63,"&lt;"&amp;$AJ$76),0)</f>
        <v>0</v>
      </c>
      <c r="AK83">
        <f>IFERROR(COUNTIF(AK14:AK63,"&lt;"&amp;$AK$76),0)</f>
        <v>0</v>
      </c>
      <c r="AM83">
        <f>IFERROR(COUNTIF(AM14:AM63,"&lt;"&amp;$AM$76),0)</f>
        <v>0</v>
      </c>
      <c r="AN83">
        <f>IFERROR(COUNTIF(AN14:AN63,"&lt;"&amp;$AN$76),0)</f>
        <v>0</v>
      </c>
      <c r="AO83">
        <f>IFERROR(COUNTIF(AO14:AO63,"&lt;"&amp;$AO$76),0)</f>
        <v>0</v>
      </c>
      <c r="AP83">
        <f>IFERROR(COUNTIF(AP14:AP63,"&lt;"&amp;$AP$76),0)</f>
        <v>0</v>
      </c>
      <c r="AQ83">
        <f>IFERROR(COUNTIF(AQ14:AQ63,"&lt;"&amp;$AQ$76),0)</f>
        <v>0</v>
      </c>
      <c r="AR83">
        <f>IFERROR(COUNTIF(AR14:AR63,"&lt;"&amp;$AR$76),0)</f>
        <v>0</v>
      </c>
      <c r="AS83">
        <f>IFERROR(COUNTIF(AS14:AS63,"&lt;"&amp;$AS$76),0)</f>
        <v>0</v>
      </c>
      <c r="AT83">
        <f>IFERROR(COUNTIF(AT14:AT63,"&lt;"&amp;$AT$76),0)</f>
        <v>0</v>
      </c>
      <c r="AV83">
        <f>IFERROR(COUNTIF(AV14:AV63,"&lt;"&amp;$AV$76),0)</f>
        <v>0</v>
      </c>
      <c r="AW83">
        <f>IFERROR(COUNTIF(AW14:AW63,"&lt;"&amp;$AW$76),0)</f>
        <v>0</v>
      </c>
      <c r="AX83">
        <f>IFERROR(COUNTIF(AX14:AX63,"&lt;"&amp;$AX$76),0)</f>
        <v>0</v>
      </c>
      <c r="AY83">
        <f>IFERROR(COUNTIF(AY14:AY63,"&lt;"&amp;$AY$76),0)</f>
        <v>0</v>
      </c>
      <c r="AZ83">
        <f>IFERROR(COUNTIF(AZ14:AZ63,"&lt;"&amp;$AZ$76),0)</f>
        <v>0</v>
      </c>
      <c r="BA83">
        <f>IFERROR(COUNTIF(BA14:BA63,"&lt;"&amp;$BA$76),0)</f>
        <v>0</v>
      </c>
      <c r="BB83">
        <f>IFERROR(COUNTIF(BB14:BB63,"&lt;"&amp;$BB$76),0)</f>
        <v>0</v>
      </c>
      <c r="BC83">
        <f>IFERROR(COUNTIF(BC14:BC63,"&lt;"&amp;$BC$76),0)</f>
        <v>0</v>
      </c>
      <c r="BD83">
        <f>IFERROR(COUNTIF(BD14:BD63,"&lt;"&amp;$BD$76),0)</f>
        <v>0</v>
      </c>
    </row>
    <row r="84" spans="1:56" x14ac:dyDescent="0.25">
      <c r="E84" s="194" t="s">
        <v>369</v>
      </c>
      <c r="G84">
        <f>IFERROR(COUNTIFS(G14:G63,"&gt;"&amp;$G$80,
          G14:G63,"&lt;="&amp;$G$77),"")</f>
        <v>0</v>
      </c>
      <c r="H84">
        <f>IFERROR(COUNTIFS(H14:H63,"&gt;"&amp;$H$80,
          H14:H63,"&lt;="&amp;$H$77),"")</f>
        <v>0</v>
      </c>
      <c r="I84">
        <f>IFERROR(COUNTIFS(I14:I63,"&gt;"&amp;$I$80,
          I14:I63,"&lt;="&amp;$I$77),"")</f>
        <v>0</v>
      </c>
      <c r="J84">
        <f>IFERROR(COUNTIFS(J14:J63,"&gt;"&amp;$J$80,
          J14:J63,"&lt;="&amp;$J$77),"")</f>
        <v>0</v>
      </c>
      <c r="K84">
        <f>IFERROR(COUNTIFS(K14:K63,"&gt;"&amp;$K$80,
          K14:K63,"&lt;="&amp;$K$77),"")</f>
        <v>0</v>
      </c>
      <c r="L84">
        <f>IFERROR(COUNTIFS(L14:L63,"&gt;"&amp;$L$80,
          L14:L63,"&lt;="&amp;$L$77),"")</f>
        <v>0</v>
      </c>
      <c r="M84">
        <f>IFERROR(COUNTIFS(M14:M63,"&gt;"&amp;$M$80,
          M14:M63,"&lt;="&amp;$M$77),"")</f>
        <v>0</v>
      </c>
      <c r="N84">
        <f>IFERROR(COUNTIFS(N14:N63,"&gt;"&amp;$N$80,
          N14:N63,"&lt;="&amp;$N$77),"")</f>
        <v>0</v>
      </c>
      <c r="O84">
        <f>IFERROR(COUNTIFS(O14:O63,"&gt;"&amp;$O$80,
          O14:O63,"&lt;="&amp;$O$77),"")</f>
        <v>0</v>
      </c>
      <c r="P84">
        <f>IFERROR(COUNTIFS(P14:P63,"&gt;"&amp;$P$80,
          P14:P63,"&lt;="&amp;$P$77),"")</f>
        <v>0</v>
      </c>
      <c r="Q84">
        <f>IFERROR(COUNTIFS(Q14:Q63,"&gt;"&amp;$Q$80,
          Q14:Q63,"&lt;="&amp;$Q$77),"")</f>
        <v>0</v>
      </c>
      <c r="R84">
        <f>IFERROR(COUNTIFS(R14:R63,"&gt;"&amp;$R$80,
          R14:R63,"&lt;="&amp;$R$77),"")</f>
        <v>0</v>
      </c>
      <c r="T84">
        <f>IFERROR(COUNTIFS(T14:T63,"&gt;"&amp;$T$80,
          T14:T63,"&lt;="&amp;$T$77),"")</f>
        <v>0</v>
      </c>
      <c r="U84">
        <f>IFERROR(COUNTIFS(U14:U63,"&gt;"&amp;$U$80,
          U14:U63,"&lt;="&amp;$U$77),"")</f>
        <v>0</v>
      </c>
      <c r="V84">
        <f>IFERROR(COUNTIFS(V14:V63,"&gt;"&amp;$V$80,
          V14:V63,"&lt;="&amp;$V$77),"")</f>
        <v>0</v>
      </c>
      <c r="W84">
        <f>IFERROR(COUNTIFS(W14:W63,"&gt;"&amp;$W$80,
          W14:W63,"&lt;="&amp;$W$77),"")</f>
        <v>0</v>
      </c>
      <c r="X84">
        <f>IFERROR(COUNTIFS(X14:X63,"&gt;"&amp;$X$80,
          X14:X63,"&lt;="&amp;$X$77),"")</f>
        <v>0</v>
      </c>
      <c r="Y84">
        <f>IFERROR(COUNTIFS(Y14:Y63,"&gt;"&amp;$Y$80,
          Y14:Y63,"&lt;="&amp;$Y$77),"")</f>
        <v>0</v>
      </c>
      <c r="Z84">
        <f>IFERROR(COUNTIFS(Z14:Z63,"&gt;"&amp;$Z$80,
          Z14:Z63,"&lt;="&amp;$Z$77),"")</f>
        <v>0</v>
      </c>
      <c r="AA84">
        <f>IFERROR(COUNTIFS(AA14:AA63,"&gt;"&amp;$AA$80,
          AA14:AA63,"&lt;="&amp;$AA$77),"")</f>
        <v>0</v>
      </c>
      <c r="AB84">
        <f>IFERROR(COUNTIFS(AB14:AB63,"&gt;"&amp;$AB$80,
          AB14:AB63,"&lt;="&amp;$AB$77),"")</f>
        <v>0</v>
      </c>
      <c r="AC84">
        <f>IFERROR(COUNTIFS(AC14:AC63,"&gt;"&amp;$AC$80,
          AC14:AC63,"&lt;="&amp;$AC$77),"")</f>
        <v>0</v>
      </c>
      <c r="AD84">
        <f>IFERROR(COUNTIFS(AD14:AD63,"&gt;"&amp;$AD$80,
          AD14:AD63,"&lt;="&amp;$AD$77),"")</f>
        <v>0</v>
      </c>
      <c r="AE84">
        <f>IFERROR(COUNTIFS(AE14:AE63,"&gt;"&amp;$AE$80,
          AE14:AE63,"&lt;="&amp;$AE$77),"")</f>
        <v>0</v>
      </c>
      <c r="AF84">
        <f>IFERROR(COUNTIFS(AF14:AF63,"&gt;"&amp;$AF$80,
          AF14:AF63,"&lt;="&amp;$AF$77),"")</f>
        <v>0</v>
      </c>
      <c r="AG84">
        <f>IFERROR(COUNTIFS(AG14:AG63,"&gt;"&amp;$AG$80,
          AG14:AG63,"&lt;="&amp;$AG$77),"")</f>
        <v>0</v>
      </c>
      <c r="AH84">
        <f>IFERROR(COUNTIFS(AH14:AH63,"&gt;"&amp;$AH$80,
          AH14:AH63,"&lt;="&amp;$AH$77),"")</f>
        <v>0</v>
      </c>
      <c r="AI84">
        <f>IFERROR(COUNTIFS(AI14:AI63,"&gt;"&amp;$AI$80,
          AI14:AI63,"&lt;="&amp;$AI$77),"")</f>
        <v>1</v>
      </c>
      <c r="AJ84">
        <f>IFERROR(COUNTIFS(AJ14:AJ63,"&gt;"&amp;$AJ$80,
          AJ14:AJ63,"&lt;="&amp;$AJ$77),"")</f>
        <v>0</v>
      </c>
      <c r="AK84">
        <f>IFERROR(COUNTIFS(AK14:AK63,"&gt;"&amp;$AK$80,
          AK14:AK63,"&lt;="&amp;$AK$77),"")</f>
        <v>0</v>
      </c>
      <c r="AM84">
        <f>IFERROR(COUNTIFS(AM14:AM63,"&gt;"&amp;$AM$80,
          AM14:AM63,"&lt;="&amp;$AM$77),"")</f>
        <v>0</v>
      </c>
      <c r="AN84">
        <f>IFERROR(COUNTIFS(AN14:AN63,"&gt;"&amp;$AN$80,
          AN14:AN63,"&lt;="&amp;$AN$77),"")</f>
        <v>0</v>
      </c>
      <c r="AO84">
        <f>IFERROR(COUNTIFS(AO14:AO63,"&gt;"&amp;$AO$80,
          AO14:AO63,"&lt;="&amp;$AO$77),"")</f>
        <v>0</v>
      </c>
      <c r="AP84">
        <f>IFERROR(COUNTIFS(AP14:AP63,"&gt;"&amp;$AP$80,
          AP14:AP63,"&lt;="&amp;$AP$77),"")</f>
        <v>0</v>
      </c>
      <c r="AQ84">
        <f>IFERROR(COUNTIFS(AQ14:AQ63,"&gt;"&amp;$AQ$80,
          AQ14:AQ63,"&lt;="&amp;$AQ$77),"")</f>
        <v>0</v>
      </c>
      <c r="AR84">
        <f>IFERROR(COUNTIFS(AR14:AR63,"&gt;"&amp;$AR$80,
          AR14:AR63,"&lt;="&amp;$AR$77),"")</f>
        <v>0</v>
      </c>
      <c r="AS84">
        <f>IFERROR(COUNTIFS(AS14:AS63,"&gt;"&amp;$AS$80,
          AS14:AS63,"&lt;="&amp;$AS$77),"")</f>
        <v>0</v>
      </c>
      <c r="AT84">
        <f>IFERROR(COUNTIFS(AT14:AT63,"&gt;"&amp;$AT$80,
          AT14:AT63,"&lt;="&amp;$AT$77),"")</f>
        <v>0</v>
      </c>
      <c r="AV84">
        <f>IFERROR(COUNTIFS(AV14:AV63,"&gt;"&amp;$AV$80,
          AV14:AV63,"&lt;="&amp;$AV$77),"")</f>
        <v>0</v>
      </c>
      <c r="AW84">
        <f>IFERROR(COUNTIFS(AW14:AW63,"&gt;"&amp;$AW$80,
          AW14:AW63,"&lt;="&amp;$AW$77),"")</f>
        <v>0</v>
      </c>
      <c r="AX84">
        <f>IFERROR(COUNTIFS(AX14:AX63,"&gt;"&amp;$AX$80,
          AX14:AX63,"&lt;="&amp;$AX$77),"")</f>
        <v>0</v>
      </c>
      <c r="AY84">
        <f>IFERROR(COUNTIFS(AY14:AY63,"&gt;"&amp;$AY$80,
          AY14:AY63,"&lt;="&amp;$AY$77),"")</f>
        <v>0</v>
      </c>
      <c r="AZ84">
        <f>IFERROR(COUNTIFS(AZ14:AZ63,"&gt;"&amp;$AZ$80,
          AZ14:AZ63,"&lt;="&amp;$AZ$77),"")</f>
        <v>0</v>
      </c>
      <c r="BA84">
        <f>IFERROR(COUNTIFS(BA14:BA63,"&gt;"&amp;$BA$80,
          BA14:BA63,"&lt;="&amp;$BA$77),"")</f>
        <v>0</v>
      </c>
      <c r="BB84">
        <f>IFERROR(COUNTIFS(BB14:BB63,"&gt;"&amp;$BB$80,
          BB14:BB63,"&lt;="&amp;$BB$77),"")</f>
        <v>0</v>
      </c>
      <c r="BC84">
        <f>IFERROR(COUNTIFS(BC14:BC63,"&gt;"&amp;$BC$80,
          BC14:BC63,"&lt;="&amp;$BC$77),"")</f>
        <v>0</v>
      </c>
      <c r="BD84">
        <f>IFERROR(COUNTIFS(BD14:BD63,"&gt;"&amp;$BD$80,
          BD14:BD63,"&lt;="&amp;$BD$77),"")</f>
        <v>0</v>
      </c>
    </row>
    <row r="85" spans="1:56" x14ac:dyDescent="0.25">
      <c r="E85" s="194" t="s">
        <v>370</v>
      </c>
      <c r="G85">
        <f>IFERROR(COUNTIFS(G14:G63,"&gt;="&amp;$G$81,
          G14:G63,"&lt;"&amp;$G$76),"")</f>
        <v>0</v>
      </c>
      <c r="H85">
        <f>IFERROR(COUNTIFS(H14:H63,"&gt;="&amp;$H$80,
          H14:H63,"&lt;"&amp;$H$76),"")</f>
        <v>0</v>
      </c>
      <c r="I85">
        <f>IFERROR(COUNTIFS(I14:I63,"&gt;="&amp;$I$81,
          I14:I63,"&lt;"&amp;$I$76),"")</f>
        <v>0</v>
      </c>
      <c r="J85">
        <f>IFERROR(COUNTIFS(J14:J63,"&gt;="&amp;$J$81,
          J14:J63,"&lt;"&amp;$J$76),"")</f>
        <v>0</v>
      </c>
      <c r="K85">
        <f>IFERROR(COUNTIFS(K14:K63,"&gt;="&amp;$K$81,
          K14:K63,"&lt;"&amp;$K$76),"")</f>
        <v>0</v>
      </c>
      <c r="L85">
        <f>IFERROR(COUNTIFS(L14:L63,"&gt;="&amp;$L$81,
          L14:L63,"&lt;"&amp;$L$76),"")</f>
        <v>0</v>
      </c>
      <c r="M85">
        <f>IFERROR(COUNTIFS(M14:M63,"&gt;="&amp;$M$81,
          M14:M63,"&lt;"&amp;$M$76),"")</f>
        <v>0</v>
      </c>
      <c r="N85">
        <f>IFERROR(COUNTIFS(N14:N63,"&gt;="&amp;$N$81,
          N14:N63,"&lt;"&amp;$N$76),"")</f>
        <v>0</v>
      </c>
      <c r="O85">
        <f>IFERROR(COUNTIFS(O14:O63,"&gt;="&amp;$O$81,
          O14:O63,"&lt;"&amp;$O$76),"")</f>
        <v>0</v>
      </c>
      <c r="P85">
        <f>IFERROR(COUNTIFS(P14:P63,"&gt;="&amp;$P$81,
          P14:P63,"&lt;"&amp;$P$76),"")</f>
        <v>0</v>
      </c>
      <c r="Q85">
        <f>IFERROR(COUNTIFS(Q14:Q63,"&gt;="&amp;$Q$81,
          Q14:Q63,"&lt;"&amp;$Q$76),"")</f>
        <v>0</v>
      </c>
      <c r="R85">
        <f>IFERROR(COUNTIFS(R14:R63,"&gt;="&amp;$R$81,
          R14:R63,"&lt;"&amp;$R$76),"")</f>
        <v>0</v>
      </c>
      <c r="T85">
        <f>IFERROR(COUNTIFS(T14:T63,"&gt;="&amp;$T$81,
          T14:T63,"&lt;"&amp;$T$76),"")</f>
        <v>0</v>
      </c>
      <c r="U85">
        <f>IFERROR(COUNTIFS(U14:U63,"&gt;="&amp;$U$81,
          U14:U63,"&lt;"&amp;$U$76),"")</f>
        <v>0</v>
      </c>
      <c r="V85">
        <f>IFERROR(COUNTIFS(V14:V63,"&gt;="&amp;$V$81,
          V14:V63,"&lt;"&amp;$V$76),"")</f>
        <v>0</v>
      </c>
      <c r="W85">
        <f>IFERROR(COUNTIFS(W14:W63,"&gt;="&amp;$W$81,
          W14:W63,"&lt;"&amp;$W$76),"")</f>
        <v>0</v>
      </c>
      <c r="X85">
        <f>IFERROR(COUNTIFS(X14:X63,"&gt;="&amp;$X$81,
          X14:X63,"&lt;"&amp;$X$76),"")</f>
        <v>0</v>
      </c>
      <c r="Y85">
        <f>IFERROR(COUNTIFS(Y14:Y63,"&gt;="&amp;$Y$81,
          Y14:Y63,"&lt;"&amp;$Y$76),"")</f>
        <v>0</v>
      </c>
      <c r="Z85">
        <f>IFERROR(COUNTIFS(Z14:Z63,"&gt;="&amp;$Z$81,
          Z14:Z63,"&lt;"&amp;$Z$76),"")</f>
        <v>0</v>
      </c>
      <c r="AA85">
        <f>IFERROR(COUNTIFS(AA14:AA63,"&gt;="&amp;$AA$81,
          AA14:AA63,"&lt;"&amp;$AA$76),"")</f>
        <v>0</v>
      </c>
      <c r="AB85">
        <f>IFERROR(COUNTIFS(AB14:AB63,"&gt;="&amp;$AB$81,
          AB14:AB63,"&lt;"&amp;$AB$76),"")</f>
        <v>0</v>
      </c>
      <c r="AC85">
        <f>IFERROR(COUNTIFS(AC14:AC63,"&gt;="&amp;$AC$81,
          AC14:AC63,"&lt;"&amp;$AC$76),"")</f>
        <v>0</v>
      </c>
      <c r="AD85">
        <f>IFERROR(COUNTIFS(AD14:AD63,"&gt;="&amp;$AD$81,
          AD14:AD63,"&lt;"&amp;$AD$76),"")</f>
        <v>0</v>
      </c>
      <c r="AE85">
        <f>IFERROR(COUNTIFS(AE14:AE63,"&gt;="&amp;$AE$81,
          AE14:AE63,"&lt;"&amp;$AE$76),"")</f>
        <v>0</v>
      </c>
      <c r="AF85">
        <f>IFERROR(COUNTIFS(AF14:AF63,"&gt;="&amp;$AF$81,
          AF14:AF63,"&lt;"&amp;$AF$76),"")</f>
        <v>0</v>
      </c>
      <c r="AG85">
        <f>IFERROR(COUNTIFS(AG14:AG63,"&gt;="&amp;$AG$81,
          AG14:AG63,"&lt;"&amp;$AG$76),"")</f>
        <v>0</v>
      </c>
      <c r="AH85">
        <f>IFERROR(COUNTIFS(AH14:AH63,"&gt;="&amp;$AH$81,
          AH14:AH63,"&lt;"&amp;$AH$76),"")</f>
        <v>0</v>
      </c>
      <c r="AI85">
        <f>IFERROR(COUNTIFS(AI14:AI63,"&gt;="&amp;$AI$81,
          AI14:AI63,"&lt;"&amp;$AI$76),"")</f>
        <v>0</v>
      </c>
      <c r="AJ85">
        <f>IFERROR(COUNTIFS(AJ14:AJ63,"&gt;="&amp;$AJ$81,
          AJ14:AJ63,"&lt;"&amp;$AJ$76),"")</f>
        <v>0</v>
      </c>
      <c r="AK85">
        <f>IFERROR(COUNTIFS(AK14:AK63,"&gt;="&amp;$AK$81,
          AK14:AK63,"&lt;"&amp;$AK$76),"")</f>
        <v>0</v>
      </c>
      <c r="AM85">
        <f>IFERROR(COUNTIFS(AM14:AM63,"&gt;="&amp;$AM$81,
          AM14:AM63,"&lt;"&amp;$AM$76),"")</f>
        <v>0</v>
      </c>
      <c r="AN85">
        <f>IFERROR(COUNTIFS(AN14:AN63,"&gt;="&amp;$AN$81,
          AN14:AN63,"&lt;"&amp;$AN$76),"")</f>
        <v>0</v>
      </c>
      <c r="AO85">
        <f>IFERROR(COUNTIFS(AO14:AO63,"&gt;="&amp;$AO$81,
          AO14:AO63,"&lt;"&amp;$AO$76),"")</f>
        <v>0</v>
      </c>
      <c r="AP85">
        <f>IFERROR(COUNTIFS(AP14:AP63,"&gt;="&amp;$AP$81,
          AP14:AP63,"&lt;"&amp;$AP$76),"")</f>
        <v>0</v>
      </c>
      <c r="AQ85">
        <f>IFERROR(COUNTIFS(AQ14:AQ63,"&gt;="&amp;$AQ$81,
          AQ14:AQ63,"&lt;"&amp;$AQ$76),"")</f>
        <v>0</v>
      </c>
      <c r="AR85">
        <f>IFERROR(COUNTIFS(AR14:AR63,"&gt;="&amp;$AR$81,
          AR14:AR63,"&lt;"&amp;$AR$76),"")</f>
        <v>0</v>
      </c>
      <c r="AS85">
        <f>IFERROR(COUNTIFS(AS14:AS63,"&gt;="&amp;$AS$81,
          AS14:AS63,"&lt;"&amp;$AS$76),"")</f>
        <v>0</v>
      </c>
      <c r="AT85">
        <f>IFERROR(COUNTIFS(AT14:AT63,"&gt;="&amp;$AT$81,
          AT14:AT63,"&lt;"&amp;$AT$76),"")</f>
        <v>0</v>
      </c>
      <c r="AV85">
        <f>IFERROR(COUNTIFS(AV14:AV63,"&gt;="&amp;$AV$81,
          AV14:AV63,"&lt;"&amp;$AV$76),"")</f>
        <v>0</v>
      </c>
      <c r="AW85">
        <f>IFERROR(COUNTIFS(AW14:AW63,"&gt;="&amp;$AW$81,
          AW14:AW63,"&lt;"&amp;$AW$76),"")</f>
        <v>0</v>
      </c>
      <c r="AX85">
        <f>IFERROR(COUNTIFS(AX14:AX63,"&gt;="&amp;$AX$81,
          AX14:AX63,"&lt;"&amp;$AX$76),"")</f>
        <v>0</v>
      </c>
      <c r="AY85">
        <f>IFERROR(COUNTIFS(AY14:AY63,"&gt;="&amp;$AY$81,
          AY14:AY63,"&lt;"&amp;$AY$76),"")</f>
        <v>0</v>
      </c>
      <c r="AZ85">
        <f>IFERROR(COUNTIFS(AZ14:AZ63,"&gt;="&amp;$AZ$81,
          AZ14:AZ63,"&lt;"&amp;$AZ$76),"")</f>
        <v>0</v>
      </c>
      <c r="BA85">
        <f>IFERROR(COUNTIFS(BA14:BA63,"&gt;="&amp;$BA$81,
          BA14:BA63,"&lt;"&amp;$BA$76),"")</f>
        <v>0</v>
      </c>
      <c r="BB85">
        <f>IFERROR(COUNTIFS(BB14:BB63,"&gt;="&amp;$BB$81,
          BB14:BB63,"&lt;"&amp;$BB$76),"")</f>
        <v>0</v>
      </c>
      <c r="BC85">
        <f>IFERROR(COUNTIFS(BC14:BC63,"&gt;="&amp;$BC$81,
          BC14:BC63,"&lt;"&amp;$BC$76),"")</f>
        <v>0</v>
      </c>
      <c r="BD85">
        <f>IFERROR(COUNTIFS(BD14:BD63,"&gt;="&amp;$BD$81,
          BD14:BD63,"&lt;"&amp;$BD$76),"")</f>
        <v>0</v>
      </c>
    </row>
    <row r="89" spans="1:56" x14ac:dyDescent="0.25">
      <c r="E89" s="204"/>
      <c r="G89" s="448" t="s">
        <v>37</v>
      </c>
      <c r="H89" s="448"/>
      <c r="J89" s="447" t="s">
        <v>38</v>
      </c>
      <c r="K89" s="447"/>
    </row>
    <row r="90" spans="1:56" x14ac:dyDescent="0.25">
      <c r="E90" s="204"/>
      <c r="G90" s="448"/>
      <c r="H90" s="448"/>
      <c r="J90" s="447"/>
      <c r="K90" s="447"/>
    </row>
    <row r="91" spans="1:56" x14ac:dyDescent="0.25">
      <c r="E91" t="s">
        <v>359</v>
      </c>
      <c r="G91">
        <v>0</v>
      </c>
      <c r="H91">
        <f>G77</f>
        <v>2.6963381985575507</v>
      </c>
      <c r="J91">
        <v>0</v>
      </c>
      <c r="K91">
        <f>H77</f>
        <v>43.772795880622255</v>
      </c>
    </row>
    <row r="92" spans="1:56" x14ac:dyDescent="0.25">
      <c r="G92">
        <f>COUNTA(_xlfn.ANCHORARRAY(A14))</f>
        <v>25</v>
      </c>
      <c r="H92">
        <f>H91</f>
        <v>2.6963381985575507</v>
      </c>
      <c r="J92">
        <f>COUNTA(_xlfn.ANCHORARRAY(A14))</f>
        <v>25</v>
      </c>
      <c r="K92">
        <f>K91</f>
        <v>43.772795880622255</v>
      </c>
    </row>
    <row r="94" spans="1:56" x14ac:dyDescent="0.25">
      <c r="E94" t="s">
        <v>360</v>
      </c>
      <c r="G94">
        <v>0</v>
      </c>
      <c r="H94">
        <f>G76</f>
        <v>2.6424601536310162</v>
      </c>
      <c r="J94">
        <v>0</v>
      </c>
      <c r="K94">
        <f>H76</f>
        <v>18.021525901750149</v>
      </c>
    </row>
    <row r="95" spans="1:56" x14ac:dyDescent="0.25">
      <c r="G95">
        <f>COUNTA(_xlfn.ANCHORARRAY(A14))</f>
        <v>25</v>
      </c>
      <c r="H95">
        <f>H94</f>
        <v>2.6424601536310162</v>
      </c>
      <c r="J95">
        <f>COUNTA(_xlfn.ANCHORARRAY(A14))</f>
        <v>25</v>
      </c>
      <c r="K95">
        <f>K94</f>
        <v>18.021525901750149</v>
      </c>
    </row>
    <row r="97" spans="4:11" x14ac:dyDescent="0.25">
      <c r="E97" t="s">
        <v>349</v>
      </c>
      <c r="G97">
        <v>0</v>
      </c>
      <c r="H97" s="242">
        <f>G67</f>
        <v>2.669936054363788</v>
      </c>
      <c r="J97">
        <v>0</v>
      </c>
      <c r="K97" s="242">
        <f>H67</f>
        <v>31.487425314446227</v>
      </c>
    </row>
    <row r="98" spans="4:11" x14ac:dyDescent="0.25">
      <c r="G98">
        <f>COUNTA(_xlfn.ANCHORARRAY(A14))</f>
        <v>25</v>
      </c>
      <c r="H98" s="242">
        <f>H97</f>
        <v>2.669936054363788</v>
      </c>
      <c r="J98">
        <f>COUNTA(_xlfn.ANCHORARRAY(A14))</f>
        <v>25</v>
      </c>
      <c r="K98" s="242">
        <f>K97</f>
        <v>31.487425314446227</v>
      </c>
    </row>
    <row r="100" spans="4:11" x14ac:dyDescent="0.25">
      <c r="E100" t="s">
        <v>350</v>
      </c>
      <c r="G100">
        <v>0</v>
      </c>
      <c r="H100">
        <f>G68</f>
        <v>2.6721216306671427</v>
      </c>
      <c r="J100">
        <v>0</v>
      </c>
      <c r="K100">
        <f>H68</f>
        <v>33.207682867981674</v>
      </c>
    </row>
    <row r="101" spans="4:11" x14ac:dyDescent="0.25">
      <c r="G101">
        <f>COUNTA(_xlfn.ANCHORARRAY(A14))</f>
        <v>25</v>
      </c>
      <c r="H101">
        <f>H100</f>
        <v>2.6721216306671427</v>
      </c>
      <c r="J101">
        <f>COUNTA(_xlfn.ANCHORARRAY(E14))</f>
        <v>25</v>
      </c>
      <c r="K101">
        <f>K100</f>
        <v>33.207682867981674</v>
      </c>
    </row>
    <row r="104" spans="4:11" x14ac:dyDescent="0.25">
      <c r="D104" s="204" t="s">
        <v>361</v>
      </c>
      <c r="G104" s="242">
        <f>IF(OR(G67="",G68="",G68=0),"",ABS(G67-G68)/G68*100)</f>
        <v>8.1791797134961597E-2</v>
      </c>
      <c r="J104" s="242">
        <f>IF(OR(H67="",H68="",H68=0),"",ABS(H67-H68)/H68*100)</f>
        <v>5.1802998732985737</v>
      </c>
    </row>
    <row r="105" spans="4:11" x14ac:dyDescent="0.25">
      <c r="D105" t="s">
        <v>362</v>
      </c>
      <c r="G105" t="str">
        <f>IF(G104="","",IF(G104&lt;=5,"Excellent Distribution",
IF(G104&lt;=10,"Good Distribution",
IF(G104&lt;=20,"Skewed Distribution",
"Strongly Skewed Distribution"))))</f>
        <v>Excellent Distribution</v>
      </c>
      <c r="J105" t="str">
        <f>IF(J104="","",IF(J104&lt;=5,"Excellent Distribution",
IF(J104&lt;=10,"Good Distribution",
IF(J104&lt;=20,"Skewed Distribution",
"Strongly Skewed Distribution"))))</f>
        <v>Good Distribution</v>
      </c>
    </row>
    <row r="106" spans="4:11" ht="15" customHeight="1" x14ac:dyDescent="0.25">
      <c r="D106" t="s">
        <v>363</v>
      </c>
      <c r="G106" s="446" t="str">
        <f>IF(G105="","",
IF(G105="Excellent Distribution",
"Data are uniformly distributed around the central value. No significant skewness is observed.",
IF(G105="Good Distribution",
"Data remain generally balanced with only slight deviation from symmetry.",
IF(G105="Skewed Distribution",
"The data show moderate asymmetry. Several observations differ from the main distribution and should be reviewed in QC V2-03.",
"The data are strongly asymmetric. One or more observations may represent potential outliers or different soil behavior. Cross-evaluation in QC V2-03 is recommended."))))</f>
        <v>Data are uniformly distributed around the central value. No significant skewness is observed.</v>
      </c>
      <c r="H106" s="446"/>
      <c r="I106" s="168"/>
      <c r="J106" s="446" t="str">
        <f>IF(J105="","",
IF(J105="Excellent Distribution",
"Data are uniformly distributed around the central value. No significant skewness is observed.",
IF(J105="Good Distribution",
"Data remain generally balanced with only slight deviation from symmetry.",
IF(J105="Skewed Distribution",
"The data show moderate asymmetry. Several observations differ from the main distribution and should be reviewed in QC V2-03.",
"The data are strongly asymmetric. One or more observations may represent potential outliers or different soil behavior. Cross-evaluation in QC V2-03 is recommended."))))</f>
        <v>Data remain generally balanced with only slight deviation from symmetry.</v>
      </c>
      <c r="K106" s="446"/>
    </row>
    <row r="107" spans="4:11" x14ac:dyDescent="0.25">
      <c r="G107" s="446"/>
      <c r="H107" s="446"/>
      <c r="I107" s="168"/>
      <c r="J107" s="446"/>
      <c r="K107" s="446"/>
    </row>
    <row r="108" spans="4:11" x14ac:dyDescent="0.25">
      <c r="G108" s="446"/>
      <c r="H108" s="446"/>
      <c r="I108" s="168"/>
      <c r="J108" s="446"/>
      <c r="K108" s="446"/>
    </row>
    <row r="109" spans="4:11" x14ac:dyDescent="0.25">
      <c r="G109" s="446"/>
      <c r="H109" s="446"/>
      <c r="J109" s="446"/>
      <c r="K109" s="446"/>
    </row>
  </sheetData>
  <mergeCells count="86">
    <mergeCell ref="BP9:BP10"/>
    <mergeCell ref="BQ9:BQ10"/>
    <mergeCell ref="BK9:BK10"/>
    <mergeCell ref="BL9:BL10"/>
    <mergeCell ref="BM9:BM10"/>
    <mergeCell ref="BN9:BN10"/>
    <mergeCell ref="BO9:BO10"/>
    <mergeCell ref="BF9:BF10"/>
    <mergeCell ref="BG9:BG10"/>
    <mergeCell ref="BH9:BH10"/>
    <mergeCell ref="BI9:BI10"/>
    <mergeCell ref="BJ9:BJ10"/>
    <mergeCell ref="CP7:CQ7"/>
    <mergeCell ref="CR7:CS7"/>
    <mergeCell ref="CU7:CX7"/>
    <mergeCell ref="CY7:DC7"/>
    <mergeCell ref="BU8:BV8"/>
    <mergeCell ref="BW8:BX8"/>
    <mergeCell ref="BY8:BZ8"/>
    <mergeCell ref="CA8:CB8"/>
    <mergeCell ref="CC8:CD8"/>
    <mergeCell ref="CE8:CF8"/>
    <mergeCell ref="CG8:CH8"/>
    <mergeCell ref="CI8:CJ8"/>
    <mergeCell ref="CU8:CV8"/>
    <mergeCell ref="CW8:CX8"/>
    <mergeCell ref="CY8:DA8"/>
    <mergeCell ref="DB8:DC8"/>
    <mergeCell ref="BQ7:BQ8"/>
    <mergeCell ref="BS7:BT8"/>
    <mergeCell ref="BU7:CD7"/>
    <mergeCell ref="CE7:CJ7"/>
    <mergeCell ref="CL7:CO7"/>
    <mergeCell ref="BF7:BF8"/>
    <mergeCell ref="BG7:BG8"/>
    <mergeCell ref="BH7:BI8"/>
    <mergeCell ref="BJ7:BL8"/>
    <mergeCell ref="BM7:BP8"/>
    <mergeCell ref="R9:R10"/>
    <mergeCell ref="Q9:Q10"/>
    <mergeCell ref="P9:P10"/>
    <mergeCell ref="O9:O10"/>
    <mergeCell ref="L9:L10"/>
    <mergeCell ref="M9:M10"/>
    <mergeCell ref="AM7:AP7"/>
    <mergeCell ref="AQ7:AR7"/>
    <mergeCell ref="AS7:AT7"/>
    <mergeCell ref="R7:R8"/>
    <mergeCell ref="T7:U8"/>
    <mergeCell ref="V7:AE7"/>
    <mergeCell ref="AF7:AK7"/>
    <mergeCell ref="V8:W8"/>
    <mergeCell ref="X8:Y8"/>
    <mergeCell ref="Z8:AA8"/>
    <mergeCell ref="AB8:AC8"/>
    <mergeCell ref="AD8:AE8"/>
    <mergeCell ref="AF8:AG8"/>
    <mergeCell ref="AH8:AI8"/>
    <mergeCell ref="AJ8:AK8"/>
    <mergeCell ref="AV7:AY7"/>
    <mergeCell ref="AZ7:BD7"/>
    <mergeCell ref="AV8:AW8"/>
    <mergeCell ref="AX8:AY8"/>
    <mergeCell ref="AZ8:BB8"/>
    <mergeCell ref="BC8:BD8"/>
    <mergeCell ref="A12:E12"/>
    <mergeCell ref="B7:B10"/>
    <mergeCell ref="A7:A10"/>
    <mergeCell ref="D7:D10"/>
    <mergeCell ref="E7:E10"/>
    <mergeCell ref="C7:C10"/>
    <mergeCell ref="N7:Q8"/>
    <mergeCell ref="J106:K109"/>
    <mergeCell ref="J89:K90"/>
    <mergeCell ref="G89:H90"/>
    <mergeCell ref="K7:M8"/>
    <mergeCell ref="G106:H109"/>
    <mergeCell ref="N9:N10"/>
    <mergeCell ref="G9:G10"/>
    <mergeCell ref="H9:H10"/>
    <mergeCell ref="I9:I10"/>
    <mergeCell ref="J9:J10"/>
    <mergeCell ref="G7:G8"/>
    <mergeCell ref="H7:H8"/>
    <mergeCell ref="I7:J8"/>
    <mergeCell ref="K9:K10"/>
  </mergeCells>
  <conditionalFormatting sqref="G12:R12">
    <cfRule type="expression" dxfId="98" priority="69">
      <formula>G12="NOT TESTED"</formula>
    </cfRule>
    <cfRule type="expression" dxfId="97" priority="70">
      <formula>G12="REVIEW"</formula>
    </cfRule>
    <cfRule type="expression" dxfId="96" priority="71">
      <formula>G12="ATTENTION"</formula>
    </cfRule>
    <cfRule type="expression" dxfId="95" priority="72">
      <formula>G12="NORMAL"</formula>
    </cfRule>
  </conditionalFormatting>
  <conditionalFormatting sqref="T12:AK12">
    <cfRule type="expression" dxfId="94" priority="65">
      <formula>T12="NOT TESTED"</formula>
    </cfRule>
    <cfRule type="expression" dxfId="93" priority="66">
      <formula>T12="REVIEW"</formula>
    </cfRule>
    <cfRule type="expression" dxfId="92" priority="67">
      <formula>T12="ATTENTION"</formula>
    </cfRule>
    <cfRule type="expression" dxfId="91" priority="68">
      <formula>T12="NORMAL"</formula>
    </cfRule>
  </conditionalFormatting>
  <conditionalFormatting sqref="AM12:AT12">
    <cfRule type="expression" dxfId="90" priority="61">
      <formula>AM12="NOT TESTED"</formula>
    </cfRule>
    <cfRule type="expression" dxfId="89" priority="62">
      <formula>AM12="REVIEW"</formula>
    </cfRule>
    <cfRule type="expression" dxfId="88" priority="63">
      <formula>AM12="ATTENTION"</formula>
    </cfRule>
    <cfRule type="expression" dxfId="87" priority="64">
      <formula>AM12="NORMAL"</formula>
    </cfRule>
  </conditionalFormatting>
  <conditionalFormatting sqref="AV12:BD12">
    <cfRule type="expression" dxfId="86" priority="57">
      <formula>AV12="NOT TESTED"</formula>
    </cfRule>
    <cfRule type="expression" dxfId="85" priority="58">
      <formula>AV12="REVIEW"</formula>
    </cfRule>
    <cfRule type="expression" dxfId="84" priority="59">
      <formula>AV12="ATTENTION"</formula>
    </cfRule>
    <cfRule type="expression" dxfId="83" priority="60">
      <formula>AV12="NORMAL"</formula>
    </cfRule>
  </conditionalFormatting>
  <conditionalFormatting sqref="BF14:BF64">
    <cfRule type="expression" dxfId="82" priority="53">
      <formula>BF14="NOT TESTED"</formula>
    </cfRule>
    <cfRule type="expression" dxfId="81" priority="54">
      <formula>BF14="REVIEW"</formula>
    </cfRule>
    <cfRule type="expression" dxfId="80" priority="55">
      <formula>BF14="ATTENTION"</formula>
    </cfRule>
    <cfRule type="expression" dxfId="79" priority="56">
      <formula>BF14="NORMAL"</formula>
    </cfRule>
  </conditionalFormatting>
  <conditionalFormatting sqref="BF12:BQ12">
    <cfRule type="expression" dxfId="78" priority="45">
      <formula>BF12="NOT TESTED"</formula>
    </cfRule>
    <cfRule type="expression" dxfId="77" priority="46">
      <formula>BF12="REVIEW"</formula>
    </cfRule>
    <cfRule type="expression" dxfId="76" priority="47">
      <formula>BF12="ATTENTION"</formula>
    </cfRule>
    <cfRule type="expression" dxfId="75" priority="48">
      <formula>BF12="NORMAL"</formula>
    </cfRule>
  </conditionalFormatting>
  <conditionalFormatting sqref="BG14:BQ63">
    <cfRule type="expression" dxfId="74" priority="41">
      <formula>BG14="NOT TESTED"</formula>
    </cfRule>
    <cfRule type="expression" dxfId="73" priority="42">
      <formula>BG14="REVIEW"</formula>
    </cfRule>
    <cfRule type="expression" dxfId="72" priority="43">
      <formula>BG14="ATTENTION"</formula>
    </cfRule>
    <cfRule type="expression" dxfId="71" priority="44">
      <formula>BG14="NORMAL"</formula>
    </cfRule>
  </conditionalFormatting>
  <conditionalFormatting sqref="BS12:CJ12">
    <cfRule type="expression" dxfId="70" priority="37">
      <formula>BS12="NOT TESTED"</formula>
    </cfRule>
    <cfRule type="expression" dxfId="69" priority="38">
      <formula>BS12="REVIEW"</formula>
    </cfRule>
    <cfRule type="expression" dxfId="68" priority="39">
      <formula>BS12="ATTENTION"</formula>
    </cfRule>
    <cfRule type="expression" dxfId="67" priority="40">
      <formula>BS12="NORMAL"</formula>
    </cfRule>
  </conditionalFormatting>
  <conditionalFormatting sqref="BS14:CJ63">
    <cfRule type="expression" dxfId="66" priority="21">
      <formula>BS14="NOT TESTED"</formula>
    </cfRule>
    <cfRule type="expression" dxfId="65" priority="22">
      <formula>BS14="REVIEW"</formula>
    </cfRule>
    <cfRule type="expression" dxfId="64" priority="23">
      <formula>BS14="ATTENTION"</formula>
    </cfRule>
    <cfRule type="expression" dxfId="63" priority="24">
      <formula>BS14="NORMAL"</formula>
    </cfRule>
  </conditionalFormatting>
  <conditionalFormatting sqref="CL12:CS12">
    <cfRule type="expression" dxfId="62" priority="33">
      <formula>CL12="NOT TESTED"</formula>
    </cfRule>
    <cfRule type="expression" dxfId="61" priority="34">
      <formula>CL12="REVIEW"</formula>
    </cfRule>
    <cfRule type="expression" dxfId="60" priority="35">
      <formula>CL12="ATTENTION"</formula>
    </cfRule>
    <cfRule type="expression" dxfId="59" priority="36">
      <formula>CL12="NORMAL"</formula>
    </cfRule>
  </conditionalFormatting>
  <conditionalFormatting sqref="CL14:CS63">
    <cfRule type="expression" dxfId="58" priority="9">
      <formula>CL14="NOT TESTED"</formula>
    </cfRule>
    <cfRule type="expression" dxfId="57" priority="10">
      <formula>CL14="REVIEW"</formula>
    </cfRule>
    <cfRule type="expression" dxfId="56" priority="11">
      <formula>CL14="ATTENTION"</formula>
    </cfRule>
    <cfRule type="expression" dxfId="55" priority="12">
      <formula>CL14="NORMAL"</formula>
    </cfRule>
  </conditionalFormatting>
  <conditionalFormatting sqref="CU12:DC12">
    <cfRule type="expression" dxfId="54" priority="29">
      <formula>CU12="NOT TESTED"</formula>
    </cfRule>
    <cfRule type="expression" dxfId="53" priority="30">
      <formula>CU12="REVIEW"</formula>
    </cfRule>
    <cfRule type="expression" dxfId="52" priority="31">
      <formula>CU12="ATTENTION"</formula>
    </cfRule>
    <cfRule type="expression" dxfId="51" priority="32">
      <formula>CU12="NORMAL"</formula>
    </cfRule>
  </conditionalFormatting>
  <conditionalFormatting sqref="CU14:DC63">
    <cfRule type="expression" dxfId="50" priority="1">
      <formula>CU14="NOT TESTED"</formula>
    </cfRule>
    <cfRule type="expression" dxfId="49" priority="2">
      <formula>CU14="REVIEW"</formula>
    </cfRule>
    <cfRule type="expression" dxfId="48" priority="3">
      <formula>CU14="ATTENTION"</formula>
    </cfRule>
    <cfRule type="expression" dxfId="47" priority="4">
      <formula>CU14="NORMAL"</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F9D92-60BB-438E-9FF4-393912436E61}">
  <dimension ref="A1:BJ109"/>
  <sheetViews>
    <sheetView topLeftCell="A7" zoomScale="57" zoomScaleNormal="57" workbookViewId="0">
      <pane xSplit="6" ySplit="4" topLeftCell="G11" activePane="bottomRight" state="frozen"/>
      <selection activeCell="A7" sqref="A7"/>
      <selection pane="topRight" activeCell="F7" sqref="F7"/>
      <selection pane="bottomLeft" activeCell="A11" sqref="A11"/>
      <selection pane="bottomRight" activeCell="R36" sqref="R36"/>
    </sheetView>
  </sheetViews>
  <sheetFormatPr defaultRowHeight="15" x14ac:dyDescent="0.25"/>
  <cols>
    <col min="1" max="1" width="9.140625" style="188"/>
    <col min="2" max="2" width="18.28515625" style="237" customWidth="1"/>
    <col min="3" max="5" width="18.28515625" customWidth="1"/>
    <col min="6" max="7" width="1.5703125" customWidth="1"/>
    <col min="8" max="11" width="24.42578125" customWidth="1"/>
    <col min="12" max="12" width="1.85546875" customWidth="1"/>
    <col min="13" max="13" width="16.5703125" customWidth="1"/>
    <col min="14" max="14" width="15" customWidth="1"/>
    <col min="16" max="16" width="11.85546875" customWidth="1"/>
    <col min="17" max="17" width="11.28515625" customWidth="1"/>
    <col min="24" max="24" width="13" customWidth="1"/>
    <col min="25" max="25" width="1.85546875" customWidth="1"/>
    <col min="26" max="39" width="9.140625" customWidth="1"/>
    <col min="44" max="44" width="1.5703125" customWidth="1"/>
    <col min="49" max="52" width="9.140625" customWidth="1"/>
    <col min="53" max="53" width="2.140625" customWidth="1"/>
    <col min="54" max="62" width="9.140625" customWidth="1"/>
  </cols>
  <sheetData>
    <row r="1" spans="1:62" x14ac:dyDescent="0.25">
      <c r="A1" s="240" t="s">
        <v>330</v>
      </c>
    </row>
    <row r="2" spans="1:62" x14ac:dyDescent="0.25">
      <c r="A2" s="241" t="s">
        <v>342</v>
      </c>
    </row>
    <row r="3" spans="1:62" x14ac:dyDescent="0.25">
      <c r="A3" s="240" t="s">
        <v>330</v>
      </c>
    </row>
    <row r="4" spans="1:62" x14ac:dyDescent="0.25">
      <c r="A4" s="188" t="s">
        <v>332</v>
      </c>
      <c r="B4" s="237">
        <f>'Excecutive Summary'!H35</f>
        <v>0</v>
      </c>
    </row>
    <row r="7" spans="1:62" ht="27.75" customHeight="1" x14ac:dyDescent="0.25">
      <c r="A7" s="314" t="s">
        <v>155</v>
      </c>
      <c r="B7" s="315" t="s">
        <v>331</v>
      </c>
      <c r="C7" s="315" t="s">
        <v>30</v>
      </c>
      <c r="D7" s="316" t="s">
        <v>345</v>
      </c>
      <c r="E7" s="317" t="s">
        <v>344</v>
      </c>
      <c r="H7" s="266"/>
      <c r="I7" s="267"/>
      <c r="J7" s="267"/>
      <c r="K7" s="267"/>
      <c r="M7" s="318" t="s">
        <v>37</v>
      </c>
      <c r="N7" s="287" t="s">
        <v>38</v>
      </c>
      <c r="O7" s="289" t="s">
        <v>39</v>
      </c>
      <c r="P7" s="290"/>
      <c r="Q7" s="293" t="s">
        <v>40</v>
      </c>
      <c r="R7" s="294"/>
      <c r="S7" s="295"/>
      <c r="T7" s="299" t="s">
        <v>202</v>
      </c>
      <c r="U7" s="300"/>
      <c r="V7" s="300"/>
      <c r="W7" s="301"/>
      <c r="X7" s="305" t="s">
        <v>286</v>
      </c>
      <c r="Z7" s="306" t="s">
        <v>46</v>
      </c>
      <c r="AA7" s="307"/>
      <c r="AB7" s="275" t="s">
        <v>47</v>
      </c>
      <c r="AC7" s="275"/>
      <c r="AD7" s="275"/>
      <c r="AE7" s="275"/>
      <c r="AF7" s="275"/>
      <c r="AG7" s="275"/>
      <c r="AH7" s="275"/>
      <c r="AI7" s="275"/>
      <c r="AJ7" s="275"/>
      <c r="AK7" s="276"/>
      <c r="AL7" s="277" t="s">
        <v>48</v>
      </c>
      <c r="AM7" s="277"/>
      <c r="AN7" s="277"/>
      <c r="AO7" s="277"/>
      <c r="AP7" s="277"/>
      <c r="AQ7" s="277"/>
      <c r="AS7" s="278" t="s">
        <v>45</v>
      </c>
      <c r="AT7" s="278"/>
      <c r="AU7" s="278"/>
      <c r="AV7" s="278"/>
      <c r="AW7" s="279" t="s">
        <v>319</v>
      </c>
      <c r="AX7" s="279"/>
      <c r="AY7" s="280" t="s">
        <v>51</v>
      </c>
      <c r="AZ7" s="280"/>
      <c r="BB7" s="281" t="s">
        <v>43</v>
      </c>
      <c r="BC7" s="281"/>
      <c r="BD7" s="281"/>
      <c r="BE7" s="281"/>
      <c r="BF7" s="269" t="s">
        <v>321</v>
      </c>
      <c r="BG7" s="269"/>
      <c r="BH7" s="269"/>
      <c r="BI7" s="269"/>
      <c r="BJ7" s="269"/>
    </row>
    <row r="8" spans="1:62" ht="52.5" customHeight="1" x14ac:dyDescent="0.25">
      <c r="A8" s="314"/>
      <c r="B8" s="315"/>
      <c r="C8" s="315"/>
      <c r="D8" s="316"/>
      <c r="E8" s="317"/>
      <c r="H8" s="268" t="s">
        <v>463</v>
      </c>
      <c r="I8" s="268"/>
      <c r="J8" s="268"/>
      <c r="K8" s="268"/>
      <c r="M8" s="319"/>
      <c r="N8" s="288"/>
      <c r="O8" s="291"/>
      <c r="P8" s="292"/>
      <c r="Q8" s="296"/>
      <c r="R8" s="297"/>
      <c r="S8" s="298"/>
      <c r="T8" s="302"/>
      <c r="U8" s="303"/>
      <c r="V8" s="303"/>
      <c r="W8" s="304"/>
      <c r="X8" s="305"/>
      <c r="Z8" s="306"/>
      <c r="AA8" s="307"/>
      <c r="AB8" s="270" t="s">
        <v>57</v>
      </c>
      <c r="AC8" s="271"/>
      <c r="AD8" s="270" t="s">
        <v>58</v>
      </c>
      <c r="AE8" s="271"/>
      <c r="AF8" s="270" t="s">
        <v>258</v>
      </c>
      <c r="AG8" s="271"/>
      <c r="AH8" s="270" t="s">
        <v>259</v>
      </c>
      <c r="AI8" s="271"/>
      <c r="AJ8" s="270" t="s">
        <v>260</v>
      </c>
      <c r="AK8" s="271"/>
      <c r="AL8" s="272" t="s">
        <v>261</v>
      </c>
      <c r="AM8" s="272"/>
      <c r="AN8" s="272" t="s">
        <v>262</v>
      </c>
      <c r="AO8" s="273"/>
      <c r="AP8" s="272" t="s">
        <v>263</v>
      </c>
      <c r="AQ8" s="272"/>
      <c r="AS8" s="152" t="s">
        <v>294</v>
      </c>
      <c r="AT8" s="152" t="s">
        <v>295</v>
      </c>
      <c r="AU8" s="152" t="s">
        <v>296</v>
      </c>
      <c r="AV8" s="152" t="s">
        <v>297</v>
      </c>
      <c r="AW8" s="153" t="s">
        <v>318</v>
      </c>
      <c r="AX8" s="153" t="s">
        <v>298</v>
      </c>
      <c r="AY8" s="154" t="s">
        <v>207</v>
      </c>
      <c r="AZ8" s="154" t="s">
        <v>299</v>
      </c>
      <c r="BB8" s="274" t="s">
        <v>307</v>
      </c>
      <c r="BC8" s="274"/>
      <c r="BD8" s="274" t="s">
        <v>308</v>
      </c>
      <c r="BE8" s="274"/>
      <c r="BF8" s="282" t="s">
        <v>185</v>
      </c>
      <c r="BG8" s="282"/>
      <c r="BH8" s="282"/>
      <c r="BI8" s="282" t="s">
        <v>184</v>
      </c>
      <c r="BJ8" s="282"/>
    </row>
    <row r="9" spans="1:62" ht="22.5" customHeight="1" x14ac:dyDescent="0.25">
      <c r="A9" s="314"/>
      <c r="B9" s="315"/>
      <c r="C9" s="315"/>
      <c r="D9" s="316"/>
      <c r="E9" s="317"/>
      <c r="H9" s="313" t="s">
        <v>462</v>
      </c>
      <c r="I9" s="312" t="s">
        <v>459</v>
      </c>
      <c r="J9" s="312" t="s">
        <v>460</v>
      </c>
      <c r="K9" s="312" t="s">
        <v>461</v>
      </c>
      <c r="M9" s="283" t="s">
        <v>160</v>
      </c>
      <c r="N9" s="284" t="s">
        <v>159</v>
      </c>
      <c r="O9" s="285" t="s">
        <v>287</v>
      </c>
      <c r="P9" s="285" t="s">
        <v>288</v>
      </c>
      <c r="Q9" s="286" t="s">
        <v>193</v>
      </c>
      <c r="R9" s="286" t="s">
        <v>194</v>
      </c>
      <c r="S9" s="286" t="s">
        <v>195</v>
      </c>
      <c r="T9" s="308" t="s">
        <v>197</v>
      </c>
      <c r="U9" s="308" t="s">
        <v>198</v>
      </c>
      <c r="V9" s="308" t="s">
        <v>199</v>
      </c>
      <c r="W9" s="308" t="s">
        <v>200</v>
      </c>
      <c r="X9" s="309" t="s">
        <v>196</v>
      </c>
      <c r="Z9" s="205" t="s">
        <v>175</v>
      </c>
      <c r="AA9" s="205" t="s">
        <v>264</v>
      </c>
      <c r="AB9" s="206" t="s">
        <v>265</v>
      </c>
      <c r="AC9" s="207" t="s">
        <v>266</v>
      </c>
      <c r="AD9" s="206" t="s">
        <v>267</v>
      </c>
      <c r="AE9" s="207" t="s">
        <v>268</v>
      </c>
      <c r="AF9" s="206" t="s">
        <v>269</v>
      </c>
      <c r="AG9" s="207" t="s">
        <v>270</v>
      </c>
      <c r="AH9" s="206" t="s">
        <v>271</v>
      </c>
      <c r="AI9" s="207" t="s">
        <v>272</v>
      </c>
      <c r="AJ9" s="206" t="s">
        <v>273</v>
      </c>
      <c r="AK9" s="208" t="s">
        <v>274</v>
      </c>
      <c r="AL9" s="209" t="s">
        <v>281</v>
      </c>
      <c r="AM9" s="209" t="s">
        <v>282</v>
      </c>
      <c r="AN9" s="209" t="s">
        <v>275</v>
      </c>
      <c r="AO9" s="209" t="s">
        <v>276</v>
      </c>
      <c r="AP9" s="210" t="s">
        <v>270</v>
      </c>
      <c r="AQ9" s="211" t="s">
        <v>269</v>
      </c>
      <c r="AS9" s="169" t="s">
        <v>204</v>
      </c>
      <c r="AT9" s="169" t="s">
        <v>205</v>
      </c>
      <c r="AU9" s="169" t="s">
        <v>173</v>
      </c>
      <c r="AV9" s="169" t="s">
        <v>206</v>
      </c>
      <c r="AW9" s="189" t="s">
        <v>172</v>
      </c>
      <c r="AX9" s="189" t="s">
        <v>300</v>
      </c>
      <c r="AY9" s="190" t="s">
        <v>301</v>
      </c>
      <c r="AZ9" s="190" t="s">
        <v>302</v>
      </c>
      <c r="BB9" s="164" t="s">
        <v>171</v>
      </c>
      <c r="BC9" s="164" t="s">
        <v>309</v>
      </c>
      <c r="BD9" s="164" t="s">
        <v>171</v>
      </c>
      <c r="BE9" s="164" t="s">
        <v>309</v>
      </c>
      <c r="BF9" s="165" t="s">
        <v>310</v>
      </c>
      <c r="BG9" s="165" t="s">
        <v>311</v>
      </c>
      <c r="BH9" s="165" t="s">
        <v>186</v>
      </c>
      <c r="BI9" s="165" t="s">
        <v>310</v>
      </c>
      <c r="BJ9" s="165" t="s">
        <v>311</v>
      </c>
    </row>
    <row r="10" spans="1:62" x14ac:dyDescent="0.25">
      <c r="A10" s="314"/>
      <c r="B10" s="315"/>
      <c r="C10" s="315"/>
      <c r="D10" s="316"/>
      <c r="E10" s="317"/>
      <c r="H10" s="313"/>
      <c r="I10" s="312"/>
      <c r="J10" s="312"/>
      <c r="K10" s="312"/>
      <c r="M10" s="283"/>
      <c r="N10" s="284"/>
      <c r="O10" s="285"/>
      <c r="P10" s="285"/>
      <c r="Q10" s="286"/>
      <c r="R10" s="286"/>
      <c r="S10" s="286"/>
      <c r="T10" s="308"/>
      <c r="U10" s="308"/>
      <c r="V10" s="308"/>
      <c r="W10" s="308"/>
      <c r="X10" s="310"/>
      <c r="Z10" s="212" t="s">
        <v>277</v>
      </c>
      <c r="AA10" s="212" t="s">
        <v>277</v>
      </c>
      <c r="AB10" s="213" t="s">
        <v>278</v>
      </c>
      <c r="AC10" s="214" t="s">
        <v>277</v>
      </c>
      <c r="AD10" s="213" t="s">
        <v>278</v>
      </c>
      <c r="AE10" s="214" t="s">
        <v>277</v>
      </c>
      <c r="AF10" s="213" t="s">
        <v>278</v>
      </c>
      <c r="AG10" s="214" t="s">
        <v>277</v>
      </c>
      <c r="AH10" s="213" t="s">
        <v>278</v>
      </c>
      <c r="AI10" s="214" t="s">
        <v>277</v>
      </c>
      <c r="AJ10" s="213" t="s">
        <v>278</v>
      </c>
      <c r="AK10" s="214" t="s">
        <v>277</v>
      </c>
      <c r="AL10" s="215" t="s">
        <v>277</v>
      </c>
      <c r="AM10" s="215" t="s">
        <v>278</v>
      </c>
      <c r="AN10" s="215" t="s">
        <v>277</v>
      </c>
      <c r="AO10" s="215" t="s">
        <v>278</v>
      </c>
      <c r="AP10" s="216" t="s">
        <v>277</v>
      </c>
      <c r="AQ10" s="217" t="s">
        <v>278</v>
      </c>
      <c r="AS10" s="169" t="s">
        <v>252</v>
      </c>
      <c r="AT10" s="169" t="s">
        <v>277</v>
      </c>
      <c r="AU10" s="169" t="s">
        <v>252</v>
      </c>
      <c r="AV10" s="169" t="s">
        <v>252</v>
      </c>
      <c r="AW10" s="189" t="s">
        <v>303</v>
      </c>
      <c r="AX10" s="189" t="s">
        <v>303</v>
      </c>
      <c r="AY10" s="190" t="s">
        <v>277</v>
      </c>
      <c r="AZ10" s="190" t="s">
        <v>304</v>
      </c>
      <c r="BB10" s="164" t="s">
        <v>304</v>
      </c>
      <c r="BC10" s="164" t="s">
        <v>312</v>
      </c>
      <c r="BD10" s="164" t="s">
        <v>304</v>
      </c>
      <c r="BE10" s="164" t="s">
        <v>312</v>
      </c>
      <c r="BF10" s="165" t="s">
        <v>313</v>
      </c>
      <c r="BG10" s="165" t="s">
        <v>304</v>
      </c>
      <c r="BH10" s="165" t="s">
        <v>304</v>
      </c>
      <c r="BI10" s="165" t="s">
        <v>313</v>
      </c>
      <c r="BJ10" s="165" t="s">
        <v>304</v>
      </c>
    </row>
    <row r="11" spans="1:62" ht="8.25" customHeight="1" x14ac:dyDescent="0.25">
      <c r="A11" s="244"/>
      <c r="B11" s="143"/>
      <c r="C11" s="143"/>
      <c r="D11" s="245"/>
      <c r="E11" s="245"/>
      <c r="M11" s="246"/>
      <c r="N11" s="246"/>
      <c r="O11" s="246"/>
      <c r="P11" s="246"/>
      <c r="Q11" s="246"/>
      <c r="R11" s="246"/>
      <c r="S11" s="246"/>
      <c r="T11" s="246"/>
      <c r="U11" s="246"/>
      <c r="V11" s="246"/>
      <c r="W11" s="246"/>
      <c r="X11" s="246"/>
      <c r="Z11" s="188"/>
      <c r="AA11" s="188"/>
      <c r="AB11" s="148"/>
      <c r="AC11" s="148"/>
      <c r="AD11" s="148"/>
      <c r="AE11" s="148"/>
      <c r="AF11" s="148"/>
      <c r="AG11" s="148"/>
      <c r="AH11" s="148"/>
      <c r="AI11" s="148"/>
      <c r="AJ11" s="148"/>
      <c r="AK11" s="148"/>
      <c r="AL11" s="148"/>
      <c r="AM11" s="148"/>
      <c r="AN11" s="148"/>
      <c r="AO11" s="148"/>
      <c r="AP11" s="148"/>
      <c r="AQ11" s="148"/>
      <c r="AS11" s="148"/>
      <c r="AT11" s="148"/>
      <c r="AU11" s="148"/>
      <c r="AV11" s="148"/>
      <c r="AW11" s="148"/>
      <c r="AX11" s="148"/>
      <c r="AY11" s="148"/>
      <c r="AZ11" s="148"/>
      <c r="BB11" s="148"/>
      <c r="BC11" s="148"/>
      <c r="BD11" s="148"/>
      <c r="BE11" s="148"/>
      <c r="BF11" s="148"/>
      <c r="BG11" s="148"/>
      <c r="BH11" s="148"/>
      <c r="BI11" s="148"/>
      <c r="BJ11" s="148"/>
    </row>
    <row r="12" spans="1:62" x14ac:dyDescent="0.25">
      <c r="A12" s="311" t="s">
        <v>371</v>
      </c>
      <c r="B12" s="311"/>
      <c r="C12" s="311"/>
      <c r="D12" s="311"/>
      <c r="E12" s="311"/>
      <c r="M12" s="248" t="str">
        <f>'QcV2-01'!G12</f>
        <v>NORMAL</v>
      </c>
      <c r="N12" s="248" t="str">
        <f>'QcV2-01'!H12</f>
        <v>NORMAL</v>
      </c>
      <c r="O12" s="248" t="str">
        <f>'QcV2-01'!I12</f>
        <v>NORMAL</v>
      </c>
      <c r="P12" s="248" t="str">
        <f>'QcV2-01'!J12</f>
        <v>NORMAL</v>
      </c>
      <c r="Q12" s="248" t="str">
        <f>'QcV2-01'!K12</f>
        <v>NORMAL</v>
      </c>
      <c r="R12" s="248" t="str">
        <f>'QcV2-01'!L12</f>
        <v>NORMAL</v>
      </c>
      <c r="S12" s="248" t="str">
        <f>'QcV2-01'!M12</f>
        <v>NORMAL</v>
      </c>
      <c r="T12" s="248" t="str">
        <f>'QcV2-01'!N12</f>
        <v>NORMAL</v>
      </c>
      <c r="U12" s="248" t="str">
        <f>'QcV2-01'!O12</f>
        <v>NORMAL</v>
      </c>
      <c r="V12" s="248" t="str">
        <f>'QcV2-01'!P12</f>
        <v>NORMAL</v>
      </c>
      <c r="W12" s="248" t="str">
        <f>'QcV2-01'!Q12</f>
        <v>NORMAL</v>
      </c>
      <c r="X12" s="248" t="str">
        <f>'QcV2-01'!R12</f>
        <v>NOT TESTED</v>
      </c>
      <c r="Z12" s="248" t="str">
        <f>'QcV2-01'!T12</f>
        <v>NOT TESTED</v>
      </c>
      <c r="AA12" s="248" t="str">
        <f>'QcV2-01'!U12</f>
        <v>NOT TESTED</v>
      </c>
      <c r="AB12" s="248" t="str">
        <f>'QcV2-01'!V12</f>
        <v>NOT TESTED</v>
      </c>
      <c r="AC12" s="248" t="str">
        <f>'QcV2-01'!W12</f>
        <v>NOT TESTED</v>
      </c>
      <c r="AD12" s="248" t="str">
        <f>'QcV2-01'!X12</f>
        <v>NOT TESTED</v>
      </c>
      <c r="AE12" s="248" t="str">
        <f>'QcV2-01'!Y12</f>
        <v>NOT TESTED</v>
      </c>
      <c r="AF12" s="248" t="str">
        <f>'QcV2-01'!Z12</f>
        <v>NOT TESTED</v>
      </c>
      <c r="AG12" s="248" t="str">
        <f>'QcV2-01'!AA12</f>
        <v>NOT TESTED</v>
      </c>
      <c r="AH12" s="248" t="str">
        <f>'QcV2-01'!AB12</f>
        <v>NOT TESTED</v>
      </c>
      <c r="AI12" s="248" t="str">
        <f>'QcV2-01'!AC12</f>
        <v>NOT TESTED</v>
      </c>
      <c r="AJ12" s="248" t="str">
        <f>'QcV2-01'!AD12</f>
        <v>NOT TESTED</v>
      </c>
      <c r="AK12" s="248" t="str">
        <f>'QcV2-01'!AE12</f>
        <v>NOT TESTED</v>
      </c>
      <c r="AL12" s="248" t="str">
        <f>'QcV2-01'!AF12</f>
        <v>NOT TESTED</v>
      </c>
      <c r="AM12" s="248" t="str">
        <f>'QcV2-01'!AG12</f>
        <v>NOT TESTED</v>
      </c>
      <c r="AN12" s="248" t="str">
        <f>'QcV2-01'!AH12</f>
        <v>NORMAL</v>
      </c>
      <c r="AO12" s="248" t="str">
        <f>'QcV2-01'!AI12</f>
        <v>ATTENTION</v>
      </c>
      <c r="AP12" s="248" t="str">
        <f>'QcV2-01'!AJ12</f>
        <v>NOT TESTED</v>
      </c>
      <c r="AQ12" s="248" t="str">
        <f>'QcV2-01'!AK12</f>
        <v>NOT TESTED</v>
      </c>
      <c r="AS12" s="248" t="str">
        <f>'QcV2-01'!AM12</f>
        <v>NORMAL</v>
      </c>
      <c r="AT12" s="248" t="str">
        <f>'QcV2-01'!AN12</f>
        <v>NORMAL</v>
      </c>
      <c r="AU12" s="248" t="str">
        <f>'QcV2-01'!AO12</f>
        <v>NORMAL</v>
      </c>
      <c r="AV12" s="248" t="str">
        <f>'QcV2-01'!AP12</f>
        <v>NORMAL</v>
      </c>
      <c r="AW12" s="248" t="str">
        <f>'QcV2-01'!AQ12</f>
        <v>NOT TESTED</v>
      </c>
      <c r="AX12" s="248" t="str">
        <f>'QcV2-01'!AR12</f>
        <v>NOT TESTED</v>
      </c>
      <c r="AY12" s="248" t="str">
        <f>'QcV2-01'!AS12</f>
        <v>NOT TESTED</v>
      </c>
      <c r="AZ12" s="248" t="str">
        <f>'QcV2-01'!AT12</f>
        <v>NOT TESTED</v>
      </c>
      <c r="BB12" s="248" t="str">
        <f>'QcV2-01'!AV12</f>
        <v>NOT TESTED</v>
      </c>
      <c r="BC12" s="248" t="str">
        <f>'QcV2-01'!AW12</f>
        <v>NOT TESTED</v>
      </c>
      <c r="BD12" s="248" t="str">
        <f>'QcV2-01'!AX12</f>
        <v>NOT TESTED</v>
      </c>
      <c r="BE12" s="248" t="str">
        <f>'QcV2-01'!AY12</f>
        <v>NOT TESTED</v>
      </c>
      <c r="BF12" s="248" t="str">
        <f>'QcV2-01'!AZ12</f>
        <v>NOT TESTED</v>
      </c>
      <c r="BG12" s="248" t="str">
        <f>'QcV2-01'!BA12</f>
        <v>NOT TESTED</v>
      </c>
      <c r="BH12" s="248" t="str">
        <f>'QcV2-01'!BB12</f>
        <v>NOT TESTED</v>
      </c>
      <c r="BI12" s="248" t="str">
        <f>'QcV2-01'!BC12</f>
        <v>NOT TESTED</v>
      </c>
      <c r="BJ12" s="248" t="str">
        <f>'QcV2-01'!BD12</f>
        <v>NOT TESTED</v>
      </c>
    </row>
    <row r="13" spans="1:62" ht="6.75" customHeight="1" x14ac:dyDescent="0.25"/>
    <row r="14" spans="1:62" x14ac:dyDescent="0.25">
      <c r="A14" s="188" cm="1">
        <f t="array" ref="A14:A38">_xlfn.SEQUENCE(ROWS(_xlfn.ANCHORARRAY(B14)))</f>
        <v>1</v>
      </c>
      <c r="B14" s="237" t="str" cm="1">
        <f t="array" ref="B14:B38">_xlfn._xlws.FILTER('DATA INDUK'!AX28:AX328,'DATA INDUK'!AX28:AX328&lt;&gt;"")</f>
        <v>26-001-DS-001</v>
      </c>
      <c r="C14" t="str" cm="1">
        <f t="array" ref="C14:C38">_xlfn._xlws.FILTER('DATA INDUK'!BF28:BF328,'DATA INDUK'!AX28:AX328&lt;&gt;"")</f>
        <v>BH-04R1-SPT 15</v>
      </c>
      <c r="D14" t="str" cm="1">
        <f t="array" ref="D14:D38">_xlfn._xlws.FILTER('DATA INDUK'!BC28:BC328,'DATA INDUK'!AX28:AX328&lt;&gt;"")</f>
        <v>22.50 - 22.95 m</v>
      </c>
      <c r="E14" cm="1">
        <f t="array" ref="E14:E38">_xlfn._xlws.FILTER('DATA INDUK'!BA28:BA328,'DATA INDUK'!AX28:AX328&lt;&gt;"")</f>
        <v>22.73</v>
      </c>
      <c r="H14" s="253" t="str">
        <f>IF(COUNTIF(M14:X14,"RE-ANALYZE")&gt;0,"RE-ANALYZE",
IF(COUNTIF(M14:X14,"REVIEW")&gt;0,"REVIEW",
IF(COUNTIF(M14:X14,"PASS")&gt;0,"PASS","")))</f>
        <v>PASS</v>
      </c>
      <c r="I14" s="253" t="str">
        <f>IF(COUNTIF(Z14:AQ14,"RE-ANALYZE")&gt;0,"RE-ANALYZE",
IF(COUNTIF(Z14:AQ14,"REVIEW")&gt;0,"REVIEW",
IF(COUNTIF(Z14:AQ14,"PASS")&gt;0,"PASS","")))</f>
        <v>REVIEW</v>
      </c>
      <c r="J14" s="253" t="str">
        <f>IF(COUNTIF(AS14:AZ14,"RE-ANALYZE")&gt;0,"RE-ANALYZE",
IF(COUNTIF(AS14:AZ14,"REVIEW")&gt;0,"REVIEW",
IF(COUNTIF(AS14:AZ14,"PASS")&gt;0,"PASS","")))</f>
        <v/>
      </c>
      <c r="K14" s="253" t="str">
        <f>IF(COUNTIF(BB14:BJ14,"RE-ANALYZE")&gt;0,"RE-ANALYZE",
IF(COUNTIF(BB14:BJ14,"REVIEW")&gt;0,"REVIEW",
IF(COUNTIF(BB14:BJ14,"PASS")&gt;0,"PASS","")))</f>
        <v/>
      </c>
      <c r="M14" s="253" t="str">
        <f>'[2]WS-PP'!$K$86</f>
        <v>PASS</v>
      </c>
      <c r="N14" s="253" t="str">
        <f>'[2]WS-PP'!$K$88</f>
        <v>PASS</v>
      </c>
      <c r="O14" s="253" t="str">
        <f>'[2]WS-PP'!$K$90</f>
        <v>PASS</v>
      </c>
      <c r="P14" s="253" t="str">
        <f>'[2]WS-PP'!$K$92</f>
        <v>PASS</v>
      </c>
      <c r="Q14" s="253"/>
      <c r="R14" s="253"/>
      <c r="S14" s="253"/>
      <c r="T14" s="253"/>
      <c r="U14" s="253"/>
      <c r="V14" s="253"/>
      <c r="W14" s="253"/>
      <c r="X14" s="253"/>
      <c r="AN14" s="253" t="str">
        <f>'[3]WS-TRX-CU Multi'!$M$346</f>
        <v>REVIEW</v>
      </c>
      <c r="AO14" s="253" t="str">
        <f>'[3]WS-TRX-CU Multi'!$M$347</f>
        <v>PASS</v>
      </c>
      <c r="AS14" s="253"/>
      <c r="AT14" s="253"/>
      <c r="AU14" s="253"/>
      <c r="AV14" s="253"/>
      <c r="AW14" s="253"/>
      <c r="AX14" s="253"/>
      <c r="AY14" s="253"/>
      <c r="AZ14" s="253"/>
    </row>
    <row r="15" spans="1:62" x14ac:dyDescent="0.25">
      <c r="A15" s="188">
        <v>2</v>
      </c>
      <c r="B15" s="237" t="str">
        <v>26-001-DS-002</v>
      </c>
      <c r="C15" t="str">
        <v>BH-03-R-SPT 01</v>
      </c>
      <c r="D15" t="str">
        <v>1.50 - 1.95 m</v>
      </c>
      <c r="E15">
        <v>1.73</v>
      </c>
      <c r="H15" s="253" t="str">
        <f t="shared" ref="H15:H20" si="0">IF(COUNTIF(M15:X15,"RE-ANALYZE")&gt;0,"RE-ANALYZE",
IF(COUNTIF(M15:X15,"REVIEW")&gt;0,"REVIEW",
IF(COUNTIF(M15:X15,"PASS")&gt;0,"PASS","")))</f>
        <v>PASS</v>
      </c>
      <c r="I15" s="253" t="str">
        <f t="shared" ref="I15:I20" si="1">IF(COUNTIF(Z15:AQ15,"RE-ANALYZE")&gt;0,"RE-ANALYZE",
IF(COUNTIF(Z15:AQ15,"REVIEW")&gt;0,"REVIEW",
IF(COUNTIF(Z15:AQ15,"PASS")&gt;0,"PASS","")))</f>
        <v>REVIEW</v>
      </c>
      <c r="J15" s="253" t="str">
        <f t="shared" ref="J15:J20" si="2">IF(COUNTIF(AS15:AZ15,"RE-ANALYZE")&gt;0,"RE-ANALYZE",
IF(COUNTIF(AS15:AZ15,"REVIEW")&gt;0,"REVIEW",
IF(COUNTIF(AS15:AZ15,"PASS")&gt;0,"PASS","")))</f>
        <v/>
      </c>
      <c r="K15" s="253" t="str">
        <f t="shared" ref="K15:K20" si="3">IF(COUNTIF(BB15:BJ15,"RE-ANALYZE")&gt;0,"RE-ANALYZE",
IF(COUNTIF(BB15:BJ15,"REVIEW")&gt;0,"REVIEW",
IF(COUNTIF(BB15:BJ15,"PASS")&gt;0,"PASS","")))</f>
        <v/>
      </c>
      <c r="M15" s="253" t="str">
        <f>'[4]WS-PP'!$K$86</f>
        <v>PASS</v>
      </c>
      <c r="N15" s="253" t="str">
        <f>'[4]WS-PP'!$K$88</f>
        <v>PASS</v>
      </c>
      <c r="O15" s="253" t="str">
        <f>'[4]WS-PP'!$K$90</f>
        <v>PASS</v>
      </c>
      <c r="P15" s="253" t="str">
        <f>'[4]WS-PP'!$K$92</f>
        <v>PASS</v>
      </c>
      <c r="Q15" s="253"/>
      <c r="R15" s="253"/>
      <c r="S15" s="253"/>
      <c r="T15" s="253"/>
      <c r="U15" s="253"/>
      <c r="V15" s="253"/>
      <c r="W15" s="253"/>
      <c r="X15" s="253"/>
      <c r="AB15" s="253"/>
      <c r="AC15" s="253"/>
      <c r="AD15" s="253"/>
      <c r="AE15" s="253"/>
      <c r="AF15" s="253"/>
      <c r="AG15" s="253"/>
      <c r="AH15" s="253"/>
      <c r="AI15" s="253"/>
      <c r="AJ15" s="253"/>
      <c r="AK15" s="253"/>
      <c r="AL15" s="253"/>
      <c r="AM15" s="253"/>
      <c r="AN15" s="253" t="str">
        <f>'[4]WS-TRX-CU Multi'!$M$346</f>
        <v>REVIEW</v>
      </c>
      <c r="AO15" s="253" t="str">
        <f>'[4]WS-TRX-CU Multi'!$M$347</f>
        <v>PASS</v>
      </c>
      <c r="AP15" s="253"/>
      <c r="AQ15" s="253"/>
      <c r="AS15" s="253"/>
      <c r="AT15" s="253"/>
      <c r="AU15" s="253"/>
      <c r="AV15" s="253"/>
      <c r="AW15" s="253"/>
      <c r="AX15" s="253"/>
      <c r="AY15" s="253"/>
      <c r="AZ15" s="253"/>
    </row>
    <row r="16" spans="1:62" x14ac:dyDescent="0.25">
      <c r="A16" s="188">
        <v>3</v>
      </c>
      <c r="B16" s="237" t="str">
        <v>26-001-DS-003</v>
      </c>
      <c r="C16" t="str">
        <v>BH-07-R-SPT-01</v>
      </c>
      <c r="D16" t="str">
        <v>1.50 - 1.95 m</v>
      </c>
      <c r="E16">
        <v>1.73</v>
      </c>
      <c r="H16" s="253" t="str">
        <f t="shared" si="0"/>
        <v>PASS</v>
      </c>
      <c r="I16" s="253" t="str">
        <f t="shared" si="1"/>
        <v>PASS</v>
      </c>
      <c r="J16" s="253" t="str">
        <f t="shared" si="2"/>
        <v/>
      </c>
      <c r="K16" s="253" t="str">
        <f t="shared" si="3"/>
        <v/>
      </c>
      <c r="M16" s="253" t="str">
        <f>'[5]WS-PP'!$K$86</f>
        <v>PASS</v>
      </c>
      <c r="N16" s="253" t="str">
        <f>'[5]WS-PP'!$K$88</f>
        <v>PASS</v>
      </c>
      <c r="O16" s="253" t="str">
        <f>'[5]WS-PP'!$K$90</f>
        <v>PASS</v>
      </c>
      <c r="P16" s="253" t="str">
        <f>'[5]WS-PP'!$K$92</f>
        <v>PASS</v>
      </c>
      <c r="Q16" s="253"/>
      <c r="R16" s="253"/>
      <c r="S16" s="253"/>
      <c r="T16" s="253"/>
      <c r="U16" s="253"/>
      <c r="V16" s="253"/>
      <c r="W16" s="253"/>
      <c r="X16" s="253"/>
      <c r="AN16" s="253" t="str">
        <f>'[5]WS-TRX-CU Multi'!$M$346</f>
        <v>PASS</v>
      </c>
      <c r="AO16" s="253" t="str">
        <f>'[5]WS-TRX-CU Multi'!$M$347</f>
        <v>PASS</v>
      </c>
      <c r="AS16" s="253"/>
      <c r="AT16" s="253"/>
      <c r="AU16" s="253"/>
      <c r="AV16" s="253"/>
      <c r="AW16" s="253"/>
      <c r="AX16" s="253"/>
      <c r="AY16" s="253"/>
      <c r="AZ16" s="253"/>
    </row>
    <row r="17" spans="1:52" x14ac:dyDescent="0.25">
      <c r="A17" s="188">
        <v>4</v>
      </c>
      <c r="B17" s="237" t="str">
        <v>26-001-DS-004</v>
      </c>
      <c r="C17" t="str">
        <v>BH-07-R-SPT 03</v>
      </c>
      <c r="D17" t="str">
        <v>4.50 - 4.95 m</v>
      </c>
      <c r="E17">
        <v>4.7300000000000004</v>
      </c>
      <c r="H17" s="253" t="str">
        <f t="shared" si="0"/>
        <v>PASS</v>
      </c>
      <c r="I17" s="253" t="str">
        <f t="shared" si="1"/>
        <v>REVIEW</v>
      </c>
      <c r="J17" s="253" t="str">
        <f t="shared" si="2"/>
        <v/>
      </c>
      <c r="K17" s="253" t="str">
        <f t="shared" si="3"/>
        <v/>
      </c>
      <c r="M17" s="253" t="str">
        <f>'[2]WS-PP'!$K$86</f>
        <v>PASS</v>
      </c>
      <c r="N17" s="253" t="s">
        <v>373</v>
      </c>
      <c r="O17" s="253" t="str">
        <f>'[2]WS-PP'!$K$90</f>
        <v>PASS</v>
      </c>
      <c r="P17" s="253" t="str">
        <f>'[2]WS-PP'!$K$92</f>
        <v>PASS</v>
      </c>
      <c r="Q17" s="253"/>
      <c r="R17" s="253"/>
      <c r="S17" s="253"/>
      <c r="T17" s="253"/>
      <c r="U17" s="253"/>
      <c r="V17" s="253"/>
      <c r="W17" s="253"/>
      <c r="X17" s="253"/>
      <c r="AN17" s="253" t="str">
        <f>'[2]WS-TRX-CU Multi'!$M$346</f>
        <v>REVIEW</v>
      </c>
      <c r="AO17" s="253" t="str">
        <f>'[2]WS-TRX-CU Multi'!$M$347</f>
        <v>PASS</v>
      </c>
      <c r="AS17" s="253"/>
      <c r="AT17" s="253"/>
      <c r="AU17" s="253"/>
      <c r="AV17" s="253"/>
      <c r="AW17" s="253"/>
      <c r="AX17" s="253"/>
      <c r="AY17" s="253"/>
      <c r="AZ17" s="253"/>
    </row>
    <row r="18" spans="1:52" x14ac:dyDescent="0.25">
      <c r="A18" s="188">
        <v>5</v>
      </c>
      <c r="B18" s="237" t="str">
        <v>26-001-DS-005</v>
      </c>
      <c r="C18" t="str">
        <v>BH-06-R2-SPT 01</v>
      </c>
      <c r="D18" t="str">
        <v>1.50 - 1.95 m</v>
      </c>
      <c r="E18">
        <v>1.73</v>
      </c>
      <c r="H18" s="253" t="str">
        <f t="shared" si="0"/>
        <v>PASS</v>
      </c>
      <c r="I18" s="253" t="str">
        <f t="shared" si="1"/>
        <v>REVIEW</v>
      </c>
      <c r="J18" s="253" t="str">
        <f t="shared" si="2"/>
        <v/>
      </c>
      <c r="K18" s="253" t="str">
        <f t="shared" si="3"/>
        <v/>
      </c>
      <c r="M18" s="253" t="str">
        <f>'[6]WS-PP'!$K$86</f>
        <v>PASS</v>
      </c>
      <c r="N18" s="253" t="str">
        <f>'[6]WS-PP'!$K$88</f>
        <v>PASS</v>
      </c>
      <c r="O18" s="253" t="str">
        <f>'[6]WS-PP'!$K$90</f>
        <v>PASS</v>
      </c>
      <c r="P18" s="253" t="str">
        <f>'[6]WS-PP'!$K$92</f>
        <v>PASS</v>
      </c>
      <c r="Q18" s="253"/>
      <c r="R18" s="253"/>
      <c r="S18" s="253"/>
      <c r="T18" s="253"/>
      <c r="U18" s="253"/>
      <c r="V18" s="253"/>
      <c r="W18" s="253"/>
      <c r="X18" s="253"/>
      <c r="AN18" s="253" t="str">
        <f>'[6]WS-TRX-CU Multi'!$M$350</f>
        <v>REVIEW</v>
      </c>
      <c r="AO18" s="253" t="str">
        <f>'[6]WS-TRX-CU Multi'!$M$351</f>
        <v>PASS</v>
      </c>
      <c r="AS18" s="253"/>
      <c r="AT18" s="253"/>
      <c r="AU18" s="253"/>
      <c r="AV18" s="253"/>
      <c r="AW18" s="253"/>
      <c r="AX18" s="253"/>
      <c r="AY18" s="253"/>
      <c r="AZ18" s="253"/>
    </row>
    <row r="19" spans="1:52" x14ac:dyDescent="0.25">
      <c r="A19" s="188">
        <v>6</v>
      </c>
      <c r="B19" s="237" t="str">
        <v>26-001-DS-006</v>
      </c>
      <c r="C19" t="str">
        <v>BH-06-R2-SPT 03</v>
      </c>
      <c r="D19" t="str">
        <v>4.50 - 4.95 m</v>
      </c>
      <c r="E19">
        <v>4.7300000000000004</v>
      </c>
      <c r="H19" s="253" t="str">
        <f t="shared" si="0"/>
        <v>PASS</v>
      </c>
      <c r="I19" s="253" t="str">
        <f t="shared" si="1"/>
        <v>REVIEW</v>
      </c>
      <c r="J19" s="253" t="str">
        <f t="shared" si="2"/>
        <v>REVIEW</v>
      </c>
      <c r="K19" s="253" t="str">
        <f t="shared" si="3"/>
        <v/>
      </c>
      <c r="M19" s="253" t="str">
        <f>'[7]WS-PP'!$K$86</f>
        <v>PASS</v>
      </c>
      <c r="N19" s="253" t="str">
        <f>'[7]WS-PP'!$K$88</f>
        <v>PASS</v>
      </c>
      <c r="O19" s="253" t="str">
        <f>'[7]WS-PP'!$K$90</f>
        <v>PASS</v>
      </c>
      <c r="P19" s="253" t="str">
        <f>'[7]WS-PP'!$K$92</f>
        <v>PASS</v>
      </c>
      <c r="Q19" s="253" t="str">
        <f>'[7]WS-ATB'!$K$163</f>
        <v>PASS</v>
      </c>
      <c r="R19" s="253" t="str">
        <f>'[7]WS-ATB'!$K$165</f>
        <v>PASS</v>
      </c>
      <c r="S19" s="253" t="str">
        <f>'[7]WS-ATB'!$K$167</f>
        <v>PASS</v>
      </c>
      <c r="T19" s="253" t="str">
        <f>'[7]WS-Sieve dan hidrometer'!$K$165</f>
        <v>PASS</v>
      </c>
      <c r="U19" s="253" t="str">
        <f>'[7]WS-Sieve dan hidrometer'!$K$164</f>
        <v>PASS</v>
      </c>
      <c r="V19" s="253" t="str">
        <f>'[7]WS-Sieve dan hidrometer'!$K$163</f>
        <v>PASS</v>
      </c>
      <c r="W19" s="253" t="str">
        <f>'[7]WS-Sieve dan hidrometer'!$K$162</f>
        <v>PASS</v>
      </c>
      <c r="X19" s="253"/>
      <c r="AN19" s="253" t="str">
        <f>'[7]WS-TRX-CU Multi'!$M$350</f>
        <v>REVIEW</v>
      </c>
      <c r="AO19" s="253" t="str">
        <f>'[7]WS-TRX-CU Multi'!$M$351</f>
        <v>PASS</v>
      </c>
      <c r="AS19" s="253" t="str">
        <f>'[7]WS-Konsolidasi'!$H$392</f>
        <v>PASS</v>
      </c>
      <c r="AT19" s="253"/>
      <c r="AU19" s="253" t="str">
        <f>'[7]WS-Konsolidasi'!$H$388</f>
        <v>REVIEW</v>
      </c>
      <c r="AV19" s="253" t="str">
        <f>'[7]WS-Konsolidasi'!$H$390</f>
        <v>PASS</v>
      </c>
      <c r="AW19" s="253"/>
      <c r="AX19" s="253"/>
      <c r="AY19" s="253"/>
      <c r="AZ19" s="253"/>
    </row>
    <row r="20" spans="1:52" x14ac:dyDescent="0.25">
      <c r="A20" s="188">
        <v>7</v>
      </c>
      <c r="B20" s="237" t="str">
        <v>26-001-UDS-007</v>
      </c>
      <c r="C20" t="str">
        <v>BH-04R1-UDS 01</v>
      </c>
      <c r="D20" t="str">
        <v>10.00 - 10.15 m</v>
      </c>
      <c r="E20">
        <v>10.08</v>
      </c>
      <c r="H20" s="253" t="str">
        <f t="shared" si="0"/>
        <v>PASS</v>
      </c>
      <c r="I20" s="253" t="str">
        <f t="shared" si="1"/>
        <v>REVIEW</v>
      </c>
      <c r="J20" s="253" t="str">
        <f t="shared" si="2"/>
        <v/>
      </c>
      <c r="K20" s="253" t="str">
        <f t="shared" si="3"/>
        <v/>
      </c>
      <c r="M20" s="253" t="str">
        <f>'[8]WS-PP'!$K$86</f>
        <v>PASS</v>
      </c>
      <c r="N20" s="253" t="str">
        <f>'[8]WS-PP'!$K$88</f>
        <v>PASS</v>
      </c>
      <c r="O20" s="253" t="str">
        <f>'[8]WS-PP'!$K$90</f>
        <v>PASS</v>
      </c>
      <c r="P20" s="253" t="str">
        <f>'[8]WS-PP'!$K$92</f>
        <v>PASS</v>
      </c>
      <c r="Q20" s="253"/>
      <c r="R20" s="253"/>
      <c r="S20" s="253"/>
      <c r="T20" s="253"/>
      <c r="U20" s="253"/>
      <c r="V20" s="253"/>
      <c r="W20" s="253"/>
      <c r="X20" s="253"/>
      <c r="AN20" s="253" t="str">
        <f>'[8]WS-TRX-CU Multi'!$M$346</f>
        <v>REVIEW</v>
      </c>
      <c r="AO20" s="253" t="str">
        <f>'[8]WS-TRX-CU Multi'!$M$347</f>
        <v>PASS</v>
      </c>
      <c r="AS20" s="253"/>
      <c r="AT20" s="253"/>
      <c r="AU20" s="253"/>
      <c r="AV20" s="253"/>
      <c r="AW20" s="253"/>
      <c r="AX20" s="253"/>
      <c r="AY20" s="253"/>
      <c r="AZ20" s="253"/>
    </row>
    <row r="21" spans="1:52" x14ac:dyDescent="0.25">
      <c r="A21" s="188">
        <v>8</v>
      </c>
      <c r="B21" s="237" t="str">
        <v>26-001-UDS-008</v>
      </c>
      <c r="C21" t="str">
        <v>BH-05-R-UDS 01</v>
      </c>
      <c r="D21" t="str">
        <v>0.50 - 0.75 m</v>
      </c>
      <c r="E21">
        <v>0.63</v>
      </c>
      <c r="H21" s="253" t="str">
        <f t="shared" ref="H21:H38" si="4">IF(COUNTIF(M21:BJ21,"RE-ANALYZE")&gt;0,"RE-ANALYZE",
IF(COUNTIF(M21:BJ21,"REVIEW")&gt;0,"REVIEW",
IF(COUNTIF(M21:BJ21,"PASS")&gt;0,"PASS","")))</f>
        <v/>
      </c>
      <c r="M21" s="253"/>
      <c r="N21" s="253"/>
      <c r="O21" s="253"/>
      <c r="P21" s="253"/>
      <c r="Q21" s="253"/>
      <c r="R21" s="253"/>
      <c r="S21" s="253"/>
      <c r="T21" s="253"/>
      <c r="U21" s="253"/>
      <c r="V21" s="253"/>
      <c r="W21" s="253"/>
      <c r="X21" s="253"/>
      <c r="AN21" s="253"/>
      <c r="AO21" s="253"/>
      <c r="AS21" s="253"/>
      <c r="AT21" s="253"/>
      <c r="AU21" s="253"/>
      <c r="AV21" s="253"/>
      <c r="AW21" s="253"/>
      <c r="AX21" s="253"/>
      <c r="AY21" s="253"/>
      <c r="AZ21" s="253"/>
    </row>
    <row r="22" spans="1:52" x14ac:dyDescent="0.25">
      <c r="A22" s="188">
        <v>9</v>
      </c>
      <c r="B22" s="237" t="str">
        <v>26-001-UDS-009</v>
      </c>
      <c r="C22" t="str">
        <v>BH-03-R-UDS 01</v>
      </c>
      <c r="D22" t="str">
        <v>4.00 - 4.34 m</v>
      </c>
      <c r="E22">
        <v>4.17</v>
      </c>
      <c r="H22" s="253" t="str">
        <f t="shared" si="4"/>
        <v/>
      </c>
      <c r="M22" s="253"/>
      <c r="N22" s="253"/>
      <c r="O22" s="253"/>
      <c r="P22" s="253"/>
      <c r="Q22" s="253"/>
      <c r="R22" s="253"/>
      <c r="S22" s="253"/>
      <c r="T22" s="253"/>
      <c r="U22" s="253"/>
      <c r="V22" s="253"/>
      <c r="W22" s="253"/>
      <c r="X22" s="253"/>
      <c r="AN22" s="253"/>
      <c r="AO22" s="253"/>
      <c r="AS22" s="253"/>
      <c r="AT22" s="253"/>
      <c r="AU22" s="253"/>
      <c r="AV22" s="253"/>
      <c r="AW22" s="253"/>
      <c r="AX22" s="253"/>
      <c r="AY22" s="253"/>
      <c r="AZ22" s="253"/>
    </row>
    <row r="23" spans="1:52" x14ac:dyDescent="0.25">
      <c r="A23" s="188">
        <v>10</v>
      </c>
      <c r="B23" s="237" t="str">
        <v>26-001-UDS-010</v>
      </c>
      <c r="C23" t="str">
        <v>BH-03-R-UDS 04</v>
      </c>
      <c r="D23" t="str">
        <v>8.50 - 9.00 m</v>
      </c>
      <c r="E23">
        <v>8.75</v>
      </c>
      <c r="H23" s="253" t="str">
        <f t="shared" si="4"/>
        <v/>
      </c>
      <c r="M23" s="253"/>
      <c r="N23" s="253"/>
      <c r="O23" s="253"/>
      <c r="P23" s="253"/>
      <c r="Q23" s="253"/>
      <c r="R23" s="253"/>
      <c r="S23" s="253"/>
      <c r="T23" s="253"/>
      <c r="U23" s="253"/>
      <c r="V23" s="253"/>
      <c r="W23" s="253"/>
      <c r="X23" s="253"/>
      <c r="AN23" s="253"/>
      <c r="AO23" s="253"/>
      <c r="AS23" s="253"/>
      <c r="AT23" s="253"/>
      <c r="AU23" s="253"/>
      <c r="AV23" s="253"/>
      <c r="AW23" s="253"/>
      <c r="AX23" s="253"/>
      <c r="AY23" s="253"/>
      <c r="AZ23" s="253"/>
    </row>
    <row r="24" spans="1:52" x14ac:dyDescent="0.25">
      <c r="A24" s="188">
        <v>11</v>
      </c>
      <c r="B24" s="237" t="str">
        <v>26-001-UDS-011</v>
      </c>
      <c r="C24" t="str">
        <v>BH-07-R-UDS 01</v>
      </c>
      <c r="D24" t="str">
        <v>1.00 - 1.50 m</v>
      </c>
      <c r="E24">
        <v>1.25</v>
      </c>
      <c r="H24" s="253" t="str">
        <f t="shared" si="4"/>
        <v/>
      </c>
      <c r="M24" s="253"/>
      <c r="N24" s="253"/>
      <c r="O24" s="253"/>
      <c r="P24" s="253"/>
      <c r="Q24" s="253"/>
      <c r="R24" s="253"/>
      <c r="S24" s="253"/>
      <c r="T24" s="253"/>
      <c r="U24" s="253"/>
      <c r="V24" s="253"/>
      <c r="W24" s="253"/>
      <c r="X24" s="253"/>
      <c r="AN24" s="253"/>
      <c r="AO24" s="253"/>
      <c r="AS24" s="253"/>
      <c r="AT24" s="253"/>
      <c r="AU24" s="253"/>
      <c r="AV24" s="253"/>
      <c r="AW24" s="253"/>
      <c r="AX24" s="253"/>
      <c r="AY24" s="253"/>
      <c r="AZ24" s="253"/>
    </row>
    <row r="25" spans="1:52" x14ac:dyDescent="0.25">
      <c r="A25" s="188">
        <v>12</v>
      </c>
      <c r="B25" s="237" t="str">
        <v>26-001-UDS-012</v>
      </c>
      <c r="C25" t="str">
        <v>BH-06-R2-UDS 01</v>
      </c>
      <c r="D25" t="str">
        <v>2.50 - 3.00 m</v>
      </c>
      <c r="E25">
        <v>2.75</v>
      </c>
      <c r="H25" s="253" t="str">
        <f t="shared" si="4"/>
        <v/>
      </c>
      <c r="M25" s="253"/>
      <c r="N25" s="253"/>
      <c r="O25" s="253"/>
      <c r="P25" s="253"/>
      <c r="Q25" s="253"/>
      <c r="R25" s="253"/>
      <c r="S25" s="253"/>
      <c r="T25" s="253"/>
      <c r="U25" s="253"/>
      <c r="V25" s="253"/>
      <c r="W25" s="253"/>
      <c r="X25" s="253"/>
      <c r="AN25" s="253"/>
      <c r="AO25" s="253"/>
      <c r="AS25" s="253"/>
      <c r="AT25" s="253"/>
      <c r="AU25" s="253"/>
      <c r="AV25" s="253"/>
      <c r="AW25" s="253"/>
      <c r="AX25" s="253"/>
      <c r="AY25" s="253"/>
      <c r="AZ25" s="253"/>
    </row>
    <row r="26" spans="1:52" x14ac:dyDescent="0.25">
      <c r="A26" s="188">
        <v>13</v>
      </c>
      <c r="B26" s="237" t="str">
        <v>26-001-UDS-013</v>
      </c>
      <c r="C26" t="str">
        <v>BH-06-R2-UDS 02</v>
      </c>
      <c r="D26" t="str">
        <v>4.00 - 4.50 m</v>
      </c>
      <c r="E26">
        <v>4.25</v>
      </c>
      <c r="H26" s="253" t="str">
        <f t="shared" si="4"/>
        <v/>
      </c>
      <c r="M26" s="253"/>
      <c r="N26" s="253"/>
      <c r="O26" s="253"/>
      <c r="P26" s="253"/>
      <c r="Q26" s="253"/>
      <c r="R26" s="253"/>
      <c r="S26" s="253"/>
      <c r="T26" s="253"/>
      <c r="U26" s="253"/>
      <c r="V26" s="253"/>
      <c r="W26" s="253"/>
      <c r="X26" s="253"/>
      <c r="AN26" s="253"/>
      <c r="AO26" s="253"/>
      <c r="AS26" s="253"/>
      <c r="AT26" s="253"/>
      <c r="AU26" s="253"/>
      <c r="AV26" s="253"/>
      <c r="AW26" s="253"/>
      <c r="AX26" s="253"/>
      <c r="AY26" s="253"/>
      <c r="AZ26" s="253"/>
    </row>
    <row r="27" spans="1:52" x14ac:dyDescent="0.25">
      <c r="A27" s="188">
        <v>14</v>
      </c>
      <c r="B27" s="237" t="str">
        <v>26-001-DS-014</v>
      </c>
      <c r="C27" t="str">
        <v>BH-04R1-DS 01</v>
      </c>
      <c r="D27" t="str">
        <v>19.95 - 20.30 m</v>
      </c>
      <c r="E27">
        <v>20.13</v>
      </c>
      <c r="H27" s="253" t="str">
        <f t="shared" si="4"/>
        <v/>
      </c>
      <c r="M27" s="253"/>
      <c r="N27" s="253"/>
      <c r="O27" s="253"/>
      <c r="P27" s="253"/>
      <c r="Q27" s="253"/>
      <c r="R27" s="253"/>
      <c r="S27" s="253"/>
      <c r="T27" s="253"/>
      <c r="U27" s="253"/>
      <c r="V27" s="253"/>
      <c r="W27" s="253"/>
      <c r="X27" s="253"/>
      <c r="AN27" s="253"/>
      <c r="AO27" s="253"/>
      <c r="AS27" s="253"/>
      <c r="AT27" s="253"/>
      <c r="AU27" s="253"/>
      <c r="AV27" s="253"/>
      <c r="AW27" s="253"/>
      <c r="AX27" s="253"/>
      <c r="AY27" s="253"/>
      <c r="AZ27" s="253"/>
    </row>
    <row r="28" spans="1:52" x14ac:dyDescent="0.25">
      <c r="A28" s="188">
        <v>15</v>
      </c>
      <c r="B28" s="237" t="str">
        <v>26-001-DS-015</v>
      </c>
      <c r="C28" t="str">
        <v>BH-04R1-DS 04</v>
      </c>
      <c r="D28" t="str">
        <v>25.23 - 25.43 m</v>
      </c>
      <c r="E28">
        <v>25.33</v>
      </c>
      <c r="H28" s="253" t="str">
        <f t="shared" si="4"/>
        <v/>
      </c>
      <c r="M28" s="253"/>
      <c r="N28" s="253"/>
      <c r="O28" s="253"/>
      <c r="P28" s="253"/>
      <c r="Q28" s="253"/>
      <c r="R28" s="253"/>
      <c r="S28" s="253"/>
      <c r="T28" s="253"/>
      <c r="U28" s="253"/>
      <c r="V28" s="253"/>
      <c r="W28" s="253"/>
      <c r="X28" s="253"/>
      <c r="AN28" s="253"/>
      <c r="AO28" s="253"/>
      <c r="AS28" s="253"/>
      <c r="AT28" s="253"/>
      <c r="AU28" s="253"/>
      <c r="AV28" s="253"/>
      <c r="AW28" s="253"/>
      <c r="AX28" s="253"/>
      <c r="AY28" s="253"/>
      <c r="AZ28" s="253"/>
    </row>
    <row r="29" spans="1:52" x14ac:dyDescent="0.25">
      <c r="A29" s="188">
        <v>16</v>
      </c>
      <c r="B29" s="237" t="str">
        <v>26-001-DS-016</v>
      </c>
      <c r="C29" t="str">
        <v>BH-05-R-DS 01</v>
      </c>
      <c r="D29" t="str">
        <v>3.92 - 4.15 m</v>
      </c>
      <c r="E29">
        <v>4.04</v>
      </c>
      <c r="H29" s="253" t="str">
        <f t="shared" si="4"/>
        <v/>
      </c>
      <c r="M29" s="253"/>
      <c r="N29" s="253"/>
      <c r="O29" s="253"/>
      <c r="P29" s="253"/>
      <c r="Q29" s="253"/>
      <c r="R29" s="253"/>
      <c r="S29" s="253"/>
      <c r="T29" s="253"/>
      <c r="U29" s="253"/>
      <c r="V29" s="253"/>
      <c r="W29" s="253"/>
      <c r="X29" s="253"/>
      <c r="AN29" s="253"/>
      <c r="AO29" s="253"/>
      <c r="AS29" s="253"/>
      <c r="AT29" s="253"/>
      <c r="AU29" s="253"/>
      <c r="AV29" s="253"/>
      <c r="AW29" s="253"/>
      <c r="AX29" s="253"/>
      <c r="AY29" s="253"/>
      <c r="AZ29" s="253"/>
    </row>
    <row r="30" spans="1:52" x14ac:dyDescent="0.25">
      <c r="A30" s="188">
        <v>17</v>
      </c>
      <c r="B30" s="237" t="str">
        <v>26-001-DS-017</v>
      </c>
      <c r="C30" t="str">
        <v>BH-03-R-DS 01</v>
      </c>
      <c r="D30" t="str">
        <v>2.50 - 3.00 m</v>
      </c>
      <c r="E30">
        <v>2.75</v>
      </c>
      <c r="H30" s="253" t="str">
        <f t="shared" si="4"/>
        <v/>
      </c>
      <c r="M30" s="253"/>
      <c r="N30" s="253"/>
      <c r="O30" s="253"/>
      <c r="P30" s="253"/>
      <c r="Q30" s="253"/>
      <c r="R30" s="253"/>
      <c r="S30" s="253"/>
      <c r="T30" s="253"/>
      <c r="U30" s="253"/>
      <c r="V30" s="253"/>
      <c r="W30" s="253"/>
      <c r="X30" s="253"/>
      <c r="AN30" s="253"/>
      <c r="AO30" s="253"/>
      <c r="AS30" s="253"/>
      <c r="AT30" s="253"/>
      <c r="AU30" s="253"/>
      <c r="AV30" s="253"/>
      <c r="AW30" s="253"/>
      <c r="AX30" s="253"/>
      <c r="AY30" s="253"/>
      <c r="AZ30" s="253"/>
    </row>
    <row r="31" spans="1:52" x14ac:dyDescent="0.25">
      <c r="A31" s="188">
        <v>18</v>
      </c>
      <c r="B31" s="237" t="str">
        <v>26-001-DS-018</v>
      </c>
      <c r="C31" t="str">
        <v>BH-03-R-DS 02</v>
      </c>
      <c r="D31" t="str">
        <v>6.45 - 6.96 m</v>
      </c>
      <c r="E31">
        <v>6.71</v>
      </c>
      <c r="H31" s="253" t="str">
        <f t="shared" si="4"/>
        <v/>
      </c>
      <c r="M31" s="253"/>
      <c r="N31" s="253"/>
      <c r="O31" s="253"/>
      <c r="P31" s="253"/>
      <c r="Q31" s="253"/>
      <c r="R31" s="253"/>
      <c r="S31" s="253"/>
      <c r="T31" s="253"/>
      <c r="U31" s="253"/>
      <c r="V31" s="253"/>
      <c r="W31" s="253"/>
      <c r="X31" s="253"/>
      <c r="AN31" s="253"/>
      <c r="AO31" s="253"/>
      <c r="AS31" s="253"/>
      <c r="AT31" s="253"/>
      <c r="AU31" s="253"/>
      <c r="AV31" s="253"/>
      <c r="AW31" s="253"/>
      <c r="AX31" s="253"/>
      <c r="AY31" s="253"/>
      <c r="AZ31" s="253"/>
    </row>
    <row r="32" spans="1:52" x14ac:dyDescent="0.25">
      <c r="A32" s="188">
        <v>19</v>
      </c>
      <c r="B32" s="237" t="str">
        <v>26-001-DS-019</v>
      </c>
      <c r="C32" t="str">
        <v>BH-07-R-DS 01</v>
      </c>
      <c r="D32" t="str">
        <v>10.95 - 11.17 m</v>
      </c>
      <c r="E32">
        <v>11.06</v>
      </c>
      <c r="H32" s="253" t="str">
        <f t="shared" si="4"/>
        <v/>
      </c>
      <c r="M32" s="253"/>
      <c r="N32" s="253"/>
      <c r="O32" s="253"/>
      <c r="P32" s="253"/>
      <c r="Q32" s="253"/>
      <c r="R32" s="253"/>
      <c r="S32" s="253"/>
      <c r="T32" s="253"/>
      <c r="U32" s="253"/>
      <c r="V32" s="253"/>
      <c r="W32" s="253"/>
      <c r="X32" s="253"/>
      <c r="AN32" s="253"/>
      <c r="AO32" s="253"/>
      <c r="AS32" s="253"/>
      <c r="AT32" s="253"/>
      <c r="AU32" s="253"/>
      <c r="AV32" s="253"/>
      <c r="AW32" s="253"/>
      <c r="AX32" s="253"/>
      <c r="AY32" s="253"/>
      <c r="AZ32" s="253"/>
    </row>
    <row r="33" spans="1:52" x14ac:dyDescent="0.25">
      <c r="A33" s="188">
        <v>20</v>
      </c>
      <c r="B33" s="237" t="str">
        <v>26-001-DS-020</v>
      </c>
      <c r="C33" t="str">
        <v>BH-06-R2-DS 01</v>
      </c>
      <c r="D33" t="str">
        <v>3.55 - 3.75 m</v>
      </c>
      <c r="E33">
        <v>3.65</v>
      </c>
      <c r="H33" s="253" t="str">
        <f t="shared" si="4"/>
        <v/>
      </c>
      <c r="M33" s="253"/>
      <c r="N33" s="253"/>
      <c r="O33" s="253"/>
      <c r="P33" s="253"/>
      <c r="Q33" s="253"/>
      <c r="R33" s="253"/>
      <c r="S33" s="253"/>
      <c r="T33" s="253"/>
      <c r="U33" s="253"/>
      <c r="V33" s="253"/>
      <c r="W33" s="253"/>
      <c r="X33" s="253"/>
      <c r="AN33" s="253"/>
      <c r="AO33" s="253"/>
      <c r="AS33" s="253"/>
      <c r="AT33" s="253"/>
      <c r="AU33" s="253"/>
      <c r="AV33" s="253"/>
      <c r="AW33" s="253"/>
      <c r="AX33" s="253"/>
      <c r="AY33" s="253"/>
      <c r="AZ33" s="253"/>
    </row>
    <row r="34" spans="1:52" x14ac:dyDescent="0.25">
      <c r="A34" s="188">
        <v>21</v>
      </c>
      <c r="B34" s="237" t="str">
        <v>26-001-BS-021</v>
      </c>
      <c r="C34" t="str">
        <v>SPOT 01-01</v>
      </c>
      <c r="D34" t="str">
        <v/>
      </c>
      <c r="E34" t="str">
        <v/>
      </c>
      <c r="H34" s="253" t="str">
        <f t="shared" si="4"/>
        <v/>
      </c>
      <c r="M34" s="253"/>
      <c r="N34" s="253"/>
      <c r="O34" s="253"/>
      <c r="P34" s="253"/>
      <c r="Q34" s="253"/>
      <c r="R34" s="253"/>
      <c r="S34" s="253"/>
      <c r="T34" s="253"/>
      <c r="U34" s="253"/>
      <c r="V34" s="253"/>
      <c r="W34" s="253"/>
      <c r="X34" s="253"/>
      <c r="AN34" s="253"/>
      <c r="AO34" s="253"/>
      <c r="AS34" s="253"/>
      <c r="AT34" s="253"/>
      <c r="AU34" s="253"/>
      <c r="AV34" s="253"/>
      <c r="AW34" s="253"/>
      <c r="AX34" s="253"/>
      <c r="AY34" s="253"/>
      <c r="AZ34" s="253"/>
    </row>
    <row r="35" spans="1:52" x14ac:dyDescent="0.25">
      <c r="A35" s="188">
        <v>22</v>
      </c>
      <c r="B35" s="237" t="str">
        <v>26-001-BS-022</v>
      </c>
      <c r="C35" t="str">
        <v>SPOT 02-01</v>
      </c>
      <c r="D35" t="str">
        <v/>
      </c>
      <c r="E35" t="str">
        <v/>
      </c>
      <c r="H35" s="253" t="str">
        <f t="shared" si="4"/>
        <v/>
      </c>
      <c r="M35" s="253"/>
      <c r="N35" s="253"/>
      <c r="O35" s="253"/>
      <c r="P35" s="253"/>
      <c r="Q35" s="253"/>
      <c r="R35" s="253"/>
      <c r="S35" s="253"/>
      <c r="T35" s="253"/>
      <c r="U35" s="253"/>
      <c r="V35" s="253"/>
      <c r="W35" s="253"/>
      <c r="X35" s="253"/>
      <c r="AN35" s="253"/>
      <c r="AO35" s="253"/>
      <c r="AS35" s="253"/>
      <c r="AT35" s="253"/>
      <c r="AU35" s="253"/>
      <c r="AV35" s="253"/>
      <c r="AW35" s="253"/>
      <c r="AX35" s="253"/>
      <c r="AY35" s="253"/>
      <c r="AZ35" s="253"/>
    </row>
    <row r="36" spans="1:52" x14ac:dyDescent="0.25">
      <c r="A36" s="188">
        <v>23</v>
      </c>
      <c r="B36" s="237" t="str">
        <v>26-001-BS-023</v>
      </c>
      <c r="C36" t="str">
        <v>SPOT 03-01</v>
      </c>
      <c r="D36" t="str">
        <v/>
      </c>
      <c r="E36" t="str">
        <v/>
      </c>
      <c r="H36" s="253" t="str">
        <f t="shared" si="4"/>
        <v/>
      </c>
      <c r="M36" s="253"/>
      <c r="N36" s="253"/>
      <c r="O36" s="253"/>
      <c r="P36" s="253"/>
      <c r="Q36" s="253"/>
      <c r="R36" s="253"/>
      <c r="S36" s="253"/>
      <c r="T36" s="253"/>
      <c r="U36" s="253"/>
      <c r="V36" s="253"/>
      <c r="W36" s="253"/>
      <c r="X36" s="253"/>
      <c r="AN36" s="253"/>
      <c r="AO36" s="253"/>
      <c r="AS36" s="253"/>
      <c r="AT36" s="253"/>
      <c r="AU36" s="253"/>
      <c r="AV36" s="253"/>
      <c r="AW36" s="253"/>
      <c r="AX36" s="253"/>
      <c r="AY36" s="253"/>
      <c r="AZ36" s="253"/>
    </row>
    <row r="37" spans="1:52" x14ac:dyDescent="0.25">
      <c r="A37" s="188">
        <v>24</v>
      </c>
      <c r="B37" s="237" t="str">
        <v>26-001-BS-024</v>
      </c>
      <c r="C37" t="str">
        <v>SPOT 04-01</v>
      </c>
      <c r="D37" t="str">
        <v/>
      </c>
      <c r="E37" t="str">
        <v/>
      </c>
      <c r="H37" s="253" t="str">
        <f t="shared" si="4"/>
        <v/>
      </c>
      <c r="M37" s="253"/>
      <c r="N37" s="253"/>
      <c r="O37" s="253"/>
      <c r="P37" s="253"/>
      <c r="Q37" s="253"/>
      <c r="R37" s="253"/>
      <c r="S37" s="253"/>
      <c r="T37" s="253"/>
      <c r="U37" s="253"/>
      <c r="V37" s="253"/>
      <c r="W37" s="253"/>
      <c r="X37" s="253"/>
      <c r="AN37" s="253"/>
      <c r="AO37" s="253"/>
      <c r="AS37" s="253"/>
      <c r="AT37" s="253"/>
      <c r="AU37" s="253"/>
      <c r="AV37" s="253"/>
      <c r="AW37" s="253"/>
      <c r="AX37" s="253"/>
      <c r="AY37" s="253"/>
      <c r="AZ37" s="253"/>
    </row>
    <row r="38" spans="1:52" x14ac:dyDescent="0.25">
      <c r="A38" s="188">
        <v>25</v>
      </c>
      <c r="B38" s="237" t="str">
        <v>26-001-BS-025</v>
      </c>
      <c r="C38" t="str">
        <v>SPOT 05-01</v>
      </c>
      <c r="D38" t="str">
        <v/>
      </c>
      <c r="E38" t="str">
        <v/>
      </c>
      <c r="H38" s="253" t="str">
        <f t="shared" si="4"/>
        <v/>
      </c>
      <c r="M38" s="253"/>
      <c r="N38" s="253"/>
      <c r="O38" s="253"/>
      <c r="P38" s="253"/>
      <c r="Q38" s="253"/>
      <c r="R38" s="253"/>
      <c r="S38" s="253"/>
      <c r="T38" s="253"/>
      <c r="U38" s="253"/>
      <c r="V38" s="253"/>
      <c r="W38" s="253"/>
      <c r="X38" s="253"/>
      <c r="AN38" s="253"/>
      <c r="AO38" s="253"/>
      <c r="AS38" s="253"/>
      <c r="AT38" s="253"/>
      <c r="AU38" s="253"/>
      <c r="AV38" s="253"/>
      <c r="AW38" s="253"/>
      <c r="AX38" s="253"/>
      <c r="AY38" s="253"/>
      <c r="AZ38" s="253"/>
    </row>
    <row r="39" spans="1:52" x14ac:dyDescent="0.25">
      <c r="M39" s="253"/>
      <c r="N39" s="253"/>
      <c r="O39" s="253"/>
      <c r="P39" s="253"/>
      <c r="Q39" s="253"/>
      <c r="R39" s="253"/>
      <c r="S39" s="253"/>
      <c r="T39" s="253"/>
      <c r="U39" s="253"/>
      <c r="V39" s="253"/>
      <c r="W39" s="253"/>
      <c r="X39" s="253"/>
      <c r="AN39" s="253"/>
      <c r="AO39" s="253"/>
      <c r="AS39" s="253"/>
      <c r="AT39" s="253"/>
      <c r="AU39" s="253"/>
      <c r="AV39" s="253"/>
      <c r="AW39" s="253"/>
      <c r="AX39" s="253"/>
      <c r="AY39" s="253"/>
      <c r="AZ39" s="253"/>
    </row>
    <row r="40" spans="1:52" x14ac:dyDescent="0.25">
      <c r="M40" s="253"/>
      <c r="N40" s="253"/>
      <c r="O40" s="253"/>
      <c r="P40" s="253"/>
      <c r="Q40" s="253"/>
      <c r="R40" s="253"/>
      <c r="S40" s="253"/>
      <c r="T40" s="253"/>
      <c r="U40" s="253"/>
      <c r="V40" s="253"/>
      <c r="W40" s="253"/>
      <c r="X40" s="253"/>
      <c r="AN40" s="253"/>
      <c r="AO40" s="253"/>
      <c r="AS40" s="253"/>
      <c r="AT40" s="253"/>
      <c r="AU40" s="253"/>
      <c r="AV40" s="253"/>
      <c r="AW40" s="253"/>
      <c r="AX40" s="253"/>
      <c r="AY40" s="253"/>
      <c r="AZ40" s="253"/>
    </row>
    <row r="41" spans="1:52" x14ac:dyDescent="0.25">
      <c r="M41" s="253"/>
      <c r="N41" s="253"/>
      <c r="O41" s="253"/>
      <c r="P41" s="253"/>
      <c r="Q41" s="253"/>
      <c r="R41" s="253"/>
      <c r="S41" s="253"/>
      <c r="T41" s="253"/>
      <c r="U41" s="253"/>
      <c r="V41" s="253"/>
      <c r="W41" s="253"/>
      <c r="X41" s="253"/>
      <c r="AN41" s="253"/>
      <c r="AO41" s="253"/>
      <c r="AS41" s="253"/>
      <c r="AT41" s="253"/>
      <c r="AU41" s="253"/>
      <c r="AV41" s="253"/>
      <c r="AW41" s="253"/>
      <c r="AX41" s="253"/>
      <c r="AY41" s="253"/>
      <c r="AZ41" s="253"/>
    </row>
    <row r="42" spans="1:52" x14ac:dyDescent="0.25">
      <c r="M42" s="253"/>
      <c r="N42" s="253"/>
      <c r="O42" s="253"/>
      <c r="P42" s="253"/>
      <c r="Q42" s="253"/>
      <c r="R42" s="253"/>
      <c r="S42" s="253"/>
      <c r="T42" s="253"/>
      <c r="U42" s="253"/>
      <c r="V42" s="253"/>
      <c r="W42" s="253"/>
      <c r="X42" s="253"/>
      <c r="AN42" s="253"/>
      <c r="AO42" s="253"/>
      <c r="AS42" s="253"/>
      <c r="AT42" s="253"/>
      <c r="AU42" s="253"/>
      <c r="AV42" s="253"/>
      <c r="AW42" s="253"/>
      <c r="AX42" s="253"/>
      <c r="AY42" s="253"/>
      <c r="AZ42" s="253"/>
    </row>
    <row r="43" spans="1:52" x14ac:dyDescent="0.25">
      <c r="M43" s="253"/>
      <c r="N43" s="253"/>
      <c r="O43" s="253"/>
      <c r="P43" s="253"/>
      <c r="Q43" s="253"/>
      <c r="R43" s="253"/>
      <c r="S43" s="253"/>
      <c r="T43" s="253"/>
      <c r="U43" s="253"/>
      <c r="V43" s="253"/>
      <c r="W43" s="253"/>
      <c r="X43" s="253"/>
      <c r="AN43" s="253"/>
      <c r="AO43" s="253"/>
      <c r="AS43" s="253"/>
      <c r="AT43" s="253"/>
      <c r="AU43" s="253"/>
      <c r="AV43" s="253"/>
      <c r="AW43" s="253"/>
      <c r="AX43" s="253"/>
      <c r="AY43" s="253"/>
      <c r="AZ43" s="253"/>
    </row>
    <row r="44" spans="1:52" x14ac:dyDescent="0.25">
      <c r="M44" s="253"/>
      <c r="N44" s="253"/>
      <c r="O44" s="253"/>
      <c r="P44" s="253"/>
      <c r="Q44" s="253"/>
      <c r="R44" s="253"/>
      <c r="S44" s="253"/>
      <c r="T44" s="253"/>
      <c r="U44" s="253"/>
      <c r="V44" s="253"/>
      <c r="W44" s="253"/>
      <c r="X44" s="253"/>
      <c r="AN44" s="253"/>
      <c r="AO44" s="253"/>
      <c r="AS44" s="253"/>
      <c r="AT44" s="253"/>
      <c r="AU44" s="253"/>
      <c r="AV44" s="253"/>
      <c r="AW44" s="253"/>
      <c r="AX44" s="253"/>
      <c r="AY44" s="253"/>
      <c r="AZ44" s="253"/>
    </row>
    <row r="45" spans="1:52" x14ac:dyDescent="0.25">
      <c r="M45" s="253"/>
      <c r="N45" s="253"/>
      <c r="O45" s="253"/>
      <c r="P45" s="253"/>
      <c r="Q45" s="253"/>
      <c r="R45" s="253"/>
      <c r="S45" s="253"/>
      <c r="T45" s="253"/>
      <c r="U45" s="253"/>
      <c r="V45" s="253"/>
      <c r="W45" s="253"/>
      <c r="X45" s="253"/>
      <c r="AN45" s="253"/>
      <c r="AO45" s="253"/>
      <c r="AS45" s="253"/>
      <c r="AT45" s="253"/>
      <c r="AU45" s="253"/>
      <c r="AV45" s="253"/>
      <c r="AW45" s="253"/>
      <c r="AX45" s="253"/>
      <c r="AY45" s="253"/>
      <c r="AZ45" s="253"/>
    </row>
    <row r="46" spans="1:52" x14ac:dyDescent="0.25">
      <c r="M46" s="253"/>
      <c r="N46" s="253"/>
      <c r="O46" s="253"/>
      <c r="P46" s="253"/>
      <c r="Q46" s="253"/>
      <c r="R46" s="253"/>
      <c r="S46" s="253"/>
      <c r="T46" s="253"/>
      <c r="U46" s="253"/>
      <c r="V46" s="253"/>
      <c r="W46" s="253"/>
      <c r="X46" s="253"/>
      <c r="AN46" s="253"/>
      <c r="AO46" s="253"/>
      <c r="AS46" s="253"/>
      <c r="AT46" s="253"/>
      <c r="AU46" s="253"/>
      <c r="AV46" s="253"/>
      <c r="AW46" s="253"/>
      <c r="AX46" s="253"/>
      <c r="AY46" s="253"/>
      <c r="AZ46" s="253"/>
    </row>
    <row r="47" spans="1:52" x14ac:dyDescent="0.25">
      <c r="M47" s="253"/>
      <c r="N47" s="253"/>
      <c r="O47" s="253"/>
      <c r="P47" s="253"/>
      <c r="Q47" s="253"/>
      <c r="R47" s="253"/>
      <c r="S47" s="253"/>
      <c r="T47" s="253"/>
      <c r="U47" s="253"/>
      <c r="V47" s="253"/>
      <c r="W47" s="253"/>
      <c r="X47" s="253"/>
      <c r="AN47" s="253"/>
      <c r="AO47" s="253"/>
      <c r="AS47" s="253"/>
      <c r="AT47" s="253"/>
      <c r="AU47" s="253"/>
      <c r="AV47" s="253"/>
      <c r="AW47" s="253"/>
      <c r="AX47" s="253"/>
      <c r="AY47" s="253"/>
      <c r="AZ47" s="253"/>
    </row>
    <row r="48" spans="1:52" x14ac:dyDescent="0.25">
      <c r="M48" s="253"/>
      <c r="N48" s="253"/>
      <c r="O48" s="253"/>
      <c r="P48" s="253"/>
      <c r="Q48" s="253"/>
      <c r="R48" s="253"/>
      <c r="S48" s="253"/>
      <c r="T48" s="253"/>
      <c r="U48" s="253"/>
      <c r="V48" s="253"/>
      <c r="W48" s="253"/>
      <c r="X48" s="253"/>
      <c r="AN48" s="253"/>
      <c r="AO48" s="253"/>
      <c r="AS48" s="253"/>
      <c r="AT48" s="253"/>
      <c r="AU48" s="253"/>
      <c r="AV48" s="253"/>
      <c r="AW48" s="253"/>
      <c r="AX48" s="253"/>
      <c r="AY48" s="253"/>
      <c r="AZ48" s="253"/>
    </row>
    <row r="49" spans="13:52" x14ac:dyDescent="0.25">
      <c r="M49" s="253"/>
      <c r="N49" s="253"/>
      <c r="O49" s="253"/>
      <c r="P49" s="253"/>
      <c r="Q49" s="253"/>
      <c r="R49" s="253"/>
      <c r="S49" s="253"/>
      <c r="T49" s="253"/>
      <c r="U49" s="253"/>
      <c r="V49" s="253"/>
      <c r="W49" s="253"/>
      <c r="X49" s="253"/>
      <c r="AN49" s="253"/>
      <c r="AO49" s="253"/>
      <c r="AS49" s="253"/>
      <c r="AT49" s="253"/>
      <c r="AU49" s="253"/>
      <c r="AV49" s="253"/>
      <c r="AW49" s="253"/>
      <c r="AX49" s="253"/>
      <c r="AY49" s="253"/>
      <c r="AZ49" s="253"/>
    </row>
    <row r="50" spans="13:52" x14ac:dyDescent="0.25">
      <c r="M50" s="253"/>
      <c r="N50" s="253"/>
      <c r="O50" s="253"/>
      <c r="P50" s="253"/>
      <c r="Q50" s="253"/>
      <c r="R50" s="253"/>
      <c r="S50" s="253"/>
      <c r="T50" s="253"/>
      <c r="U50" s="253"/>
      <c r="V50" s="253"/>
      <c r="W50" s="253"/>
      <c r="X50" s="253"/>
      <c r="AN50" s="253"/>
      <c r="AO50" s="253"/>
      <c r="AS50" s="253"/>
      <c r="AT50" s="253"/>
      <c r="AU50" s="253"/>
      <c r="AV50" s="253"/>
      <c r="AW50" s="253"/>
      <c r="AX50" s="253"/>
      <c r="AY50" s="253"/>
      <c r="AZ50" s="253"/>
    </row>
    <row r="51" spans="13:52" x14ac:dyDescent="0.25">
      <c r="M51" s="253"/>
      <c r="N51" s="253"/>
      <c r="O51" s="253"/>
      <c r="P51" s="253"/>
      <c r="Q51" s="253"/>
      <c r="R51" s="253"/>
      <c r="S51" s="253"/>
      <c r="T51" s="253"/>
      <c r="U51" s="253"/>
      <c r="V51" s="253"/>
      <c r="W51" s="253"/>
      <c r="X51" s="253"/>
      <c r="AN51" s="253"/>
      <c r="AO51" s="253"/>
      <c r="AS51" s="253"/>
      <c r="AT51" s="253"/>
      <c r="AU51" s="253"/>
      <c r="AV51" s="253"/>
      <c r="AW51" s="253"/>
      <c r="AX51" s="253"/>
      <c r="AY51" s="253"/>
      <c r="AZ51" s="253"/>
    </row>
    <row r="52" spans="13:52" x14ac:dyDescent="0.25">
      <c r="M52" s="253"/>
      <c r="N52" s="253"/>
      <c r="O52" s="253"/>
      <c r="P52" s="253"/>
      <c r="Q52" s="253"/>
      <c r="R52" s="253"/>
      <c r="S52" s="253"/>
      <c r="T52" s="253"/>
      <c r="U52" s="253"/>
      <c r="V52" s="253"/>
      <c r="W52" s="253"/>
      <c r="X52" s="253"/>
      <c r="AN52" s="253"/>
      <c r="AO52" s="253"/>
      <c r="AS52" s="253"/>
      <c r="AT52" s="253"/>
      <c r="AU52" s="253"/>
      <c r="AV52" s="253"/>
      <c r="AW52" s="253"/>
      <c r="AX52" s="253"/>
      <c r="AY52" s="253"/>
      <c r="AZ52" s="253"/>
    </row>
    <row r="53" spans="13:52" x14ac:dyDescent="0.25">
      <c r="M53" s="253"/>
      <c r="N53" s="253"/>
      <c r="O53" s="253"/>
      <c r="P53" s="253"/>
      <c r="Q53" s="253"/>
      <c r="R53" s="253"/>
      <c r="S53" s="253"/>
      <c r="T53" s="253"/>
      <c r="U53" s="253"/>
      <c r="V53" s="253"/>
      <c r="W53" s="253"/>
      <c r="X53" s="253"/>
      <c r="AN53" s="253"/>
      <c r="AO53" s="253"/>
      <c r="AS53" s="253"/>
      <c r="AT53" s="253"/>
      <c r="AU53" s="253"/>
      <c r="AV53" s="253"/>
      <c r="AW53" s="253"/>
      <c r="AX53" s="253"/>
      <c r="AY53" s="253"/>
      <c r="AZ53" s="253"/>
    </row>
    <row r="54" spans="13:52" x14ac:dyDescent="0.25">
      <c r="M54" s="253"/>
      <c r="N54" s="253"/>
      <c r="O54" s="253"/>
      <c r="P54" s="253"/>
      <c r="Q54" s="253"/>
      <c r="R54" s="253"/>
      <c r="S54" s="253"/>
      <c r="T54" s="253"/>
      <c r="U54" s="253"/>
      <c r="V54" s="253"/>
      <c r="W54" s="253"/>
      <c r="X54" s="253"/>
      <c r="AN54" s="253"/>
      <c r="AO54" s="253"/>
      <c r="AS54" s="253"/>
      <c r="AT54" s="253"/>
      <c r="AU54" s="253"/>
      <c r="AV54" s="253"/>
      <c r="AW54" s="253"/>
      <c r="AX54" s="253"/>
      <c r="AY54" s="253"/>
      <c r="AZ54" s="253"/>
    </row>
    <row r="55" spans="13:52" x14ac:dyDescent="0.25">
      <c r="M55" s="253"/>
      <c r="N55" s="253"/>
      <c r="O55" s="253"/>
      <c r="P55" s="253"/>
      <c r="Q55" s="253"/>
      <c r="R55" s="253"/>
      <c r="S55" s="253"/>
      <c r="T55" s="253"/>
      <c r="U55" s="253"/>
      <c r="V55" s="253"/>
      <c r="W55" s="253"/>
      <c r="X55" s="253"/>
      <c r="AN55" s="253"/>
      <c r="AO55" s="253"/>
      <c r="AS55" s="253"/>
      <c r="AT55" s="253"/>
      <c r="AU55" s="253"/>
      <c r="AV55" s="253"/>
      <c r="AW55" s="253"/>
      <c r="AX55" s="253"/>
      <c r="AY55" s="253"/>
      <c r="AZ55" s="253"/>
    </row>
    <row r="56" spans="13:52" x14ac:dyDescent="0.25">
      <c r="M56" s="253"/>
      <c r="N56" s="253"/>
      <c r="O56" s="253"/>
      <c r="P56" s="253"/>
      <c r="Q56" s="253"/>
      <c r="R56" s="253"/>
      <c r="S56" s="253"/>
      <c r="T56" s="253"/>
      <c r="U56" s="253"/>
      <c r="V56" s="253"/>
      <c r="W56" s="253"/>
      <c r="X56" s="253"/>
      <c r="AN56" s="253"/>
      <c r="AO56" s="253"/>
      <c r="AS56" s="253"/>
      <c r="AT56" s="253"/>
      <c r="AU56" s="253"/>
      <c r="AV56" s="253"/>
      <c r="AW56" s="253"/>
      <c r="AX56" s="253"/>
      <c r="AY56" s="253"/>
      <c r="AZ56" s="253"/>
    </row>
    <row r="57" spans="13:52" x14ac:dyDescent="0.25">
      <c r="M57" s="253"/>
      <c r="N57" s="253"/>
      <c r="O57" s="253"/>
      <c r="P57" s="253"/>
      <c r="Q57" s="253"/>
      <c r="R57" s="253"/>
      <c r="S57" s="253"/>
      <c r="T57" s="253"/>
      <c r="U57" s="253"/>
      <c r="V57" s="253"/>
      <c r="W57" s="253"/>
      <c r="X57" s="253"/>
      <c r="AN57" s="253"/>
      <c r="AO57" s="253"/>
      <c r="AS57" s="253"/>
      <c r="AT57" s="253"/>
      <c r="AU57" s="253"/>
      <c r="AV57" s="253"/>
      <c r="AW57" s="253"/>
      <c r="AX57" s="253"/>
      <c r="AY57" s="253"/>
      <c r="AZ57" s="253"/>
    </row>
    <row r="58" spans="13:52" x14ac:dyDescent="0.25">
      <c r="M58" s="253"/>
      <c r="N58" s="253"/>
      <c r="O58" s="253"/>
      <c r="P58" s="253"/>
      <c r="Q58" s="253"/>
      <c r="R58" s="253"/>
      <c r="S58" s="253"/>
      <c r="T58" s="253"/>
      <c r="U58" s="253"/>
      <c r="V58" s="253"/>
      <c r="W58" s="253"/>
      <c r="X58" s="253"/>
      <c r="AN58" s="253"/>
      <c r="AO58" s="253"/>
      <c r="AS58" s="253"/>
      <c r="AT58" s="253"/>
      <c r="AU58" s="253"/>
      <c r="AV58" s="253"/>
      <c r="AW58" s="253"/>
      <c r="AX58" s="253"/>
      <c r="AY58" s="253"/>
      <c r="AZ58" s="253"/>
    </row>
    <row r="59" spans="13:52" x14ac:dyDescent="0.25">
      <c r="M59" s="253"/>
      <c r="N59" s="253"/>
      <c r="O59" s="253"/>
      <c r="P59" s="253"/>
      <c r="Q59" s="253"/>
      <c r="R59" s="253"/>
      <c r="S59" s="253"/>
      <c r="T59" s="253"/>
      <c r="U59" s="253"/>
      <c r="V59" s="253"/>
      <c r="W59" s="253"/>
      <c r="X59" s="253"/>
      <c r="AN59" s="253"/>
      <c r="AO59" s="253"/>
      <c r="AS59" s="253"/>
      <c r="AT59" s="253"/>
      <c r="AU59" s="253"/>
      <c r="AV59" s="253"/>
      <c r="AW59" s="253"/>
      <c r="AX59" s="253"/>
      <c r="AY59" s="253"/>
      <c r="AZ59" s="253"/>
    </row>
    <row r="60" spans="13:52" x14ac:dyDescent="0.25">
      <c r="M60" s="253"/>
      <c r="N60" s="253"/>
      <c r="O60" s="253"/>
      <c r="P60" s="253"/>
      <c r="Q60" s="253"/>
      <c r="R60" s="253"/>
      <c r="S60" s="253"/>
      <c r="T60" s="253"/>
      <c r="U60" s="253"/>
      <c r="V60" s="253"/>
      <c r="W60" s="253"/>
      <c r="X60" s="253"/>
      <c r="AN60" s="253"/>
      <c r="AO60" s="253"/>
      <c r="AS60" s="253"/>
      <c r="AT60" s="253"/>
      <c r="AU60" s="253"/>
      <c r="AV60" s="253"/>
      <c r="AW60" s="253"/>
      <c r="AX60" s="253"/>
      <c r="AY60" s="253"/>
      <c r="AZ60" s="253"/>
    </row>
    <row r="61" spans="13:52" x14ac:dyDescent="0.25">
      <c r="M61" s="253"/>
      <c r="N61" s="253"/>
      <c r="O61" s="253"/>
      <c r="P61" s="253"/>
      <c r="Q61" s="253"/>
      <c r="R61" s="253"/>
      <c r="S61" s="253"/>
      <c r="T61" s="253"/>
      <c r="U61" s="253"/>
      <c r="V61" s="253"/>
      <c r="W61" s="253"/>
      <c r="X61" s="253"/>
      <c r="AN61" s="253"/>
      <c r="AO61" s="253"/>
      <c r="AS61" s="253"/>
      <c r="AT61" s="253"/>
      <c r="AU61" s="253"/>
      <c r="AV61" s="253"/>
      <c r="AW61" s="253"/>
      <c r="AX61" s="253"/>
      <c r="AY61" s="253"/>
      <c r="AZ61" s="253"/>
    </row>
    <row r="62" spans="13:52" x14ac:dyDescent="0.25">
      <c r="M62" s="253"/>
      <c r="N62" s="253"/>
      <c r="O62" s="253"/>
      <c r="P62" s="253"/>
      <c r="Q62" s="253"/>
      <c r="R62" s="253"/>
      <c r="S62" s="253"/>
      <c r="T62" s="253"/>
      <c r="U62" s="253"/>
      <c r="V62" s="253"/>
      <c r="W62" s="253"/>
      <c r="X62" s="253"/>
      <c r="AN62" s="253"/>
      <c r="AO62" s="253"/>
      <c r="AS62" s="253"/>
      <c r="AT62" s="253"/>
      <c r="AU62" s="253"/>
      <c r="AV62" s="253"/>
      <c r="AW62" s="253"/>
      <c r="AX62" s="253"/>
      <c r="AY62" s="253"/>
      <c r="AZ62" s="253"/>
    </row>
    <row r="63" spans="13:52" x14ac:dyDescent="0.25">
      <c r="M63" s="253"/>
      <c r="N63" s="253"/>
      <c r="O63" s="253"/>
      <c r="P63" s="253"/>
      <c r="Q63" s="253"/>
      <c r="R63" s="253"/>
      <c r="S63" s="253"/>
      <c r="T63" s="253"/>
      <c r="U63" s="253"/>
      <c r="V63" s="253"/>
      <c r="W63" s="253"/>
      <c r="X63" s="253"/>
      <c r="AN63" s="253"/>
      <c r="AO63" s="253"/>
      <c r="AS63" s="253"/>
      <c r="AT63" s="253"/>
      <c r="AU63" s="253"/>
      <c r="AV63" s="253"/>
      <c r="AW63" s="253"/>
      <c r="AX63" s="253"/>
      <c r="AY63" s="253"/>
      <c r="AZ63" s="253"/>
    </row>
    <row r="65" spans="1:62" x14ac:dyDescent="0.25">
      <c r="A65" s="173"/>
      <c r="B65" s="255"/>
      <c r="C65" s="173"/>
      <c r="D65" s="173"/>
      <c r="E65" s="173"/>
    </row>
    <row r="66" spans="1:62" ht="15" customHeight="1" x14ac:dyDescent="0.25">
      <c r="E66" s="194"/>
    </row>
    <row r="67" spans="1:62" x14ac:dyDescent="0.25">
      <c r="D67" s="243"/>
      <c r="E67" s="194"/>
      <c r="M67" s="242"/>
      <c r="N67" s="242"/>
      <c r="O67" s="242"/>
      <c r="P67" s="242"/>
      <c r="Q67" s="242"/>
      <c r="R67" s="242"/>
      <c r="S67" s="242"/>
      <c r="T67" s="242"/>
      <c r="U67" s="242"/>
      <c r="V67" s="242"/>
      <c r="W67" s="242"/>
      <c r="X67" s="242"/>
      <c r="Z67" s="242"/>
      <c r="AA67" s="242"/>
      <c r="AB67" s="242"/>
      <c r="AC67" s="242"/>
      <c r="AD67" s="242"/>
      <c r="AE67" s="242"/>
      <c r="AF67" s="242"/>
      <c r="AG67" s="242"/>
      <c r="AH67" s="242"/>
      <c r="AI67" s="242"/>
      <c r="AJ67" s="242"/>
      <c r="AK67" s="242"/>
      <c r="AL67" s="242"/>
      <c r="AM67" s="242"/>
      <c r="AN67" s="242"/>
      <c r="AO67" s="242"/>
      <c r="AP67" s="242"/>
      <c r="AQ67" s="242"/>
      <c r="AS67" s="242"/>
      <c r="AT67" s="242"/>
      <c r="AU67" s="242"/>
      <c r="AV67" s="242"/>
      <c r="AW67" s="242"/>
      <c r="AX67" s="242"/>
      <c r="AY67" s="242"/>
      <c r="AZ67" s="242"/>
      <c r="BB67" s="242"/>
      <c r="BC67" s="242"/>
      <c r="BD67" s="242"/>
      <c r="BE67" s="242"/>
      <c r="BF67" s="242"/>
      <c r="BG67" s="242"/>
      <c r="BH67" s="242"/>
      <c r="BI67" s="242"/>
      <c r="BJ67" s="242"/>
    </row>
    <row r="68" spans="1:62" x14ac:dyDescent="0.25">
      <c r="D68" s="243"/>
      <c r="E68" s="194"/>
    </row>
    <row r="69" spans="1:62" x14ac:dyDescent="0.25">
      <c r="D69" s="243"/>
      <c r="E69" s="194"/>
    </row>
    <row r="70" spans="1:62" x14ac:dyDescent="0.25">
      <c r="D70" s="243"/>
      <c r="E70" s="194"/>
    </row>
    <row r="71" spans="1:62" x14ac:dyDescent="0.25">
      <c r="D71" s="243"/>
      <c r="E71" s="194"/>
    </row>
    <row r="73" spans="1:62" x14ac:dyDescent="0.25">
      <c r="E73" s="194"/>
    </row>
    <row r="74" spans="1:62" x14ac:dyDescent="0.25">
      <c r="E74" s="194"/>
    </row>
    <row r="75" spans="1:62" x14ac:dyDescent="0.25">
      <c r="E75" s="194"/>
    </row>
    <row r="76" spans="1:62" x14ac:dyDescent="0.25">
      <c r="E76" s="194"/>
    </row>
    <row r="77" spans="1:62" x14ac:dyDescent="0.25">
      <c r="E77" s="194"/>
    </row>
    <row r="79" spans="1:62" x14ac:dyDescent="0.25">
      <c r="A79"/>
    </row>
    <row r="80" spans="1:62" x14ac:dyDescent="0.25">
      <c r="A80" s="204"/>
      <c r="B80" s="241"/>
      <c r="C80" s="204"/>
      <c r="D80" s="204"/>
      <c r="E80" s="194"/>
    </row>
    <row r="81" spans="1:17" x14ac:dyDescent="0.25">
      <c r="A81" s="204"/>
      <c r="B81" s="241"/>
      <c r="C81" s="204"/>
      <c r="D81" s="204"/>
      <c r="E81" s="194"/>
    </row>
    <row r="82" spans="1:17" x14ac:dyDescent="0.25">
      <c r="E82" s="194"/>
    </row>
    <row r="83" spans="1:17" x14ac:dyDescent="0.25">
      <c r="E83" s="194"/>
    </row>
    <row r="84" spans="1:17" x14ac:dyDescent="0.25">
      <c r="E84" s="194"/>
    </row>
    <row r="85" spans="1:17" x14ac:dyDescent="0.25">
      <c r="E85" s="194"/>
    </row>
    <row r="89" spans="1:17" x14ac:dyDescent="0.25">
      <c r="E89" s="204"/>
      <c r="M89" s="320"/>
      <c r="N89" s="320"/>
      <c r="P89" s="320"/>
      <c r="Q89" s="320"/>
    </row>
    <row r="90" spans="1:17" x14ac:dyDescent="0.25">
      <c r="E90" s="204"/>
      <c r="M90" s="320"/>
      <c r="N90" s="320"/>
      <c r="P90" s="320"/>
      <c r="Q90" s="320"/>
    </row>
    <row r="97" spans="4:17" x14ac:dyDescent="0.25">
      <c r="N97" s="242"/>
      <c r="Q97" s="242"/>
    </row>
    <row r="98" spans="4:17" x14ac:dyDescent="0.25">
      <c r="N98" s="242"/>
      <c r="Q98" s="242"/>
    </row>
    <row r="104" spans="4:17" x14ac:dyDescent="0.25">
      <c r="D104" s="204"/>
      <c r="M104" s="242"/>
      <c r="P104" s="242"/>
    </row>
    <row r="106" spans="4:17" ht="15" customHeight="1" x14ac:dyDescent="0.25">
      <c r="M106" s="321"/>
      <c r="N106" s="321"/>
      <c r="O106" s="168"/>
      <c r="P106" s="321"/>
      <c r="Q106" s="321"/>
    </row>
    <row r="107" spans="4:17" x14ac:dyDescent="0.25">
      <c r="M107" s="321"/>
      <c r="N107" s="321"/>
      <c r="O107" s="168"/>
      <c r="P107" s="321"/>
      <c r="Q107" s="321"/>
    </row>
    <row r="108" spans="4:17" x14ac:dyDescent="0.25">
      <c r="M108" s="321"/>
      <c r="N108" s="321"/>
      <c r="O108" s="168"/>
      <c r="P108" s="321"/>
      <c r="Q108" s="321"/>
    </row>
    <row r="109" spans="4:17" x14ac:dyDescent="0.25">
      <c r="M109" s="321"/>
      <c r="N109" s="321"/>
      <c r="P109" s="321"/>
      <c r="Q109" s="321"/>
    </row>
  </sheetData>
  <mergeCells count="53">
    <mergeCell ref="T9:T10"/>
    <mergeCell ref="M7:M8"/>
    <mergeCell ref="M89:N90"/>
    <mergeCell ref="P89:Q90"/>
    <mergeCell ref="M106:N109"/>
    <mergeCell ref="P106:Q109"/>
    <mergeCell ref="A12:E12"/>
    <mergeCell ref="I9:I10"/>
    <mergeCell ref="H9:H10"/>
    <mergeCell ref="J9:J10"/>
    <mergeCell ref="K9:K10"/>
    <mergeCell ref="A7:A10"/>
    <mergeCell ref="B7:B10"/>
    <mergeCell ref="C7:C10"/>
    <mergeCell ref="D7:D10"/>
    <mergeCell ref="E7:E10"/>
    <mergeCell ref="Z7:AA8"/>
    <mergeCell ref="U9:U10"/>
    <mergeCell ref="V9:V10"/>
    <mergeCell ref="W9:W10"/>
    <mergeCell ref="X9:X10"/>
    <mergeCell ref="BB7:BE7"/>
    <mergeCell ref="BD8:BE8"/>
    <mergeCell ref="BF8:BH8"/>
    <mergeCell ref="BI8:BJ8"/>
    <mergeCell ref="M9:M10"/>
    <mergeCell ref="N9:N10"/>
    <mergeCell ref="O9:O10"/>
    <mergeCell ref="P9:P10"/>
    <mergeCell ref="Q9:Q10"/>
    <mergeCell ref="R9:R10"/>
    <mergeCell ref="S9:S10"/>
    <mergeCell ref="N7:N8"/>
    <mergeCell ref="O7:P8"/>
    <mergeCell ref="Q7:S8"/>
    <mergeCell ref="T7:W8"/>
    <mergeCell ref="X7:X8"/>
    <mergeCell ref="H8:K8"/>
    <mergeCell ref="BF7:BJ7"/>
    <mergeCell ref="AB8:AC8"/>
    <mergeCell ref="AD8:AE8"/>
    <mergeCell ref="AF8:AG8"/>
    <mergeCell ref="AH8:AI8"/>
    <mergeCell ref="AJ8:AK8"/>
    <mergeCell ref="AL8:AM8"/>
    <mergeCell ref="AN8:AO8"/>
    <mergeCell ref="AP8:AQ8"/>
    <mergeCell ref="BB8:BC8"/>
    <mergeCell ref="AB7:AK7"/>
    <mergeCell ref="AL7:AQ7"/>
    <mergeCell ref="AS7:AV7"/>
    <mergeCell ref="AW7:AX7"/>
    <mergeCell ref="AY7:AZ7"/>
  </mergeCells>
  <conditionalFormatting sqref="H15:H38">
    <cfRule type="expression" dxfId="46" priority="7">
      <formula>H15="RE-ANALYZE"</formula>
    </cfRule>
    <cfRule type="expression" dxfId="45" priority="8">
      <formula>H15="REVIEW"</formula>
    </cfRule>
    <cfRule type="expression" dxfId="44" priority="9">
      <formula>H15="PASS"</formula>
    </cfRule>
  </conditionalFormatting>
  <conditionalFormatting sqref="H14:K14">
    <cfRule type="expression" dxfId="43" priority="28">
      <formula>H14="RE-ANALYZE"</formula>
    </cfRule>
    <cfRule type="expression" dxfId="42" priority="29">
      <formula>H14="REVIEW"</formula>
    </cfRule>
    <cfRule type="expression" dxfId="41" priority="30">
      <formula>H14="PASS"</formula>
    </cfRule>
  </conditionalFormatting>
  <conditionalFormatting sqref="I15:K20">
    <cfRule type="expression" dxfId="40" priority="1">
      <formula>I15="RE-ANALYZE"</formula>
    </cfRule>
    <cfRule type="expression" dxfId="39" priority="2">
      <formula>I15="REVIEW"</formula>
    </cfRule>
    <cfRule type="expression" dxfId="38" priority="3">
      <formula>I15="PASS"</formula>
    </cfRule>
  </conditionalFormatting>
  <conditionalFormatting sqref="M12:X12">
    <cfRule type="expression" dxfId="37" priority="43">
      <formula>M12="NOT TESTED"</formula>
    </cfRule>
    <cfRule type="expression" dxfId="36" priority="44">
      <formula>M12="REVIEW"</formula>
    </cfRule>
    <cfRule type="expression" dxfId="35" priority="45">
      <formula>M12="ATTENTION"</formula>
    </cfRule>
    <cfRule type="expression" dxfId="34" priority="46">
      <formula>M12="NORMAL"</formula>
    </cfRule>
  </conditionalFormatting>
  <conditionalFormatting sqref="M14:X63">
    <cfRule type="expression" dxfId="33" priority="25">
      <formula>M14="RE-ANALYZE"</formula>
    </cfRule>
    <cfRule type="expression" dxfId="32" priority="26">
      <formula>M14="REVIEW"</formula>
    </cfRule>
    <cfRule type="expression" dxfId="31" priority="27">
      <formula>M14="PASS"</formula>
    </cfRule>
  </conditionalFormatting>
  <conditionalFormatting sqref="Z12:AQ12">
    <cfRule type="expression" dxfId="30" priority="39">
      <formula>Z12="NOT TESTED"</formula>
    </cfRule>
    <cfRule type="expression" dxfId="29" priority="40">
      <formula>Z12="REVIEW"</formula>
    </cfRule>
    <cfRule type="expression" dxfId="28" priority="41">
      <formula>Z12="ATTENTION"</formula>
    </cfRule>
    <cfRule type="expression" dxfId="27" priority="42">
      <formula>Z12="NORMAL"</formula>
    </cfRule>
  </conditionalFormatting>
  <conditionalFormatting sqref="AB15:AQ15">
    <cfRule type="expression" dxfId="26" priority="22">
      <formula>AB15="RE-ANALYZE"</formula>
    </cfRule>
    <cfRule type="expression" dxfId="25" priority="23">
      <formula>AB15="REVIEW"</formula>
    </cfRule>
    <cfRule type="expression" dxfId="24" priority="24">
      <formula>AB15="PASS"</formula>
    </cfRule>
  </conditionalFormatting>
  <conditionalFormatting sqref="AN14:AO14">
    <cfRule type="expression" dxfId="23" priority="16">
      <formula>AN14="RE-ANALYZE"</formula>
    </cfRule>
    <cfRule type="expression" dxfId="22" priority="17">
      <formula>AN14="REVIEW"</formula>
    </cfRule>
    <cfRule type="expression" dxfId="21" priority="18">
      <formula>AN14="PASS"</formula>
    </cfRule>
  </conditionalFormatting>
  <conditionalFormatting sqref="AN16:AO63">
    <cfRule type="expression" dxfId="20" priority="13">
      <formula>AN16="RE-ANALYZE"</formula>
    </cfRule>
    <cfRule type="expression" dxfId="19" priority="14">
      <formula>AN16="REVIEW"</formula>
    </cfRule>
    <cfRule type="expression" dxfId="18" priority="15">
      <formula>AN16="PASS"</formula>
    </cfRule>
  </conditionalFormatting>
  <conditionalFormatting sqref="AS12:AZ12">
    <cfRule type="expression" dxfId="17" priority="35">
      <formula>AS12="NOT TESTED"</formula>
    </cfRule>
    <cfRule type="expression" dxfId="16" priority="36">
      <formula>AS12="REVIEW"</formula>
    </cfRule>
    <cfRule type="expression" dxfId="15" priority="37">
      <formula>AS12="ATTENTION"</formula>
    </cfRule>
    <cfRule type="expression" dxfId="14" priority="38">
      <formula>AS12="NORMAL"</formula>
    </cfRule>
  </conditionalFormatting>
  <conditionalFormatting sqref="AS14:AZ63">
    <cfRule type="expression" dxfId="13" priority="10">
      <formula>AS14="RE-ANALYZE"</formula>
    </cfRule>
    <cfRule type="expression" dxfId="12" priority="11">
      <formula>AS14="REVIEW"</formula>
    </cfRule>
    <cfRule type="expression" dxfId="11" priority="12">
      <formula>AS14="PASS"</formula>
    </cfRule>
  </conditionalFormatting>
  <conditionalFormatting sqref="BB12:BJ12">
    <cfRule type="expression" dxfId="10" priority="31">
      <formula>BB12="NOT TESTED"</formula>
    </cfRule>
    <cfRule type="expression" dxfId="9" priority="32">
      <formula>BB12="REVIEW"</formula>
    </cfRule>
    <cfRule type="expression" dxfId="8" priority="33">
      <formula>BB12="ATTENTION"</formula>
    </cfRule>
    <cfRule type="expression" dxfId="7" priority="34">
      <formula>BB12="NORMAL"</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1DE8C-979C-437B-916E-36D7A840148B}">
  <sheetPr>
    <tabColor theme="9" tint="-0.249977111117893"/>
  </sheetPr>
  <dimension ref="B2:F64"/>
  <sheetViews>
    <sheetView topLeftCell="A43" workbookViewId="0">
      <selection activeCell="G15" sqref="G15"/>
    </sheetView>
  </sheetViews>
  <sheetFormatPr defaultRowHeight="15" x14ac:dyDescent="0.25"/>
  <cols>
    <col min="2" max="2" width="12.7109375" customWidth="1"/>
    <col min="3" max="3" width="13.42578125" customWidth="1"/>
    <col min="4" max="4" width="22.28515625" customWidth="1"/>
    <col min="5" max="5" width="14" customWidth="1"/>
    <col min="6" max="6" width="27" customWidth="1"/>
  </cols>
  <sheetData>
    <row r="2" spans="2:6" x14ac:dyDescent="0.25">
      <c r="B2" t="s">
        <v>374</v>
      </c>
      <c r="C2" t="s">
        <v>375</v>
      </c>
      <c r="D2" t="s">
        <v>376</v>
      </c>
      <c r="E2" t="s">
        <v>377</v>
      </c>
      <c r="F2" s="61" t="s">
        <v>378</v>
      </c>
    </row>
    <row r="3" spans="2:6" x14ac:dyDescent="0.25">
      <c r="B3" t="s">
        <v>379</v>
      </c>
      <c r="C3" t="s">
        <v>166</v>
      </c>
      <c r="D3" t="s">
        <v>379</v>
      </c>
      <c r="E3" t="s">
        <v>373</v>
      </c>
      <c r="F3" t="s">
        <v>380</v>
      </c>
    </row>
    <row r="4" spans="2:6" x14ac:dyDescent="0.25">
      <c r="B4" t="s">
        <v>379</v>
      </c>
      <c r="C4" t="s">
        <v>166</v>
      </c>
      <c r="D4" t="s">
        <v>381</v>
      </c>
      <c r="E4" t="s">
        <v>373</v>
      </c>
      <c r="F4" t="s">
        <v>382</v>
      </c>
    </row>
    <row r="5" spans="2:6" x14ac:dyDescent="0.25">
      <c r="B5" t="s">
        <v>379</v>
      </c>
      <c r="C5" t="s">
        <v>166</v>
      </c>
      <c r="D5" t="s">
        <v>383</v>
      </c>
      <c r="E5" t="s">
        <v>384</v>
      </c>
      <c r="F5" t="s">
        <v>385</v>
      </c>
    </row>
    <row r="6" spans="2:6" x14ac:dyDescent="0.25">
      <c r="B6" t="s">
        <v>379</v>
      </c>
      <c r="C6" t="s">
        <v>166</v>
      </c>
      <c r="D6" t="s">
        <v>386</v>
      </c>
      <c r="E6" t="s">
        <v>384</v>
      </c>
      <c r="F6" t="s">
        <v>387</v>
      </c>
    </row>
    <row r="7" spans="2:6" x14ac:dyDescent="0.25">
      <c r="B7" t="s">
        <v>379</v>
      </c>
      <c r="C7" t="s">
        <v>166</v>
      </c>
      <c r="D7" t="s">
        <v>388</v>
      </c>
      <c r="E7" t="s">
        <v>384</v>
      </c>
      <c r="F7" t="s">
        <v>389</v>
      </c>
    </row>
    <row r="8" spans="2:6" x14ac:dyDescent="0.25">
      <c r="B8" t="s">
        <v>379</v>
      </c>
      <c r="C8" t="s">
        <v>166</v>
      </c>
      <c r="D8" t="s">
        <v>390</v>
      </c>
      <c r="E8" t="s">
        <v>384</v>
      </c>
      <c r="F8" t="s">
        <v>391</v>
      </c>
    </row>
    <row r="9" spans="2:6" x14ac:dyDescent="0.25">
      <c r="B9" t="s">
        <v>379</v>
      </c>
      <c r="C9" t="s">
        <v>166</v>
      </c>
      <c r="D9" t="s">
        <v>392</v>
      </c>
      <c r="E9" t="s">
        <v>384</v>
      </c>
      <c r="F9" t="s">
        <v>393</v>
      </c>
    </row>
    <row r="10" spans="2:6" x14ac:dyDescent="0.25">
      <c r="B10" t="s">
        <v>379</v>
      </c>
      <c r="C10" t="s">
        <v>166</v>
      </c>
      <c r="D10" t="s">
        <v>394</v>
      </c>
      <c r="E10" t="s">
        <v>395</v>
      </c>
      <c r="F10" t="s">
        <v>396</v>
      </c>
    </row>
    <row r="11" spans="2:6" x14ac:dyDescent="0.25">
      <c r="B11" t="s">
        <v>397</v>
      </c>
      <c r="C11" t="s">
        <v>398</v>
      </c>
      <c r="D11" t="s">
        <v>390</v>
      </c>
      <c r="E11" t="s">
        <v>373</v>
      </c>
      <c r="F11" t="s">
        <v>380</v>
      </c>
    </row>
    <row r="12" spans="2:6" x14ac:dyDescent="0.25">
      <c r="B12" t="s">
        <v>397</v>
      </c>
      <c r="C12" t="s">
        <v>398</v>
      </c>
      <c r="D12" t="s">
        <v>379</v>
      </c>
      <c r="E12" t="s">
        <v>373</v>
      </c>
      <c r="F12" t="s">
        <v>399</v>
      </c>
    </row>
    <row r="13" spans="2:6" x14ac:dyDescent="0.25">
      <c r="B13" t="s">
        <v>397</v>
      </c>
      <c r="C13" t="s">
        <v>398</v>
      </c>
      <c r="D13" t="s">
        <v>400</v>
      </c>
      <c r="E13" t="s">
        <v>384</v>
      </c>
      <c r="F13" t="s">
        <v>401</v>
      </c>
    </row>
    <row r="14" spans="2:6" x14ac:dyDescent="0.25">
      <c r="B14" t="s">
        <v>397</v>
      </c>
      <c r="C14" t="s">
        <v>398</v>
      </c>
      <c r="D14" t="s">
        <v>392</v>
      </c>
      <c r="E14" t="s">
        <v>384</v>
      </c>
      <c r="F14" t="s">
        <v>402</v>
      </c>
    </row>
    <row r="15" spans="2:6" x14ac:dyDescent="0.25">
      <c r="B15" t="s">
        <v>397</v>
      </c>
      <c r="C15" t="s">
        <v>398</v>
      </c>
      <c r="D15" t="s">
        <v>403</v>
      </c>
      <c r="E15" t="s">
        <v>395</v>
      </c>
      <c r="F15" t="s">
        <v>404</v>
      </c>
    </row>
    <row r="16" spans="2:6" x14ac:dyDescent="0.25">
      <c r="B16" t="s">
        <v>405</v>
      </c>
      <c r="C16" t="s">
        <v>406</v>
      </c>
      <c r="D16" t="s">
        <v>379</v>
      </c>
      <c r="E16" t="s">
        <v>373</v>
      </c>
      <c r="F16" t="s">
        <v>380</v>
      </c>
    </row>
    <row r="17" spans="2:6" x14ac:dyDescent="0.25">
      <c r="B17" t="s">
        <v>405</v>
      </c>
      <c r="C17" t="s">
        <v>406</v>
      </c>
      <c r="D17" t="s">
        <v>400</v>
      </c>
      <c r="E17" t="s">
        <v>373</v>
      </c>
      <c r="F17" t="s">
        <v>407</v>
      </c>
    </row>
    <row r="18" spans="2:6" x14ac:dyDescent="0.25">
      <c r="B18" t="s">
        <v>405</v>
      </c>
      <c r="C18" t="s">
        <v>406</v>
      </c>
      <c r="D18" t="s">
        <v>386</v>
      </c>
      <c r="E18" t="s">
        <v>384</v>
      </c>
      <c r="F18" t="s">
        <v>408</v>
      </c>
    </row>
    <row r="19" spans="2:6" x14ac:dyDescent="0.25">
      <c r="B19" t="s">
        <v>405</v>
      </c>
      <c r="C19" t="s">
        <v>406</v>
      </c>
      <c r="D19" t="s">
        <v>388</v>
      </c>
      <c r="E19" t="s">
        <v>384</v>
      </c>
      <c r="F19" t="s">
        <v>409</v>
      </c>
    </row>
    <row r="20" spans="2:6" x14ac:dyDescent="0.25">
      <c r="B20" t="s">
        <v>405</v>
      </c>
      <c r="C20" t="s">
        <v>406</v>
      </c>
      <c r="D20" t="s">
        <v>392</v>
      </c>
      <c r="E20" t="s">
        <v>384</v>
      </c>
      <c r="F20" t="s">
        <v>410</v>
      </c>
    </row>
    <row r="21" spans="2:6" x14ac:dyDescent="0.25">
      <c r="B21" t="s">
        <v>405</v>
      </c>
      <c r="C21" t="s">
        <v>406</v>
      </c>
      <c r="D21" t="s">
        <v>403</v>
      </c>
      <c r="E21" t="s">
        <v>395</v>
      </c>
      <c r="F21" t="s">
        <v>404</v>
      </c>
    </row>
    <row r="22" spans="2:6" x14ac:dyDescent="0.25">
      <c r="B22" t="s">
        <v>411</v>
      </c>
      <c r="C22" t="s">
        <v>412</v>
      </c>
      <c r="D22" t="s">
        <v>413</v>
      </c>
      <c r="E22" t="s">
        <v>373</v>
      </c>
      <c r="F22" t="s">
        <v>380</v>
      </c>
    </row>
    <row r="23" spans="2:6" x14ac:dyDescent="0.25">
      <c r="B23" t="s">
        <v>411</v>
      </c>
      <c r="C23" t="s">
        <v>412</v>
      </c>
      <c r="D23" t="s">
        <v>379</v>
      </c>
      <c r="E23" t="s">
        <v>373</v>
      </c>
      <c r="F23" t="s">
        <v>414</v>
      </c>
    </row>
    <row r="24" spans="2:6" x14ac:dyDescent="0.25">
      <c r="B24" t="s">
        <v>411</v>
      </c>
      <c r="C24" t="s">
        <v>412</v>
      </c>
      <c r="D24" t="s">
        <v>390</v>
      </c>
      <c r="E24" t="s">
        <v>384</v>
      </c>
      <c r="F24" t="s">
        <v>415</v>
      </c>
    </row>
    <row r="25" spans="2:6" x14ac:dyDescent="0.25">
      <c r="B25" t="s">
        <v>411</v>
      </c>
      <c r="C25" t="s">
        <v>412</v>
      </c>
      <c r="D25" t="s">
        <v>416</v>
      </c>
      <c r="E25" t="s">
        <v>384</v>
      </c>
      <c r="F25" t="s">
        <v>417</v>
      </c>
    </row>
    <row r="26" spans="2:6" x14ac:dyDescent="0.25">
      <c r="B26" t="s">
        <v>418</v>
      </c>
      <c r="C26" t="s">
        <v>168</v>
      </c>
      <c r="D26" t="s">
        <v>419</v>
      </c>
      <c r="E26" t="s">
        <v>373</v>
      </c>
      <c r="F26" t="s">
        <v>380</v>
      </c>
    </row>
    <row r="27" spans="2:6" x14ac:dyDescent="0.25">
      <c r="B27" t="s">
        <v>418</v>
      </c>
      <c r="C27" t="s">
        <v>168</v>
      </c>
      <c r="D27" t="s">
        <v>302</v>
      </c>
      <c r="E27" t="s">
        <v>373</v>
      </c>
      <c r="F27" t="s">
        <v>380</v>
      </c>
    </row>
    <row r="28" spans="2:6" x14ac:dyDescent="0.25">
      <c r="B28" t="s">
        <v>418</v>
      </c>
      <c r="C28" t="s">
        <v>168</v>
      </c>
      <c r="D28" t="s">
        <v>392</v>
      </c>
      <c r="E28" t="s">
        <v>384</v>
      </c>
      <c r="F28" t="s">
        <v>420</v>
      </c>
    </row>
    <row r="29" spans="2:6" x14ac:dyDescent="0.25">
      <c r="B29" t="s">
        <v>418</v>
      </c>
      <c r="C29" t="s">
        <v>168</v>
      </c>
      <c r="D29" t="s">
        <v>390</v>
      </c>
      <c r="E29" t="s">
        <v>384</v>
      </c>
      <c r="F29" t="s">
        <v>421</v>
      </c>
    </row>
    <row r="30" spans="2:6" x14ac:dyDescent="0.25">
      <c r="B30" t="s">
        <v>418</v>
      </c>
      <c r="C30" t="s">
        <v>168</v>
      </c>
      <c r="D30" t="s">
        <v>416</v>
      </c>
      <c r="E30" t="s">
        <v>384</v>
      </c>
      <c r="F30" t="s">
        <v>422</v>
      </c>
    </row>
    <row r="31" spans="2:6" x14ac:dyDescent="0.25">
      <c r="B31" t="s">
        <v>418</v>
      </c>
      <c r="C31" t="s">
        <v>168</v>
      </c>
      <c r="D31" t="s">
        <v>423</v>
      </c>
      <c r="E31" t="s">
        <v>395</v>
      </c>
      <c r="F31" t="s">
        <v>396</v>
      </c>
    </row>
    <row r="32" spans="2:6" x14ac:dyDescent="0.25">
      <c r="B32" t="s">
        <v>424</v>
      </c>
      <c r="C32" t="s">
        <v>425</v>
      </c>
      <c r="D32" t="s">
        <v>390</v>
      </c>
      <c r="E32" t="s">
        <v>373</v>
      </c>
      <c r="F32" t="s">
        <v>380</v>
      </c>
    </row>
    <row r="33" spans="2:6" x14ac:dyDescent="0.25">
      <c r="B33" t="s">
        <v>424</v>
      </c>
      <c r="C33" t="s">
        <v>425</v>
      </c>
      <c r="D33" t="s">
        <v>426</v>
      </c>
      <c r="E33" t="s">
        <v>373</v>
      </c>
      <c r="F33" t="s">
        <v>407</v>
      </c>
    </row>
    <row r="34" spans="2:6" x14ac:dyDescent="0.25">
      <c r="B34" t="s">
        <v>424</v>
      </c>
      <c r="C34" t="s">
        <v>425</v>
      </c>
      <c r="D34" t="s">
        <v>427</v>
      </c>
      <c r="E34" t="s">
        <v>384</v>
      </c>
      <c r="F34" t="s">
        <v>428</v>
      </c>
    </row>
    <row r="35" spans="2:6" x14ac:dyDescent="0.25">
      <c r="B35" t="s">
        <v>424</v>
      </c>
      <c r="C35" t="s">
        <v>425</v>
      </c>
      <c r="D35" t="s">
        <v>379</v>
      </c>
      <c r="E35" t="s">
        <v>384</v>
      </c>
      <c r="F35" t="s">
        <v>429</v>
      </c>
    </row>
    <row r="36" spans="2:6" x14ac:dyDescent="0.25">
      <c r="B36" t="s">
        <v>430</v>
      </c>
      <c r="C36" t="s">
        <v>431</v>
      </c>
      <c r="D36" t="s">
        <v>392</v>
      </c>
      <c r="E36" t="s">
        <v>373</v>
      </c>
      <c r="F36" t="s">
        <v>380</v>
      </c>
    </row>
    <row r="37" spans="2:6" x14ac:dyDescent="0.25">
      <c r="B37" t="s">
        <v>430</v>
      </c>
      <c r="C37" t="s">
        <v>431</v>
      </c>
      <c r="D37" t="s">
        <v>426</v>
      </c>
      <c r="E37" t="s">
        <v>373</v>
      </c>
      <c r="F37" t="s">
        <v>407</v>
      </c>
    </row>
    <row r="38" spans="2:6" x14ac:dyDescent="0.25">
      <c r="B38" t="s">
        <v>430</v>
      </c>
      <c r="C38" t="s">
        <v>431</v>
      </c>
      <c r="D38" t="s">
        <v>432</v>
      </c>
      <c r="E38" t="s">
        <v>384</v>
      </c>
      <c r="F38" t="s">
        <v>428</v>
      </c>
    </row>
    <row r="39" spans="2:6" x14ac:dyDescent="0.25">
      <c r="B39" t="s">
        <v>430</v>
      </c>
      <c r="C39" t="s">
        <v>431</v>
      </c>
      <c r="D39" t="s">
        <v>386</v>
      </c>
      <c r="E39" t="s">
        <v>384</v>
      </c>
      <c r="F39" t="s">
        <v>433</v>
      </c>
    </row>
    <row r="40" spans="2:6" x14ac:dyDescent="0.25">
      <c r="B40" t="s">
        <v>434</v>
      </c>
      <c r="C40" t="s">
        <v>435</v>
      </c>
      <c r="D40" t="s">
        <v>419</v>
      </c>
      <c r="E40" t="s">
        <v>373</v>
      </c>
      <c r="F40" t="s">
        <v>436</v>
      </c>
    </row>
    <row r="41" spans="2:6" x14ac:dyDescent="0.25">
      <c r="B41" t="s">
        <v>434</v>
      </c>
      <c r="C41" t="s">
        <v>435</v>
      </c>
      <c r="D41" t="s">
        <v>302</v>
      </c>
      <c r="E41" t="s">
        <v>373</v>
      </c>
      <c r="F41" t="s">
        <v>436</v>
      </c>
    </row>
    <row r="42" spans="2:6" x14ac:dyDescent="0.25">
      <c r="B42" t="s">
        <v>434</v>
      </c>
      <c r="C42" t="s">
        <v>435</v>
      </c>
      <c r="D42" t="s">
        <v>437</v>
      </c>
      <c r="E42" t="s">
        <v>373</v>
      </c>
      <c r="F42" t="s">
        <v>438</v>
      </c>
    </row>
    <row r="43" spans="2:6" x14ac:dyDescent="0.25">
      <c r="B43" t="s">
        <v>434</v>
      </c>
      <c r="C43" t="s">
        <v>435</v>
      </c>
      <c r="D43" t="s">
        <v>439</v>
      </c>
      <c r="E43" t="s">
        <v>373</v>
      </c>
      <c r="F43" t="s">
        <v>438</v>
      </c>
    </row>
    <row r="44" spans="2:6" x14ac:dyDescent="0.25">
      <c r="B44" t="s">
        <v>434</v>
      </c>
      <c r="C44" t="s">
        <v>435</v>
      </c>
      <c r="D44" t="s">
        <v>440</v>
      </c>
      <c r="E44" t="s">
        <v>384</v>
      </c>
      <c r="F44" t="s">
        <v>441</v>
      </c>
    </row>
    <row r="45" spans="2:6" x14ac:dyDescent="0.25">
      <c r="B45" t="s">
        <v>442</v>
      </c>
      <c r="C45" t="s">
        <v>167</v>
      </c>
      <c r="D45" t="s">
        <v>386</v>
      </c>
      <c r="E45" t="s">
        <v>373</v>
      </c>
      <c r="F45" t="s">
        <v>380</v>
      </c>
    </row>
    <row r="46" spans="2:6" x14ac:dyDescent="0.25">
      <c r="B46" t="s">
        <v>442</v>
      </c>
      <c r="C46" t="s">
        <v>167</v>
      </c>
      <c r="D46" t="s">
        <v>388</v>
      </c>
      <c r="E46" t="s">
        <v>384</v>
      </c>
      <c r="F46" t="s">
        <v>443</v>
      </c>
    </row>
    <row r="47" spans="2:6" x14ac:dyDescent="0.25">
      <c r="B47" t="s">
        <v>442</v>
      </c>
      <c r="C47" t="s">
        <v>167</v>
      </c>
      <c r="D47" t="s">
        <v>400</v>
      </c>
      <c r="E47" t="s">
        <v>384</v>
      </c>
      <c r="F47" t="s">
        <v>408</v>
      </c>
    </row>
    <row r="48" spans="2:6" x14ac:dyDescent="0.25">
      <c r="B48" t="s">
        <v>442</v>
      </c>
      <c r="C48" t="s">
        <v>167</v>
      </c>
      <c r="D48" t="s">
        <v>379</v>
      </c>
      <c r="E48" t="s">
        <v>384</v>
      </c>
      <c r="F48" t="s">
        <v>444</v>
      </c>
    </row>
    <row r="49" spans="2:6" x14ac:dyDescent="0.25">
      <c r="B49" t="s">
        <v>445</v>
      </c>
      <c r="C49" t="s">
        <v>446</v>
      </c>
      <c r="D49" t="s">
        <v>386</v>
      </c>
      <c r="E49" t="s">
        <v>373</v>
      </c>
      <c r="F49" t="s">
        <v>380</v>
      </c>
    </row>
    <row r="50" spans="2:6" x14ac:dyDescent="0.25">
      <c r="B50" t="s">
        <v>445</v>
      </c>
      <c r="C50" t="s">
        <v>446</v>
      </c>
      <c r="D50" t="s">
        <v>400</v>
      </c>
      <c r="E50" t="s">
        <v>373</v>
      </c>
      <c r="F50" t="s">
        <v>380</v>
      </c>
    </row>
    <row r="51" spans="2:6" x14ac:dyDescent="0.25">
      <c r="B51" t="s">
        <v>445</v>
      </c>
      <c r="C51" t="s">
        <v>446</v>
      </c>
      <c r="D51" t="s">
        <v>379</v>
      </c>
      <c r="E51" t="s">
        <v>384</v>
      </c>
      <c r="F51" t="s">
        <v>447</v>
      </c>
    </row>
    <row r="52" spans="2:6" x14ac:dyDescent="0.25">
      <c r="B52" t="s">
        <v>445</v>
      </c>
      <c r="C52" t="s">
        <v>446</v>
      </c>
      <c r="D52" t="s">
        <v>388</v>
      </c>
      <c r="E52" t="s">
        <v>384</v>
      </c>
      <c r="F52" t="s">
        <v>443</v>
      </c>
    </row>
    <row r="53" spans="2:6" x14ac:dyDescent="0.25">
      <c r="B53" t="s">
        <v>448</v>
      </c>
      <c r="C53" t="s">
        <v>449</v>
      </c>
      <c r="D53" t="s">
        <v>392</v>
      </c>
      <c r="E53" t="s">
        <v>373</v>
      </c>
      <c r="F53" t="s">
        <v>380</v>
      </c>
    </row>
    <row r="54" spans="2:6" x14ac:dyDescent="0.25">
      <c r="B54" t="s">
        <v>448</v>
      </c>
      <c r="C54" t="s">
        <v>449</v>
      </c>
      <c r="D54" t="s">
        <v>386</v>
      </c>
      <c r="E54" t="s">
        <v>373</v>
      </c>
      <c r="F54" t="s">
        <v>380</v>
      </c>
    </row>
    <row r="55" spans="2:6" x14ac:dyDescent="0.25">
      <c r="B55" t="s">
        <v>448</v>
      </c>
      <c r="C55" t="s">
        <v>449</v>
      </c>
      <c r="D55" t="s">
        <v>432</v>
      </c>
      <c r="E55" t="s">
        <v>384</v>
      </c>
      <c r="F55" t="s">
        <v>428</v>
      </c>
    </row>
    <row r="56" spans="2:6" x14ac:dyDescent="0.25">
      <c r="B56" t="s">
        <v>448</v>
      </c>
      <c r="C56" t="s">
        <v>449</v>
      </c>
      <c r="D56" t="s">
        <v>390</v>
      </c>
      <c r="E56" t="s">
        <v>384</v>
      </c>
      <c r="F56" t="s">
        <v>447</v>
      </c>
    </row>
    <row r="57" spans="2:6" x14ac:dyDescent="0.25">
      <c r="B57" t="s">
        <v>450</v>
      </c>
      <c r="C57" t="s">
        <v>169</v>
      </c>
      <c r="D57" t="s">
        <v>437</v>
      </c>
      <c r="E57" t="s">
        <v>373</v>
      </c>
      <c r="F57" t="s">
        <v>380</v>
      </c>
    </row>
    <row r="58" spans="2:6" x14ac:dyDescent="0.25">
      <c r="B58" t="s">
        <v>450</v>
      </c>
      <c r="C58" t="s">
        <v>169</v>
      </c>
      <c r="D58" t="s">
        <v>439</v>
      </c>
      <c r="E58" t="s">
        <v>373</v>
      </c>
      <c r="F58" t="s">
        <v>380</v>
      </c>
    </row>
    <row r="59" spans="2:6" x14ac:dyDescent="0.25">
      <c r="B59" t="s">
        <v>450</v>
      </c>
      <c r="C59" t="s">
        <v>169</v>
      </c>
      <c r="D59" t="s">
        <v>451</v>
      </c>
      <c r="E59" t="s">
        <v>384</v>
      </c>
      <c r="F59" t="s">
        <v>420</v>
      </c>
    </row>
    <row r="60" spans="2:6" x14ac:dyDescent="0.25">
      <c r="B60" t="s">
        <v>450</v>
      </c>
      <c r="C60" t="s">
        <v>169</v>
      </c>
      <c r="D60" t="s">
        <v>413</v>
      </c>
      <c r="E60" t="s">
        <v>384</v>
      </c>
      <c r="F60" t="s">
        <v>421</v>
      </c>
    </row>
    <row r="61" spans="2:6" x14ac:dyDescent="0.25">
      <c r="B61" t="s">
        <v>450</v>
      </c>
      <c r="C61" t="s">
        <v>169</v>
      </c>
      <c r="D61" t="s">
        <v>403</v>
      </c>
      <c r="E61" t="s">
        <v>384</v>
      </c>
      <c r="F61" t="s">
        <v>452</v>
      </c>
    </row>
    <row r="62" spans="2:6" x14ac:dyDescent="0.25">
      <c r="B62" t="s">
        <v>450</v>
      </c>
      <c r="C62" t="s">
        <v>169</v>
      </c>
      <c r="D62" t="s">
        <v>453</v>
      </c>
      <c r="E62" t="s">
        <v>395</v>
      </c>
      <c r="F62" t="s">
        <v>396</v>
      </c>
    </row>
    <row r="64" spans="2:6" x14ac:dyDescent="0.25">
      <c r="B64" t="s">
        <v>454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2AB45-5C3B-4301-B4F8-AA41E0106387}">
  <dimension ref="A1:AS108"/>
  <sheetViews>
    <sheetView topLeftCell="A7" zoomScale="77" zoomScaleNormal="77" workbookViewId="0">
      <pane xSplit="6" ySplit="3" topLeftCell="J10" activePane="bottomRight" state="frozen"/>
      <selection activeCell="A7" sqref="A7"/>
      <selection pane="topRight" activeCell="F7" sqref="F7"/>
      <selection pane="bottomLeft" activeCell="A11" sqref="A11"/>
      <selection pane="bottomRight" activeCell="AR18" sqref="AR18"/>
    </sheetView>
  </sheetViews>
  <sheetFormatPr defaultRowHeight="15" x14ac:dyDescent="0.25"/>
  <cols>
    <col min="1" max="1" width="9.140625" style="188"/>
    <col min="2" max="2" width="18.28515625" style="237" customWidth="1"/>
    <col min="3" max="5" width="18.28515625" customWidth="1"/>
    <col min="6" max="7" width="1.5703125" customWidth="1"/>
    <col min="8" max="8" width="15.42578125" customWidth="1"/>
    <col min="9" max="9" width="5.140625" customWidth="1"/>
    <col min="10" max="10" width="13.42578125" customWidth="1"/>
    <col min="11" max="11" width="11.28515625" customWidth="1"/>
    <col min="13" max="13" width="6.7109375" customWidth="1"/>
    <col min="14" max="14" width="1.85546875" customWidth="1"/>
    <col min="15" max="29" width="0" hidden="1" customWidth="1"/>
    <col min="30" max="30" width="1.5703125" hidden="1" customWidth="1"/>
    <col min="31" max="32" width="15.5703125" hidden="1" customWidth="1"/>
    <col min="33" max="33" width="11.5703125" hidden="1" customWidth="1"/>
    <col min="34" max="34" width="2.140625" hidden="1" customWidth="1"/>
    <col min="35" max="35" width="13.42578125" hidden="1" customWidth="1"/>
    <col min="36" max="36" width="12.42578125" hidden="1" customWidth="1"/>
    <col min="37" max="39" width="0" hidden="1" customWidth="1"/>
    <col min="42" max="42" width="11.7109375" customWidth="1"/>
    <col min="44" max="44" width="15.140625" customWidth="1"/>
    <col min="45" max="45" width="66.7109375" customWidth="1"/>
  </cols>
  <sheetData>
    <row r="1" spans="1:45" x14ac:dyDescent="0.25">
      <c r="A1" s="240" t="s">
        <v>330</v>
      </c>
    </row>
    <row r="2" spans="1:45" x14ac:dyDescent="0.25">
      <c r="A2" s="241" t="s">
        <v>342</v>
      </c>
    </row>
    <row r="3" spans="1:45" x14ac:dyDescent="0.25">
      <c r="A3" s="240" t="s">
        <v>330</v>
      </c>
    </row>
    <row r="4" spans="1:45" x14ac:dyDescent="0.25">
      <c r="A4" s="188" t="s">
        <v>332</v>
      </c>
      <c r="B4" s="237">
        <f>'Excecutive Summary'!H35</f>
        <v>0</v>
      </c>
    </row>
    <row r="7" spans="1:45" ht="27.75" customHeight="1" x14ac:dyDescent="0.25">
      <c r="H7" s="265"/>
      <c r="AN7" s="458" t="s">
        <v>469</v>
      </c>
      <c r="AO7" s="458"/>
      <c r="AP7" s="458"/>
      <c r="AQ7" s="458"/>
    </row>
    <row r="8" spans="1:45" ht="27" customHeight="1" x14ac:dyDescent="0.25">
      <c r="A8" s="261" t="s">
        <v>155</v>
      </c>
      <c r="B8" s="262" t="s">
        <v>331</v>
      </c>
      <c r="C8" s="262" t="s">
        <v>30</v>
      </c>
      <c r="D8" s="263" t="s">
        <v>345</v>
      </c>
      <c r="E8" s="264" t="s">
        <v>344</v>
      </c>
      <c r="H8" s="453" t="s">
        <v>455</v>
      </c>
      <c r="J8" s="318" t="s">
        <v>468</v>
      </c>
      <c r="K8" s="450" t="s">
        <v>456</v>
      </c>
      <c r="L8" s="449" t="s">
        <v>457</v>
      </c>
      <c r="M8" s="452" t="s">
        <v>458</v>
      </c>
      <c r="O8" s="257" t="s">
        <v>46</v>
      </c>
      <c r="P8" s="258"/>
      <c r="Q8" s="259" t="s">
        <v>47</v>
      </c>
      <c r="R8" s="259"/>
      <c r="S8" s="259"/>
      <c r="T8" s="259"/>
      <c r="U8" s="259"/>
      <c r="V8" s="259"/>
      <c r="W8" s="259"/>
      <c r="X8" s="259"/>
      <c r="Y8" s="259"/>
      <c r="Z8" s="260"/>
      <c r="AA8" s="454" t="s">
        <v>48</v>
      </c>
      <c r="AB8" s="277"/>
      <c r="AC8" s="277"/>
      <c r="AE8" s="455" t="s">
        <v>45</v>
      </c>
      <c r="AF8" s="432" t="s">
        <v>319</v>
      </c>
      <c r="AG8" s="434" t="s">
        <v>51</v>
      </c>
      <c r="AI8" s="424" t="s">
        <v>43</v>
      </c>
      <c r="AJ8" s="425"/>
      <c r="AK8" s="426" t="s">
        <v>321</v>
      </c>
      <c r="AL8" s="427"/>
      <c r="AN8" s="318" t="s">
        <v>470</v>
      </c>
      <c r="AO8" s="450" t="s">
        <v>471</v>
      </c>
      <c r="AP8" s="449" t="s">
        <v>472</v>
      </c>
      <c r="AQ8" s="452" t="s">
        <v>473</v>
      </c>
      <c r="AR8" s="459" t="s">
        <v>474</v>
      </c>
      <c r="AS8" s="374" t="s">
        <v>475</v>
      </c>
    </row>
    <row r="9" spans="1:45" ht="31.5" customHeight="1" x14ac:dyDescent="0.25">
      <c r="A9" s="261"/>
      <c r="B9" s="262"/>
      <c r="C9" s="262"/>
      <c r="D9" s="263"/>
      <c r="E9" s="264"/>
      <c r="H9" s="453"/>
      <c r="J9" s="319"/>
      <c r="K9" s="451"/>
      <c r="L9" s="449"/>
      <c r="M9" s="452"/>
      <c r="O9" s="212"/>
      <c r="P9" s="212"/>
      <c r="Q9" s="213"/>
      <c r="R9" s="214"/>
      <c r="S9" s="213"/>
      <c r="T9" s="214"/>
      <c r="U9" s="213"/>
      <c r="V9" s="214"/>
      <c r="W9" s="213"/>
      <c r="X9" s="214"/>
      <c r="Y9" s="213"/>
      <c r="Z9" s="214"/>
      <c r="AA9" s="215" t="s">
        <v>261</v>
      </c>
      <c r="AB9" s="215" t="s">
        <v>262</v>
      </c>
      <c r="AC9" s="215" t="s">
        <v>263</v>
      </c>
      <c r="AE9" s="456"/>
      <c r="AF9" s="433"/>
      <c r="AG9" s="435"/>
      <c r="AI9" s="457" t="s">
        <v>464</v>
      </c>
      <c r="AJ9" s="457" t="s">
        <v>465</v>
      </c>
      <c r="AK9" s="165" t="s">
        <v>466</v>
      </c>
      <c r="AL9" s="165" t="s">
        <v>467</v>
      </c>
      <c r="AN9" s="319"/>
      <c r="AO9" s="451"/>
      <c r="AP9" s="449"/>
      <c r="AQ9" s="452"/>
      <c r="AR9" s="459"/>
      <c r="AS9" s="374"/>
    </row>
    <row r="10" spans="1:45" ht="8.25" customHeight="1" x14ac:dyDescent="0.25">
      <c r="A10" s="244"/>
      <c r="B10" s="143"/>
      <c r="C10" s="143"/>
      <c r="D10" s="245"/>
      <c r="E10" s="245"/>
      <c r="J10" s="246"/>
      <c r="K10" s="246"/>
      <c r="L10" s="246"/>
      <c r="M10" s="246"/>
      <c r="O10" s="188"/>
      <c r="P10" s="188"/>
      <c r="Q10" s="148"/>
      <c r="R10" s="148"/>
      <c r="S10" s="148"/>
      <c r="T10" s="148"/>
      <c r="U10" s="148"/>
      <c r="V10" s="148"/>
      <c r="W10" s="148"/>
      <c r="X10" s="148"/>
      <c r="Y10" s="148"/>
      <c r="Z10" s="148"/>
      <c r="AA10" s="148"/>
      <c r="AB10" s="148"/>
      <c r="AC10" s="148"/>
      <c r="AE10" s="148"/>
      <c r="AF10" s="148"/>
      <c r="AG10" s="148"/>
      <c r="AI10" s="148"/>
      <c r="AJ10" s="148"/>
      <c r="AK10" s="148"/>
      <c r="AL10" s="148"/>
    </row>
    <row r="11" spans="1:45" x14ac:dyDescent="0.25">
      <c r="A11" s="311" t="s">
        <v>371</v>
      </c>
      <c r="B11" s="311"/>
      <c r="C11" s="311"/>
      <c r="D11" s="311"/>
      <c r="E11" s="311"/>
      <c r="J11" s="248" t="str">
        <f>'QcV2-01'!G12</f>
        <v>NORMAL</v>
      </c>
      <c r="K11" s="248" t="str">
        <f>'QcV2-01'!K12</f>
        <v>NORMAL</v>
      </c>
      <c r="L11" s="248" t="str">
        <f>'QcV2-01'!N12</f>
        <v>NORMAL</v>
      </c>
      <c r="M11" s="248" t="str">
        <f>'QcV2-01'!R12</f>
        <v>NOT TESTED</v>
      </c>
      <c r="O11" s="248" t="str">
        <f>'QcV2-01'!T12</f>
        <v>NOT TESTED</v>
      </c>
      <c r="P11" s="248" t="str">
        <f>'QcV2-01'!U12</f>
        <v>NOT TESTED</v>
      </c>
      <c r="Q11" s="248" t="str">
        <f>'QcV2-01'!V12</f>
        <v>NOT TESTED</v>
      </c>
      <c r="R11" s="248" t="str">
        <f>'QcV2-01'!W12</f>
        <v>NOT TESTED</v>
      </c>
      <c r="S11" s="248" t="str">
        <f>'QcV2-01'!X12</f>
        <v>NOT TESTED</v>
      </c>
      <c r="T11" s="248" t="str">
        <f>'QcV2-01'!Y12</f>
        <v>NOT TESTED</v>
      </c>
      <c r="U11" s="248" t="str">
        <f>'QcV2-01'!Z12</f>
        <v>NOT TESTED</v>
      </c>
      <c r="V11" s="248" t="str">
        <f>'QcV2-01'!AA12</f>
        <v>NOT TESTED</v>
      </c>
      <c r="W11" s="248" t="str">
        <f>'QcV2-01'!AB12</f>
        <v>NOT TESTED</v>
      </c>
      <c r="X11" s="248" t="str">
        <f>'QcV2-01'!AC12</f>
        <v>NOT TESTED</v>
      </c>
      <c r="Y11" s="248" t="str">
        <f>'QcV2-01'!AD12</f>
        <v>NOT TESTED</v>
      </c>
      <c r="Z11" s="248" t="str">
        <f>'QcV2-01'!AE12</f>
        <v>NOT TESTED</v>
      </c>
      <c r="AA11" s="248" t="str">
        <f>'QcV2-01'!AF12</f>
        <v>NOT TESTED</v>
      </c>
      <c r="AB11" s="248" t="str">
        <f>'QcV2-01'!AH12</f>
        <v>NORMAL</v>
      </c>
      <c r="AC11" s="248" t="str">
        <f>'QcV2-01'!AI12</f>
        <v>ATTENTION</v>
      </c>
      <c r="AE11" s="248" t="str">
        <f>'QcV2-01'!AM12</f>
        <v>NORMAL</v>
      </c>
      <c r="AF11" s="248" t="str">
        <f>'QcV2-01'!AQ12</f>
        <v>NOT TESTED</v>
      </c>
      <c r="AG11" s="248" t="str">
        <f>'QcV2-01'!AS12</f>
        <v>NOT TESTED</v>
      </c>
      <c r="AI11" s="248" t="str">
        <f>'QcV2-01'!AV12</f>
        <v>NOT TESTED</v>
      </c>
      <c r="AJ11" s="248" t="str">
        <f>'QcV2-01'!AW12</f>
        <v>NOT TESTED</v>
      </c>
      <c r="AK11" s="248" t="str">
        <f>'QcV2-01'!AZ12</f>
        <v>NOT TESTED</v>
      </c>
      <c r="AL11" s="248" t="str">
        <f>'QcV2-01'!BA12</f>
        <v>NOT TESTED</v>
      </c>
    </row>
    <row r="12" spans="1:45" ht="6.75" customHeight="1" x14ac:dyDescent="0.25"/>
    <row r="13" spans="1:45" ht="30" x14ac:dyDescent="0.25">
      <c r="A13" s="188" cm="1">
        <f t="array" ref="A13:A37">_xlfn.SEQUENCE(ROWS(_xlfn.ANCHORARRAY(B13)))</f>
        <v>1</v>
      </c>
      <c r="B13" s="237" t="str" cm="1">
        <f t="array" ref="B13:B37">_xlfn._xlws.FILTER('DATA INDUK'!AX28:AX328,'DATA INDUK'!AX28:AX328&lt;&gt;"")</f>
        <v>26-001-DS-001</v>
      </c>
      <c r="C13" t="str" cm="1">
        <f t="array" ref="C13:C37">_xlfn._xlws.FILTER('DATA INDUK'!BF28:BF328,'DATA INDUK'!AX28:AX328&lt;&gt;"")</f>
        <v>BH-04R1-SPT 15</v>
      </c>
      <c r="D13" t="str" cm="1">
        <f t="array" ref="D13:D37">_xlfn._xlws.FILTER('DATA INDUK'!BC28:BC328,'DATA INDUK'!AX28:AX328&lt;&gt;"")</f>
        <v>22.50 - 22.95 m</v>
      </c>
      <c r="E13" cm="1">
        <f t="array" ref="E13:E37">_xlfn._xlws.FILTER('DATA INDUK'!BA28:BA328,'DATA INDUK'!AX28:AX328&lt;&gt;"")</f>
        <v>22.73</v>
      </c>
      <c r="H13" s="253"/>
      <c r="J13" s="253" t="str">
        <f>'[3]WS-PP'!$G$11</f>
        <v>CL</v>
      </c>
      <c r="K13" s="253"/>
      <c r="L13" s="253"/>
      <c r="M13" s="253"/>
      <c r="AB13" s="253" t="str">
        <f>'[3]WS-TRX-CU Multi'!$F$12</f>
        <v>CL</v>
      </c>
      <c r="AC13" s="253"/>
      <c r="AE13" s="253"/>
      <c r="AF13" s="253"/>
      <c r="AG13" s="253"/>
      <c r="AN13" s="188" t="str">
        <f>IF(OR(H13="",J13=""),"N/E",
IF(H13=J13,"PASS",
"REVIEW"))</f>
        <v>N/E</v>
      </c>
      <c r="AO13" s="188" t="str">
        <f t="shared" ref="AO13:AQ13" si="0">IF(OR(I13="",K13=""),"N/E",
IF(I13=K13,"PASS",
"REVIEW"))</f>
        <v>N/E</v>
      </c>
      <c r="AP13" s="188" t="str">
        <f t="shared" si="0"/>
        <v>N/E</v>
      </c>
      <c r="AQ13" s="188" t="str">
        <f t="shared" si="0"/>
        <v>N/E</v>
      </c>
      <c r="AR13" s="188" t="str">
        <f>IF(COUNTIF(AN13:AQ13,"PASS")+COUNTIF(AN13:AQ13,"REVIEW")=0,"N/E",
IF(COUNTIF(AN13:AQ13,"REVIEW")&gt;0,"REVIEW",
"PASS"))</f>
        <v>N/E</v>
      </c>
      <c r="AS13" s="137" t="str">
        <f>IF(AR13="N/E",
"Material identity cannot be evaluated because USCS Classification is unavailable.",
IF(AR13="PASS",
"Material identity is consistent with available test results.",
_xlfn.TEXTJOIN(" ",TRUE,
IF(AN13="REVIEW","Review Index Properties (SG, MC, Bulk Density).",""),
IF(AO13="REVIEW","Review Atterberg Limits (LL, PL, PI).",""),
IF(AP13="REVIEW","Review Grain Size Analysis. Verify sample homogenization, quartering and specimen representativeness.",""),
IF(AQ13="REVIEW","Review Shrinkage Limit test.","")
)))</f>
        <v>Material identity cannot be evaluated because USCS Classification is unavailable.</v>
      </c>
    </row>
    <row r="14" spans="1:45" ht="30" x14ac:dyDescent="0.25">
      <c r="A14" s="188">
        <v>2</v>
      </c>
      <c r="B14" s="237" t="str">
        <v>26-001-DS-002</v>
      </c>
      <c r="C14" t="str">
        <v>BH-03-R-SPT 01</v>
      </c>
      <c r="D14" t="str">
        <v>1.50 - 1.95 m</v>
      </c>
      <c r="E14">
        <v>1.73</v>
      </c>
      <c r="J14" s="253"/>
      <c r="K14" s="253"/>
      <c r="L14" s="253"/>
      <c r="M14" s="253"/>
      <c r="Q14" s="253"/>
      <c r="R14" s="253"/>
      <c r="S14" s="253"/>
      <c r="T14" s="253"/>
      <c r="U14" s="253"/>
      <c r="V14" s="253"/>
      <c r="W14" s="253"/>
      <c r="X14" s="253"/>
      <c r="Y14" s="253"/>
      <c r="Z14" s="253"/>
      <c r="AA14" s="253"/>
      <c r="AB14" s="253"/>
      <c r="AC14" s="253"/>
      <c r="AE14" s="253"/>
      <c r="AF14" s="253"/>
      <c r="AG14" s="253"/>
      <c r="AN14" s="188" t="str">
        <f t="shared" ref="AN14:AN18" si="1">IF(OR(H14="",J14=""),"N/E",
IF(H14=J14,"PASS",
"REVIEW"))</f>
        <v>N/E</v>
      </c>
      <c r="AO14" s="188" t="str">
        <f t="shared" ref="AO14:AO18" si="2">IF(OR(I14="",K14=""),"N/E",
IF(I14=K14,"PASS",
"REVIEW"))</f>
        <v>N/E</v>
      </c>
      <c r="AP14" s="188" t="str">
        <f t="shared" ref="AP14:AP18" si="3">IF(OR(J14="",L14=""),"N/E",
IF(J14=L14,"PASS",
"REVIEW"))</f>
        <v>N/E</v>
      </c>
      <c r="AQ14" s="188" t="str">
        <f t="shared" ref="AQ14:AQ18" si="4">IF(OR(K14="",M14=""),"N/E",
IF(K14=M14,"PASS",
"REVIEW"))</f>
        <v>N/E</v>
      </c>
      <c r="AR14" s="188" t="str">
        <f t="shared" ref="AR14:AR18" si="5">IF(COUNTIF(AN14:AQ14,"PASS")+COUNTIF(AN14:AQ14,"REVIEW")=0,"N/E",
IF(COUNTIF(AN14:AQ14,"REVIEW")&gt;0,"REVIEW",
"PASS"))</f>
        <v>N/E</v>
      </c>
      <c r="AS14" s="137" t="str">
        <f t="shared" ref="AS14:AS18" si="6">IF(AR14="N/E",
"Material identity cannot be evaluated because USCS Classification is unavailable.",
IF(AR14="PASS",
"Material identity is consistent with available test results.",
_xlfn.TEXTJOIN(" ",TRUE,
IF(AN14="REVIEW","Review Index Properties (SG, MC, Bulk Density).",""),
IF(AO14="REVIEW","Review Atterberg Limits (LL, PL, PI).",""),
IF(AP14="REVIEW","Review Grain Size Analysis. Verify sample homogenization, quartering and specimen representativeness.",""),
IF(AQ14="REVIEW","Review Shrinkage Limit test.","")
)))</f>
        <v>Material identity cannot be evaluated because USCS Classification is unavailable.</v>
      </c>
    </row>
    <row r="15" spans="1:45" ht="30" x14ac:dyDescent="0.25">
      <c r="A15" s="188">
        <v>3</v>
      </c>
      <c r="B15" s="237" t="str">
        <v>26-001-DS-003</v>
      </c>
      <c r="C15" t="str">
        <v>BH-07-R-SPT-01</v>
      </c>
      <c r="D15" t="str">
        <v>1.50 - 1.95 m</v>
      </c>
      <c r="E15">
        <v>1.73</v>
      </c>
      <c r="J15" s="253"/>
      <c r="K15" s="253"/>
      <c r="L15" s="253"/>
      <c r="M15" s="253"/>
      <c r="AB15" s="253"/>
      <c r="AC15" s="253"/>
      <c r="AE15" s="253"/>
      <c r="AF15" s="253"/>
      <c r="AG15" s="253"/>
      <c r="AN15" s="188" t="str">
        <f t="shared" si="1"/>
        <v>N/E</v>
      </c>
      <c r="AO15" s="188" t="str">
        <f t="shared" si="2"/>
        <v>N/E</v>
      </c>
      <c r="AP15" s="188" t="str">
        <f t="shared" si="3"/>
        <v>N/E</v>
      </c>
      <c r="AQ15" s="188" t="str">
        <f t="shared" si="4"/>
        <v>N/E</v>
      </c>
      <c r="AR15" s="188" t="str">
        <f t="shared" si="5"/>
        <v>N/E</v>
      </c>
      <c r="AS15" s="137" t="str">
        <f t="shared" si="6"/>
        <v>Material identity cannot be evaluated because USCS Classification is unavailable.</v>
      </c>
    </row>
    <row r="16" spans="1:45" ht="30" x14ac:dyDescent="0.25">
      <c r="A16" s="188">
        <v>4</v>
      </c>
      <c r="B16" s="237" t="str">
        <v>26-001-DS-004</v>
      </c>
      <c r="C16" t="str">
        <v>BH-07-R-SPT 03</v>
      </c>
      <c r="D16" t="str">
        <v>4.50 - 4.95 m</v>
      </c>
      <c r="E16">
        <v>4.7300000000000004</v>
      </c>
      <c r="J16" s="253"/>
      <c r="K16" s="253"/>
      <c r="L16" s="253"/>
      <c r="M16" s="253"/>
      <c r="AB16" s="253"/>
      <c r="AC16" s="253"/>
      <c r="AE16" s="253"/>
      <c r="AF16" s="253"/>
      <c r="AG16" s="253"/>
      <c r="AN16" s="188" t="str">
        <f t="shared" si="1"/>
        <v>N/E</v>
      </c>
      <c r="AO16" s="188" t="str">
        <f t="shared" si="2"/>
        <v>N/E</v>
      </c>
      <c r="AP16" s="188" t="str">
        <f t="shared" si="3"/>
        <v>N/E</v>
      </c>
      <c r="AQ16" s="188" t="str">
        <f t="shared" si="4"/>
        <v>N/E</v>
      </c>
      <c r="AR16" s="188" t="str">
        <f t="shared" si="5"/>
        <v>N/E</v>
      </c>
      <c r="AS16" s="137" t="str">
        <f t="shared" si="6"/>
        <v>Material identity cannot be evaluated because USCS Classification is unavailable.</v>
      </c>
    </row>
    <row r="17" spans="1:45" ht="30" x14ac:dyDescent="0.25">
      <c r="A17" s="188">
        <v>5</v>
      </c>
      <c r="B17" s="237" t="str">
        <v>26-001-DS-005</v>
      </c>
      <c r="C17" t="str">
        <v>BH-06-R2-SPT 01</v>
      </c>
      <c r="D17" t="str">
        <v>1.50 - 1.95 m</v>
      </c>
      <c r="E17">
        <v>1.73</v>
      </c>
      <c r="J17" s="253"/>
      <c r="K17" s="253"/>
      <c r="L17" s="253"/>
      <c r="M17" s="253"/>
      <c r="AB17" s="253"/>
      <c r="AC17" s="253"/>
      <c r="AE17" s="253"/>
      <c r="AF17" s="253"/>
      <c r="AG17" s="253"/>
      <c r="AN17" s="188" t="str">
        <f t="shared" si="1"/>
        <v>N/E</v>
      </c>
      <c r="AO17" s="188" t="str">
        <f t="shared" si="2"/>
        <v>N/E</v>
      </c>
      <c r="AP17" s="188" t="str">
        <f t="shared" si="3"/>
        <v>N/E</v>
      </c>
      <c r="AQ17" s="188" t="str">
        <f t="shared" si="4"/>
        <v>N/E</v>
      </c>
      <c r="AR17" s="188" t="str">
        <f t="shared" si="5"/>
        <v>N/E</v>
      </c>
      <c r="AS17" s="137" t="str">
        <f t="shared" si="6"/>
        <v>Material identity cannot be evaluated because USCS Classification is unavailable.</v>
      </c>
    </row>
    <row r="18" spans="1:45" ht="30" x14ac:dyDescent="0.25">
      <c r="A18" s="188">
        <v>6</v>
      </c>
      <c r="B18" s="237" t="str">
        <v>26-001-DS-006</v>
      </c>
      <c r="C18" t="str">
        <v>BH-06-R2-SPT 03</v>
      </c>
      <c r="D18" t="str">
        <v>4.50 - 4.95 m</v>
      </c>
      <c r="E18">
        <v>4.7300000000000004</v>
      </c>
      <c r="H18" s="188" t="str">
        <f>'[7]WS-ATB'!$D$180</f>
        <v>CL</v>
      </c>
      <c r="J18" s="253" t="s">
        <v>379</v>
      </c>
      <c r="K18" s="148" t="str">
        <f>'[7]WS-ATB'!$F$12</f>
        <v>CL</v>
      </c>
      <c r="L18" s="253" t="str">
        <f>'[7]WS-Sieve dan hidrometer'!$F$12</f>
        <v>SDS</v>
      </c>
      <c r="M18" s="253"/>
      <c r="AB18" s="253" t="str">
        <f>'[7]WS-TRX-CU Multi'!$F$12</f>
        <v>CL</v>
      </c>
      <c r="AC18" s="253"/>
      <c r="AE18" s="253" t="str">
        <f>'[7]WS-Konsolidasi'!$F$12</f>
        <v>CL</v>
      </c>
      <c r="AF18" s="253"/>
      <c r="AG18" s="253"/>
      <c r="AN18" s="188" t="str">
        <f t="shared" si="1"/>
        <v>PASS</v>
      </c>
      <c r="AO18" s="188" t="str">
        <f t="shared" si="2"/>
        <v>N/E</v>
      </c>
      <c r="AP18" s="188" t="str">
        <f t="shared" si="3"/>
        <v>REVIEW</v>
      </c>
      <c r="AQ18" s="188" t="str">
        <f t="shared" si="4"/>
        <v>N/E</v>
      </c>
      <c r="AR18" s="188" t="str">
        <f t="shared" si="5"/>
        <v>REVIEW</v>
      </c>
      <c r="AS18" s="137" t="str">
        <f t="shared" si="6"/>
        <v>Review Grain Size Analysis. Verify sample homogenization, quartering and specimen representativeness.</v>
      </c>
    </row>
    <row r="19" spans="1:45" x14ac:dyDescent="0.25">
      <c r="A19" s="188">
        <v>7</v>
      </c>
      <c r="B19" s="237" t="str">
        <v>26-001-UDS-007</v>
      </c>
      <c r="C19" t="str">
        <v>BH-04R1-UDS 01</v>
      </c>
      <c r="D19" t="str">
        <v>10.00 - 10.15 m</v>
      </c>
      <c r="E19">
        <v>10.08</v>
      </c>
      <c r="J19" s="253"/>
      <c r="K19" s="253"/>
      <c r="L19" s="253"/>
      <c r="M19" s="253"/>
      <c r="AB19" s="253"/>
      <c r="AC19" s="253"/>
      <c r="AE19" s="253"/>
      <c r="AF19" s="253"/>
      <c r="AG19" s="253"/>
    </row>
    <row r="20" spans="1:45" x14ac:dyDescent="0.25">
      <c r="A20" s="188">
        <v>8</v>
      </c>
      <c r="B20" s="237" t="str">
        <v>26-001-UDS-008</v>
      </c>
      <c r="C20" t="str">
        <v>BH-05-R-UDS 01</v>
      </c>
      <c r="D20" t="str">
        <v>0.50 - 0.75 m</v>
      </c>
      <c r="E20">
        <v>0.63</v>
      </c>
      <c r="J20" s="253"/>
      <c r="K20" s="253"/>
      <c r="L20" s="253"/>
      <c r="M20" s="253"/>
      <c r="AB20" s="253"/>
      <c r="AC20" s="253"/>
      <c r="AE20" s="253"/>
      <c r="AF20" s="253"/>
      <c r="AG20" s="253"/>
    </row>
    <row r="21" spans="1:45" x14ac:dyDescent="0.25">
      <c r="A21" s="188">
        <v>9</v>
      </c>
      <c r="B21" s="237" t="str">
        <v>26-001-UDS-009</v>
      </c>
      <c r="C21" t="str">
        <v>BH-03-R-UDS 01</v>
      </c>
      <c r="D21" t="str">
        <v>4.00 - 4.34 m</v>
      </c>
      <c r="E21">
        <v>4.17</v>
      </c>
      <c r="J21" s="253"/>
      <c r="K21" s="253"/>
      <c r="L21" s="253"/>
      <c r="M21" s="253"/>
      <c r="AB21" s="253"/>
      <c r="AC21" s="253"/>
      <c r="AE21" s="253"/>
      <c r="AF21" s="253"/>
      <c r="AG21" s="253"/>
    </row>
    <row r="22" spans="1:45" x14ac:dyDescent="0.25">
      <c r="A22" s="188">
        <v>10</v>
      </c>
      <c r="B22" s="237" t="str">
        <v>26-001-UDS-010</v>
      </c>
      <c r="C22" t="str">
        <v>BH-03-R-UDS 04</v>
      </c>
      <c r="D22" t="str">
        <v>8.50 - 9.00 m</v>
      </c>
      <c r="E22">
        <v>8.75</v>
      </c>
      <c r="J22" s="253"/>
      <c r="K22" s="253"/>
      <c r="L22" s="253"/>
      <c r="M22" s="253"/>
      <c r="AB22" s="253"/>
      <c r="AC22" s="253"/>
      <c r="AE22" s="253"/>
      <c r="AF22" s="253"/>
      <c r="AG22" s="253"/>
    </row>
    <row r="23" spans="1:45" x14ac:dyDescent="0.25">
      <c r="A23" s="188">
        <v>11</v>
      </c>
      <c r="B23" s="237" t="str">
        <v>26-001-UDS-011</v>
      </c>
      <c r="C23" t="str">
        <v>BH-07-R-UDS 01</v>
      </c>
      <c r="D23" t="str">
        <v>1.00 - 1.50 m</v>
      </c>
      <c r="E23">
        <v>1.25</v>
      </c>
      <c r="J23" s="253"/>
      <c r="K23" s="253"/>
      <c r="L23" s="253"/>
      <c r="M23" s="253"/>
      <c r="AB23" s="253"/>
      <c r="AC23" s="253"/>
      <c r="AE23" s="253"/>
      <c r="AF23" s="253"/>
      <c r="AG23" s="253"/>
    </row>
    <row r="24" spans="1:45" x14ac:dyDescent="0.25">
      <c r="A24" s="188">
        <v>12</v>
      </c>
      <c r="B24" s="237" t="str">
        <v>26-001-UDS-012</v>
      </c>
      <c r="C24" t="str">
        <v>BH-06-R2-UDS 01</v>
      </c>
      <c r="D24" t="str">
        <v>2.50 - 3.00 m</v>
      </c>
      <c r="E24">
        <v>2.75</v>
      </c>
      <c r="J24" s="253"/>
      <c r="K24" s="253"/>
      <c r="L24" s="253"/>
      <c r="M24" s="253"/>
      <c r="AB24" s="253"/>
      <c r="AC24" s="253"/>
      <c r="AE24" s="253"/>
      <c r="AF24" s="253"/>
      <c r="AG24" s="253"/>
    </row>
    <row r="25" spans="1:45" x14ac:dyDescent="0.25">
      <c r="A25" s="188">
        <v>13</v>
      </c>
      <c r="B25" s="237" t="str">
        <v>26-001-UDS-013</v>
      </c>
      <c r="C25" t="str">
        <v>BH-06-R2-UDS 02</v>
      </c>
      <c r="D25" t="str">
        <v>4.00 - 4.50 m</v>
      </c>
      <c r="E25">
        <v>4.25</v>
      </c>
      <c r="J25" s="253"/>
      <c r="K25" s="253"/>
      <c r="L25" s="253"/>
      <c r="M25" s="253"/>
      <c r="AB25" s="253"/>
      <c r="AC25" s="253"/>
      <c r="AE25" s="253"/>
      <c r="AF25" s="253"/>
      <c r="AG25" s="253"/>
    </row>
    <row r="26" spans="1:45" x14ac:dyDescent="0.25">
      <c r="A26" s="188">
        <v>14</v>
      </c>
      <c r="B26" s="237" t="str">
        <v>26-001-DS-014</v>
      </c>
      <c r="C26" t="str">
        <v>BH-04R1-DS 01</v>
      </c>
      <c r="D26" t="str">
        <v>19.95 - 20.30 m</v>
      </c>
      <c r="E26">
        <v>20.13</v>
      </c>
      <c r="J26" s="253"/>
      <c r="K26" s="253"/>
      <c r="L26" s="253"/>
      <c r="M26" s="253"/>
      <c r="AB26" s="253"/>
      <c r="AC26" s="253"/>
      <c r="AE26" s="253"/>
      <c r="AF26" s="253"/>
      <c r="AG26" s="253"/>
    </row>
    <row r="27" spans="1:45" x14ac:dyDescent="0.25">
      <c r="A27" s="188">
        <v>15</v>
      </c>
      <c r="B27" s="237" t="str">
        <v>26-001-DS-015</v>
      </c>
      <c r="C27" t="str">
        <v>BH-04R1-DS 04</v>
      </c>
      <c r="D27" t="str">
        <v>25.23 - 25.43 m</v>
      </c>
      <c r="E27">
        <v>25.33</v>
      </c>
      <c r="J27" s="253"/>
      <c r="K27" s="253"/>
      <c r="L27" s="253"/>
      <c r="M27" s="253"/>
      <c r="AB27" s="253"/>
      <c r="AC27" s="253"/>
      <c r="AE27" s="253"/>
      <c r="AF27" s="253"/>
      <c r="AG27" s="253"/>
    </row>
    <row r="28" spans="1:45" x14ac:dyDescent="0.25">
      <c r="A28" s="188">
        <v>16</v>
      </c>
      <c r="B28" s="237" t="str">
        <v>26-001-DS-016</v>
      </c>
      <c r="C28" t="str">
        <v>BH-05-R-DS 01</v>
      </c>
      <c r="D28" t="str">
        <v>3.92 - 4.15 m</v>
      </c>
      <c r="E28">
        <v>4.04</v>
      </c>
      <c r="J28" s="253"/>
      <c r="K28" s="253"/>
      <c r="L28" s="253"/>
      <c r="M28" s="253"/>
      <c r="AB28" s="253"/>
      <c r="AC28" s="253"/>
      <c r="AE28" s="253"/>
      <c r="AF28" s="253"/>
      <c r="AG28" s="253"/>
    </row>
    <row r="29" spans="1:45" x14ac:dyDescent="0.25">
      <c r="A29" s="188">
        <v>17</v>
      </c>
      <c r="B29" s="237" t="str">
        <v>26-001-DS-017</v>
      </c>
      <c r="C29" t="str">
        <v>BH-03-R-DS 01</v>
      </c>
      <c r="D29" t="str">
        <v>2.50 - 3.00 m</v>
      </c>
      <c r="E29">
        <v>2.75</v>
      </c>
      <c r="J29" s="253"/>
      <c r="K29" s="253"/>
      <c r="L29" s="253"/>
      <c r="M29" s="253"/>
      <c r="AB29" s="253"/>
      <c r="AC29" s="253"/>
      <c r="AE29" s="253"/>
      <c r="AF29" s="253"/>
      <c r="AG29" s="253"/>
    </row>
    <row r="30" spans="1:45" x14ac:dyDescent="0.25">
      <c r="A30" s="188">
        <v>18</v>
      </c>
      <c r="B30" s="237" t="str">
        <v>26-001-DS-018</v>
      </c>
      <c r="C30" t="str">
        <v>BH-03-R-DS 02</v>
      </c>
      <c r="D30" t="str">
        <v>6.45 - 6.96 m</v>
      </c>
      <c r="E30">
        <v>6.71</v>
      </c>
      <c r="J30" s="253"/>
      <c r="K30" s="253"/>
      <c r="L30" s="253"/>
      <c r="M30" s="253"/>
      <c r="AB30" s="253"/>
      <c r="AC30" s="253"/>
      <c r="AE30" s="253"/>
      <c r="AF30" s="253"/>
      <c r="AG30" s="253"/>
    </row>
    <row r="31" spans="1:45" x14ac:dyDescent="0.25">
      <c r="A31" s="188">
        <v>19</v>
      </c>
      <c r="B31" s="237" t="str">
        <v>26-001-DS-019</v>
      </c>
      <c r="C31" t="str">
        <v>BH-07-R-DS 01</v>
      </c>
      <c r="D31" t="str">
        <v>10.95 - 11.17 m</v>
      </c>
      <c r="E31">
        <v>11.06</v>
      </c>
      <c r="J31" s="253"/>
      <c r="K31" s="253"/>
      <c r="L31" s="253"/>
      <c r="M31" s="253"/>
      <c r="AB31" s="253"/>
      <c r="AC31" s="253"/>
      <c r="AE31" s="253"/>
      <c r="AF31" s="253"/>
      <c r="AG31" s="253"/>
    </row>
    <row r="32" spans="1:45" x14ac:dyDescent="0.25">
      <c r="A32" s="188">
        <v>20</v>
      </c>
      <c r="B32" s="237" t="str">
        <v>26-001-DS-020</v>
      </c>
      <c r="C32" t="str">
        <v>BH-06-R2-DS 01</v>
      </c>
      <c r="D32" t="str">
        <v>3.55 - 3.75 m</v>
      </c>
      <c r="E32">
        <v>3.65</v>
      </c>
      <c r="J32" s="253"/>
      <c r="K32" s="253"/>
      <c r="L32" s="253"/>
      <c r="M32" s="253"/>
      <c r="AB32" s="253"/>
      <c r="AC32" s="253"/>
      <c r="AE32" s="253"/>
      <c r="AF32" s="253"/>
      <c r="AG32" s="253"/>
    </row>
    <row r="33" spans="1:33" x14ac:dyDescent="0.25">
      <c r="A33" s="188">
        <v>21</v>
      </c>
      <c r="B33" s="237" t="str">
        <v>26-001-BS-021</v>
      </c>
      <c r="C33" t="str">
        <v>SPOT 01-01</v>
      </c>
      <c r="D33" t="str">
        <v/>
      </c>
      <c r="E33" t="str">
        <v/>
      </c>
      <c r="J33" s="253"/>
      <c r="K33" s="253"/>
      <c r="L33" s="253"/>
      <c r="M33" s="253"/>
      <c r="AB33" s="253"/>
      <c r="AC33" s="253"/>
      <c r="AE33" s="253"/>
      <c r="AF33" s="253"/>
      <c r="AG33" s="253"/>
    </row>
    <row r="34" spans="1:33" x14ac:dyDescent="0.25">
      <c r="A34" s="188">
        <v>22</v>
      </c>
      <c r="B34" s="237" t="str">
        <v>26-001-BS-022</v>
      </c>
      <c r="C34" t="str">
        <v>SPOT 02-01</v>
      </c>
      <c r="D34" t="str">
        <v/>
      </c>
      <c r="E34" t="str">
        <v/>
      </c>
      <c r="J34" s="253"/>
      <c r="K34" s="253"/>
      <c r="L34" s="253"/>
      <c r="M34" s="253"/>
      <c r="AB34" s="253"/>
      <c r="AC34" s="253"/>
      <c r="AE34" s="253"/>
      <c r="AF34" s="253"/>
      <c r="AG34" s="253"/>
    </row>
    <row r="35" spans="1:33" x14ac:dyDescent="0.25">
      <c r="A35" s="188">
        <v>23</v>
      </c>
      <c r="B35" s="237" t="str">
        <v>26-001-BS-023</v>
      </c>
      <c r="C35" t="str">
        <v>SPOT 03-01</v>
      </c>
      <c r="D35" t="str">
        <v/>
      </c>
      <c r="E35" t="str">
        <v/>
      </c>
      <c r="J35" s="253"/>
      <c r="K35" s="253"/>
      <c r="L35" s="253"/>
      <c r="M35" s="253"/>
      <c r="AB35" s="253"/>
      <c r="AC35" s="253"/>
      <c r="AE35" s="253"/>
      <c r="AF35" s="253"/>
      <c r="AG35" s="253"/>
    </row>
    <row r="36" spans="1:33" x14ac:dyDescent="0.25">
      <c r="A36" s="188">
        <v>24</v>
      </c>
      <c r="B36" s="237" t="str">
        <v>26-001-BS-024</v>
      </c>
      <c r="C36" t="str">
        <v>SPOT 04-01</v>
      </c>
      <c r="D36" t="str">
        <v/>
      </c>
      <c r="E36" t="str">
        <v/>
      </c>
      <c r="J36" s="253"/>
      <c r="K36" s="253"/>
      <c r="L36" s="253"/>
      <c r="M36" s="253"/>
      <c r="AB36" s="253"/>
      <c r="AC36" s="253"/>
      <c r="AE36" s="253"/>
      <c r="AF36" s="253"/>
      <c r="AG36" s="253"/>
    </row>
    <row r="37" spans="1:33" x14ac:dyDescent="0.25">
      <c r="A37" s="188">
        <v>25</v>
      </c>
      <c r="B37" s="237" t="str">
        <v>26-001-BS-025</v>
      </c>
      <c r="C37" t="str">
        <v>SPOT 05-01</v>
      </c>
      <c r="D37" t="str">
        <v/>
      </c>
      <c r="E37" t="str">
        <v/>
      </c>
      <c r="J37" s="253"/>
      <c r="K37" s="253"/>
      <c r="L37" s="253"/>
      <c r="M37" s="253"/>
      <c r="AB37" s="253"/>
      <c r="AC37" s="253"/>
      <c r="AE37" s="253"/>
      <c r="AF37" s="253"/>
      <c r="AG37" s="253"/>
    </row>
    <row r="38" spans="1:33" x14ac:dyDescent="0.25">
      <c r="J38" s="253"/>
      <c r="K38" s="253"/>
      <c r="L38" s="253"/>
      <c r="M38" s="253"/>
      <c r="AB38" s="253"/>
      <c r="AC38" s="253"/>
      <c r="AE38" s="253"/>
      <c r="AF38" s="253"/>
      <c r="AG38" s="253"/>
    </row>
    <row r="39" spans="1:33" x14ac:dyDescent="0.25">
      <c r="J39" s="253"/>
      <c r="K39" s="253"/>
      <c r="L39" s="253"/>
      <c r="M39" s="253"/>
      <c r="AB39" s="253"/>
      <c r="AC39" s="253"/>
      <c r="AE39" s="253"/>
      <c r="AF39" s="253"/>
      <c r="AG39" s="253"/>
    </row>
    <row r="40" spans="1:33" x14ac:dyDescent="0.25">
      <c r="J40" s="253"/>
      <c r="K40" s="253"/>
      <c r="L40" s="253"/>
      <c r="M40" s="253"/>
      <c r="AB40" s="253"/>
      <c r="AC40" s="253"/>
      <c r="AE40" s="253"/>
      <c r="AF40" s="253"/>
      <c r="AG40" s="253"/>
    </row>
    <row r="41" spans="1:33" x14ac:dyDescent="0.25">
      <c r="J41" s="253"/>
      <c r="K41" s="253"/>
      <c r="L41" s="253"/>
      <c r="M41" s="253"/>
      <c r="AB41" s="253"/>
      <c r="AC41" s="253"/>
      <c r="AE41" s="253"/>
      <c r="AF41" s="253"/>
      <c r="AG41" s="253"/>
    </row>
    <row r="42" spans="1:33" x14ac:dyDescent="0.25">
      <c r="J42" s="253"/>
      <c r="K42" s="253"/>
      <c r="L42" s="253"/>
      <c r="M42" s="253"/>
      <c r="AB42" s="253"/>
      <c r="AC42" s="253"/>
      <c r="AE42" s="253"/>
      <c r="AF42" s="253"/>
      <c r="AG42" s="253"/>
    </row>
    <row r="43" spans="1:33" x14ac:dyDescent="0.25">
      <c r="J43" s="253"/>
      <c r="K43" s="253"/>
      <c r="L43" s="253"/>
      <c r="M43" s="253"/>
      <c r="AB43" s="253"/>
      <c r="AC43" s="253"/>
      <c r="AE43" s="253"/>
      <c r="AF43" s="253"/>
      <c r="AG43" s="253"/>
    </row>
    <row r="44" spans="1:33" x14ac:dyDescent="0.25">
      <c r="J44" s="253"/>
      <c r="K44" s="253"/>
      <c r="L44" s="253"/>
      <c r="M44" s="253"/>
      <c r="AB44" s="253"/>
      <c r="AC44" s="253"/>
      <c r="AE44" s="253"/>
      <c r="AF44" s="253"/>
      <c r="AG44" s="253"/>
    </row>
    <row r="45" spans="1:33" x14ac:dyDescent="0.25">
      <c r="J45" s="253"/>
      <c r="K45" s="253"/>
      <c r="L45" s="253"/>
      <c r="M45" s="253"/>
      <c r="AB45" s="253"/>
      <c r="AC45" s="253"/>
      <c r="AE45" s="253"/>
      <c r="AF45" s="253"/>
      <c r="AG45" s="253"/>
    </row>
    <row r="46" spans="1:33" x14ac:dyDescent="0.25">
      <c r="J46" s="253"/>
      <c r="K46" s="253"/>
      <c r="L46" s="253"/>
      <c r="M46" s="253"/>
      <c r="AB46" s="253"/>
      <c r="AC46" s="253"/>
      <c r="AE46" s="253"/>
      <c r="AF46" s="253"/>
      <c r="AG46" s="253"/>
    </row>
    <row r="47" spans="1:33" x14ac:dyDescent="0.25">
      <c r="J47" s="253"/>
      <c r="K47" s="253"/>
      <c r="L47" s="253"/>
      <c r="M47" s="253"/>
      <c r="AB47" s="253"/>
      <c r="AC47" s="253"/>
      <c r="AE47" s="253"/>
      <c r="AF47" s="253"/>
      <c r="AG47" s="253"/>
    </row>
    <row r="48" spans="1:33" x14ac:dyDescent="0.25">
      <c r="J48" s="253"/>
      <c r="K48" s="253"/>
      <c r="L48" s="253"/>
      <c r="M48" s="253"/>
      <c r="AB48" s="253"/>
      <c r="AC48" s="253"/>
      <c r="AE48" s="253"/>
      <c r="AF48" s="253"/>
      <c r="AG48" s="253"/>
    </row>
    <row r="49" spans="1:33" x14ac:dyDescent="0.25">
      <c r="J49" s="253"/>
      <c r="K49" s="253"/>
      <c r="L49" s="253"/>
      <c r="M49" s="253"/>
      <c r="AB49" s="253"/>
      <c r="AC49" s="253"/>
      <c r="AE49" s="253"/>
      <c r="AF49" s="253"/>
      <c r="AG49" s="253"/>
    </row>
    <row r="50" spans="1:33" x14ac:dyDescent="0.25">
      <c r="J50" s="253"/>
      <c r="K50" s="253"/>
      <c r="L50" s="253"/>
      <c r="M50" s="253"/>
      <c r="AB50" s="253"/>
      <c r="AC50" s="253"/>
      <c r="AE50" s="253"/>
      <c r="AF50" s="253"/>
      <c r="AG50" s="253"/>
    </row>
    <row r="51" spans="1:33" x14ac:dyDescent="0.25">
      <c r="J51" s="253"/>
      <c r="K51" s="253"/>
      <c r="L51" s="253"/>
      <c r="M51" s="253"/>
      <c r="AB51" s="253"/>
      <c r="AC51" s="253"/>
      <c r="AE51" s="253"/>
      <c r="AF51" s="253"/>
      <c r="AG51" s="253"/>
    </row>
    <row r="52" spans="1:33" x14ac:dyDescent="0.25">
      <c r="J52" s="253"/>
      <c r="K52" s="253"/>
      <c r="L52" s="253"/>
      <c r="M52" s="253"/>
      <c r="AB52" s="253"/>
      <c r="AC52" s="253"/>
      <c r="AE52" s="253"/>
      <c r="AF52" s="253"/>
      <c r="AG52" s="253"/>
    </row>
    <row r="53" spans="1:33" x14ac:dyDescent="0.25">
      <c r="J53" s="253"/>
      <c r="K53" s="253"/>
      <c r="L53" s="253"/>
      <c r="M53" s="253"/>
      <c r="AB53" s="253"/>
      <c r="AC53" s="253"/>
      <c r="AE53" s="253"/>
      <c r="AF53" s="253"/>
      <c r="AG53" s="253"/>
    </row>
    <row r="54" spans="1:33" x14ac:dyDescent="0.25">
      <c r="J54" s="253"/>
      <c r="K54" s="253"/>
      <c r="L54" s="253"/>
      <c r="M54" s="253"/>
      <c r="AB54" s="253"/>
      <c r="AC54" s="253"/>
      <c r="AE54" s="253"/>
      <c r="AF54" s="253"/>
      <c r="AG54" s="253"/>
    </row>
    <row r="55" spans="1:33" x14ac:dyDescent="0.25">
      <c r="J55" s="253"/>
      <c r="K55" s="253"/>
      <c r="L55" s="253"/>
      <c r="M55" s="253"/>
      <c r="AB55" s="253"/>
      <c r="AC55" s="253"/>
      <c r="AE55" s="253"/>
      <c r="AF55" s="253"/>
      <c r="AG55" s="253"/>
    </row>
    <row r="56" spans="1:33" x14ac:dyDescent="0.25">
      <c r="J56" s="253"/>
      <c r="K56" s="253"/>
      <c r="L56" s="253"/>
      <c r="M56" s="253"/>
      <c r="AB56" s="253"/>
      <c r="AC56" s="253"/>
      <c r="AE56" s="253"/>
      <c r="AF56" s="253"/>
      <c r="AG56" s="253"/>
    </row>
    <row r="57" spans="1:33" x14ac:dyDescent="0.25">
      <c r="J57" s="253"/>
      <c r="K57" s="253"/>
      <c r="L57" s="253"/>
      <c r="M57" s="253"/>
      <c r="AB57" s="253"/>
      <c r="AC57" s="253"/>
      <c r="AE57" s="253"/>
      <c r="AF57" s="253"/>
      <c r="AG57" s="253"/>
    </row>
    <row r="58" spans="1:33" x14ac:dyDescent="0.25">
      <c r="J58" s="253"/>
      <c r="K58" s="253"/>
      <c r="L58" s="253"/>
      <c r="M58" s="253"/>
      <c r="AB58" s="253"/>
      <c r="AC58" s="253"/>
      <c r="AE58" s="253"/>
      <c r="AF58" s="253"/>
      <c r="AG58" s="253"/>
    </row>
    <row r="59" spans="1:33" x14ac:dyDescent="0.25">
      <c r="J59" s="253"/>
      <c r="K59" s="253"/>
      <c r="L59" s="253"/>
      <c r="M59" s="253"/>
      <c r="AB59" s="253"/>
      <c r="AC59" s="253"/>
      <c r="AE59" s="253"/>
      <c r="AF59" s="253"/>
      <c r="AG59" s="253"/>
    </row>
    <row r="60" spans="1:33" x14ac:dyDescent="0.25">
      <c r="J60" s="253"/>
      <c r="K60" s="253"/>
      <c r="L60" s="253"/>
      <c r="M60" s="253"/>
      <c r="AB60" s="253"/>
      <c r="AC60" s="253"/>
      <c r="AE60" s="253"/>
      <c r="AF60" s="253"/>
      <c r="AG60" s="253"/>
    </row>
    <row r="61" spans="1:33" x14ac:dyDescent="0.25">
      <c r="J61" s="253"/>
      <c r="K61" s="253"/>
      <c r="L61" s="253"/>
      <c r="M61" s="253"/>
      <c r="AB61" s="253"/>
      <c r="AC61" s="253"/>
      <c r="AE61" s="253"/>
      <c r="AF61" s="253"/>
      <c r="AG61" s="253"/>
    </row>
    <row r="62" spans="1:33" x14ac:dyDescent="0.25">
      <c r="J62" s="253"/>
      <c r="K62" s="253"/>
      <c r="L62" s="253"/>
      <c r="M62" s="253"/>
      <c r="AB62" s="253"/>
      <c r="AC62" s="253"/>
      <c r="AE62" s="253"/>
      <c r="AF62" s="253"/>
      <c r="AG62" s="253"/>
    </row>
    <row r="64" spans="1:33" x14ac:dyDescent="0.25">
      <c r="A64" s="173"/>
      <c r="B64" s="255"/>
      <c r="C64" s="173"/>
      <c r="D64" s="173"/>
      <c r="E64" s="173"/>
    </row>
    <row r="65" spans="1:38" ht="15" customHeight="1" x14ac:dyDescent="0.25">
      <c r="E65" s="194"/>
    </row>
    <row r="66" spans="1:38" x14ac:dyDescent="0.25">
      <c r="D66" s="243"/>
      <c r="E66" s="194"/>
      <c r="J66" s="242"/>
      <c r="K66" s="242"/>
      <c r="L66" s="242"/>
      <c r="M66" s="242"/>
      <c r="O66" s="242"/>
      <c r="P66" s="242"/>
      <c r="Q66" s="242"/>
      <c r="R66" s="242"/>
      <c r="S66" s="242"/>
      <c r="T66" s="242"/>
      <c r="U66" s="242"/>
      <c r="V66" s="242"/>
      <c r="W66" s="242"/>
      <c r="X66" s="242"/>
      <c r="Y66" s="242"/>
      <c r="Z66" s="242"/>
      <c r="AA66" s="242"/>
      <c r="AB66" s="242"/>
      <c r="AC66" s="242"/>
      <c r="AE66" s="242"/>
      <c r="AF66" s="242"/>
      <c r="AG66" s="242"/>
      <c r="AI66" s="242"/>
      <c r="AJ66" s="242"/>
      <c r="AK66" s="242"/>
      <c r="AL66" s="242"/>
    </row>
    <row r="67" spans="1:38" x14ac:dyDescent="0.25">
      <c r="D67" s="243"/>
      <c r="E67" s="194"/>
    </row>
    <row r="68" spans="1:38" x14ac:dyDescent="0.25">
      <c r="D68" s="243"/>
      <c r="E68" s="194"/>
    </row>
    <row r="69" spans="1:38" x14ac:dyDescent="0.25">
      <c r="D69" s="243"/>
      <c r="E69" s="194"/>
    </row>
    <row r="70" spans="1:38" x14ac:dyDescent="0.25">
      <c r="D70" s="243"/>
      <c r="E70" s="194"/>
    </row>
    <row r="72" spans="1:38" x14ac:dyDescent="0.25">
      <c r="E72" s="194"/>
    </row>
    <row r="73" spans="1:38" x14ac:dyDescent="0.25">
      <c r="E73" s="194"/>
    </row>
    <row r="74" spans="1:38" x14ac:dyDescent="0.25">
      <c r="E74" s="194"/>
    </row>
    <row r="75" spans="1:38" x14ac:dyDescent="0.25">
      <c r="E75" s="194"/>
    </row>
    <row r="76" spans="1:38" x14ac:dyDescent="0.25">
      <c r="E76" s="194"/>
    </row>
    <row r="78" spans="1:38" x14ac:dyDescent="0.25">
      <c r="A78"/>
    </row>
    <row r="79" spans="1:38" x14ac:dyDescent="0.25">
      <c r="A79" s="204"/>
      <c r="B79" s="241"/>
      <c r="C79" s="204"/>
      <c r="D79" s="204"/>
      <c r="E79" s="194"/>
    </row>
    <row r="80" spans="1:38" x14ac:dyDescent="0.25">
      <c r="A80" s="204"/>
      <c r="B80" s="241"/>
      <c r="C80" s="204"/>
      <c r="D80" s="204"/>
      <c r="E80" s="194"/>
    </row>
    <row r="81" spans="5:11" x14ac:dyDescent="0.25">
      <c r="E81" s="194"/>
    </row>
    <row r="82" spans="5:11" x14ac:dyDescent="0.25">
      <c r="E82" s="194"/>
    </row>
    <row r="83" spans="5:11" x14ac:dyDescent="0.25">
      <c r="E83" s="194"/>
    </row>
    <row r="84" spans="5:11" x14ac:dyDescent="0.25">
      <c r="E84" s="194"/>
    </row>
    <row r="88" spans="5:11" x14ac:dyDescent="0.25">
      <c r="E88" s="204"/>
      <c r="J88" s="320"/>
      <c r="K88" s="320"/>
    </row>
    <row r="89" spans="5:11" x14ac:dyDescent="0.25">
      <c r="E89" s="204"/>
      <c r="J89" s="320"/>
      <c r="K89" s="320"/>
    </row>
    <row r="96" spans="5:11" x14ac:dyDescent="0.25">
      <c r="K96" s="242"/>
    </row>
    <row r="97" spans="4:11" x14ac:dyDescent="0.25">
      <c r="K97" s="242"/>
    </row>
    <row r="103" spans="4:11" x14ac:dyDescent="0.25">
      <c r="D103" s="204"/>
      <c r="J103" s="242"/>
    </row>
    <row r="105" spans="4:11" ht="15" customHeight="1" x14ac:dyDescent="0.25">
      <c r="J105" s="321"/>
      <c r="K105" s="321"/>
    </row>
    <row r="106" spans="4:11" x14ac:dyDescent="0.25">
      <c r="J106" s="321"/>
      <c r="K106" s="321"/>
    </row>
    <row r="107" spans="4:11" x14ac:dyDescent="0.25">
      <c r="J107" s="321"/>
      <c r="K107" s="321"/>
    </row>
    <row r="108" spans="4:11" x14ac:dyDescent="0.25">
      <c r="J108" s="321"/>
      <c r="K108" s="321"/>
    </row>
  </sheetData>
  <mergeCells count="23">
    <mergeCell ref="AA8:AC8"/>
    <mergeCell ref="AE8:AE9"/>
    <mergeCell ref="AF8:AF9"/>
    <mergeCell ref="AG8:AG9"/>
    <mergeCell ref="AI8:AJ8"/>
    <mergeCell ref="AK8:AL8"/>
    <mergeCell ref="AN8:AN9"/>
    <mergeCell ref="AO8:AO9"/>
    <mergeCell ref="AP8:AP9"/>
    <mergeCell ref="AQ8:AQ9"/>
    <mergeCell ref="AN7:AQ7"/>
    <mergeCell ref="AS8:AS9"/>
    <mergeCell ref="AR8:AR9"/>
    <mergeCell ref="M8:M9"/>
    <mergeCell ref="A11:E11"/>
    <mergeCell ref="J88:J89"/>
    <mergeCell ref="K88:K89"/>
    <mergeCell ref="H8:H9"/>
    <mergeCell ref="J105:J108"/>
    <mergeCell ref="K105:K108"/>
    <mergeCell ref="J8:J9"/>
    <mergeCell ref="L8:L9"/>
    <mergeCell ref="K8:K9"/>
  </mergeCells>
  <conditionalFormatting sqref="H13">
    <cfRule type="expression" dxfId="6" priority="10">
      <formula>H13="RE-ANALYZE"</formula>
    </cfRule>
    <cfRule type="expression" dxfId="5" priority="11">
      <formula>H13="REVIEW"</formula>
    </cfRule>
    <cfRule type="expression" dxfId="4" priority="12">
      <formula>H13="PASS"</formula>
    </cfRule>
  </conditionalFormatting>
  <conditionalFormatting sqref="O11:AC11 AE11:AG11 AI11:AL11 J11:M11">
    <cfRule type="expression" dxfId="3" priority="34">
      <formula>J11="NOT TESTED"</formula>
    </cfRule>
    <cfRule type="expression" dxfId="2" priority="35">
      <formula>J11="REVIEW"</formula>
    </cfRule>
    <cfRule type="expression" dxfId="1" priority="36">
      <formula>J11="ATTENTION"</formula>
    </cfRule>
    <cfRule type="expression" dxfId="0" priority="37">
      <formula>J11="NORMAL"</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7</vt:i4>
      </vt:variant>
    </vt:vector>
  </HeadingPairs>
  <TitlesOfParts>
    <vt:vector size="19" baseType="lpstr">
      <vt:lpstr>Rekapitulasi</vt:lpstr>
      <vt:lpstr>DATA INDUK</vt:lpstr>
      <vt:lpstr>Excecutive Summary</vt:lpstr>
      <vt:lpstr>summary PP</vt:lpstr>
      <vt:lpstr>summary Strength</vt:lpstr>
      <vt:lpstr>summary of compression</vt:lpstr>
      <vt:lpstr>Summary CMP_CBR</vt:lpstr>
      <vt:lpstr>Q2-01</vt:lpstr>
      <vt:lpstr>QcV2-01</vt:lpstr>
      <vt:lpstr>QcV2-02</vt:lpstr>
      <vt:lpstr>Sheet1</vt:lpstr>
      <vt:lpstr>QcV2-02 (2)</vt:lpstr>
      <vt:lpstr>'Excecutive Summary'!Print_Area</vt:lpstr>
      <vt:lpstr>Rekapitulasi!Print_Area</vt:lpstr>
      <vt:lpstr>'Summary CMP_CBR'!Print_Area</vt:lpstr>
      <vt:lpstr>'summary of compression'!Print_Area</vt:lpstr>
      <vt:lpstr>'summary PP'!Print_Area</vt:lpstr>
      <vt:lpstr>'summary Strength'!Print_Area</vt:lpstr>
      <vt:lpstr>TTD_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RAKEAN DHAFIN NOUFAL</dc:creator>
  <cp:lastModifiedBy>RAKEAN DHAFIN NOUFAL</cp:lastModifiedBy>
  <cp:lastPrinted>2026-06-23T16:57:24Z</cp:lastPrinted>
  <dcterms:created xsi:type="dcterms:W3CDTF">2026-06-10T07:31:26Z</dcterms:created>
  <dcterms:modified xsi:type="dcterms:W3CDTF">2026-07-27T06:30:03Z</dcterms:modified>
</cp:coreProperties>
</file>