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ianto Syahbanu\Documents\## SKRIPSI\"/>
    </mc:Choice>
  </mc:AlternateContent>
  <xr:revisionPtr revIDLastSave="0" documentId="13_ncr:1_{47262239-68BB-4A00-B2F2-9EEF91556DFF}" xr6:coauthVersionLast="47" xr6:coauthVersionMax="47" xr10:uidLastSave="{00000000-0000-0000-0000-000000000000}"/>
  <bookViews>
    <workbookView xWindow="-120" yWindow="-120" windowWidth="29040" windowHeight="15720" activeTab="9" xr2:uid="{00000000-000D-0000-FFFF-FFFF00000000}"/>
  </bookViews>
  <sheets>
    <sheet name="Data 1" sheetId="1" r:id="rId1"/>
    <sheet name="Sheet1" sheetId="2" r:id="rId2"/>
    <sheet name="Sheet2" sheetId="3" r:id="rId3"/>
    <sheet name="Sheet3" sheetId="4" r:id="rId4"/>
    <sheet name="Data 1 (2)" sheetId="5" r:id="rId5"/>
    <sheet name="Sheet4" sheetId="6" r:id="rId6"/>
    <sheet name="Sheet2 (2)" sheetId="7" r:id="rId7"/>
    <sheet name="RFCH" sheetId="8" r:id="rId8"/>
    <sheet name="Sheet5" sheetId="9" r:id="rId9"/>
    <sheet name="Rank-Spearman" sheetId="10" r:id="rId10"/>
  </sheets>
  <definedNames>
    <definedName name="_xlnm._FilterDatabase" localSheetId="1" hidden="1">Sheet1!$A$1:$H$35</definedName>
  </definedNames>
  <calcPr calcId="191029"/>
</workbook>
</file>

<file path=xl/calcChain.xml><?xml version="1.0" encoding="utf-8"?>
<calcChain xmlns="http://schemas.openxmlformats.org/spreadsheetml/2006/main">
  <c r="AQ40" i="10" l="1"/>
  <c r="AQ41" i="10"/>
  <c r="AQ42" i="10"/>
  <c r="AQ43" i="10"/>
  <c r="AQ44" i="10"/>
  <c r="AQ45" i="10"/>
  <c r="AQ46" i="10"/>
  <c r="AQ47" i="10"/>
  <c r="AQ48" i="10"/>
  <c r="AQ49" i="10"/>
  <c r="AQ50" i="10"/>
  <c r="AQ51" i="10"/>
  <c r="AQ52" i="10"/>
  <c r="AQ53" i="10"/>
  <c r="AQ54" i="10"/>
  <c r="AQ55" i="10"/>
  <c r="AQ56" i="10"/>
  <c r="AQ57" i="10"/>
  <c r="AQ58" i="10"/>
  <c r="AQ59" i="10"/>
  <c r="AQ39" i="10"/>
  <c r="Q81" i="10"/>
  <c r="P40" i="10"/>
  <c r="P41" i="10" s="1"/>
  <c r="P42" i="10" s="1"/>
  <c r="P43" i="10" s="1"/>
  <c r="P44" i="10" s="1"/>
  <c r="P45" i="10" s="1"/>
  <c r="P46" i="10" s="1"/>
  <c r="P47" i="10" s="1"/>
  <c r="P48" i="10" s="1"/>
  <c r="P49" i="10" s="1"/>
  <c r="P50" i="10" s="1"/>
  <c r="P51" i="10" s="1"/>
  <c r="P52" i="10" s="1"/>
  <c r="P53" i="10" s="1"/>
  <c r="P54" i="10" s="1"/>
  <c r="P55" i="10" s="1"/>
  <c r="P56" i="10" s="1"/>
  <c r="P57" i="10" s="1"/>
  <c r="P58" i="10" s="1"/>
  <c r="P59" i="10" s="1"/>
  <c r="P60" i="10" s="1"/>
  <c r="P61" i="10" s="1"/>
  <c r="P62" i="10" s="1"/>
  <c r="P63" i="10" s="1"/>
  <c r="P64" i="10" s="1"/>
  <c r="P65" i="10" s="1"/>
  <c r="P66" i="10" s="1"/>
  <c r="P67" i="10" s="1"/>
  <c r="P68" i="10" s="1"/>
  <c r="P69" i="10" s="1"/>
  <c r="P70" i="10" s="1"/>
  <c r="P71" i="10" s="1"/>
  <c r="P72" i="10" s="1"/>
  <c r="I3" i="10"/>
  <c r="J3" i="10"/>
  <c r="K3" i="10"/>
  <c r="AB3" i="10" s="1"/>
  <c r="AB40" i="10" s="1"/>
  <c r="L3" i="10"/>
  <c r="AF3" i="10" s="1"/>
  <c r="AF40" i="10" s="1"/>
  <c r="M3" i="10"/>
  <c r="N3" i="10"/>
  <c r="O3" i="10"/>
  <c r="I4" i="10"/>
  <c r="J4" i="10"/>
  <c r="K4" i="10"/>
  <c r="L4" i="10"/>
  <c r="M4" i="10"/>
  <c r="N4" i="10"/>
  <c r="O4" i="10"/>
  <c r="I5" i="10"/>
  <c r="J5" i="10"/>
  <c r="K5" i="10"/>
  <c r="L5" i="10"/>
  <c r="M5" i="10"/>
  <c r="N5" i="10"/>
  <c r="AK5" i="10" s="1"/>
  <c r="AK42" i="10" s="1"/>
  <c r="O5" i="10"/>
  <c r="I6" i="10"/>
  <c r="J6" i="10"/>
  <c r="K6" i="10"/>
  <c r="L6" i="10"/>
  <c r="M6" i="10"/>
  <c r="N6" i="10"/>
  <c r="O6" i="10"/>
  <c r="I7" i="10"/>
  <c r="J7" i="10"/>
  <c r="K7" i="10"/>
  <c r="L7" i="10"/>
  <c r="M7" i="10"/>
  <c r="N7" i="10"/>
  <c r="O7" i="10"/>
  <c r="I8" i="10"/>
  <c r="Q8" i="10" s="1"/>
  <c r="Q45" i="10" s="1"/>
  <c r="J8" i="10"/>
  <c r="K8" i="10"/>
  <c r="L8" i="10"/>
  <c r="AH8" i="10" s="1"/>
  <c r="AH45" i="10" s="1"/>
  <c r="M8" i="10"/>
  <c r="N8" i="10"/>
  <c r="AK8" i="10" s="1"/>
  <c r="AK45" i="10" s="1"/>
  <c r="O8" i="10"/>
  <c r="I9" i="10"/>
  <c r="J9" i="10"/>
  <c r="K9" i="10"/>
  <c r="L9" i="10"/>
  <c r="M9" i="10"/>
  <c r="N9" i="10"/>
  <c r="AK9" i="10" s="1"/>
  <c r="AK46" i="10" s="1"/>
  <c r="O9" i="10"/>
  <c r="I10" i="10"/>
  <c r="J10" i="10"/>
  <c r="K10" i="10"/>
  <c r="L10" i="10"/>
  <c r="M10" i="10"/>
  <c r="N10" i="10"/>
  <c r="AK10" i="10" s="1"/>
  <c r="AK47" i="10" s="1"/>
  <c r="O10" i="10"/>
  <c r="I11" i="10"/>
  <c r="J11" i="10"/>
  <c r="K11" i="10"/>
  <c r="L11" i="10"/>
  <c r="M11" i="10"/>
  <c r="N11" i="10"/>
  <c r="AK11" i="10" s="1"/>
  <c r="AK48" i="10" s="1"/>
  <c r="O11" i="10"/>
  <c r="I12" i="10"/>
  <c r="J12" i="10"/>
  <c r="K12" i="10"/>
  <c r="L12" i="10"/>
  <c r="AI12" i="10" s="1"/>
  <c r="AI49" i="10" s="1"/>
  <c r="M12" i="10"/>
  <c r="N12" i="10"/>
  <c r="O12" i="10"/>
  <c r="I13" i="10"/>
  <c r="J13" i="10"/>
  <c r="K13" i="10"/>
  <c r="AB13" i="10" s="1"/>
  <c r="AB50" i="10" s="1"/>
  <c r="L13" i="10"/>
  <c r="M13" i="10"/>
  <c r="N13" i="10"/>
  <c r="AK13" i="10" s="1"/>
  <c r="AK50" i="10" s="1"/>
  <c r="O13" i="10"/>
  <c r="I14" i="10"/>
  <c r="J14" i="10"/>
  <c r="K14" i="10"/>
  <c r="L14" i="10"/>
  <c r="M14" i="10"/>
  <c r="N14" i="10"/>
  <c r="O14" i="10"/>
  <c r="I15" i="10"/>
  <c r="J15" i="10"/>
  <c r="K15" i="10"/>
  <c r="L15" i="10"/>
  <c r="M15" i="10"/>
  <c r="N15" i="10"/>
  <c r="O15" i="10"/>
  <c r="I16" i="10"/>
  <c r="Q16" i="10" s="1"/>
  <c r="Q53" i="10" s="1"/>
  <c r="J16" i="10"/>
  <c r="K16" i="10"/>
  <c r="AB16" i="10" s="1"/>
  <c r="AB53" i="10" s="1"/>
  <c r="L16" i="10"/>
  <c r="M16" i="10"/>
  <c r="N16" i="10"/>
  <c r="AK16" i="10" s="1"/>
  <c r="AK53" i="10" s="1"/>
  <c r="O16" i="10"/>
  <c r="I17" i="10"/>
  <c r="J17" i="10"/>
  <c r="K17" i="10"/>
  <c r="L17" i="10"/>
  <c r="M17" i="10"/>
  <c r="N17" i="10"/>
  <c r="O17" i="10"/>
  <c r="I18" i="10"/>
  <c r="T18" i="10" s="1"/>
  <c r="T55" i="10" s="1"/>
  <c r="J18" i="10"/>
  <c r="K18" i="10"/>
  <c r="L18" i="10"/>
  <c r="AF18" i="10" s="1"/>
  <c r="AF55" i="10" s="1"/>
  <c r="M18" i="10"/>
  <c r="N18" i="10"/>
  <c r="O18" i="10"/>
  <c r="I19" i="10"/>
  <c r="J19" i="10"/>
  <c r="K19" i="10"/>
  <c r="AB19" i="10" s="1"/>
  <c r="AB56" i="10" s="1"/>
  <c r="L19" i="10"/>
  <c r="AF19" i="10" s="1"/>
  <c r="AF56" i="10" s="1"/>
  <c r="M19" i="10"/>
  <c r="N19" i="10"/>
  <c r="O19" i="10"/>
  <c r="I20" i="10"/>
  <c r="J20" i="10"/>
  <c r="K20" i="10"/>
  <c r="L20" i="10"/>
  <c r="M20" i="10"/>
  <c r="N20" i="10"/>
  <c r="O20" i="10"/>
  <c r="I21" i="10"/>
  <c r="J21" i="10"/>
  <c r="K21" i="10"/>
  <c r="L21" i="10"/>
  <c r="M21" i="10"/>
  <c r="N21" i="10"/>
  <c r="AK21" i="10" s="1"/>
  <c r="AK58" i="10" s="1"/>
  <c r="O21" i="10"/>
  <c r="I22" i="10"/>
  <c r="R22" i="10" s="1"/>
  <c r="R59" i="10" s="1"/>
  <c r="J22" i="10"/>
  <c r="K22" i="10"/>
  <c r="L22" i="10"/>
  <c r="M22" i="10"/>
  <c r="N22" i="10"/>
  <c r="O22" i="10"/>
  <c r="I23" i="10"/>
  <c r="R23" i="10" s="1"/>
  <c r="R60" i="10" s="1"/>
  <c r="J23" i="10"/>
  <c r="W23" i="10" s="1"/>
  <c r="W60" i="10" s="1"/>
  <c r="K23" i="10"/>
  <c r="L23" i="10"/>
  <c r="AJ23" i="10" s="1"/>
  <c r="AJ60" i="10" s="1"/>
  <c r="M23" i="10"/>
  <c r="N23" i="10"/>
  <c r="O23" i="10"/>
  <c r="I24" i="10"/>
  <c r="J24" i="10"/>
  <c r="K24" i="10"/>
  <c r="L24" i="10"/>
  <c r="M24" i="10"/>
  <c r="N24" i="10"/>
  <c r="AK24" i="10" s="1"/>
  <c r="AK61" i="10" s="1"/>
  <c r="O24" i="10"/>
  <c r="I25" i="10"/>
  <c r="J25" i="10"/>
  <c r="K25" i="10"/>
  <c r="L25" i="10"/>
  <c r="M25" i="10"/>
  <c r="N25" i="10"/>
  <c r="AK25" i="10" s="1"/>
  <c r="AK62" i="10" s="1"/>
  <c r="O25" i="10"/>
  <c r="I26" i="10"/>
  <c r="J26" i="10"/>
  <c r="X26" i="10" s="1"/>
  <c r="X63" i="10" s="1"/>
  <c r="K26" i="10"/>
  <c r="AB26" i="10" s="1"/>
  <c r="AB63" i="10" s="1"/>
  <c r="L26" i="10"/>
  <c r="M26" i="10"/>
  <c r="N26" i="10"/>
  <c r="AK26" i="10" s="1"/>
  <c r="AK63" i="10" s="1"/>
  <c r="O26" i="10"/>
  <c r="I27" i="10"/>
  <c r="J27" i="10"/>
  <c r="K27" i="10"/>
  <c r="AD27" i="10" s="1"/>
  <c r="AD64" i="10" s="1"/>
  <c r="L27" i="10"/>
  <c r="AH27" i="10" s="1"/>
  <c r="AH64" i="10" s="1"/>
  <c r="M27" i="10"/>
  <c r="N27" i="10"/>
  <c r="AK27" i="10" s="1"/>
  <c r="AK64" i="10" s="1"/>
  <c r="O27" i="10"/>
  <c r="I28" i="10"/>
  <c r="Q28" i="10" s="1"/>
  <c r="Q65" i="10" s="1"/>
  <c r="J28" i="10"/>
  <c r="Z28" i="10" s="1"/>
  <c r="Z65" i="10" s="1"/>
  <c r="K28" i="10"/>
  <c r="L28" i="10"/>
  <c r="AF28" i="10" s="1"/>
  <c r="AF65" i="10" s="1"/>
  <c r="M28" i="10"/>
  <c r="N28" i="10"/>
  <c r="O28" i="10"/>
  <c r="I29" i="10"/>
  <c r="J29" i="10"/>
  <c r="K29" i="10"/>
  <c r="AB29" i="10" s="1"/>
  <c r="AB66" i="10" s="1"/>
  <c r="L29" i="10"/>
  <c r="M29" i="10"/>
  <c r="N29" i="10"/>
  <c r="AK29" i="10" s="1"/>
  <c r="AK66" i="10" s="1"/>
  <c r="O29" i="10"/>
  <c r="I30" i="10"/>
  <c r="J30" i="10"/>
  <c r="K30" i="10"/>
  <c r="AB30" i="10" s="1"/>
  <c r="AB67" i="10" s="1"/>
  <c r="L30" i="10"/>
  <c r="AH30" i="10" s="1"/>
  <c r="AH67" i="10" s="1"/>
  <c r="M30" i="10"/>
  <c r="N30" i="10"/>
  <c r="AK30" i="10" s="1"/>
  <c r="AK67" i="10" s="1"/>
  <c r="O30" i="10"/>
  <c r="I31" i="10"/>
  <c r="J31" i="10"/>
  <c r="K31" i="10"/>
  <c r="L31" i="10"/>
  <c r="M31" i="10"/>
  <c r="N31" i="10"/>
  <c r="O31" i="10"/>
  <c r="I32" i="10"/>
  <c r="Q32" i="10" s="1"/>
  <c r="Q69" i="10" s="1"/>
  <c r="J32" i="10"/>
  <c r="X32" i="10" s="1"/>
  <c r="X69" i="10" s="1"/>
  <c r="K32" i="10"/>
  <c r="AB32" i="10" s="1"/>
  <c r="AB69" i="10" s="1"/>
  <c r="L32" i="10"/>
  <c r="M32" i="10"/>
  <c r="N32" i="10"/>
  <c r="AK32" i="10" s="1"/>
  <c r="AK69" i="10" s="1"/>
  <c r="O32" i="10"/>
  <c r="I33" i="10"/>
  <c r="S33" i="10" s="1"/>
  <c r="S70" i="10" s="1"/>
  <c r="J33" i="10"/>
  <c r="W33" i="10" s="1"/>
  <c r="W70" i="10" s="1"/>
  <c r="K33" i="10"/>
  <c r="L33" i="10"/>
  <c r="AI33" i="10" s="1"/>
  <c r="AI70" i="10" s="1"/>
  <c r="M33" i="10"/>
  <c r="N33" i="10"/>
  <c r="O33" i="10"/>
  <c r="I34" i="10"/>
  <c r="J34" i="10"/>
  <c r="K34" i="10"/>
  <c r="AD34" i="10" s="1"/>
  <c r="AD71" i="10" s="1"/>
  <c r="L34" i="10"/>
  <c r="AF34" i="10" s="1"/>
  <c r="AF71" i="10" s="1"/>
  <c r="M34" i="10"/>
  <c r="N34" i="10"/>
  <c r="O34" i="10"/>
  <c r="I35" i="10"/>
  <c r="Q35" i="10" s="1"/>
  <c r="Q72" i="10" s="1"/>
  <c r="J35" i="10"/>
  <c r="Y35" i="10" s="1"/>
  <c r="Y72" i="10" s="1"/>
  <c r="K35" i="10"/>
  <c r="AB35" i="10" s="1"/>
  <c r="AB72" i="10" s="1"/>
  <c r="L35" i="10"/>
  <c r="AF35" i="10" s="1"/>
  <c r="AF72" i="10" s="1"/>
  <c r="M35" i="10"/>
  <c r="N35" i="10"/>
  <c r="O35" i="10"/>
  <c r="O2" i="10"/>
  <c r="N2" i="10"/>
  <c r="AK2" i="10" s="1"/>
  <c r="AK39" i="10" s="1"/>
  <c r="M2" i="10"/>
  <c r="L2" i="10"/>
  <c r="AH2" i="10" s="1"/>
  <c r="AH39" i="10" s="1"/>
  <c r="K2" i="10"/>
  <c r="AE2" i="10" s="1"/>
  <c r="AE39" i="10" s="1"/>
  <c r="J2" i="10"/>
  <c r="AA2" i="10" s="1"/>
  <c r="AA39" i="10" s="1"/>
  <c r="I2" i="10"/>
  <c r="J3" i="1"/>
  <c r="K3" i="1"/>
  <c r="L3" i="1"/>
  <c r="M3" i="1"/>
  <c r="N3" i="1"/>
  <c r="O3" i="1"/>
  <c r="P3" i="1"/>
  <c r="J4" i="1"/>
  <c r="K4" i="1"/>
  <c r="L4" i="1"/>
  <c r="M4" i="1"/>
  <c r="N4" i="1"/>
  <c r="O4" i="1"/>
  <c r="P4" i="1"/>
  <c r="J5" i="1"/>
  <c r="K5" i="1"/>
  <c r="L5" i="1"/>
  <c r="M5" i="1"/>
  <c r="N5" i="1"/>
  <c r="O5" i="1"/>
  <c r="P5" i="1"/>
  <c r="J6" i="1"/>
  <c r="K6" i="1"/>
  <c r="L6" i="1"/>
  <c r="M6" i="1"/>
  <c r="N6" i="1"/>
  <c r="O6" i="1"/>
  <c r="P6" i="1"/>
  <c r="J7" i="1"/>
  <c r="K7" i="1"/>
  <c r="L7" i="1"/>
  <c r="M7" i="1"/>
  <c r="N7" i="1"/>
  <c r="O7" i="1"/>
  <c r="P7" i="1"/>
  <c r="J8" i="1"/>
  <c r="K8" i="1"/>
  <c r="L8" i="1"/>
  <c r="M8" i="1"/>
  <c r="N8" i="1"/>
  <c r="O8" i="1"/>
  <c r="P8" i="1"/>
  <c r="J9" i="1"/>
  <c r="K9" i="1"/>
  <c r="L9" i="1"/>
  <c r="M9" i="1"/>
  <c r="N9" i="1"/>
  <c r="O9" i="1"/>
  <c r="P9" i="1"/>
  <c r="J10" i="1"/>
  <c r="K10" i="1"/>
  <c r="L10" i="1"/>
  <c r="M10" i="1"/>
  <c r="N10" i="1"/>
  <c r="O10" i="1"/>
  <c r="P10" i="1"/>
  <c r="J11" i="1"/>
  <c r="K11" i="1"/>
  <c r="L11" i="1"/>
  <c r="M11" i="1"/>
  <c r="N11" i="1"/>
  <c r="O11" i="1"/>
  <c r="P11" i="1"/>
  <c r="J12" i="1"/>
  <c r="K12" i="1"/>
  <c r="L12" i="1"/>
  <c r="M12" i="1"/>
  <c r="N12" i="1"/>
  <c r="O12" i="1"/>
  <c r="P12" i="1"/>
  <c r="J13" i="1"/>
  <c r="K13" i="1"/>
  <c r="L13" i="1"/>
  <c r="M13" i="1"/>
  <c r="N13" i="1"/>
  <c r="O13" i="1"/>
  <c r="P13" i="1"/>
  <c r="J14" i="1"/>
  <c r="K14" i="1"/>
  <c r="L14" i="1"/>
  <c r="M14" i="1"/>
  <c r="N14" i="1"/>
  <c r="O14" i="1"/>
  <c r="P14" i="1"/>
  <c r="J15" i="1"/>
  <c r="K15" i="1"/>
  <c r="L15" i="1"/>
  <c r="M15" i="1"/>
  <c r="N15" i="1"/>
  <c r="O15" i="1"/>
  <c r="P15" i="1"/>
  <c r="J16" i="1"/>
  <c r="K16" i="1"/>
  <c r="L16" i="1"/>
  <c r="M16" i="1"/>
  <c r="N16" i="1"/>
  <c r="O16" i="1"/>
  <c r="P16" i="1"/>
  <c r="J17" i="1"/>
  <c r="K17" i="1"/>
  <c r="L17" i="1"/>
  <c r="M17" i="1"/>
  <c r="N17" i="1"/>
  <c r="O17" i="1"/>
  <c r="P17" i="1"/>
  <c r="J18" i="1"/>
  <c r="K18" i="1"/>
  <c r="L18" i="1"/>
  <c r="M18" i="1"/>
  <c r="N18" i="1"/>
  <c r="O18" i="1"/>
  <c r="P18" i="1"/>
  <c r="J19" i="1"/>
  <c r="K19" i="1"/>
  <c r="L19" i="1"/>
  <c r="M19" i="1"/>
  <c r="N19" i="1"/>
  <c r="O19" i="1"/>
  <c r="P19" i="1"/>
  <c r="J20" i="1"/>
  <c r="K20" i="1"/>
  <c r="L20" i="1"/>
  <c r="M20" i="1"/>
  <c r="N20" i="1"/>
  <c r="O20" i="1"/>
  <c r="P20" i="1"/>
  <c r="J21" i="1"/>
  <c r="K21" i="1"/>
  <c r="L21" i="1"/>
  <c r="M21" i="1"/>
  <c r="N21" i="1"/>
  <c r="O21" i="1"/>
  <c r="P21" i="1"/>
  <c r="J22" i="1"/>
  <c r="K22" i="1"/>
  <c r="L22" i="1"/>
  <c r="M22" i="1"/>
  <c r="N22" i="1"/>
  <c r="O22" i="1"/>
  <c r="P22" i="1"/>
  <c r="J23" i="1"/>
  <c r="K23" i="1"/>
  <c r="L23" i="1"/>
  <c r="M23" i="1"/>
  <c r="N23" i="1"/>
  <c r="O23" i="1"/>
  <c r="P23" i="1"/>
  <c r="J24" i="1"/>
  <c r="K24" i="1"/>
  <c r="L24" i="1"/>
  <c r="M24" i="1"/>
  <c r="N24" i="1"/>
  <c r="O24" i="1"/>
  <c r="P24" i="1"/>
  <c r="J25" i="1"/>
  <c r="K25" i="1"/>
  <c r="L25" i="1"/>
  <c r="M25" i="1"/>
  <c r="N25" i="1"/>
  <c r="O25" i="1"/>
  <c r="P25" i="1"/>
  <c r="J26" i="1"/>
  <c r="K26" i="1"/>
  <c r="L26" i="1"/>
  <c r="M26" i="1"/>
  <c r="N26" i="1"/>
  <c r="O26" i="1"/>
  <c r="P26" i="1"/>
  <c r="J27" i="1"/>
  <c r="K27" i="1"/>
  <c r="L27" i="1"/>
  <c r="M27" i="1"/>
  <c r="N27" i="1"/>
  <c r="O27" i="1"/>
  <c r="P27" i="1"/>
  <c r="J28" i="1"/>
  <c r="K28" i="1"/>
  <c r="L28" i="1"/>
  <c r="M28" i="1"/>
  <c r="N28" i="1"/>
  <c r="O28" i="1"/>
  <c r="P28" i="1"/>
  <c r="J29" i="1"/>
  <c r="K29" i="1"/>
  <c r="L29" i="1"/>
  <c r="M29" i="1"/>
  <c r="N29" i="1"/>
  <c r="O29" i="1"/>
  <c r="P29" i="1"/>
  <c r="J30" i="1"/>
  <c r="K30" i="1"/>
  <c r="L30" i="1"/>
  <c r="M30" i="1"/>
  <c r="N30" i="1"/>
  <c r="O30" i="1"/>
  <c r="P30" i="1"/>
  <c r="J31" i="1"/>
  <c r="K31" i="1"/>
  <c r="L31" i="1"/>
  <c r="M31" i="1"/>
  <c r="N31" i="1"/>
  <c r="O31" i="1"/>
  <c r="P31" i="1"/>
  <c r="J32" i="1"/>
  <c r="K32" i="1"/>
  <c r="L32" i="1"/>
  <c r="M32" i="1"/>
  <c r="N32" i="1"/>
  <c r="O32" i="1"/>
  <c r="P32" i="1"/>
  <c r="J33" i="1"/>
  <c r="K33" i="1"/>
  <c r="L33" i="1"/>
  <c r="M33" i="1"/>
  <c r="N33" i="1"/>
  <c r="O33" i="1"/>
  <c r="P33" i="1"/>
  <c r="J34" i="1"/>
  <c r="K34" i="1"/>
  <c r="L34" i="1"/>
  <c r="M34" i="1"/>
  <c r="N34" i="1"/>
  <c r="O34" i="1"/>
  <c r="P34" i="1"/>
  <c r="J35" i="1"/>
  <c r="K35" i="1"/>
  <c r="L35" i="1"/>
  <c r="M35" i="1"/>
  <c r="N35" i="1"/>
  <c r="O35" i="1"/>
  <c r="P35" i="1"/>
  <c r="J36" i="1"/>
  <c r="K36" i="1"/>
  <c r="L36" i="1"/>
  <c r="M36" i="1"/>
  <c r="N36" i="1"/>
  <c r="O36" i="1"/>
  <c r="P36" i="1"/>
  <c r="P2" i="1"/>
  <c r="O2" i="1"/>
  <c r="N2" i="1"/>
  <c r="M2" i="1"/>
  <c r="L2" i="1"/>
  <c r="K2" i="1"/>
  <c r="J2" i="1"/>
  <c r="C36" i="1"/>
  <c r="D36" i="1"/>
  <c r="E36" i="1"/>
  <c r="F36" i="1"/>
  <c r="G36" i="1"/>
  <c r="H36" i="1"/>
  <c r="B36" i="1"/>
  <c r="O23" i="8"/>
  <c r="O24" i="8"/>
  <c r="O25" i="8"/>
  <c r="O26" i="8"/>
  <c r="O27" i="8"/>
  <c r="O28" i="8"/>
  <c r="O29" i="8"/>
  <c r="O30" i="8"/>
  <c r="O31" i="8"/>
  <c r="O32" i="8"/>
  <c r="O33" i="8"/>
  <c r="O34" i="8"/>
  <c r="O35" i="8"/>
  <c r="O36" i="8"/>
  <c r="O37" i="8"/>
  <c r="O38" i="8"/>
  <c r="O39" i="8"/>
  <c r="O40" i="8"/>
  <c r="O41" i="8"/>
  <c r="O42" i="8"/>
  <c r="O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22" i="8"/>
  <c r="G18" i="9"/>
  <c r="H17" i="9" s="1"/>
  <c r="F18" i="9"/>
  <c r="E18" i="9"/>
  <c r="D18" i="9"/>
  <c r="H14" i="9" s="1"/>
  <c r="C18" i="9"/>
  <c r="B18" i="9"/>
  <c r="H12" i="9" s="1"/>
  <c r="F17" i="9"/>
  <c r="E17" i="9"/>
  <c r="G15" i="9" s="1"/>
  <c r="D17" i="9"/>
  <c r="G14" i="9" s="1"/>
  <c r="C17" i="9"/>
  <c r="B17" i="9"/>
  <c r="G12" i="9" s="1"/>
  <c r="H16" i="9"/>
  <c r="G16" i="9"/>
  <c r="E16" i="9"/>
  <c r="F15" i="9" s="1"/>
  <c r="D16" i="9"/>
  <c r="F14" i="9" s="1"/>
  <c r="C16" i="9"/>
  <c r="B16" i="9"/>
  <c r="H15" i="9"/>
  <c r="D15" i="9"/>
  <c r="C15" i="9"/>
  <c r="E13" i="9" s="1"/>
  <c r="B15" i="9"/>
  <c r="E14" i="9"/>
  <c r="C14" i="9"/>
  <c r="D13" i="9" s="1"/>
  <c r="B14" i="9"/>
  <c r="D12" i="9" s="1"/>
  <c r="H13" i="9"/>
  <c r="G13" i="9"/>
  <c r="F13" i="9"/>
  <c r="B13" i="9"/>
  <c r="F12" i="9"/>
  <c r="E12" i="9"/>
  <c r="C12" i="9"/>
  <c r="G18" i="8"/>
  <c r="H17" i="8" s="1"/>
  <c r="F18" i="8"/>
  <c r="H16" i="8" s="1"/>
  <c r="E18" i="8"/>
  <c r="H15" i="8" s="1"/>
  <c r="D18" i="8"/>
  <c r="H14" i="8" s="1"/>
  <c r="C18" i="8"/>
  <c r="B18" i="8"/>
  <c r="F17" i="8"/>
  <c r="G16" i="8" s="1"/>
  <c r="E17" i="8"/>
  <c r="G15" i="8" s="1"/>
  <c r="D17" i="8"/>
  <c r="G14" i="8" s="1"/>
  <c r="C17" i="8"/>
  <c r="G13" i="8" s="1"/>
  <c r="B17" i="8"/>
  <c r="G12" i="8" s="1"/>
  <c r="E16" i="8"/>
  <c r="F15" i="8" s="1"/>
  <c r="D16" i="8"/>
  <c r="F14" i="8" s="1"/>
  <c r="C16" i="8"/>
  <c r="F13" i="8" s="1"/>
  <c r="B16" i="8"/>
  <c r="F12" i="8" s="1"/>
  <c r="D15" i="8"/>
  <c r="E14" i="8" s="1"/>
  <c r="C15" i="8"/>
  <c r="E13" i="8" s="1"/>
  <c r="B15" i="8"/>
  <c r="E12" i="8" s="1"/>
  <c r="C14" i="8"/>
  <c r="D13" i="8" s="1"/>
  <c r="B14" i="8"/>
  <c r="D12" i="8" s="1"/>
  <c r="H13" i="8"/>
  <c r="B13" i="8"/>
  <c r="C12" i="8" s="1"/>
  <c r="H12" i="8"/>
  <c r="Q12" i="7"/>
  <c r="P12" i="7"/>
  <c r="Q11" i="7" s="1"/>
  <c r="P11" i="7"/>
  <c r="O12" i="7"/>
  <c r="Q10" i="7" s="1"/>
  <c r="O11" i="7"/>
  <c r="P10" i="7" s="1"/>
  <c r="O10" i="7"/>
  <c r="N12" i="7"/>
  <c r="N11" i="7"/>
  <c r="N10" i="7"/>
  <c r="N9" i="7"/>
  <c r="M12" i="7"/>
  <c r="M11" i="7"/>
  <c r="M10" i="7"/>
  <c r="M9" i="7"/>
  <c r="M8" i="7"/>
  <c r="L12" i="7"/>
  <c r="L11" i="7"/>
  <c r="L10" i="7"/>
  <c r="L9" i="7"/>
  <c r="L8" i="7"/>
  <c r="L7" i="7"/>
  <c r="K12" i="7"/>
  <c r="K11" i="7"/>
  <c r="K10" i="7"/>
  <c r="K9" i="7"/>
  <c r="K8" i="7"/>
  <c r="K7" i="7"/>
  <c r="K6" i="7"/>
  <c r="C36" i="7"/>
  <c r="L2" i="7" s="1"/>
  <c r="D36" i="7"/>
  <c r="M2" i="7" s="1"/>
  <c r="E36" i="7"/>
  <c r="N2" i="7" s="1"/>
  <c r="F36" i="7"/>
  <c r="O2" i="7" s="1"/>
  <c r="G36" i="7"/>
  <c r="P2" i="7" s="1"/>
  <c r="H36" i="7"/>
  <c r="Q2" i="7" s="1"/>
  <c r="B36" i="7"/>
  <c r="K2" i="7" s="1"/>
  <c r="E37" i="2"/>
  <c r="F37" i="2"/>
  <c r="G37" i="2"/>
  <c r="E38" i="2"/>
  <c r="F38" i="2"/>
  <c r="G38" i="2"/>
  <c r="C37" i="2"/>
  <c r="D37" i="2"/>
  <c r="C38" i="2"/>
  <c r="D38" i="2"/>
  <c r="B38" i="2"/>
  <c r="B37" i="2"/>
  <c r="W34" i="10" l="1"/>
  <c r="W71" i="10" s="1"/>
  <c r="AK22" i="10"/>
  <c r="AK59" i="10" s="1"/>
  <c r="AG20" i="10"/>
  <c r="AG57" i="10" s="1"/>
  <c r="X18" i="10"/>
  <c r="X55" i="10" s="1"/>
  <c r="AK6" i="10"/>
  <c r="AK43" i="10" s="1"/>
  <c r="Q34" i="10"/>
  <c r="Q71" i="10" s="1"/>
  <c r="AK31" i="10"/>
  <c r="AK68" i="10" s="1"/>
  <c r="AF29" i="10"/>
  <c r="AF66" i="10" s="1"/>
  <c r="W27" i="10"/>
  <c r="W64" i="10" s="1"/>
  <c r="AB20" i="10"/>
  <c r="AB57" i="10" s="1"/>
  <c r="AK15" i="10"/>
  <c r="AK52" i="10" s="1"/>
  <c r="AI13" i="10"/>
  <c r="AI50" i="10" s="1"/>
  <c r="Y11" i="10"/>
  <c r="Y48" i="10" s="1"/>
  <c r="AI22" i="10"/>
  <c r="AI59" i="10" s="1"/>
  <c r="W20" i="10"/>
  <c r="W57" i="10" s="1"/>
  <c r="S11" i="10"/>
  <c r="S48" i="10" s="1"/>
  <c r="W4" i="10"/>
  <c r="W41" i="10" s="1"/>
  <c r="AK33" i="10"/>
  <c r="AK70" i="10" s="1"/>
  <c r="AF31" i="10"/>
  <c r="AF68" i="10" s="1"/>
  <c r="AB22" i="10"/>
  <c r="AB59" i="10" s="1"/>
  <c r="AK17" i="10"/>
  <c r="AK54" i="10" s="1"/>
  <c r="AF15" i="10"/>
  <c r="AF52" i="10" s="1"/>
  <c r="Y13" i="10"/>
  <c r="Y50" i="10" s="1"/>
  <c r="AB6" i="10"/>
  <c r="AB43" i="10" s="1"/>
  <c r="AC31" i="10"/>
  <c r="AC68" i="10" s="1"/>
  <c r="V29" i="10"/>
  <c r="V66" i="10" s="1"/>
  <c r="AG24" i="10"/>
  <c r="AG61" i="10" s="1"/>
  <c r="T13" i="10"/>
  <c r="T50" i="10" s="1"/>
  <c r="W6" i="10"/>
  <c r="W43" i="10" s="1"/>
  <c r="AK35" i="10"/>
  <c r="AK72" i="10" s="1"/>
  <c r="W31" i="10"/>
  <c r="W68" i="10" s="1"/>
  <c r="AD24" i="10"/>
  <c r="AD61" i="10" s="1"/>
  <c r="AK19" i="10"/>
  <c r="AK56" i="10" s="1"/>
  <c r="AF17" i="10"/>
  <c r="AF54" i="10" s="1"/>
  <c r="AC8" i="10"/>
  <c r="AC45" i="10" s="1"/>
  <c r="Q6" i="10"/>
  <c r="Q43" i="10" s="1"/>
  <c r="AK3" i="10"/>
  <c r="AK40" i="10" s="1"/>
  <c r="AB33" i="10"/>
  <c r="AB70" i="10" s="1"/>
  <c r="Q31" i="10"/>
  <c r="Q68" i="10" s="1"/>
  <c r="AK28" i="10"/>
  <c r="AK65" i="10" s="1"/>
  <c r="AJ26" i="10"/>
  <c r="AJ63" i="10" s="1"/>
  <c r="X24" i="10"/>
  <c r="X61" i="10" s="1"/>
  <c r="AE17" i="10"/>
  <c r="AE54" i="10" s="1"/>
  <c r="U15" i="10"/>
  <c r="U52" i="10" s="1"/>
  <c r="AK12" i="10"/>
  <c r="AK49" i="10" s="1"/>
  <c r="AF10" i="10"/>
  <c r="AF47" i="10" s="1"/>
  <c r="W8" i="10"/>
  <c r="W45" i="10" s="1"/>
  <c r="R24" i="10"/>
  <c r="R61" i="10" s="1"/>
  <c r="AA17" i="10"/>
  <c r="AA54" i="10" s="1"/>
  <c r="AD10" i="10"/>
  <c r="AD47" i="10" s="1"/>
  <c r="U17" i="10"/>
  <c r="U54" i="10" s="1"/>
  <c r="AK14" i="10"/>
  <c r="AK51" i="10" s="1"/>
  <c r="AA10" i="10"/>
  <c r="AA47" i="10" s="1"/>
  <c r="AC28" i="10"/>
  <c r="AC65" i="10" s="1"/>
  <c r="AK23" i="10"/>
  <c r="AK60" i="10" s="1"/>
  <c r="AF21" i="10"/>
  <c r="AF58" i="10" s="1"/>
  <c r="AA19" i="10"/>
  <c r="AA56" i="10" s="1"/>
  <c r="AK7" i="10"/>
  <c r="AK44" i="10" s="1"/>
  <c r="AF5" i="10"/>
  <c r="AF42" i="10" s="1"/>
  <c r="AA3" i="10"/>
  <c r="AA40" i="10" s="1"/>
  <c r="AJ14" i="10"/>
  <c r="AJ51" i="10" s="1"/>
  <c r="W12" i="10"/>
  <c r="W49" i="10" s="1"/>
  <c r="S3" i="10"/>
  <c r="S40" i="10" s="1"/>
  <c r="AD14" i="10"/>
  <c r="AD51" i="10" s="1"/>
  <c r="T12" i="10"/>
  <c r="T49" i="10" s="1"/>
  <c r="X5" i="10"/>
  <c r="X42" i="10" s="1"/>
  <c r="AK34" i="10"/>
  <c r="AK71" i="10" s="1"/>
  <c r="AF32" i="10"/>
  <c r="AF69" i="10" s="1"/>
  <c r="W30" i="10"/>
  <c r="W67" i="10" s="1"/>
  <c r="S21" i="10"/>
  <c r="S58" i="10" s="1"/>
  <c r="AK18" i="10"/>
  <c r="AK55" i="10" s="1"/>
  <c r="Z14" i="10"/>
  <c r="Z51" i="10" s="1"/>
  <c r="AB7" i="10"/>
  <c r="AB44" i="10" s="1"/>
  <c r="U5" i="10"/>
  <c r="U42" i="10" s="1"/>
  <c r="R2" i="10"/>
  <c r="R39" i="10" s="1"/>
  <c r="R30" i="10"/>
  <c r="R67" i="10" s="1"/>
  <c r="AJ25" i="10"/>
  <c r="AJ62" i="10" s="1"/>
  <c r="W7" i="10"/>
  <c r="W44" i="10" s="1"/>
  <c r="Q14" i="10"/>
  <c r="Q51" i="10" s="1"/>
  <c r="R14" i="10"/>
  <c r="R51" i="10" s="1"/>
  <c r="S14" i="10"/>
  <c r="S51" i="10" s="1"/>
  <c r="AI9" i="10"/>
  <c r="AI46" i="10" s="1"/>
  <c r="S2" i="10"/>
  <c r="S39" i="10" s="1"/>
  <c r="AI2" i="10"/>
  <c r="AI39" i="10" s="1"/>
  <c r="X35" i="10"/>
  <c r="X72" i="10" s="1"/>
  <c r="AC34" i="10"/>
  <c r="AC71" i="10" s="1"/>
  <c r="AH33" i="10"/>
  <c r="AH70" i="10" s="1"/>
  <c r="R33" i="10"/>
  <c r="R70" i="10" s="1"/>
  <c r="W32" i="10"/>
  <c r="W69" i="10" s="1"/>
  <c r="AB31" i="10"/>
  <c r="AB68" i="10" s="1"/>
  <c r="AG30" i="10"/>
  <c r="AG67" i="10" s="1"/>
  <c r="Q30" i="10"/>
  <c r="Q67" i="10" s="1"/>
  <c r="U29" i="10"/>
  <c r="U66" i="10" s="1"/>
  <c r="Y28" i="10"/>
  <c r="Y65" i="10" s="1"/>
  <c r="AC27" i="10"/>
  <c r="AC64" i="10" s="1"/>
  <c r="AF26" i="10"/>
  <c r="AF63" i="10" s="1"/>
  <c r="AI25" i="10"/>
  <c r="AI62" i="10" s="1"/>
  <c r="T22" i="10"/>
  <c r="T59" i="10" s="1"/>
  <c r="R21" i="10"/>
  <c r="R58" i="10" s="1"/>
  <c r="AA18" i="10"/>
  <c r="AA55" i="10" s="1"/>
  <c r="X17" i="10"/>
  <c r="X54" i="10" s="1"/>
  <c r="R16" i="10"/>
  <c r="R53" i="10" s="1"/>
  <c r="AD13" i="10"/>
  <c r="AD50" i="10" s="1"/>
  <c r="Y12" i="10"/>
  <c r="Y49" i="10" s="1"/>
  <c r="V11" i="10"/>
  <c r="V48" i="10" s="1"/>
  <c r="AI8" i="10"/>
  <c r="AI45" i="10" s="1"/>
  <c r="T5" i="10"/>
  <c r="T42" i="10" s="1"/>
  <c r="Y15" i="10"/>
  <c r="Y52" i="10" s="1"/>
  <c r="AA15" i="10"/>
  <c r="AA52" i="10" s="1"/>
  <c r="Q19" i="10"/>
  <c r="Q56" i="10" s="1"/>
  <c r="U19" i="10"/>
  <c r="U56" i="10" s="1"/>
  <c r="W21" i="10"/>
  <c r="W58" i="10" s="1"/>
  <c r="AA21" i="10"/>
  <c r="AA58" i="10" s="1"/>
  <c r="AC7" i="10"/>
  <c r="AC44" i="10" s="1"/>
  <c r="AB25" i="10"/>
  <c r="AB62" i="10" s="1"/>
  <c r="S23" i="10"/>
  <c r="S60" i="10" s="1"/>
  <c r="V23" i="10"/>
  <c r="V60" i="10" s="1"/>
  <c r="AK20" i="10"/>
  <c r="AK57" i="10" s="1"/>
  <c r="W16" i="10"/>
  <c r="W53" i="10" s="1"/>
  <c r="X16" i="10"/>
  <c r="X53" i="10" s="1"/>
  <c r="Y16" i="10"/>
  <c r="Y53" i="10" s="1"/>
  <c r="AB9" i="10"/>
  <c r="AB46" i="10" s="1"/>
  <c r="Q7" i="10"/>
  <c r="Q44" i="10" s="1"/>
  <c r="S7" i="10"/>
  <c r="S44" i="10" s="1"/>
  <c r="T7" i="10"/>
  <c r="T44" i="10" s="1"/>
  <c r="U7" i="10"/>
  <c r="U44" i="10" s="1"/>
  <c r="V7" i="10"/>
  <c r="V44" i="10" s="1"/>
  <c r="AK4" i="10"/>
  <c r="AK41" i="10" s="1"/>
  <c r="AK73" i="10" s="1"/>
  <c r="AK76" i="10" s="1"/>
  <c r="AK77" i="10" s="1"/>
  <c r="AK78" i="10" s="1"/>
  <c r="T2" i="10"/>
  <c r="T39" i="10" s="1"/>
  <c r="AJ2" i="10"/>
  <c r="AJ39" i="10" s="1"/>
  <c r="W35" i="10"/>
  <c r="W72" i="10" s="1"/>
  <c r="AB34" i="10"/>
  <c r="AB71" i="10" s="1"/>
  <c r="AG33" i="10"/>
  <c r="AG70" i="10" s="1"/>
  <c r="Q33" i="10"/>
  <c r="Q70" i="10" s="1"/>
  <c r="V32" i="10"/>
  <c r="V69" i="10" s="1"/>
  <c r="AA31" i="10"/>
  <c r="AA68" i="10" s="1"/>
  <c r="AF30" i="10"/>
  <c r="AF67" i="10" s="1"/>
  <c r="T29" i="10"/>
  <c r="T66" i="10" s="1"/>
  <c r="X28" i="10"/>
  <c r="X65" i="10" s="1"/>
  <c r="AB27" i="10"/>
  <c r="AB64" i="10" s="1"/>
  <c r="AE26" i="10"/>
  <c r="AE63" i="10" s="1"/>
  <c r="AH25" i="10"/>
  <c r="AH62" i="10" s="1"/>
  <c r="AJ24" i="10"/>
  <c r="AJ61" i="10" s="1"/>
  <c r="Q23" i="10"/>
  <c r="Q60" i="10" s="1"/>
  <c r="S22" i="10"/>
  <c r="S59" i="10" s="1"/>
  <c r="Q21" i="10"/>
  <c r="Q58" i="10" s="1"/>
  <c r="AE19" i="10"/>
  <c r="AE56" i="10" s="1"/>
  <c r="Y18" i="10"/>
  <c r="Y55" i="10" s="1"/>
  <c r="W17" i="10"/>
  <c r="W54" i="10" s="1"/>
  <c r="AC13" i="10"/>
  <c r="AC50" i="10" s="1"/>
  <c r="U11" i="10"/>
  <c r="U48" i="10" s="1"/>
  <c r="AJ9" i="10"/>
  <c r="AJ46" i="10" s="1"/>
  <c r="AA7" i="10"/>
  <c r="AA44" i="10" s="1"/>
  <c r="U6" i="10"/>
  <c r="U43" i="10" s="1"/>
  <c r="S5" i="10"/>
  <c r="S42" i="10" s="1"/>
  <c r="AE3" i="10"/>
  <c r="AE40" i="10" s="1"/>
  <c r="AC21" i="10"/>
  <c r="AC58" i="10" s="1"/>
  <c r="AD21" i="10"/>
  <c r="AD58" i="10" s="1"/>
  <c r="AE21" i="10"/>
  <c r="AE58" i="10" s="1"/>
  <c r="X12" i="10"/>
  <c r="X49" i="10" s="1"/>
  <c r="Z12" i="10"/>
  <c r="Z49" i="10" s="1"/>
  <c r="AA12" i="10"/>
  <c r="AA49" i="10" s="1"/>
  <c r="AF16" i="10"/>
  <c r="AF53" i="10" s="1"/>
  <c r="AJ16" i="10"/>
  <c r="AJ53" i="10" s="1"/>
  <c r="Y25" i="10"/>
  <c r="Y62" i="10" s="1"/>
  <c r="AB18" i="10"/>
  <c r="AB55" i="10" s="1"/>
  <c r="AC18" i="10"/>
  <c r="AC55" i="10" s="1"/>
  <c r="AD18" i="10"/>
  <c r="AD55" i="10" s="1"/>
  <c r="AE18" i="10"/>
  <c r="AE55" i="10" s="1"/>
  <c r="T16" i="10"/>
  <c r="T53" i="10" s="1"/>
  <c r="V16" i="10"/>
  <c r="V53" i="10" s="1"/>
  <c r="AF11" i="10"/>
  <c r="AF48" i="10" s="1"/>
  <c r="AG11" i="10"/>
  <c r="AG48" i="10" s="1"/>
  <c r="AH11" i="10"/>
  <c r="AH48" i="10" s="1"/>
  <c r="W9" i="10"/>
  <c r="W46" i="10" s="1"/>
  <c r="Y9" i="10"/>
  <c r="Y46" i="10" s="1"/>
  <c r="Z9" i="10"/>
  <c r="Z46" i="10" s="1"/>
  <c r="AA9" i="10"/>
  <c r="AA46" i="10" s="1"/>
  <c r="U2" i="10"/>
  <c r="U39" i="10" s="1"/>
  <c r="V35" i="10"/>
  <c r="V72" i="10" s="1"/>
  <c r="AA34" i="10"/>
  <c r="AA71" i="10" s="1"/>
  <c r="AF33" i="10"/>
  <c r="AF70" i="10" s="1"/>
  <c r="U32" i="10"/>
  <c r="U69" i="10" s="1"/>
  <c r="Z31" i="10"/>
  <c r="Z68" i="10" s="1"/>
  <c r="AE30" i="10"/>
  <c r="AE67" i="10" s="1"/>
  <c r="AJ29" i="10"/>
  <c r="AJ66" i="10" s="1"/>
  <c r="S29" i="10"/>
  <c r="S66" i="10" s="1"/>
  <c r="W28" i="10"/>
  <c r="W65" i="10" s="1"/>
  <c r="AA27" i="10"/>
  <c r="AA64" i="10" s="1"/>
  <c r="AD26" i="10"/>
  <c r="AD63" i="10" s="1"/>
  <c r="AG25" i="10"/>
  <c r="AG62" i="10" s="1"/>
  <c r="AI24" i="10"/>
  <c r="AI61" i="10" s="1"/>
  <c r="Q22" i="10"/>
  <c r="Q59" i="10" s="1"/>
  <c r="AD19" i="10"/>
  <c r="AD56" i="10" s="1"/>
  <c r="V17" i="10"/>
  <c r="V54" i="10" s="1"/>
  <c r="AJ15" i="10"/>
  <c r="AJ52" i="10" s="1"/>
  <c r="AE14" i="10"/>
  <c r="AE51" i="10" s="1"/>
  <c r="V12" i="10"/>
  <c r="V49" i="10" s="1"/>
  <c r="T11" i="10"/>
  <c r="T48" i="10" s="1"/>
  <c r="AH9" i="10"/>
  <c r="AH46" i="10" s="1"/>
  <c r="Z7" i="10"/>
  <c r="Z44" i="10" s="1"/>
  <c r="T6" i="10"/>
  <c r="T43" i="10" s="1"/>
  <c r="R5" i="10"/>
  <c r="R42" i="10" s="1"/>
  <c r="AD3" i="10"/>
  <c r="AD40" i="10" s="1"/>
  <c r="T26" i="10"/>
  <c r="T63" i="10" s="1"/>
  <c r="AI23" i="10"/>
  <c r="AI60" i="10" s="1"/>
  <c r="AG7" i="10"/>
  <c r="AG44" i="10" s="1"/>
  <c r="AI7" i="10"/>
  <c r="AI44" i="10" s="1"/>
  <c r="AJ7" i="10"/>
  <c r="AJ44" i="10" s="1"/>
  <c r="AC23" i="10"/>
  <c r="AC60" i="10" s="1"/>
  <c r="S25" i="10"/>
  <c r="S62" i="10" s="1"/>
  <c r="AF20" i="10"/>
  <c r="AF57" i="10" s="1"/>
  <c r="AH20" i="10"/>
  <c r="AH57" i="10" s="1"/>
  <c r="AI20" i="10"/>
  <c r="AI57" i="10" s="1"/>
  <c r="AJ20" i="10"/>
  <c r="AJ57" i="10" s="1"/>
  <c r="Z18" i="10"/>
  <c r="Z55" i="10" s="1"/>
  <c r="AC11" i="10"/>
  <c r="AC48" i="10" s="1"/>
  <c r="AE11" i="10"/>
  <c r="AE48" i="10" s="1"/>
  <c r="S9" i="10"/>
  <c r="S46" i="10" s="1"/>
  <c r="AF4" i="10"/>
  <c r="AF41" i="10" s="1"/>
  <c r="AH4" i="10"/>
  <c r="AH41" i="10" s="1"/>
  <c r="AI4" i="10"/>
  <c r="AI41" i="10" s="1"/>
  <c r="AJ4" i="10"/>
  <c r="AJ41" i="10" s="1"/>
  <c r="V2" i="10"/>
  <c r="V39" i="10" s="1"/>
  <c r="U35" i="10"/>
  <c r="U72" i="10" s="1"/>
  <c r="Z34" i="10"/>
  <c r="Z71" i="10" s="1"/>
  <c r="AE33" i="10"/>
  <c r="AE70" i="10" s="1"/>
  <c r="AJ32" i="10"/>
  <c r="AJ69" i="10" s="1"/>
  <c r="T32" i="10"/>
  <c r="T69" i="10" s="1"/>
  <c r="Y31" i="10"/>
  <c r="Y68" i="10" s="1"/>
  <c r="AD30" i="10"/>
  <c r="AD67" i="10" s="1"/>
  <c r="AI29" i="10"/>
  <c r="AI66" i="10" s="1"/>
  <c r="R29" i="10"/>
  <c r="R66" i="10" s="1"/>
  <c r="V28" i="10"/>
  <c r="V65" i="10" s="1"/>
  <c r="Z27" i="10"/>
  <c r="Z64" i="10" s="1"/>
  <c r="AC26" i="10"/>
  <c r="AC63" i="10" s="1"/>
  <c r="AF25" i="10"/>
  <c r="AF62" i="10" s="1"/>
  <c r="AH24" i="10"/>
  <c r="AH61" i="10" s="1"/>
  <c r="AH23" i="10"/>
  <c r="AH60" i="10" s="1"/>
  <c r="AJ22" i="10"/>
  <c r="AJ59" i="10" s="1"/>
  <c r="AE20" i="10"/>
  <c r="AE57" i="10" s="1"/>
  <c r="AC19" i="10"/>
  <c r="AC56" i="10" s="1"/>
  <c r="W18" i="10"/>
  <c r="W55" i="10" s="1"/>
  <c r="AI15" i="10"/>
  <c r="AI52" i="10" s="1"/>
  <c r="AC14" i="10"/>
  <c r="AC51" i="10" s="1"/>
  <c r="AA13" i="10"/>
  <c r="AA50" i="10" s="1"/>
  <c r="U12" i="10"/>
  <c r="U49" i="10" s="1"/>
  <c r="AG9" i="10"/>
  <c r="AG46" i="10" s="1"/>
  <c r="AA8" i="10"/>
  <c r="AA45" i="10" s="1"/>
  <c r="Y7" i="10"/>
  <c r="Y44" i="10" s="1"/>
  <c r="S6" i="10"/>
  <c r="S43" i="10" s="1"/>
  <c r="Q5" i="10"/>
  <c r="Q42" i="10" s="1"/>
  <c r="AC3" i="10"/>
  <c r="AC40" i="10" s="1"/>
  <c r="AB4" i="10"/>
  <c r="AB41" i="10" s="1"/>
  <c r="AC4" i="10"/>
  <c r="AC41" i="10" s="1"/>
  <c r="W2" i="10"/>
  <c r="W39" i="10" s="1"/>
  <c r="AJ35" i="10"/>
  <c r="AJ72" i="10" s="1"/>
  <c r="T35" i="10"/>
  <c r="T72" i="10" s="1"/>
  <c r="Y34" i="10"/>
  <c r="Y71" i="10" s="1"/>
  <c r="AD33" i="10"/>
  <c r="AD70" i="10" s="1"/>
  <c r="AI32" i="10"/>
  <c r="AI69" i="10" s="1"/>
  <c r="S32" i="10"/>
  <c r="S69" i="10" s="1"/>
  <c r="X31" i="10"/>
  <c r="X68" i="10" s="1"/>
  <c r="AC30" i="10"/>
  <c r="AC67" i="10" s="1"/>
  <c r="AH29" i="10"/>
  <c r="AH66" i="10" s="1"/>
  <c r="Q29" i="10"/>
  <c r="Q66" i="10" s="1"/>
  <c r="U28" i="10"/>
  <c r="U65" i="10" s="1"/>
  <c r="Y27" i="10"/>
  <c r="Y64" i="10" s="1"/>
  <c r="AE25" i="10"/>
  <c r="AE62" i="10" s="1"/>
  <c r="AF24" i="10"/>
  <c r="AF61" i="10" s="1"/>
  <c r="AG23" i="10"/>
  <c r="AG60" i="10" s="1"/>
  <c r="AJ21" i="10"/>
  <c r="AJ58" i="10" s="1"/>
  <c r="AD20" i="10"/>
  <c r="AD57" i="10" s="1"/>
  <c r="U18" i="10"/>
  <c r="U55" i="10" s="1"/>
  <c r="AH15" i="10"/>
  <c r="AH52" i="10" s="1"/>
  <c r="AB14" i="10"/>
  <c r="AB51" i="10" s="1"/>
  <c r="Z13" i="10"/>
  <c r="Z50" i="10" s="1"/>
  <c r="S12" i="10"/>
  <c r="S49" i="10" s="1"/>
  <c r="AI10" i="10"/>
  <c r="AI47" i="10" s="1"/>
  <c r="AF9" i="10"/>
  <c r="AF46" i="10" s="1"/>
  <c r="Z8" i="10"/>
  <c r="Z45" i="10" s="1"/>
  <c r="X7" i="10"/>
  <c r="X44" i="10" s="1"/>
  <c r="AG4" i="10"/>
  <c r="AG41" i="10" s="1"/>
  <c r="R10" i="10"/>
  <c r="R47" i="10" s="1"/>
  <c r="T10" i="10"/>
  <c r="T47" i="10" s="1"/>
  <c r="U10" i="10"/>
  <c r="U47" i="10" s="1"/>
  <c r="V10" i="10"/>
  <c r="V47" i="10" s="1"/>
  <c r="AC5" i="10"/>
  <c r="AC42" i="10" s="1"/>
  <c r="AD5" i="10"/>
  <c r="AD42" i="10" s="1"/>
  <c r="AE5" i="10"/>
  <c r="AE42" i="10" s="1"/>
  <c r="R27" i="10"/>
  <c r="R64" i="10" s="1"/>
  <c r="AH22" i="10"/>
  <c r="AH59" i="10" s="1"/>
  <c r="AE13" i="10"/>
  <c r="AE50" i="10" s="1"/>
  <c r="Q11" i="10"/>
  <c r="Q48" i="10" s="1"/>
  <c r="R11" i="10"/>
  <c r="R48" i="10" s="1"/>
  <c r="AH6" i="10"/>
  <c r="AH43" i="10" s="1"/>
  <c r="X2" i="10"/>
  <c r="X39" i="10" s="1"/>
  <c r="AI35" i="10"/>
  <c r="AI72" i="10" s="1"/>
  <c r="S35" i="10"/>
  <c r="S72" i="10" s="1"/>
  <c r="X34" i="10"/>
  <c r="X71" i="10" s="1"/>
  <c r="AC33" i="10"/>
  <c r="AC70" i="10" s="1"/>
  <c r="AH32" i="10"/>
  <c r="AH69" i="10" s="1"/>
  <c r="R32" i="10"/>
  <c r="R69" i="10" s="1"/>
  <c r="AG29" i="10"/>
  <c r="AG66" i="10" s="1"/>
  <c r="T28" i="10"/>
  <c r="T65" i="10" s="1"/>
  <c r="X27" i="10"/>
  <c r="X64" i="10" s="1"/>
  <c r="AA26" i="10"/>
  <c r="AA63" i="10" s="1"/>
  <c r="AD25" i="10"/>
  <c r="AD62" i="10" s="1"/>
  <c r="AE24" i="10"/>
  <c r="AE61" i="10" s="1"/>
  <c r="AF23" i="10"/>
  <c r="AF60" i="10" s="1"/>
  <c r="AG22" i="10"/>
  <c r="AG59" i="10" s="1"/>
  <c r="AI21" i="10"/>
  <c r="AI58" i="10" s="1"/>
  <c r="AC20" i="10"/>
  <c r="AC57" i="10" s="1"/>
  <c r="AI16" i="10"/>
  <c r="AI53" i="10" s="1"/>
  <c r="AG15" i="10"/>
  <c r="AG52" i="10" s="1"/>
  <c r="AA14" i="10"/>
  <c r="AA51" i="10" s="1"/>
  <c r="R12" i="10"/>
  <c r="R49" i="10" s="1"/>
  <c r="AG10" i="10"/>
  <c r="AG47" i="10" s="1"/>
  <c r="AE9" i="10"/>
  <c r="AE46" i="10" s="1"/>
  <c r="Y8" i="10"/>
  <c r="Y45" i="10" s="1"/>
  <c r="AE4" i="10"/>
  <c r="AE41" i="10" s="1"/>
  <c r="W19" i="10"/>
  <c r="W56" i="10" s="1"/>
  <c r="X19" i="10"/>
  <c r="X56" i="10" s="1"/>
  <c r="Y19" i="10"/>
  <c r="Y56" i="10" s="1"/>
  <c r="Z19" i="10"/>
  <c r="Z56" i="10" s="1"/>
  <c r="AB12" i="10"/>
  <c r="AB49" i="10" s="1"/>
  <c r="AC12" i="10"/>
  <c r="AC49" i="10" s="1"/>
  <c r="AF14" i="10"/>
  <c r="AF51" i="10" s="1"/>
  <c r="AG14" i="10"/>
  <c r="AG51" i="10" s="1"/>
  <c r="AH14" i="10"/>
  <c r="AH51" i="10" s="1"/>
  <c r="AI14" i="10"/>
  <c r="AI51" i="10" s="1"/>
  <c r="V18" i="10"/>
  <c r="V55" i="10" s="1"/>
  <c r="X29" i="10"/>
  <c r="X66" i="10" s="1"/>
  <c r="R20" i="10"/>
  <c r="R57" i="10" s="1"/>
  <c r="S20" i="10"/>
  <c r="S57" i="10" s="1"/>
  <c r="T20" i="10"/>
  <c r="T57" i="10" s="1"/>
  <c r="U20" i="10"/>
  <c r="U57" i="10" s="1"/>
  <c r="W13" i="10"/>
  <c r="W50" i="10" s="1"/>
  <c r="X13" i="10"/>
  <c r="X50" i="10" s="1"/>
  <c r="R4" i="10"/>
  <c r="R41" i="10" s="1"/>
  <c r="S4" i="10"/>
  <c r="S41" i="10" s="1"/>
  <c r="T4" i="10"/>
  <c r="T41" i="10" s="1"/>
  <c r="U4" i="10"/>
  <c r="U41" i="10" s="1"/>
  <c r="Y2" i="10"/>
  <c r="Y39" i="10" s="1"/>
  <c r="AH35" i="10"/>
  <c r="AH72" i="10" s="1"/>
  <c r="R35" i="10"/>
  <c r="R72" i="10" s="1"/>
  <c r="AG32" i="10"/>
  <c r="AG69" i="10" s="1"/>
  <c r="V31" i="10"/>
  <c r="V68" i="10" s="1"/>
  <c r="AA30" i="10"/>
  <c r="AA67" i="10" s="1"/>
  <c r="AJ28" i="10"/>
  <c r="AJ65" i="10" s="1"/>
  <c r="S28" i="10"/>
  <c r="S65" i="10" s="1"/>
  <c r="Z26" i="10"/>
  <c r="Z63" i="10" s="1"/>
  <c r="AC25" i="10"/>
  <c r="AC62" i="10" s="1"/>
  <c r="AC24" i="10"/>
  <c r="AC61" i="10" s="1"/>
  <c r="AE23" i="10"/>
  <c r="AE60" i="10" s="1"/>
  <c r="AF22" i="10"/>
  <c r="AF59" i="10" s="1"/>
  <c r="AH21" i="10"/>
  <c r="AH58" i="10" s="1"/>
  <c r="AA20" i="10"/>
  <c r="AA57" i="10" s="1"/>
  <c r="V19" i="10"/>
  <c r="V56" i="10" s="1"/>
  <c r="S18" i="10"/>
  <c r="S55" i="10" s="1"/>
  <c r="AH16" i="10"/>
  <c r="AH53" i="10" s="1"/>
  <c r="Y14" i="10"/>
  <c r="Y51" i="10" s="1"/>
  <c r="Q12" i="10"/>
  <c r="Q49" i="10" s="1"/>
  <c r="AD9" i="10"/>
  <c r="AD46" i="10" s="1"/>
  <c r="R7" i="10"/>
  <c r="R44" i="10" s="1"/>
  <c r="AJ5" i="10"/>
  <c r="AJ42" i="10" s="1"/>
  <c r="AD4" i="10"/>
  <c r="AD41" i="10" s="1"/>
  <c r="V3" i="10"/>
  <c r="V40" i="10" s="1"/>
  <c r="X22" i="10"/>
  <c r="X59" i="10" s="1"/>
  <c r="AA22" i="10"/>
  <c r="AA59" i="10" s="1"/>
  <c r="AB15" i="10"/>
  <c r="AB52" i="10" s="1"/>
  <c r="AC15" i="10"/>
  <c r="AC52" i="10" s="1"/>
  <c r="AD15" i="10"/>
  <c r="AD52" i="10" s="1"/>
  <c r="S13" i="10"/>
  <c r="S50" i="10" s="1"/>
  <c r="U13" i="10"/>
  <c r="U50" i="10" s="1"/>
  <c r="V13" i="10"/>
  <c r="V50" i="10" s="1"/>
  <c r="AF8" i="10"/>
  <c r="AF45" i="10" s="1"/>
  <c r="AG8" i="10"/>
  <c r="AG45" i="10" s="1"/>
  <c r="X6" i="10"/>
  <c r="X43" i="10" s="1"/>
  <c r="Y6" i="10"/>
  <c r="Y43" i="10" s="1"/>
  <c r="Z6" i="10"/>
  <c r="Z43" i="10" s="1"/>
  <c r="AA6" i="10"/>
  <c r="AA43" i="10" s="1"/>
  <c r="Z2" i="10"/>
  <c r="Z39" i="10" s="1"/>
  <c r="AG35" i="10"/>
  <c r="AG72" i="10" s="1"/>
  <c r="V34" i="10"/>
  <c r="V71" i="10" s="1"/>
  <c r="AA33" i="10"/>
  <c r="AA70" i="10" s="1"/>
  <c r="U31" i="10"/>
  <c r="U68" i="10" s="1"/>
  <c r="Z30" i="10"/>
  <c r="Z67" i="10" s="1"/>
  <c r="AE29" i="10"/>
  <c r="AE66" i="10" s="1"/>
  <c r="AI28" i="10"/>
  <c r="AI65" i="10" s="1"/>
  <c r="R28" i="10"/>
  <c r="R65" i="10" s="1"/>
  <c r="V27" i="10"/>
  <c r="V64" i="10" s="1"/>
  <c r="Y26" i="10"/>
  <c r="Y63" i="10" s="1"/>
  <c r="AA25" i="10"/>
  <c r="AA62" i="10" s="1"/>
  <c r="AB24" i="10"/>
  <c r="AB61" i="10" s="1"/>
  <c r="AD23" i="10"/>
  <c r="AD60" i="10" s="1"/>
  <c r="AE22" i="10"/>
  <c r="AE59" i="10" s="1"/>
  <c r="AG21" i="10"/>
  <c r="AG58" i="10" s="1"/>
  <c r="Z20" i="10"/>
  <c r="Z57" i="10" s="1"/>
  <c r="T19" i="10"/>
  <c r="T56" i="10" s="1"/>
  <c r="R18" i="10"/>
  <c r="R55" i="10" s="1"/>
  <c r="AG16" i="10"/>
  <c r="AG53" i="10" s="1"/>
  <c r="AE15" i="10"/>
  <c r="AE52" i="10" s="1"/>
  <c r="X14" i="10"/>
  <c r="X51" i="10" s="1"/>
  <c r="R13" i="10"/>
  <c r="R50" i="10" s="1"/>
  <c r="AE10" i="10"/>
  <c r="AE47" i="10" s="1"/>
  <c r="AC9" i="10"/>
  <c r="AC46" i="10" s="1"/>
  <c r="V8" i="10"/>
  <c r="V45" i="10" s="1"/>
  <c r="AI5" i="10"/>
  <c r="AI42" i="10" s="1"/>
  <c r="AA4" i="10"/>
  <c r="AA41" i="10" s="1"/>
  <c r="T3" i="10"/>
  <c r="T40" i="10" s="1"/>
  <c r="U34" i="10"/>
  <c r="U71" i="10" s="1"/>
  <c r="Z33" i="10"/>
  <c r="Z70" i="10" s="1"/>
  <c r="AE32" i="10"/>
  <c r="AE69" i="10" s="1"/>
  <c r="AJ31" i="10"/>
  <c r="AJ68" i="10" s="1"/>
  <c r="T31" i="10"/>
  <c r="T68" i="10" s="1"/>
  <c r="Y30" i="10"/>
  <c r="Y67" i="10" s="1"/>
  <c r="AD29" i="10"/>
  <c r="AD66" i="10" s="1"/>
  <c r="AH28" i="10"/>
  <c r="AH65" i="10" s="1"/>
  <c r="U27" i="10"/>
  <c r="U64" i="10" s="1"/>
  <c r="Z25" i="10"/>
  <c r="Z62" i="10" s="1"/>
  <c r="AA24" i="10"/>
  <c r="AA61" i="10" s="1"/>
  <c r="AB23" i="10"/>
  <c r="AB60" i="10" s="1"/>
  <c r="AD22" i="10"/>
  <c r="AD59" i="10" s="1"/>
  <c r="AB21" i="10"/>
  <c r="AB58" i="10" s="1"/>
  <c r="Y20" i="10"/>
  <c r="Y57" i="10" s="1"/>
  <c r="S19" i="10"/>
  <c r="S56" i="10" s="1"/>
  <c r="Q18" i="10"/>
  <c r="Q55" i="10" s="1"/>
  <c r="AE16" i="10"/>
  <c r="AE53" i="10" s="1"/>
  <c r="Z15" i="10"/>
  <c r="Z52" i="10" s="1"/>
  <c r="W14" i="10"/>
  <c r="W51" i="10" s="1"/>
  <c r="Q13" i="10"/>
  <c r="Q50" i="10" s="1"/>
  <c r="AJ11" i="10"/>
  <c r="AJ48" i="10" s="1"/>
  <c r="AC10" i="10"/>
  <c r="AC47" i="10" s="1"/>
  <c r="X9" i="10"/>
  <c r="X46" i="10" s="1"/>
  <c r="U8" i="10"/>
  <c r="U45" i="10" s="1"/>
  <c r="AJ6" i="10"/>
  <c r="AJ43" i="10" s="1"/>
  <c r="AH5" i="10"/>
  <c r="AH42" i="10" s="1"/>
  <c r="Z4" i="10"/>
  <c r="Z41" i="10" s="1"/>
  <c r="R6" i="10"/>
  <c r="R43" i="10" s="1"/>
  <c r="V6" i="10"/>
  <c r="V43" i="10" s="1"/>
  <c r="AH10" i="10"/>
  <c r="AH47" i="10" s="1"/>
  <c r="AJ10" i="10"/>
  <c r="AJ47" i="10" s="1"/>
  <c r="X8" i="10"/>
  <c r="X45" i="10" s="1"/>
  <c r="AB2" i="10"/>
  <c r="AB39" i="10" s="1"/>
  <c r="AE35" i="10"/>
  <c r="AE72" i="10" s="1"/>
  <c r="AJ34" i="10"/>
  <c r="AJ71" i="10" s="1"/>
  <c r="T34" i="10"/>
  <c r="T71" i="10" s="1"/>
  <c r="Y33" i="10"/>
  <c r="Y70" i="10" s="1"/>
  <c r="AD32" i="10"/>
  <c r="AD69" i="10" s="1"/>
  <c r="AI31" i="10"/>
  <c r="AI68" i="10" s="1"/>
  <c r="S31" i="10"/>
  <c r="S68" i="10" s="1"/>
  <c r="X30" i="10"/>
  <c r="X67" i="10" s="1"/>
  <c r="AC29" i="10"/>
  <c r="AC66" i="10" s="1"/>
  <c r="AG28" i="10"/>
  <c r="AG65" i="10" s="1"/>
  <c r="T27" i="10"/>
  <c r="T64" i="10" s="1"/>
  <c r="V26" i="10"/>
  <c r="V63" i="10" s="1"/>
  <c r="X25" i="10"/>
  <c r="X62" i="10" s="1"/>
  <c r="Z24" i="10"/>
  <c r="Z61" i="10" s="1"/>
  <c r="AA23" i="10"/>
  <c r="AA60" i="10" s="1"/>
  <c r="AC22" i="10"/>
  <c r="AC59" i="10" s="1"/>
  <c r="Z21" i="10"/>
  <c r="Z58" i="10" s="1"/>
  <c r="X20" i="10"/>
  <c r="X57" i="10" s="1"/>
  <c r="R19" i="10"/>
  <c r="R56" i="10" s="1"/>
  <c r="AD16" i="10"/>
  <c r="AD53" i="10" s="1"/>
  <c r="X15" i="10"/>
  <c r="X52" i="10" s="1"/>
  <c r="V14" i="10"/>
  <c r="V51" i="10" s="1"/>
  <c r="AI11" i="10"/>
  <c r="AI48" i="10" s="1"/>
  <c r="AB10" i="10"/>
  <c r="AB47" i="10" s="1"/>
  <c r="V9" i="10"/>
  <c r="V46" i="10" s="1"/>
  <c r="T8" i="10"/>
  <c r="T45" i="10" s="1"/>
  <c r="AI6" i="10"/>
  <c r="AI43" i="10" s="1"/>
  <c r="AG5" i="10"/>
  <c r="AG42" i="10" s="1"/>
  <c r="Y4" i="10"/>
  <c r="Y41" i="10" s="1"/>
  <c r="AG3" i="10"/>
  <c r="AG40" i="10" s="1"/>
  <c r="AH3" i="10"/>
  <c r="AH40" i="10" s="1"/>
  <c r="AC2" i="10"/>
  <c r="AC39" i="10" s="1"/>
  <c r="AD35" i="10"/>
  <c r="AD72" i="10" s="1"/>
  <c r="AI34" i="10"/>
  <c r="AI71" i="10" s="1"/>
  <c r="S34" i="10"/>
  <c r="S71" i="10" s="1"/>
  <c r="X33" i="10"/>
  <c r="X70" i="10" s="1"/>
  <c r="AC32" i="10"/>
  <c r="AC69" i="10" s="1"/>
  <c r="AH31" i="10"/>
  <c r="AH68" i="10" s="1"/>
  <c r="R31" i="10"/>
  <c r="R68" i="10" s="1"/>
  <c r="AJ27" i="10"/>
  <c r="AJ64" i="10" s="1"/>
  <c r="S27" i="10"/>
  <c r="S64" i="10" s="1"/>
  <c r="U26" i="10"/>
  <c r="U63" i="10" s="1"/>
  <c r="W25" i="10"/>
  <c r="W62" i="10" s="1"/>
  <c r="Y24" i="10"/>
  <c r="Y61" i="10" s="1"/>
  <c r="Z23" i="10"/>
  <c r="Z60" i="10" s="1"/>
  <c r="Y21" i="10"/>
  <c r="Y58" i="10" s="1"/>
  <c r="AC16" i="10"/>
  <c r="AC53" i="10" s="1"/>
  <c r="W15" i="10"/>
  <c r="W52" i="10" s="1"/>
  <c r="U14" i="10"/>
  <c r="U51" i="10" s="1"/>
  <c r="AD11" i="10"/>
  <c r="AD48" i="10" s="1"/>
  <c r="U9" i="10"/>
  <c r="U46" i="10" s="1"/>
  <c r="S8" i="10"/>
  <c r="S45" i="10" s="1"/>
  <c r="AG6" i="10"/>
  <c r="AG43" i="10" s="1"/>
  <c r="AB5" i="10"/>
  <c r="AB42" i="10" s="1"/>
  <c r="X4" i="10"/>
  <c r="X41" i="10" s="1"/>
  <c r="AG17" i="10"/>
  <c r="AG54" i="10" s="1"/>
  <c r="AH17" i="10"/>
  <c r="AH54" i="10" s="1"/>
  <c r="AI17" i="10"/>
  <c r="AI54" i="10" s="1"/>
  <c r="AJ17" i="10"/>
  <c r="AJ54" i="10" s="1"/>
  <c r="AB8" i="10"/>
  <c r="AB45" i="10" s="1"/>
  <c r="AD8" i="10"/>
  <c r="AD45" i="10" s="1"/>
  <c r="AE8" i="10"/>
  <c r="AE45" i="10" s="1"/>
  <c r="Q24" i="10"/>
  <c r="Q61" i="10" s="1"/>
  <c r="AG19" i="10"/>
  <c r="AG56" i="10" s="1"/>
  <c r="W26" i="10"/>
  <c r="W63" i="10" s="1"/>
  <c r="Q17" i="10"/>
  <c r="Q54" i="10" s="1"/>
  <c r="R17" i="10"/>
  <c r="R54" i="10" s="1"/>
  <c r="S17" i="10"/>
  <c r="S54" i="10" s="1"/>
  <c r="T17" i="10"/>
  <c r="T54" i="10" s="1"/>
  <c r="AJ12" i="10"/>
  <c r="AJ49" i="10" s="1"/>
  <c r="W10" i="10"/>
  <c r="W47" i="10" s="1"/>
  <c r="AD2" i="10"/>
  <c r="AD39" i="10" s="1"/>
  <c r="AC35" i="10"/>
  <c r="AC72" i="10" s="1"/>
  <c r="AH34" i="10"/>
  <c r="AH71" i="10" s="1"/>
  <c r="R34" i="10"/>
  <c r="R71" i="10" s="1"/>
  <c r="AG31" i="10"/>
  <c r="AG68" i="10" s="1"/>
  <c r="V30" i="10"/>
  <c r="V67" i="10" s="1"/>
  <c r="AA29" i="10"/>
  <c r="AA66" i="10" s="1"/>
  <c r="AE28" i="10"/>
  <c r="AE65" i="10" s="1"/>
  <c r="AI27" i="10"/>
  <c r="AI64" i="10" s="1"/>
  <c r="Q27" i="10"/>
  <c r="Q64" i="10" s="1"/>
  <c r="S26" i="10"/>
  <c r="S63" i="10" s="1"/>
  <c r="V25" i="10"/>
  <c r="V62" i="10" s="1"/>
  <c r="W24" i="10"/>
  <c r="W61" i="10" s="1"/>
  <c r="Y23" i="10"/>
  <c r="Y60" i="10" s="1"/>
  <c r="Z22" i="10"/>
  <c r="Z59" i="10" s="1"/>
  <c r="X21" i="10"/>
  <c r="X58" i="10" s="1"/>
  <c r="V20" i="10"/>
  <c r="V57" i="10" s="1"/>
  <c r="AJ18" i="10"/>
  <c r="AJ55" i="10" s="1"/>
  <c r="AD17" i="10"/>
  <c r="AD54" i="10" s="1"/>
  <c r="V15" i="10"/>
  <c r="V52" i="10" s="1"/>
  <c r="T14" i="10"/>
  <c r="T51" i="10" s="1"/>
  <c r="AH12" i="10"/>
  <c r="AH49" i="10" s="1"/>
  <c r="AB11" i="10"/>
  <c r="AB48" i="10" s="1"/>
  <c r="Z10" i="10"/>
  <c r="Z47" i="10" s="1"/>
  <c r="T9" i="10"/>
  <c r="T46" i="10" s="1"/>
  <c r="R8" i="10"/>
  <c r="R45" i="10" s="1"/>
  <c r="AF6" i="10"/>
  <c r="AF43" i="10" s="1"/>
  <c r="Z5" i="10"/>
  <c r="Z42" i="10" s="1"/>
  <c r="W3" i="10"/>
  <c r="W40" i="10" s="1"/>
  <c r="X3" i="10"/>
  <c r="X40" i="10" s="1"/>
  <c r="Y3" i="10"/>
  <c r="Y40" i="10" s="1"/>
  <c r="Z3" i="10"/>
  <c r="Z40" i="10" s="1"/>
  <c r="AG34" i="10"/>
  <c r="AG71" i="10" s="1"/>
  <c r="V33" i="10"/>
  <c r="V70" i="10" s="1"/>
  <c r="AA32" i="10"/>
  <c r="AA69" i="10" s="1"/>
  <c r="U30" i="10"/>
  <c r="U67" i="10" s="1"/>
  <c r="Z29" i="10"/>
  <c r="Z66" i="10" s="1"/>
  <c r="AD28" i="10"/>
  <c r="AD65" i="10" s="1"/>
  <c r="AG27" i="10"/>
  <c r="AG64" i="10" s="1"/>
  <c r="R26" i="10"/>
  <c r="R63" i="10" s="1"/>
  <c r="U25" i="10"/>
  <c r="U62" i="10" s="1"/>
  <c r="V24" i="10"/>
  <c r="V61" i="10" s="1"/>
  <c r="X23" i="10"/>
  <c r="X60" i="10" s="1"/>
  <c r="Y22" i="10"/>
  <c r="Y59" i="10" s="1"/>
  <c r="V21" i="10"/>
  <c r="V58" i="10" s="1"/>
  <c r="Q20" i="10"/>
  <c r="Q57" i="10" s="1"/>
  <c r="AI18" i="10"/>
  <c r="AI55" i="10" s="1"/>
  <c r="AC17" i="10"/>
  <c r="AC54" i="10" s="1"/>
  <c r="AA16" i="10"/>
  <c r="AA53" i="10" s="1"/>
  <c r="T15" i="10"/>
  <c r="T52" i="10" s="1"/>
  <c r="AJ13" i="10"/>
  <c r="AJ50" i="10" s="1"/>
  <c r="AG12" i="10"/>
  <c r="AG49" i="10" s="1"/>
  <c r="AA11" i="10"/>
  <c r="AA48" i="10" s="1"/>
  <c r="Y10" i="10"/>
  <c r="Y47" i="10" s="1"/>
  <c r="R9" i="10"/>
  <c r="R46" i="10" s="1"/>
  <c r="AH7" i="10"/>
  <c r="AH44" i="10" s="1"/>
  <c r="AE6" i="10"/>
  <c r="AE43" i="10" s="1"/>
  <c r="Y5" i="10"/>
  <c r="Y42" i="10" s="1"/>
  <c r="V4" i="10"/>
  <c r="V41" i="10" s="1"/>
  <c r="Q3" i="10"/>
  <c r="Q40" i="10" s="1"/>
  <c r="R3" i="10"/>
  <c r="R40" i="10" s="1"/>
  <c r="U3" i="10"/>
  <c r="U40" i="10" s="1"/>
  <c r="AF2" i="10"/>
  <c r="AF39" i="10" s="1"/>
  <c r="AA35" i="10"/>
  <c r="AA72" i="10" s="1"/>
  <c r="U33" i="10"/>
  <c r="U70" i="10" s="1"/>
  <c r="Z32" i="10"/>
  <c r="Z69" i="10" s="1"/>
  <c r="AE31" i="10"/>
  <c r="AE68" i="10" s="1"/>
  <c r="AJ30" i="10"/>
  <c r="AJ67" i="10" s="1"/>
  <c r="T30" i="10"/>
  <c r="T67" i="10" s="1"/>
  <c r="Y29" i="10"/>
  <c r="Y66" i="10" s="1"/>
  <c r="AB28" i="10"/>
  <c r="AB65" i="10" s="1"/>
  <c r="AF27" i="10"/>
  <c r="AF64" i="10" s="1"/>
  <c r="AI26" i="10"/>
  <c r="AI63" i="10" s="1"/>
  <c r="Q26" i="10"/>
  <c r="Q63" i="10" s="1"/>
  <c r="T25" i="10"/>
  <c r="T62" i="10" s="1"/>
  <c r="U24" i="10"/>
  <c r="U61" i="10" s="1"/>
  <c r="W22" i="10"/>
  <c r="W59" i="10" s="1"/>
  <c r="U21" i="10"/>
  <c r="U58" i="10" s="1"/>
  <c r="AJ19" i="10"/>
  <c r="AJ56" i="10" s="1"/>
  <c r="AH18" i="10"/>
  <c r="AH55" i="10" s="1"/>
  <c r="AB17" i="10"/>
  <c r="AB54" i="10" s="1"/>
  <c r="Z16" i="10"/>
  <c r="Z53" i="10" s="1"/>
  <c r="S15" i="10"/>
  <c r="S52" i="10" s="1"/>
  <c r="AH13" i="10"/>
  <c r="AH50" i="10" s="1"/>
  <c r="AF12" i="10"/>
  <c r="AF49" i="10" s="1"/>
  <c r="Z11" i="10"/>
  <c r="Z48" i="10" s="1"/>
  <c r="X10" i="10"/>
  <c r="X47" i="10" s="1"/>
  <c r="Q9" i="10"/>
  <c r="Q46" i="10" s="1"/>
  <c r="AF7" i="10"/>
  <c r="AF44" i="10" s="1"/>
  <c r="AD6" i="10"/>
  <c r="AD43" i="10" s="1"/>
  <c r="Q4" i="10"/>
  <c r="Q41" i="10" s="1"/>
  <c r="W5" i="10"/>
  <c r="W42" i="10" s="1"/>
  <c r="AA5" i="10"/>
  <c r="AA42" i="10" s="1"/>
  <c r="Q2" i="10"/>
  <c r="Q39" i="10" s="1"/>
  <c r="AG2" i="10"/>
  <c r="AG39" i="10" s="1"/>
  <c r="Z35" i="10"/>
  <c r="Z72" i="10" s="1"/>
  <c r="AE34" i="10"/>
  <c r="AE71" i="10" s="1"/>
  <c r="AJ33" i="10"/>
  <c r="AJ70" i="10" s="1"/>
  <c r="T33" i="10"/>
  <c r="T70" i="10" s="1"/>
  <c r="Y32" i="10"/>
  <c r="Y69" i="10" s="1"/>
  <c r="AD31" i="10"/>
  <c r="AD68" i="10" s="1"/>
  <c r="AI30" i="10"/>
  <c r="AI67" i="10" s="1"/>
  <c r="S30" i="10"/>
  <c r="S67" i="10" s="1"/>
  <c r="W29" i="10"/>
  <c r="W66" i="10" s="1"/>
  <c r="AA28" i="10"/>
  <c r="AA65" i="10" s="1"/>
  <c r="AE27" i="10"/>
  <c r="AE64" i="10" s="1"/>
  <c r="AH26" i="10"/>
  <c r="AH63" i="10" s="1"/>
  <c r="R25" i="10"/>
  <c r="R62" i="10" s="1"/>
  <c r="T24" i="10"/>
  <c r="T61" i="10" s="1"/>
  <c r="U23" i="10"/>
  <c r="U60" i="10" s="1"/>
  <c r="V22" i="10"/>
  <c r="V59" i="10" s="1"/>
  <c r="T21" i="10"/>
  <c r="T58" i="10" s="1"/>
  <c r="AI19" i="10"/>
  <c r="AI56" i="10" s="1"/>
  <c r="AG18" i="10"/>
  <c r="AG55" i="10" s="1"/>
  <c r="Z17" i="10"/>
  <c r="Z54" i="10" s="1"/>
  <c r="U16" i="10"/>
  <c r="U53" i="10" s="1"/>
  <c r="R15" i="10"/>
  <c r="R52" i="10" s="1"/>
  <c r="AG13" i="10"/>
  <c r="AG50" i="10" s="1"/>
  <c r="AE12" i="10"/>
  <c r="AE49" i="10" s="1"/>
  <c r="X11" i="10"/>
  <c r="X48" i="10" s="1"/>
  <c r="S10" i="10"/>
  <c r="S47" i="10" s="1"/>
  <c r="AE7" i="10"/>
  <c r="AE44" i="10" s="1"/>
  <c r="AC6" i="10"/>
  <c r="AC43" i="10" s="1"/>
  <c r="V5" i="10"/>
  <c r="V42" i="10" s="1"/>
  <c r="AJ3" i="10"/>
  <c r="AJ40" i="10" s="1"/>
  <c r="AG26" i="10"/>
  <c r="AG63" i="10" s="1"/>
  <c r="Q25" i="10"/>
  <c r="Q62" i="10" s="1"/>
  <c r="S24" i="10"/>
  <c r="S61" i="10" s="1"/>
  <c r="T23" i="10"/>
  <c r="T60" i="10" s="1"/>
  <c r="U22" i="10"/>
  <c r="U59" i="10" s="1"/>
  <c r="AH19" i="10"/>
  <c r="AH56" i="10" s="1"/>
  <c r="Y17" i="10"/>
  <c r="Y54" i="10" s="1"/>
  <c r="S16" i="10"/>
  <c r="S53" i="10" s="1"/>
  <c r="Q15" i="10"/>
  <c r="Q52" i="10" s="1"/>
  <c r="AF13" i="10"/>
  <c r="AF50" i="10" s="1"/>
  <c r="AD12" i="10"/>
  <c r="AD49" i="10" s="1"/>
  <c r="W11" i="10"/>
  <c r="W48" i="10" s="1"/>
  <c r="Q10" i="10"/>
  <c r="Q47" i="10" s="1"/>
  <c r="AJ8" i="10"/>
  <c r="AJ45" i="10" s="1"/>
  <c r="AD7" i="10"/>
  <c r="AD44" i="10" s="1"/>
  <c r="AI3" i="10"/>
  <c r="AI40" i="10" s="1"/>
  <c r="D39" i="2"/>
  <c r="L6" i="2" s="1"/>
  <c r="R2" i="7" a="1"/>
  <c r="R2" i="7" s="1"/>
  <c r="K26" i="7" a="1"/>
  <c r="K26" i="7" s="1"/>
  <c r="G39" i="2"/>
  <c r="O6" i="2" s="1"/>
  <c r="E39" i="2"/>
  <c r="M7" i="2" s="1"/>
  <c r="F39" i="2"/>
  <c r="N6" i="2" s="1"/>
  <c r="L17" i="2"/>
  <c r="B39" i="2"/>
  <c r="J15" i="2" s="1"/>
  <c r="C39" i="2"/>
  <c r="K24" i="2" s="1"/>
  <c r="L33" i="2"/>
  <c r="L32" i="2"/>
  <c r="L25" i="2"/>
  <c r="L11" i="2"/>
  <c r="L24" i="2"/>
  <c r="L9" i="2"/>
  <c r="L8" i="2"/>
  <c r="L13" i="2"/>
  <c r="L23" i="2"/>
  <c r="L15" i="2"/>
  <c r="L30" i="2"/>
  <c r="L14" i="2"/>
  <c r="L20" i="2"/>
  <c r="L12" i="2"/>
  <c r="L35" i="2"/>
  <c r="L19" i="2"/>
  <c r="L3" i="2"/>
  <c r="L34" i="2"/>
  <c r="L26" i="2"/>
  <c r="L18" i="2"/>
  <c r="L10" i="2"/>
  <c r="L2" i="2"/>
  <c r="L31" i="2"/>
  <c r="L7" i="2"/>
  <c r="L22" i="2"/>
  <c r="L29" i="2"/>
  <c r="L21" i="2"/>
  <c r="L5" i="2"/>
  <c r="L28" i="2"/>
  <c r="L4" i="2"/>
  <c r="L27" i="2"/>
  <c r="AH73" i="10" l="1"/>
  <c r="AH76" i="10" s="1"/>
  <c r="AH77" i="10" s="1"/>
  <c r="AH78" i="10" s="1"/>
  <c r="AE73" i="10"/>
  <c r="AE76" i="10" s="1"/>
  <c r="AE77" i="10" s="1"/>
  <c r="AE78" i="10" s="1"/>
  <c r="AA73" i="10"/>
  <c r="AA76" i="10" s="1"/>
  <c r="AA77" i="10" s="1"/>
  <c r="AA78" i="10" s="1"/>
  <c r="X73" i="10"/>
  <c r="X76" i="10" s="1"/>
  <c r="X77" i="10" s="1"/>
  <c r="X78" i="10" s="1"/>
  <c r="R73" i="10"/>
  <c r="R76" i="10" s="1"/>
  <c r="R77" i="10" s="1"/>
  <c r="R78" i="10" s="1"/>
  <c r="Q73" i="10"/>
  <c r="Q76" i="10" s="1"/>
  <c r="Q77" i="10" s="1"/>
  <c r="Q78" i="10" s="1"/>
  <c r="AJ73" i="10"/>
  <c r="AJ76" i="10" s="1"/>
  <c r="AJ77" i="10" s="1"/>
  <c r="AJ78" i="10" s="1"/>
  <c r="T73" i="10"/>
  <c r="T76" i="10" s="1"/>
  <c r="T77" i="10" s="1"/>
  <c r="T78" i="10" s="1"/>
  <c r="W73" i="10"/>
  <c r="W76" i="10" s="1"/>
  <c r="W77" i="10" s="1"/>
  <c r="W78" i="10" s="1"/>
  <c r="V73" i="10"/>
  <c r="V76" i="10" s="1"/>
  <c r="V77" i="10" s="1"/>
  <c r="V78" i="10" s="1"/>
  <c r="S73" i="10"/>
  <c r="S76" i="10" s="1"/>
  <c r="S77" i="10" s="1"/>
  <c r="S78" i="10" s="1"/>
  <c r="Z73" i="10"/>
  <c r="Z76" i="10" s="1"/>
  <c r="Z77" i="10" s="1"/>
  <c r="Z78" i="10" s="1"/>
  <c r="AI73" i="10"/>
  <c r="AI76" i="10" s="1"/>
  <c r="AI77" i="10" s="1"/>
  <c r="AI78" i="10" s="1"/>
  <c r="Y73" i="10"/>
  <c r="Y76" i="10" s="1"/>
  <c r="Y77" i="10" s="1"/>
  <c r="Y78" i="10" s="1"/>
  <c r="AD73" i="10"/>
  <c r="AD76" i="10" s="1"/>
  <c r="AD77" i="10" s="1"/>
  <c r="AD78" i="10" s="1"/>
  <c r="AG73" i="10"/>
  <c r="AG76" i="10" s="1"/>
  <c r="AG77" i="10" s="1"/>
  <c r="AG78" i="10" s="1"/>
  <c r="U73" i="10"/>
  <c r="U76" i="10" s="1"/>
  <c r="U77" i="10" s="1"/>
  <c r="U78" i="10" s="1"/>
  <c r="AC73" i="10"/>
  <c r="AC76" i="10" s="1"/>
  <c r="AC77" i="10" s="1"/>
  <c r="AC78" i="10" s="1"/>
  <c r="AB73" i="10"/>
  <c r="AB76" i="10" s="1"/>
  <c r="AB77" i="10" s="1"/>
  <c r="AB78" i="10" s="1"/>
  <c r="AF73" i="10"/>
  <c r="AF76" i="10" s="1"/>
  <c r="AF77" i="10" s="1"/>
  <c r="AF78" i="10" s="1"/>
  <c r="L16" i="2"/>
  <c r="O28" i="2"/>
  <c r="O29" i="7"/>
  <c r="Q27" i="7"/>
  <c r="N27" i="7"/>
  <c r="K32" i="7"/>
  <c r="L28" i="7"/>
  <c r="N32" i="7"/>
  <c r="M28" i="7"/>
  <c r="L32" i="7"/>
  <c r="N26" i="7"/>
  <c r="O30" i="7"/>
  <c r="M32" i="7"/>
  <c r="P28" i="7"/>
  <c r="O12" i="2"/>
  <c r="Q32" i="7"/>
  <c r="O7" i="2"/>
  <c r="K30" i="7"/>
  <c r="P32" i="7"/>
  <c r="M31" i="7"/>
  <c r="M30" i="7"/>
  <c r="M26" i="7"/>
  <c r="L29" i="7"/>
  <c r="O2" i="2"/>
  <c r="L26" i="7"/>
  <c r="O28" i="7"/>
  <c r="K27" i="7"/>
  <c r="M19" i="2"/>
  <c r="N28" i="7"/>
  <c r="Q30" i="7"/>
  <c r="P31" i="7"/>
  <c r="O29" i="2"/>
  <c r="P30" i="7"/>
  <c r="Q28" i="7"/>
  <c r="Q31" i="7"/>
  <c r="M25" i="2"/>
  <c r="K31" i="7"/>
  <c r="K29" i="7"/>
  <c r="P29" i="7"/>
  <c r="O8" i="2"/>
  <c r="P26" i="7"/>
  <c r="M29" i="7"/>
  <c r="P27" i="7"/>
  <c r="Q26" i="7"/>
  <c r="N29" i="7"/>
  <c r="L30" i="7"/>
  <c r="O31" i="7"/>
  <c r="M27" i="7"/>
  <c r="O32" i="7"/>
  <c r="L27" i="7"/>
  <c r="O27" i="7"/>
  <c r="N30" i="7"/>
  <c r="K28" i="7"/>
  <c r="L31" i="7"/>
  <c r="O34" i="2"/>
  <c r="O26" i="7"/>
  <c r="N31" i="7"/>
  <c r="Q29" i="7"/>
  <c r="O35" i="2"/>
  <c r="O19" i="2"/>
  <c r="O14" i="2"/>
  <c r="O9" i="2"/>
  <c r="O20" i="2"/>
  <c r="M31" i="2"/>
  <c r="M18" i="2"/>
  <c r="O31" i="2"/>
  <c r="M34" i="2"/>
  <c r="O26" i="2"/>
  <c r="M26" i="2"/>
  <c r="O18" i="2"/>
  <c r="O15" i="2"/>
  <c r="M8" i="2"/>
  <c r="O21" i="2"/>
  <c r="M30" i="2"/>
  <c r="O13" i="2"/>
  <c r="O23" i="2"/>
  <c r="O24" i="2"/>
  <c r="N10" i="2"/>
  <c r="O16" i="2"/>
  <c r="M32" i="2"/>
  <c r="M3" i="2"/>
  <c r="M17" i="2"/>
  <c r="M27" i="2"/>
  <c r="M2" i="2"/>
  <c r="M9" i="2"/>
  <c r="O27" i="2"/>
  <c r="M11" i="2"/>
  <c r="N25" i="2"/>
  <c r="M4" i="2"/>
  <c r="N20" i="2"/>
  <c r="N27" i="2"/>
  <c r="M10" i="2"/>
  <c r="N15" i="2"/>
  <c r="O32" i="2"/>
  <c r="N31" i="2"/>
  <c r="M13" i="2"/>
  <c r="M29" i="2"/>
  <c r="M28" i="2"/>
  <c r="M5" i="2"/>
  <c r="M24" i="2"/>
  <c r="M20" i="2"/>
  <c r="M16" i="2"/>
  <c r="M6" i="2"/>
  <c r="O11" i="2"/>
  <c r="O30" i="2"/>
  <c r="O22" i="2"/>
  <c r="O25" i="2"/>
  <c r="O10" i="2"/>
  <c r="N19" i="2"/>
  <c r="N17" i="2"/>
  <c r="N4" i="2"/>
  <c r="N16" i="2"/>
  <c r="N33" i="2"/>
  <c r="O5" i="2"/>
  <c r="N14" i="2"/>
  <c r="K27" i="2"/>
  <c r="N30" i="2"/>
  <c r="N32" i="2"/>
  <c r="O17" i="2"/>
  <c r="O3" i="2"/>
  <c r="O4" i="2"/>
  <c r="M12" i="2"/>
  <c r="M35" i="2"/>
  <c r="M21" i="2"/>
  <c r="M23" i="2"/>
  <c r="M14" i="2"/>
  <c r="M22" i="2"/>
  <c r="M33" i="2"/>
  <c r="M15" i="2"/>
  <c r="N2" i="2"/>
  <c r="N35" i="2"/>
  <c r="N9" i="2"/>
  <c r="N7" i="2"/>
  <c r="N3" i="2"/>
  <c r="N34" i="2"/>
  <c r="N29" i="2"/>
  <c r="N11" i="2"/>
  <c r="J23" i="2"/>
  <c r="J25" i="2"/>
  <c r="N23" i="2"/>
  <c r="N24" i="2"/>
  <c r="N21" i="2"/>
  <c r="N28" i="2"/>
  <c r="N22" i="2"/>
  <c r="O33" i="2"/>
  <c r="N12" i="2"/>
  <c r="K10" i="2"/>
  <c r="J11" i="2"/>
  <c r="N8" i="2"/>
  <c r="N5" i="2"/>
  <c r="K18" i="2"/>
  <c r="K34" i="2"/>
  <c r="N18" i="2"/>
  <c r="K26" i="2"/>
  <c r="K11" i="2"/>
  <c r="N13" i="2"/>
  <c r="N26" i="2"/>
  <c r="K28" i="2"/>
  <c r="J13" i="2"/>
  <c r="K2" i="2"/>
  <c r="J28" i="2"/>
  <c r="K35" i="2"/>
  <c r="J6" i="2"/>
  <c r="J16" i="2"/>
  <c r="J32" i="2"/>
  <c r="K30" i="2"/>
  <c r="K31" i="2"/>
  <c r="K22" i="2"/>
  <c r="J22" i="2"/>
  <c r="K12" i="2"/>
  <c r="J35" i="2"/>
  <c r="K6" i="2"/>
  <c r="J33" i="2"/>
  <c r="J26" i="2"/>
  <c r="K25" i="2"/>
  <c r="J34" i="2"/>
  <c r="J27" i="2"/>
  <c r="J4" i="2"/>
  <c r="K15" i="2"/>
  <c r="J2" i="2"/>
  <c r="J19" i="2"/>
  <c r="J14" i="2"/>
  <c r="J12" i="2"/>
  <c r="J7" i="2"/>
  <c r="J30" i="2"/>
  <c r="K13" i="2"/>
  <c r="K32" i="2"/>
  <c r="K9" i="2"/>
  <c r="J20" i="2"/>
  <c r="K21" i="2"/>
  <c r="K5" i="2"/>
  <c r="J5" i="2"/>
  <c r="K16" i="2"/>
  <c r="K3" i="2"/>
  <c r="K23" i="2"/>
  <c r="J8" i="2"/>
  <c r="K19" i="2"/>
  <c r="K7" i="2"/>
  <c r="J18" i="2"/>
  <c r="J9" i="2"/>
  <c r="J17" i="2"/>
  <c r="J24" i="2"/>
  <c r="K8" i="2"/>
  <c r="K14" i="2"/>
  <c r="K4" i="2"/>
  <c r="K33" i="2"/>
  <c r="K17" i="2"/>
  <c r="K29" i="2"/>
  <c r="K20" i="2"/>
  <c r="J31" i="2"/>
  <c r="J21" i="2"/>
  <c r="J29" i="2"/>
  <c r="J3" i="2"/>
  <c r="J10" i="2"/>
</calcChain>
</file>

<file path=xl/sharedStrings.xml><?xml version="1.0" encoding="utf-8"?>
<sst xmlns="http://schemas.openxmlformats.org/spreadsheetml/2006/main" count="543" uniqueCount="131">
  <si>
    <t>Pengeluaran Konsumsi Rumah Tangga</t>
  </si>
  <si>
    <t>Pengeluaran Konsumsi LNPRT</t>
  </si>
  <si>
    <t>Pengeluaran Konsumsi Pemerintah</t>
  </si>
  <si>
    <t>Pembentukan Modal Tetap Bruto</t>
  </si>
  <si>
    <t>Perubahan Inventori</t>
  </si>
  <si>
    <t>Net Ekspor</t>
  </si>
  <si>
    <t>PDRB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</si>
  <si>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</si>
  <si>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</si>
  <si>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</si>
  <si>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</si>
  <si>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</si>
  <si>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</si>
  <si>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</si>
  <si>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</si>
  <si>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</si>
  <si>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</si>
  <si>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</si>
  <si>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</si>
  <si>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</si>
  <si>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</si>
  <si>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</si>
  <si>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</si>
  <si>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</si>
  <si>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</si>
  <si>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</si>
  <si>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</si>
  <si>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</si>
  <si>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</si>
  <si>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</si>
  <si>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</si>
  <si>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</si>
  <si>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</si>
  <si>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</si>
  <si>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</si>
  <si>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</si>
  <si>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</si>
  <si>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</si>
  <si>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</si>
  <si>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</si>
  <si>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</si>
  <si>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Min</t>
  </si>
  <si>
    <t>Max</t>
  </si>
  <si>
    <t>max-min</t>
  </si>
  <si>
    <t>Pengeluaran_Konsumsi_Rumah_Tangga</t>
  </si>
  <si>
    <t>Pengeluaran_Konsumsi_LNPRT</t>
  </si>
  <si>
    <t>Pengeluaran_Konsumsi_Pemerintah</t>
  </si>
  <si>
    <t>Pembentukan_Modal_Tetap_Bruto</t>
  </si>
  <si>
    <t>Perubahan_Inventori</t>
  </si>
  <si>
    <t>Net_Ekspor</t>
  </si>
  <si>
    <t>Provinsi</t>
  </si>
  <si>
    <t>Y</t>
  </si>
  <si>
    <t>x1</t>
  </si>
  <si>
    <t>x2</t>
  </si>
  <si>
    <t>x3</t>
  </si>
  <si>
    <t>x4</t>
  </si>
  <si>
    <t>x5</t>
  </si>
  <si>
    <t>x6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</si>
  <si>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</si>
  <si>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</si>
  <si>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</si>
  <si>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</si>
  <si>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</si>
  <si>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</si>
  <si>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</si>
  <si>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</si>
  <si>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</si>
  <si>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</si>
  <si>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</si>
  <si>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</si>
  <si>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</si>
  <si>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</si>
  <si>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</si>
  <si>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</si>
  <si>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</si>
  <si>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</si>
  <si>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</si>
  <si>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</si>
  <si>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</si>
  <si>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</si>
  <si>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</si>
  <si>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</si>
  <si>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</si>
  <si>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</si>
  <si>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</si>
  <si>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</si>
  <si>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</si>
  <si>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</si>
  <si>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</si>
  <si>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</si>
  <si>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</si>
  <si>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</si>
  <si>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X7</t>
  </si>
  <si>
    <t>X1</t>
  </si>
  <si>
    <t>X2</t>
  </si>
  <si>
    <t>X3</t>
  </si>
  <si>
    <t>X4</t>
  </si>
  <si>
    <t>X5</t>
  </si>
  <si>
    <t>X6</t>
  </si>
  <si>
    <t>No</t>
  </si>
  <si>
    <t>RFCH</t>
  </si>
  <si>
    <t>Pearson</t>
  </si>
  <si>
    <t>X1-X2</t>
  </si>
  <si>
    <t>X1-X3</t>
  </si>
  <si>
    <t>X1-X4</t>
  </si>
  <si>
    <t>X1-X5</t>
  </si>
  <si>
    <t>X1-X6</t>
  </si>
  <si>
    <t>X1-X7</t>
  </si>
  <si>
    <t>X2-X3</t>
  </si>
  <si>
    <t>X2-X4</t>
  </si>
  <si>
    <t>X2-X5</t>
  </si>
  <si>
    <t>X2-X6</t>
  </si>
  <si>
    <t>X2-X7</t>
  </si>
  <si>
    <t>X3-X4</t>
  </si>
  <si>
    <t>X3-X5</t>
  </si>
  <si>
    <t>X3-X6</t>
  </si>
  <si>
    <t>X3-X7</t>
  </si>
  <si>
    <t>X4-X5</t>
  </si>
  <si>
    <t>X4-X6</t>
  </si>
  <si>
    <t>X4-X7</t>
  </si>
  <si>
    <t>X5-X6</t>
  </si>
  <si>
    <t>X5-X7</t>
  </si>
  <si>
    <t>X6-X7</t>
  </si>
  <si>
    <t>r</t>
  </si>
  <si>
    <t>Zs</t>
  </si>
  <si>
    <t>Z kritis</t>
  </si>
  <si>
    <t>Variabel</t>
  </si>
  <si>
    <t>Ztabel</t>
  </si>
  <si>
    <t>Keputusan</t>
  </si>
  <si>
    <t>H0 ditolak</t>
  </si>
  <si>
    <t>H0 diterima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</si>
</sst>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#,##0.0"/>
    <numFmt numFmtId="166" formatCode="0.0"/>
    <numFmt numFmtId="167" formatCode="0.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0" xfId="0" applyFont="1"/>
    <xf numFmtId="164" fontId="1" fillId="0" borderId="1" xfId="0" applyNumberFormat="1" applyFont="1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65" fontId="1" fillId="0" borderId="1" xfId="0" applyNumberFormat="1" applyFont="1" applyBorder="1" applyAlignment="1">
      <alignment horizontal="center"/>
    </xf>
    <xf numFmtId="0" fontId="0" fillId="2" borderId="0" xfId="0" applyFill="1"/>
    <xf numFmtId="166" fontId="0" fillId="0" borderId="0" xfId="0" applyNumberFormat="1"/>
    <xf numFmtId="166" fontId="1" fillId="0" borderId="1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/>
    </xf>
    <xf numFmtId="165" fontId="0" fillId="0" borderId="0" xfId="0" applyNumberFormat="1"/>
    <xf numFmtId="166" fontId="1" fillId="0" borderId="1" xfId="0" applyNumberFormat="1" applyFont="1" applyBorder="1" applyAlignment="1">
      <alignment horizontal="left"/>
    </xf>
    <xf numFmtId="167" fontId="0" fillId="0" borderId="0" xfId="0" applyNumberFormat="1"/>
    <xf numFmtId="2" fontId="0" fillId="0" borderId="0" xfId="0" applyNumberFormat="1"/>
    <xf numFmtId="166" fontId="1" fillId="0" borderId="2" xfId="0" applyNumberFormat="1" applyFont="1" applyBorder="1" applyAlignment="1">
      <alignment horizontal="center" vertical="center"/>
    </xf>
    <xf numFmtId="166" fontId="1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zoomScale="70" zoomScaleNormal="70" workbookViewId="0">
      <selection activeCell="B1" sqref="B1:H1"/>
    </sheetView>
  </sheetViews>
  <sheetFormatPr defaultRowHeight="15.75" x14ac:dyDescent="0.25"/>
  <cols>
    <col min="1" max="1" width="21.375" bestFit="1" customWidth="1"/>
    <col min="2" max="2" width="32.625" bestFit="1" customWidth="1"/>
    <col min="3" max="3" width="25.625" bestFit="1" customWidth="1"/>
    <col min="4" max="4" width="29.75" bestFit="1" customWidth="1"/>
    <col min="5" max="5" width="28.125" bestFit="1" customWidth="1"/>
    <col min="6" max="6" width="17.5" bestFit="1" customWidth="1"/>
    <col min="7" max="7" width="14.25" bestFit="1" customWidth="1"/>
    <col min="8" max="8" width="14.75" bestFit="1" customWidth="1"/>
    <col min="10" max="10" width="14.25" bestFit="1" customWidth="1"/>
    <col min="11" max="11" width="12.5" bestFit="1" customWidth="1"/>
    <col min="12" max="12" width="13.5" bestFit="1" customWidth="1"/>
    <col min="13" max="13" width="14.25" bestFit="1" customWidth="1"/>
    <col min="14" max="14" width="12.5" bestFit="1" customWidth="1"/>
    <col min="15" max="16" width="14.25" bestFit="1" customWidth="1"/>
  </cols>
  <sheetData>
    <row r="1" spans="1:16" x14ac:dyDescent="0.25">
      <c r="A1" t="s">
        <v>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6" x14ac:dyDescent="0.25">
      <c r="A2" t="s">
        <v>7</v>
      </c>
      <c r="B2" s="19">
        <v>123169331.70999999</v>
      </c>
      <c r="C2" s="19">
        <v>4273621.1900000004</v>
      </c>
      <c r="D2" s="19">
        <v>39231680.509999998</v>
      </c>
      <c r="E2" s="19">
        <v>73362008.180000007</v>
      </c>
      <c r="F2" s="19">
        <v>425773.06</v>
      </c>
      <c r="G2" s="19">
        <v>-13352210.970000001</v>
      </c>
      <c r="H2" s="19">
        <v>227110203.68000001</v>
      </c>
      <c r="J2" s="19">
        <f>B2-$B$36</f>
        <v>-204848159.82029414</v>
      </c>
      <c r="K2" s="19">
        <f>C2-$C$36</f>
        <v>-3348959.921470589</v>
      </c>
      <c r="L2" s="19">
        <f>D2-$D$36</f>
        <v>-7088982.8285294101</v>
      </c>
      <c r="M2" s="19">
        <f>E2-$E$36</f>
        <v>-113155345.07794118</v>
      </c>
      <c r="N2" s="19">
        <f>F2-$F$36</f>
        <v>-2615008.9629411767</v>
      </c>
      <c r="O2" s="19">
        <f>G2-$G$36</f>
        <v>-45751790.207058825</v>
      </c>
      <c r="P2" s="19">
        <f>H2-$H$36</f>
        <v>-376808246.79147071</v>
      </c>
    </row>
    <row r="3" spans="1:16" x14ac:dyDescent="0.25">
      <c r="A3" t="s">
        <v>8</v>
      </c>
      <c r="B3" s="19">
        <v>533048377.38</v>
      </c>
      <c r="C3" s="19">
        <v>9246768.2100000009</v>
      </c>
      <c r="D3" s="19">
        <v>61332460.740000002</v>
      </c>
      <c r="E3" s="19">
        <v>310220671.69999999</v>
      </c>
      <c r="F3" s="19">
        <v>20027980.350000001</v>
      </c>
      <c r="G3" s="19">
        <v>117119148.84</v>
      </c>
      <c r="H3" s="19">
        <v>1050995407.23</v>
      </c>
      <c r="J3" s="19">
        <f t="shared" ref="J3:J36" si="0">B3-$B$36</f>
        <v>205030885.84970587</v>
      </c>
      <c r="K3" s="19">
        <f t="shared" ref="K3:K36" si="1">C3-$C$36</f>
        <v>1624187.0985294115</v>
      </c>
      <c r="L3" s="19">
        <f t="shared" ref="L3:L36" si="2">D3-$D$36</f>
        <v>15011797.401470594</v>
      </c>
      <c r="M3" s="19">
        <f t="shared" ref="M3:M36" si="3">E3-$E$36</f>
        <v>123703318.4420588</v>
      </c>
      <c r="N3" s="19">
        <f t="shared" ref="N3:N36" si="4">F3-$F$36</f>
        <v>16987198.327058826</v>
      </c>
      <c r="O3" s="19">
        <f t="shared" ref="O3:O36" si="5">G3-$G$36</f>
        <v>84719569.602941185</v>
      </c>
      <c r="P3" s="19">
        <f t="shared" ref="P3:P36" si="6">H3-$H$36</f>
        <v>447076956.75852931</v>
      </c>
    </row>
    <row r="4" spans="1:16" x14ac:dyDescent="0.25">
      <c r="A4" t="s">
        <v>9</v>
      </c>
      <c r="B4" s="19">
        <v>162921971.72999999</v>
      </c>
      <c r="C4" s="19">
        <v>3264473.69</v>
      </c>
      <c r="D4" s="19">
        <v>29340689.41</v>
      </c>
      <c r="E4" s="19">
        <v>92324059.510000005</v>
      </c>
      <c r="F4" s="19">
        <v>-846173.77</v>
      </c>
      <c r="G4" s="19">
        <v>25765256.09</v>
      </c>
      <c r="H4" s="19">
        <v>312770276.68000001</v>
      </c>
      <c r="J4" s="19">
        <f t="shared" si="0"/>
        <v>-165095519.80029413</v>
      </c>
      <c r="K4" s="19">
        <f t="shared" si="1"/>
        <v>-4358107.4214705899</v>
      </c>
      <c r="L4" s="19">
        <f t="shared" si="2"/>
        <v>-16979973.928529408</v>
      </c>
      <c r="M4" s="19">
        <f t="shared" si="3"/>
        <v>-94193293.747941181</v>
      </c>
      <c r="N4" s="19">
        <f t="shared" si="4"/>
        <v>-3886955.7929411768</v>
      </c>
      <c r="O4" s="19">
        <f t="shared" si="5"/>
        <v>-6634323.1470588222</v>
      </c>
      <c r="P4" s="19">
        <f t="shared" si="6"/>
        <v>-291148173.79147071</v>
      </c>
    </row>
    <row r="5" spans="1:16" x14ac:dyDescent="0.25">
      <c r="A5" t="s">
        <v>10</v>
      </c>
      <c r="B5" s="19">
        <v>358680235.76999998</v>
      </c>
      <c r="C5" s="19">
        <v>5522125.04</v>
      </c>
      <c r="D5" s="19">
        <v>32623050.469999999</v>
      </c>
      <c r="E5" s="19">
        <v>338322469.80000001</v>
      </c>
      <c r="F5" s="19">
        <v>2212869.25</v>
      </c>
      <c r="G5" s="19">
        <v>289111301.06999999</v>
      </c>
      <c r="H5" s="19">
        <v>1026472051.4</v>
      </c>
      <c r="J5" s="19">
        <f t="shared" si="0"/>
        <v>30662744.239705861</v>
      </c>
      <c r="K5" s="19">
        <f t="shared" si="1"/>
        <v>-2100456.0714705894</v>
      </c>
      <c r="L5" s="19">
        <f t="shared" si="2"/>
        <v>-13697612.868529409</v>
      </c>
      <c r="M5" s="19">
        <f t="shared" si="3"/>
        <v>151805116.54205883</v>
      </c>
      <c r="N5" s="19">
        <f t="shared" si="4"/>
        <v>-827912.77294117678</v>
      </c>
      <c r="O5" s="19">
        <f t="shared" si="5"/>
        <v>256711721.83294117</v>
      </c>
      <c r="P5" s="19">
        <f t="shared" si="6"/>
        <v>422553600.92852926</v>
      </c>
    </row>
    <row r="6" spans="1:16" x14ac:dyDescent="0.25">
      <c r="A6" t="s">
        <v>11</v>
      </c>
      <c r="B6" s="19">
        <v>123853680.48999999</v>
      </c>
      <c r="C6" s="19">
        <v>1700720.96</v>
      </c>
      <c r="D6" s="19">
        <v>19812986.34</v>
      </c>
      <c r="E6" s="19">
        <v>64463111.810000002</v>
      </c>
      <c r="F6" s="19">
        <v>2420229.9700000002</v>
      </c>
      <c r="G6" s="19">
        <v>81478581.799999997</v>
      </c>
      <c r="H6" s="19">
        <v>293729311.38</v>
      </c>
      <c r="J6" s="19">
        <f t="shared" si="0"/>
        <v>-204163811.04029411</v>
      </c>
      <c r="K6" s="19">
        <f t="shared" si="1"/>
        <v>-5921860.1514705895</v>
      </c>
      <c r="L6" s="19">
        <f t="shared" si="2"/>
        <v>-26507676.998529408</v>
      </c>
      <c r="M6" s="19">
        <f t="shared" si="3"/>
        <v>-122054241.44794118</v>
      </c>
      <c r="N6" s="19">
        <f t="shared" si="4"/>
        <v>-620552.05294117657</v>
      </c>
      <c r="O6" s="19">
        <f t="shared" si="5"/>
        <v>49079002.562941179</v>
      </c>
      <c r="P6" s="19">
        <f t="shared" si="6"/>
        <v>-310189139.09147072</v>
      </c>
    </row>
    <row r="7" spans="1:16" x14ac:dyDescent="0.25">
      <c r="A7" t="s">
        <v>12</v>
      </c>
      <c r="B7" s="19">
        <v>381441017.11000001</v>
      </c>
      <c r="C7" s="19">
        <v>8968840.9700000007</v>
      </c>
      <c r="D7" s="19">
        <v>37028284.960000001</v>
      </c>
      <c r="E7" s="19">
        <v>191036805.99000001</v>
      </c>
      <c r="F7" s="19">
        <v>2513.42</v>
      </c>
      <c r="G7" s="19">
        <v>10622197.99</v>
      </c>
      <c r="H7" s="19">
        <v>629099660.44000006</v>
      </c>
      <c r="J7" s="19">
        <f t="shared" si="0"/>
        <v>53423525.579705894</v>
      </c>
      <c r="K7" s="19">
        <f t="shared" si="1"/>
        <v>1346259.8585294113</v>
      </c>
      <c r="L7" s="19">
        <f t="shared" si="2"/>
        <v>-9292378.3785294071</v>
      </c>
      <c r="M7" s="19">
        <f t="shared" si="3"/>
        <v>4519452.7320588231</v>
      </c>
      <c r="N7" s="19">
        <f t="shared" si="4"/>
        <v>-3038268.6029411769</v>
      </c>
      <c r="O7" s="19">
        <f t="shared" si="5"/>
        <v>-21777381.247058824</v>
      </c>
      <c r="P7" s="19">
        <f t="shared" si="6"/>
        <v>25181209.968529344</v>
      </c>
    </row>
    <row r="8" spans="1:16" x14ac:dyDescent="0.25">
      <c r="A8" t="s">
        <v>13</v>
      </c>
      <c r="B8" s="19">
        <v>58301730.450000003</v>
      </c>
      <c r="C8" s="19">
        <v>2223346.23</v>
      </c>
      <c r="D8" s="19">
        <v>16549391.109999999</v>
      </c>
      <c r="E8" s="19">
        <v>38053246.210000001</v>
      </c>
      <c r="F8" s="19">
        <v>-540401.82999999996</v>
      </c>
      <c r="G8" s="19">
        <v>-18035933.140000001</v>
      </c>
      <c r="H8" s="19">
        <v>96551379.030000001</v>
      </c>
      <c r="J8" s="19">
        <f t="shared" si="0"/>
        <v>-269715761.08029413</v>
      </c>
      <c r="K8" s="19">
        <f t="shared" si="1"/>
        <v>-5399234.881470589</v>
      </c>
      <c r="L8" s="19">
        <f t="shared" si="2"/>
        <v>-29771272.228529409</v>
      </c>
      <c r="M8" s="19">
        <f t="shared" si="3"/>
        <v>-148464107.04794118</v>
      </c>
      <c r="N8" s="19">
        <f t="shared" si="4"/>
        <v>-3581183.8529411769</v>
      </c>
      <c r="O8" s="19">
        <f t="shared" si="5"/>
        <v>-50435512.377058819</v>
      </c>
      <c r="P8" s="19">
        <f t="shared" si="6"/>
        <v>-507367071.44147074</v>
      </c>
    </row>
    <row r="9" spans="1:16" x14ac:dyDescent="0.25">
      <c r="A9" t="s">
        <v>14</v>
      </c>
      <c r="B9" s="19">
        <v>279836501.18000001</v>
      </c>
      <c r="C9" s="19">
        <v>7722372.5800000001</v>
      </c>
      <c r="D9" s="19">
        <v>29615331.300000001</v>
      </c>
      <c r="E9" s="19">
        <v>145108771.56</v>
      </c>
      <c r="F9" s="19">
        <v>1120770.81</v>
      </c>
      <c r="G9" s="19">
        <v>-14523500.699999999</v>
      </c>
      <c r="H9" s="19">
        <v>448880246.73000002</v>
      </c>
      <c r="J9" s="19">
        <f t="shared" si="0"/>
        <v>-48180990.350294113</v>
      </c>
      <c r="K9" s="19">
        <f t="shared" si="1"/>
        <v>99791.46852941066</v>
      </c>
      <c r="L9" s="19">
        <f t="shared" si="2"/>
        <v>-16705332.038529407</v>
      </c>
      <c r="M9" s="19">
        <f t="shared" si="3"/>
        <v>-41408581.697941184</v>
      </c>
      <c r="N9" s="19">
        <f t="shared" si="4"/>
        <v>-1920011.2129411767</v>
      </c>
      <c r="O9" s="19">
        <f t="shared" si="5"/>
        <v>-46923079.937058821</v>
      </c>
      <c r="P9" s="19">
        <f t="shared" si="6"/>
        <v>-155038203.74147069</v>
      </c>
    </row>
    <row r="10" spans="1:16" x14ac:dyDescent="0.25">
      <c r="A10" t="s">
        <v>15</v>
      </c>
      <c r="B10" s="19">
        <v>58159767.450000003</v>
      </c>
      <c r="C10" s="19">
        <v>736422.47</v>
      </c>
      <c r="D10" s="19">
        <v>10040186.26</v>
      </c>
      <c r="E10" s="19">
        <v>26205377.359999999</v>
      </c>
      <c r="F10" s="19">
        <v>175047.62</v>
      </c>
      <c r="G10" s="19">
        <v>7318852.4100000001</v>
      </c>
      <c r="H10" s="19">
        <v>102635653.58</v>
      </c>
      <c r="J10" s="19">
        <f t="shared" si="0"/>
        <v>-269857724.08029413</v>
      </c>
      <c r="K10" s="19">
        <f t="shared" si="1"/>
        <v>-6886158.6414705897</v>
      </c>
      <c r="L10" s="19">
        <f t="shared" si="2"/>
        <v>-36280477.07852941</v>
      </c>
      <c r="M10" s="19">
        <f t="shared" si="3"/>
        <v>-160311975.89794117</v>
      </c>
      <c r="N10" s="19">
        <f t="shared" si="4"/>
        <v>-2865734.4029411767</v>
      </c>
      <c r="O10" s="19">
        <f t="shared" si="5"/>
        <v>-25080726.827058822</v>
      </c>
      <c r="P10" s="19">
        <f t="shared" si="6"/>
        <v>-501282796.89147073</v>
      </c>
    </row>
    <row r="11" spans="1:16" x14ac:dyDescent="0.25">
      <c r="A11" t="s">
        <v>16</v>
      </c>
      <c r="B11" s="19">
        <v>136652575.16999999</v>
      </c>
      <c r="C11" s="19">
        <v>816039.36</v>
      </c>
      <c r="D11" s="19">
        <v>15961262.98</v>
      </c>
      <c r="E11" s="19">
        <v>146145796.58000001</v>
      </c>
      <c r="F11" s="19">
        <v>2203184.19</v>
      </c>
      <c r="G11" s="19">
        <v>30110642.52</v>
      </c>
      <c r="H11" s="19">
        <v>331889500.80000001</v>
      </c>
      <c r="J11" s="19">
        <f t="shared" si="0"/>
        <v>-191364916.36029413</v>
      </c>
      <c r="K11" s="19">
        <f t="shared" si="1"/>
        <v>-6806541.7514705891</v>
      </c>
      <c r="L11" s="19">
        <f t="shared" si="2"/>
        <v>-30359400.358529408</v>
      </c>
      <c r="M11" s="19">
        <f t="shared" si="3"/>
        <v>-40371556.677941173</v>
      </c>
      <c r="N11" s="19">
        <f t="shared" si="4"/>
        <v>-837597.83294117684</v>
      </c>
      <c r="O11" s="19">
        <f t="shared" si="5"/>
        <v>-2288936.7170588225</v>
      </c>
      <c r="P11" s="19">
        <f t="shared" si="6"/>
        <v>-272028949.6714707</v>
      </c>
    </row>
    <row r="12" spans="1:16" x14ac:dyDescent="0.25">
      <c r="A12" t="s">
        <v>17</v>
      </c>
      <c r="B12" s="19">
        <v>2139911607.1500001</v>
      </c>
      <c r="C12" s="19">
        <v>75082505.109999999</v>
      </c>
      <c r="D12" s="19">
        <v>413222220.44999999</v>
      </c>
      <c r="E12" s="19">
        <v>1179027846.9000001</v>
      </c>
      <c r="F12" s="19">
        <v>12312330.58</v>
      </c>
      <c r="G12" s="19">
        <v>-376575578.95999998</v>
      </c>
      <c r="H12" s="19">
        <v>3442980931.23</v>
      </c>
      <c r="J12" s="19">
        <f t="shared" si="0"/>
        <v>1811894115.6197059</v>
      </c>
      <c r="K12" s="19">
        <f t="shared" si="1"/>
        <v>67459923.998529404</v>
      </c>
      <c r="L12" s="19">
        <f t="shared" si="2"/>
        <v>366901557.11147058</v>
      </c>
      <c r="M12" s="19">
        <f t="shared" si="3"/>
        <v>992510493.64205885</v>
      </c>
      <c r="N12" s="19">
        <f t="shared" si="4"/>
        <v>9271548.5570588224</v>
      </c>
      <c r="O12" s="19">
        <f t="shared" si="5"/>
        <v>-408975158.1970588</v>
      </c>
      <c r="P12" s="19">
        <f t="shared" si="6"/>
        <v>2839062480.7585292</v>
      </c>
    </row>
    <row r="13" spans="1:16" x14ac:dyDescent="0.25">
      <c r="A13" t="s">
        <v>18</v>
      </c>
      <c r="B13" s="19">
        <v>1727716979.0599999</v>
      </c>
      <c r="C13" s="19">
        <v>17446049.949999999</v>
      </c>
      <c r="D13" s="19">
        <v>132923906.20999999</v>
      </c>
      <c r="E13" s="19">
        <v>644379454.90999997</v>
      </c>
      <c r="F13" s="19">
        <v>2061053.31</v>
      </c>
      <c r="G13" s="19">
        <v>100691140.67</v>
      </c>
      <c r="H13" s="19">
        <v>2625218584.0999999</v>
      </c>
      <c r="J13" s="19">
        <f t="shared" si="0"/>
        <v>1399699487.5297058</v>
      </c>
      <c r="K13" s="19">
        <f t="shared" si="1"/>
        <v>9823468.8385294098</v>
      </c>
      <c r="L13" s="19">
        <f t="shared" si="2"/>
        <v>86603242.871470585</v>
      </c>
      <c r="M13" s="19">
        <f t="shared" si="3"/>
        <v>457862101.65205878</v>
      </c>
      <c r="N13" s="19">
        <f t="shared" si="4"/>
        <v>-979728.71294117672</v>
      </c>
      <c r="O13" s="19">
        <f t="shared" si="5"/>
        <v>68291561.432941183</v>
      </c>
      <c r="P13" s="19">
        <f t="shared" si="6"/>
        <v>2021300133.6285291</v>
      </c>
    </row>
    <row r="14" spans="1:16" x14ac:dyDescent="0.25">
      <c r="A14" t="s">
        <v>19</v>
      </c>
      <c r="B14" s="19">
        <v>1033374615.91</v>
      </c>
      <c r="C14" s="19">
        <v>21140374.91</v>
      </c>
      <c r="D14" s="19">
        <v>108395759.56999999</v>
      </c>
      <c r="E14" s="19">
        <v>509381797.49000001</v>
      </c>
      <c r="F14" s="19">
        <v>17274436.949999999</v>
      </c>
      <c r="G14" s="19">
        <v>7228434.5300000003</v>
      </c>
      <c r="H14" s="19">
        <v>1696795419.3599999</v>
      </c>
      <c r="J14" s="19">
        <f t="shared" si="0"/>
        <v>705357124.37970591</v>
      </c>
      <c r="K14" s="19">
        <f t="shared" si="1"/>
        <v>13517793.798529411</v>
      </c>
      <c r="L14" s="19">
        <f t="shared" si="2"/>
        <v>62075096.231470585</v>
      </c>
      <c r="M14" s="19">
        <f t="shared" si="3"/>
        <v>322864444.23205882</v>
      </c>
      <c r="N14" s="19">
        <f t="shared" si="4"/>
        <v>14233654.927058823</v>
      </c>
      <c r="O14" s="19">
        <f t="shared" si="5"/>
        <v>-25171144.707058821</v>
      </c>
      <c r="P14" s="19">
        <f t="shared" si="6"/>
        <v>1092876968.8885293</v>
      </c>
    </row>
    <row r="15" spans="1:16" x14ac:dyDescent="0.25">
      <c r="A15" t="s">
        <v>20</v>
      </c>
      <c r="B15" s="19">
        <v>111847121.84</v>
      </c>
      <c r="C15" s="19">
        <v>5465488.4400000004</v>
      </c>
      <c r="D15" s="19">
        <v>25582647.870000001</v>
      </c>
      <c r="E15" s="19">
        <v>59938746.450000003</v>
      </c>
      <c r="F15" s="19">
        <v>1734039.09</v>
      </c>
      <c r="G15" s="19">
        <v>-23878090.789999999</v>
      </c>
      <c r="H15" s="19">
        <v>180689952.90000001</v>
      </c>
      <c r="J15" s="19">
        <f t="shared" si="0"/>
        <v>-216170369.69029412</v>
      </c>
      <c r="K15" s="19">
        <f t="shared" si="1"/>
        <v>-2157092.671470589</v>
      </c>
      <c r="L15" s="19">
        <f t="shared" si="2"/>
        <v>-20738015.468529407</v>
      </c>
      <c r="M15" s="19">
        <f t="shared" si="3"/>
        <v>-126578606.80794118</v>
      </c>
      <c r="N15" s="19">
        <f t="shared" si="4"/>
        <v>-1306742.9329411767</v>
      </c>
      <c r="O15" s="19">
        <f t="shared" si="5"/>
        <v>-56277670.027058825</v>
      </c>
      <c r="P15" s="19">
        <f t="shared" si="6"/>
        <v>-423228497.57147074</v>
      </c>
    </row>
    <row r="16" spans="1:16" x14ac:dyDescent="0.25">
      <c r="A16" t="s">
        <v>21</v>
      </c>
      <c r="B16" s="19">
        <v>1795587163.73</v>
      </c>
      <c r="C16" s="19">
        <v>35763555.710000001</v>
      </c>
      <c r="D16" s="19">
        <v>120698692.40000001</v>
      </c>
      <c r="E16" s="19">
        <v>802403204.77999997</v>
      </c>
      <c r="F16" s="19">
        <v>25407718.09</v>
      </c>
      <c r="G16" s="19">
        <v>173686570.78999999</v>
      </c>
      <c r="H16" s="19">
        <v>2953546905.4899998</v>
      </c>
      <c r="J16" s="19">
        <f t="shared" si="0"/>
        <v>1467569672.1997058</v>
      </c>
      <c r="K16" s="19">
        <f t="shared" si="1"/>
        <v>28140974.598529413</v>
      </c>
      <c r="L16" s="19">
        <f t="shared" si="2"/>
        <v>74378029.061470598</v>
      </c>
      <c r="M16" s="19">
        <f t="shared" si="3"/>
        <v>615885851.52205873</v>
      </c>
      <c r="N16" s="19">
        <f t="shared" si="4"/>
        <v>22366936.067058824</v>
      </c>
      <c r="O16" s="19">
        <f t="shared" si="5"/>
        <v>141286991.55294117</v>
      </c>
      <c r="P16" s="19">
        <f t="shared" si="6"/>
        <v>2349628455.0185289</v>
      </c>
    </row>
    <row r="17" spans="1:16" x14ac:dyDescent="0.25">
      <c r="A17" t="s">
        <v>22</v>
      </c>
      <c r="B17" s="19">
        <v>427151993.58999997</v>
      </c>
      <c r="C17" s="19">
        <v>3451645.46</v>
      </c>
      <c r="D17" s="19">
        <v>33171716.760000002</v>
      </c>
      <c r="E17" s="19">
        <v>279576273.97000003</v>
      </c>
      <c r="F17" s="19">
        <v>30194.51</v>
      </c>
      <c r="G17" s="19">
        <v>70742516.879999995</v>
      </c>
      <c r="H17" s="19">
        <v>814124341.16999996</v>
      </c>
      <c r="J17" s="19">
        <f t="shared" si="0"/>
        <v>99134502.059705853</v>
      </c>
      <c r="K17" s="19">
        <f t="shared" si="1"/>
        <v>-4170935.6514705895</v>
      </c>
      <c r="L17" s="19">
        <f t="shared" si="2"/>
        <v>-13148946.578529406</v>
      </c>
      <c r="M17" s="19">
        <f t="shared" si="3"/>
        <v>93058920.712058842</v>
      </c>
      <c r="N17" s="19">
        <f t="shared" si="4"/>
        <v>-3010587.512941177</v>
      </c>
      <c r="O17" s="19">
        <f t="shared" si="5"/>
        <v>38342937.642941177</v>
      </c>
      <c r="P17" s="19">
        <f t="shared" si="6"/>
        <v>210205890.69852924</v>
      </c>
    </row>
    <row r="18" spans="1:16" x14ac:dyDescent="0.25">
      <c r="A18" t="s">
        <v>23</v>
      </c>
      <c r="B18" s="19">
        <v>145781430.61000001</v>
      </c>
      <c r="C18" s="19">
        <v>4386594.8</v>
      </c>
      <c r="D18" s="19">
        <v>27578688.719999999</v>
      </c>
      <c r="E18" s="19">
        <v>77493220.989999995</v>
      </c>
      <c r="F18" s="19">
        <v>195009.55</v>
      </c>
      <c r="G18" s="19">
        <v>18920779.719999999</v>
      </c>
      <c r="H18" s="19">
        <v>274355724.39999998</v>
      </c>
      <c r="J18" s="19">
        <f t="shared" si="0"/>
        <v>-182236060.92029411</v>
      </c>
      <c r="K18" s="19">
        <f t="shared" si="1"/>
        <v>-3235986.3114705896</v>
      </c>
      <c r="L18" s="19">
        <f t="shared" si="2"/>
        <v>-18741974.618529409</v>
      </c>
      <c r="M18" s="19">
        <f t="shared" si="3"/>
        <v>-109024132.26794119</v>
      </c>
      <c r="N18" s="19">
        <f t="shared" si="4"/>
        <v>-2845772.472941177</v>
      </c>
      <c r="O18" s="19">
        <f t="shared" si="5"/>
        <v>-13478799.517058823</v>
      </c>
      <c r="P18" s="19">
        <f t="shared" si="6"/>
        <v>-329562726.07147074</v>
      </c>
    </row>
    <row r="19" spans="1:16" x14ac:dyDescent="0.25">
      <c r="A19" t="s">
        <v>24</v>
      </c>
      <c r="B19" s="19">
        <v>98205317.519999996</v>
      </c>
      <c r="C19" s="19">
        <v>2725536.05</v>
      </c>
      <c r="D19" s="19">
        <v>22802913.48</v>
      </c>
      <c r="E19" s="19">
        <v>61284637.189999998</v>
      </c>
      <c r="F19" s="19">
        <v>336955.71</v>
      </c>
      <c r="G19" s="19">
        <v>-18960451.629999999</v>
      </c>
      <c r="H19" s="19">
        <v>166394908.33000001</v>
      </c>
      <c r="J19" s="19">
        <f t="shared" si="0"/>
        <v>-229812174.01029414</v>
      </c>
      <c r="K19" s="19">
        <f t="shared" si="1"/>
        <v>-4897045.0614705896</v>
      </c>
      <c r="L19" s="19">
        <f t="shared" si="2"/>
        <v>-23517749.858529408</v>
      </c>
      <c r="M19" s="19">
        <f t="shared" si="3"/>
        <v>-125232716.06794119</v>
      </c>
      <c r="N19" s="19">
        <f t="shared" si="4"/>
        <v>-2703826.3129411768</v>
      </c>
      <c r="O19" s="19">
        <f t="shared" si="5"/>
        <v>-51360030.867058821</v>
      </c>
      <c r="P19" s="19">
        <f t="shared" si="6"/>
        <v>-437523542.14147067</v>
      </c>
    </row>
    <row r="20" spans="1:16" x14ac:dyDescent="0.25">
      <c r="A20" t="s">
        <v>25</v>
      </c>
      <c r="B20" s="19">
        <v>86723229.75</v>
      </c>
      <c r="C20" s="19">
        <v>4382583.45</v>
      </c>
      <c r="D20" s="19">
        <v>27434771.699999999</v>
      </c>
      <c r="E20" s="19">
        <v>59071519.25</v>
      </c>
      <c r="F20" s="19">
        <v>1112512.1499999999</v>
      </c>
      <c r="G20" s="19">
        <v>-50201482.18</v>
      </c>
      <c r="H20" s="19">
        <v>128523134.13</v>
      </c>
      <c r="J20" s="19">
        <f t="shared" si="0"/>
        <v>-241294261.78029412</v>
      </c>
      <c r="K20" s="19">
        <f t="shared" si="1"/>
        <v>-3239997.6614705892</v>
      </c>
      <c r="L20" s="19">
        <f t="shared" si="2"/>
        <v>-18885891.638529409</v>
      </c>
      <c r="M20" s="19">
        <f t="shared" si="3"/>
        <v>-127445834.00794119</v>
      </c>
      <c r="N20" s="19">
        <f t="shared" si="4"/>
        <v>-1928269.8729411769</v>
      </c>
      <c r="O20" s="19">
        <f t="shared" si="5"/>
        <v>-82601061.417058825</v>
      </c>
      <c r="P20" s="19">
        <f t="shared" si="6"/>
        <v>-475395316.34147072</v>
      </c>
    </row>
    <row r="21" spans="1:16" x14ac:dyDescent="0.25">
      <c r="A21" t="s">
        <v>26</v>
      </c>
      <c r="B21" s="19">
        <v>134917501.87</v>
      </c>
      <c r="C21" s="19">
        <v>3561910.84</v>
      </c>
      <c r="D21" s="19">
        <v>29864455.030000001</v>
      </c>
      <c r="E21" s="19">
        <v>87808211.969999999</v>
      </c>
      <c r="F21" s="19">
        <v>-1006864.08</v>
      </c>
      <c r="G21" s="19">
        <v>19323365.5</v>
      </c>
      <c r="H21" s="19">
        <v>274468581.16000003</v>
      </c>
      <c r="J21" s="19">
        <f t="shared" si="0"/>
        <v>-193099989.66029412</v>
      </c>
      <c r="K21" s="19">
        <f t="shared" si="1"/>
        <v>-4060670.2714705896</v>
      </c>
      <c r="L21" s="19">
        <f t="shared" si="2"/>
        <v>-16456208.308529407</v>
      </c>
      <c r="M21" s="19">
        <f t="shared" si="3"/>
        <v>-98709141.287941188</v>
      </c>
      <c r="N21" s="19">
        <f t="shared" si="4"/>
        <v>-4047646.1029411769</v>
      </c>
      <c r="O21" s="19">
        <f t="shared" si="5"/>
        <v>-13076213.737058822</v>
      </c>
      <c r="P21" s="19">
        <f t="shared" si="6"/>
        <v>-329449869.31147069</v>
      </c>
    </row>
    <row r="22" spans="1:16" x14ac:dyDescent="0.25">
      <c r="A22" t="s">
        <v>27</v>
      </c>
      <c r="B22" s="19">
        <v>77816741.930000007</v>
      </c>
      <c r="C22" s="19">
        <v>3104228.31</v>
      </c>
      <c r="D22" s="19">
        <v>25351754.559999999</v>
      </c>
      <c r="E22" s="19">
        <v>79904545.310000002</v>
      </c>
      <c r="F22" s="19">
        <v>-230627.56</v>
      </c>
      <c r="G22" s="19">
        <v>22899769.940000001</v>
      </c>
      <c r="H22" s="19">
        <v>208846412.5</v>
      </c>
      <c r="J22" s="19">
        <f t="shared" si="0"/>
        <v>-250200749.60029411</v>
      </c>
      <c r="K22" s="19">
        <f t="shared" si="1"/>
        <v>-4518352.8014705889</v>
      </c>
      <c r="L22" s="19">
        <f t="shared" si="2"/>
        <v>-20968908.778529409</v>
      </c>
      <c r="M22" s="19">
        <f t="shared" si="3"/>
        <v>-106612807.94794118</v>
      </c>
      <c r="N22" s="19">
        <f t="shared" si="4"/>
        <v>-3271409.5829411768</v>
      </c>
      <c r="O22" s="19">
        <f t="shared" si="5"/>
        <v>-9499809.2970588207</v>
      </c>
      <c r="P22" s="19">
        <f t="shared" si="6"/>
        <v>-395072037.97147071</v>
      </c>
    </row>
    <row r="23" spans="1:16" x14ac:dyDescent="0.25">
      <c r="A23" t="s">
        <v>28</v>
      </c>
      <c r="B23" s="19">
        <v>113382815.79000001</v>
      </c>
      <c r="C23" s="19">
        <v>2509405.0499999998</v>
      </c>
      <c r="D23" s="19">
        <v>26719335.710000001</v>
      </c>
      <c r="E23" s="19">
        <v>56747635.590000004</v>
      </c>
      <c r="F23" s="19">
        <v>-1582690.87</v>
      </c>
      <c r="G23" s="19">
        <v>71519947.5</v>
      </c>
      <c r="H23" s="19">
        <v>269296448.77999997</v>
      </c>
      <c r="J23" s="19">
        <f t="shared" si="0"/>
        <v>-214634675.7402941</v>
      </c>
      <c r="K23" s="19">
        <f t="shared" si="1"/>
        <v>-5113176.0614705896</v>
      </c>
      <c r="L23" s="19">
        <f t="shared" si="2"/>
        <v>-19601327.628529407</v>
      </c>
      <c r="M23" s="19">
        <f t="shared" si="3"/>
        <v>-129769717.66794118</v>
      </c>
      <c r="N23" s="19">
        <f t="shared" si="4"/>
        <v>-4623472.8929411769</v>
      </c>
      <c r="O23" s="19">
        <f t="shared" si="5"/>
        <v>39120368.262941182</v>
      </c>
      <c r="P23" s="19">
        <f t="shared" si="6"/>
        <v>-334622001.69147074</v>
      </c>
    </row>
    <row r="24" spans="1:16" x14ac:dyDescent="0.25">
      <c r="A24" t="s">
        <v>29</v>
      </c>
      <c r="B24" s="19">
        <v>137324911.88999999</v>
      </c>
      <c r="C24" s="19">
        <v>4063765.37</v>
      </c>
      <c r="D24" s="19">
        <v>45261361.450000003</v>
      </c>
      <c r="E24" s="19">
        <v>274469612.68000001</v>
      </c>
      <c r="F24" s="19">
        <v>562277.73</v>
      </c>
      <c r="G24" s="19">
        <v>381889322.97000003</v>
      </c>
      <c r="H24" s="19">
        <v>843571252.08000004</v>
      </c>
      <c r="J24" s="19">
        <f t="shared" si="0"/>
        <v>-190692579.64029413</v>
      </c>
      <c r="K24" s="19">
        <f t="shared" si="1"/>
        <v>-3558815.7414705893</v>
      </c>
      <c r="L24" s="19">
        <f t="shared" si="2"/>
        <v>-1059301.888529405</v>
      </c>
      <c r="M24" s="19">
        <f t="shared" si="3"/>
        <v>87952259.422058821</v>
      </c>
      <c r="N24" s="19">
        <f t="shared" si="4"/>
        <v>-2478504.2929411768</v>
      </c>
      <c r="O24" s="19">
        <f t="shared" si="5"/>
        <v>349489743.73294121</v>
      </c>
      <c r="P24" s="19">
        <f t="shared" si="6"/>
        <v>239652801.60852933</v>
      </c>
    </row>
    <row r="25" spans="1:16" x14ac:dyDescent="0.25">
      <c r="A25" t="s">
        <v>30</v>
      </c>
      <c r="B25" s="19">
        <v>19650227.329999998</v>
      </c>
      <c r="C25" s="19">
        <v>944067.81</v>
      </c>
      <c r="D25" s="19">
        <v>8467809.0500000007</v>
      </c>
      <c r="E25" s="19">
        <v>38317210.710000001</v>
      </c>
      <c r="F25" s="19">
        <v>371492.13</v>
      </c>
      <c r="G25" s="19">
        <v>79527816.299999997</v>
      </c>
      <c r="H25" s="19">
        <v>147278623.33000001</v>
      </c>
      <c r="J25" s="19">
        <f t="shared" si="0"/>
        <v>-308367264.20029414</v>
      </c>
      <c r="K25" s="19">
        <f t="shared" si="1"/>
        <v>-6678513.3014705889</v>
      </c>
      <c r="L25" s="19">
        <f t="shared" si="2"/>
        <v>-37852854.288529411</v>
      </c>
      <c r="M25" s="19">
        <f t="shared" si="3"/>
        <v>-148200142.54794118</v>
      </c>
      <c r="N25" s="19">
        <f t="shared" si="4"/>
        <v>-2669289.8929411769</v>
      </c>
      <c r="O25" s="19">
        <f t="shared" si="5"/>
        <v>47128237.062941179</v>
      </c>
      <c r="P25" s="19">
        <f t="shared" si="6"/>
        <v>-456639827.14147067</v>
      </c>
    </row>
    <row r="26" spans="1:16" x14ac:dyDescent="0.25">
      <c r="A26" t="s">
        <v>31</v>
      </c>
      <c r="B26" s="19">
        <v>76207100</v>
      </c>
      <c r="C26" s="19">
        <v>4116019</v>
      </c>
      <c r="D26" s="19">
        <v>18356003</v>
      </c>
      <c r="E26" s="19">
        <v>59071176</v>
      </c>
      <c r="F26" s="19">
        <v>10870</v>
      </c>
      <c r="G26" s="19">
        <v>14208255</v>
      </c>
      <c r="H26" s="19">
        <v>171969422</v>
      </c>
      <c r="J26" s="19">
        <f t="shared" si="0"/>
        <v>-251810391.53029412</v>
      </c>
      <c r="K26" s="19">
        <f t="shared" si="1"/>
        <v>-3506562.1114705894</v>
      </c>
      <c r="L26" s="19">
        <f t="shared" si="2"/>
        <v>-27964660.338529408</v>
      </c>
      <c r="M26" s="19">
        <f t="shared" si="3"/>
        <v>-127446177.25794119</v>
      </c>
      <c r="N26" s="19">
        <f t="shared" si="4"/>
        <v>-3029912.0229411768</v>
      </c>
      <c r="O26" s="19">
        <f t="shared" si="5"/>
        <v>-18191324.237058822</v>
      </c>
      <c r="P26" s="19">
        <f t="shared" si="6"/>
        <v>-431949028.47147071</v>
      </c>
    </row>
    <row r="27" spans="1:16" x14ac:dyDescent="0.25">
      <c r="A27" t="s">
        <v>32</v>
      </c>
      <c r="B27" s="19">
        <v>98890025.409999996</v>
      </c>
      <c r="C27" s="19">
        <v>4544068.37</v>
      </c>
      <c r="D27" s="19">
        <v>23261506.329999998</v>
      </c>
      <c r="E27" s="19">
        <v>146133471.63</v>
      </c>
      <c r="F27" s="19">
        <v>1466066.53</v>
      </c>
      <c r="G27" s="19">
        <v>72844031.25</v>
      </c>
      <c r="H27" s="19">
        <v>347139169.51999998</v>
      </c>
      <c r="J27" s="19">
        <f t="shared" si="0"/>
        <v>-229127466.12029412</v>
      </c>
      <c r="K27" s="19">
        <f t="shared" si="1"/>
        <v>-3078512.7414705893</v>
      </c>
      <c r="L27" s="19">
        <f t="shared" si="2"/>
        <v>-23059157.00852941</v>
      </c>
      <c r="M27" s="19">
        <f t="shared" si="3"/>
        <v>-40383881.627941191</v>
      </c>
      <c r="N27" s="19">
        <f t="shared" si="4"/>
        <v>-1574715.4929411768</v>
      </c>
      <c r="O27" s="19">
        <f t="shared" si="5"/>
        <v>40444452.012941182</v>
      </c>
      <c r="P27" s="19">
        <f t="shared" si="6"/>
        <v>-256779280.95147073</v>
      </c>
    </row>
    <row r="28" spans="1:16" x14ac:dyDescent="0.25">
      <c r="A28" t="s">
        <v>33</v>
      </c>
      <c r="B28" s="19">
        <v>349916907.68000001</v>
      </c>
      <c r="C28" s="19">
        <v>10417789.85</v>
      </c>
      <c r="D28" s="19">
        <v>55092665.549999997</v>
      </c>
      <c r="E28" s="19">
        <v>246718869.33000001</v>
      </c>
      <c r="F28" s="19">
        <v>-214650.28</v>
      </c>
      <c r="G28" s="19">
        <v>-9357529.7200000007</v>
      </c>
      <c r="H28" s="19">
        <v>652574052.39999998</v>
      </c>
      <c r="J28" s="19">
        <f t="shared" si="0"/>
        <v>21899416.149705887</v>
      </c>
      <c r="K28" s="19">
        <f t="shared" si="1"/>
        <v>2795208.7385294102</v>
      </c>
      <c r="L28" s="19">
        <f t="shared" si="2"/>
        <v>8772002.211470589</v>
      </c>
      <c r="M28" s="19">
        <f t="shared" si="3"/>
        <v>60201516.072058827</v>
      </c>
      <c r="N28" s="19">
        <f t="shared" si="4"/>
        <v>-3255432.3029411766</v>
      </c>
      <c r="O28" s="19">
        <f t="shared" si="5"/>
        <v>-41757108.957058825</v>
      </c>
      <c r="P28" s="19">
        <f t="shared" si="6"/>
        <v>48655601.928529263</v>
      </c>
    </row>
    <row r="29" spans="1:16" x14ac:dyDescent="0.25">
      <c r="A29" t="s">
        <v>34</v>
      </c>
      <c r="B29" s="19">
        <v>81353910.019999996</v>
      </c>
      <c r="C29" s="19">
        <v>1717830.2</v>
      </c>
      <c r="D29" s="19">
        <v>21593186.260000002</v>
      </c>
      <c r="E29" s="19">
        <v>63517422.399999999</v>
      </c>
      <c r="F29" s="19">
        <v>3311809.68</v>
      </c>
      <c r="G29" s="19">
        <v>4685743.45</v>
      </c>
      <c r="H29" s="19">
        <v>176179902.02000001</v>
      </c>
      <c r="J29" s="19">
        <f t="shared" si="0"/>
        <v>-246663581.51029414</v>
      </c>
      <c r="K29" s="19">
        <f t="shared" si="1"/>
        <v>-5904750.9114705892</v>
      </c>
      <c r="L29" s="19">
        <f t="shared" si="2"/>
        <v>-24727477.078529406</v>
      </c>
      <c r="M29" s="19">
        <f t="shared" si="3"/>
        <v>-122999930.85794118</v>
      </c>
      <c r="N29" s="19">
        <f t="shared" si="4"/>
        <v>271027.65705882339</v>
      </c>
      <c r="O29" s="19">
        <f t="shared" si="5"/>
        <v>-27713835.787058823</v>
      </c>
      <c r="P29" s="19">
        <f t="shared" si="6"/>
        <v>-427738548.45147073</v>
      </c>
    </row>
    <row r="30" spans="1:16" x14ac:dyDescent="0.25">
      <c r="A30" t="s">
        <v>35</v>
      </c>
      <c r="B30" s="19">
        <v>31733414.350000001</v>
      </c>
      <c r="C30" s="19">
        <v>381488.21</v>
      </c>
      <c r="D30" s="19">
        <v>9208254.0600000005</v>
      </c>
      <c r="E30" s="19">
        <v>14207969.050000001</v>
      </c>
      <c r="F30" s="19">
        <v>738721.68</v>
      </c>
      <c r="G30" s="19">
        <v>-4895446.5999999996</v>
      </c>
      <c r="H30" s="19">
        <v>51374400.75</v>
      </c>
      <c r="J30" s="19">
        <f t="shared" si="0"/>
        <v>-296284077.1802941</v>
      </c>
      <c r="K30" s="19">
        <f t="shared" si="1"/>
        <v>-7241092.9014705895</v>
      </c>
      <c r="L30" s="19">
        <f t="shared" si="2"/>
        <v>-37112409.278529406</v>
      </c>
      <c r="M30" s="19">
        <f t="shared" si="3"/>
        <v>-172309384.20794117</v>
      </c>
      <c r="N30" s="19">
        <f t="shared" si="4"/>
        <v>-2302060.3429411766</v>
      </c>
      <c r="O30" s="19">
        <f t="shared" si="5"/>
        <v>-37295025.83705882</v>
      </c>
      <c r="P30" s="19">
        <f t="shared" si="6"/>
        <v>-552544049.72147071</v>
      </c>
    </row>
    <row r="31" spans="1:16" x14ac:dyDescent="0.25">
      <c r="A31" t="s">
        <v>36</v>
      </c>
      <c r="B31" s="19">
        <v>29181551.879999999</v>
      </c>
      <c r="C31" s="19">
        <v>458859.11</v>
      </c>
      <c r="D31" s="19">
        <v>8692289.4199999999</v>
      </c>
      <c r="E31" s="19">
        <v>15826963.85</v>
      </c>
      <c r="F31" s="19">
        <v>1164749.57</v>
      </c>
      <c r="G31" s="19">
        <v>3227401.42</v>
      </c>
      <c r="H31" s="19">
        <v>58551815.240000002</v>
      </c>
      <c r="J31" s="19">
        <f t="shared" si="0"/>
        <v>-298835939.65029413</v>
      </c>
      <c r="K31" s="19">
        <f t="shared" si="1"/>
        <v>-7163722.0014705891</v>
      </c>
      <c r="L31" s="19">
        <f t="shared" si="2"/>
        <v>-37628373.918529406</v>
      </c>
      <c r="M31" s="19">
        <f t="shared" si="3"/>
        <v>-170690389.40794119</v>
      </c>
      <c r="N31" s="19">
        <f t="shared" si="4"/>
        <v>-1876032.4529411767</v>
      </c>
      <c r="O31" s="19">
        <f t="shared" si="5"/>
        <v>-29172177.817058824</v>
      </c>
      <c r="P31" s="19">
        <f t="shared" si="6"/>
        <v>-545366635.2314707</v>
      </c>
    </row>
    <row r="32" spans="1:16" x14ac:dyDescent="0.25">
      <c r="A32" t="s">
        <v>37</v>
      </c>
      <c r="B32" s="19">
        <v>40333814.960000001</v>
      </c>
      <c r="C32" s="19">
        <v>1535302.5</v>
      </c>
      <c r="D32" s="19">
        <v>15924634.369999999</v>
      </c>
      <c r="E32" s="19">
        <v>17179324.5</v>
      </c>
      <c r="F32" s="19">
        <v>281335.86</v>
      </c>
      <c r="G32" s="19">
        <v>-16764617.76</v>
      </c>
      <c r="H32" s="19">
        <v>58489794.439999998</v>
      </c>
      <c r="J32" s="19">
        <f t="shared" si="0"/>
        <v>-287683676.57029414</v>
      </c>
      <c r="K32" s="19">
        <f t="shared" si="1"/>
        <v>-6087278.6114705894</v>
      </c>
      <c r="L32" s="19">
        <f t="shared" si="2"/>
        <v>-30396028.968529411</v>
      </c>
      <c r="M32" s="19">
        <f t="shared" si="3"/>
        <v>-169338028.75794119</v>
      </c>
      <c r="N32" s="19">
        <f t="shared" si="4"/>
        <v>-2759446.1629411769</v>
      </c>
      <c r="O32" s="19">
        <f t="shared" si="5"/>
        <v>-49164196.997058824</v>
      </c>
      <c r="P32" s="19">
        <f t="shared" si="6"/>
        <v>-545428656.03147078</v>
      </c>
    </row>
    <row r="33" spans="1:16" x14ac:dyDescent="0.25">
      <c r="A33" t="s">
        <v>38</v>
      </c>
      <c r="B33" s="19">
        <v>26986118.309999999</v>
      </c>
      <c r="C33" s="19">
        <v>689255.06</v>
      </c>
      <c r="D33" s="19">
        <v>14149035.380000001</v>
      </c>
      <c r="E33" s="19">
        <v>38695524.899999999</v>
      </c>
      <c r="F33" s="19">
        <v>-333557.59000000003</v>
      </c>
      <c r="G33" s="19">
        <v>4958980.8</v>
      </c>
      <c r="H33" s="19">
        <v>85145356.849999994</v>
      </c>
      <c r="J33" s="19">
        <f t="shared" si="0"/>
        <v>-301031373.22029412</v>
      </c>
      <c r="K33" s="19">
        <f t="shared" si="1"/>
        <v>-6933326.0514705889</v>
      </c>
      <c r="L33" s="19">
        <f t="shared" si="2"/>
        <v>-32171627.958529405</v>
      </c>
      <c r="M33" s="19">
        <f t="shared" si="3"/>
        <v>-147821828.35794118</v>
      </c>
      <c r="N33" s="19">
        <f t="shared" si="4"/>
        <v>-3374339.6129411766</v>
      </c>
      <c r="O33" s="19">
        <f t="shared" si="5"/>
        <v>-27440598.437058821</v>
      </c>
      <c r="P33" s="19">
        <f t="shared" si="6"/>
        <v>-518773093.62147069</v>
      </c>
    </row>
    <row r="34" spans="1:16" x14ac:dyDescent="0.25">
      <c r="A34" t="s">
        <v>39</v>
      </c>
      <c r="B34" s="19">
        <v>29383697.620000001</v>
      </c>
      <c r="C34" s="19">
        <v>1043926.18</v>
      </c>
      <c r="D34" s="19">
        <v>18790519.98</v>
      </c>
      <c r="E34" s="19">
        <v>15838241.199999999</v>
      </c>
      <c r="F34" s="19">
        <v>161016.94</v>
      </c>
      <c r="G34" s="19">
        <v>32458436.620000001</v>
      </c>
      <c r="H34" s="19">
        <v>97675838.530000001</v>
      </c>
      <c r="J34" s="19">
        <f t="shared" si="0"/>
        <v>-298633793.91029412</v>
      </c>
      <c r="K34" s="19">
        <f t="shared" si="1"/>
        <v>-6578654.9314705897</v>
      </c>
      <c r="L34" s="19">
        <f t="shared" si="2"/>
        <v>-27530143.358529408</v>
      </c>
      <c r="M34" s="19">
        <f t="shared" si="3"/>
        <v>-170679112.0579412</v>
      </c>
      <c r="N34" s="19">
        <f t="shared" si="4"/>
        <v>-2879765.0829411768</v>
      </c>
      <c r="O34" s="19">
        <f t="shared" si="5"/>
        <v>58857.382941178977</v>
      </c>
      <c r="P34" s="19">
        <f t="shared" si="6"/>
        <v>-506242611.94147074</v>
      </c>
    </row>
    <row r="35" spans="1:16" x14ac:dyDescent="0.25">
      <c r="A35" t="s">
        <v>40</v>
      </c>
      <c r="B35" s="19">
        <v>123151325.39</v>
      </c>
      <c r="C35" s="19">
        <v>5760777.3499999996</v>
      </c>
      <c r="D35" s="19">
        <v>50823102.119999997</v>
      </c>
      <c r="E35" s="19">
        <v>89354811.019999996</v>
      </c>
      <c r="F35" s="19">
        <v>11020596.029999999</v>
      </c>
      <c r="G35" s="19">
        <v>7792042.4500000002</v>
      </c>
      <c r="H35" s="19">
        <v>287902654.37</v>
      </c>
      <c r="J35" s="19">
        <f t="shared" si="0"/>
        <v>-204866166.14029413</v>
      </c>
      <c r="K35" s="19">
        <f t="shared" si="1"/>
        <v>-1861803.7614705898</v>
      </c>
      <c r="L35" s="19">
        <f t="shared" si="2"/>
        <v>4502438.7814705893</v>
      </c>
      <c r="M35" s="19">
        <f t="shared" si="3"/>
        <v>-97162542.237941191</v>
      </c>
      <c r="N35" s="19">
        <f t="shared" si="4"/>
        <v>7979814.0070588225</v>
      </c>
      <c r="O35" s="19">
        <f t="shared" si="5"/>
        <v>-24607536.787058823</v>
      </c>
      <c r="P35" s="19">
        <f t="shared" si="6"/>
        <v>-316015796.10147071</v>
      </c>
    </row>
    <row r="36" spans="1:16" x14ac:dyDescent="0.25">
      <c r="B36" s="19">
        <f>AVERAGE(B2:B35)</f>
        <v>328017491.53029412</v>
      </c>
      <c r="C36" s="19">
        <f t="shared" ref="C36:H36" si="7">AVERAGE(C2:C35)</f>
        <v>7622581.1114705894</v>
      </c>
      <c r="D36" s="19">
        <f t="shared" si="7"/>
        <v>46320663.338529408</v>
      </c>
      <c r="E36" s="19">
        <f t="shared" si="7"/>
        <v>186517353.25794119</v>
      </c>
      <c r="F36" s="19">
        <f t="shared" si="7"/>
        <v>3040782.0229411768</v>
      </c>
      <c r="G36" s="19">
        <f t="shared" si="7"/>
        <v>32399579.237058822</v>
      </c>
      <c r="H36" s="19">
        <f t="shared" si="7"/>
        <v>603918450.47147071</v>
      </c>
      <c r="J36" s="19">
        <f t="shared" si="0"/>
        <v>0</v>
      </c>
      <c r="K36" s="19">
        <f t="shared" si="1"/>
        <v>0</v>
      </c>
      <c r="L36" s="19">
        <f t="shared" si="2"/>
        <v>0</v>
      </c>
      <c r="M36" s="19">
        <f t="shared" si="3"/>
        <v>0</v>
      </c>
      <c r="N36" s="19">
        <f t="shared" si="4"/>
        <v>0</v>
      </c>
      <c r="O36" s="19">
        <f t="shared" si="5"/>
        <v>0</v>
      </c>
      <c r="P36" s="19">
        <f t="shared" si="6"/>
        <v>0</v>
      </c>
    </row>
  </sheetData>
  <pageMargins left="0.7" right="0.7" top="0.75" bottom="0.75" header="0.3" footer="0.3"/>
  <pageSetup orientation="portrait" horizontalDpi="4294967293" verticalDpi="0" r:id="rId1"/>
  <ignoredErrors>
    <ignoredError sqref="A2:H35 B1:H1 A3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7753-E7B2-4F07-AA7B-567FE007AA85}">
  <dimension ref="A1:O39"/>
  <sheetViews>
    <sheetView zoomScale="85" zoomScaleNormal="85" workbookViewId="0">
      <selection activeCell="F2" sqref="F2:H35"/>
    </sheetView>
  </sheetViews>
  <sheetFormatPr defaultRowHeight="15.75" x14ac:dyDescent="0.25"/>
  <cols>
    <col min="1" max="1" width="21.375" bestFit="1" customWidth="1"/>
    <col min="2" max="2" width="32.75" bestFit="1" customWidth="1"/>
    <col min="3" max="3" width="25.75" bestFit="1" customWidth="1"/>
    <col min="4" max="4" width="29.875" bestFit="1" customWidth="1"/>
    <col min="5" max="5" width="28.875" bestFit="1" customWidth="1"/>
    <col min="6" max="6" width="18" bestFit="1" customWidth="1"/>
    <col min="7" max="7" width="13.75" bestFit="1" customWidth="1"/>
    <col min="8" max="8" width="14.875" bestFit="1" customWidth="1"/>
  </cols>
  <sheetData>
    <row r="1" spans="1:15" x14ac:dyDescent="0.25">
      <c r="A1" s="13" t="s">
        <v>50</v>
      </c>
      <c r="B1" s="13" t="s">
        <v>44</v>
      </c>
      <c r="C1" s="13" t="s">
        <v>45</v>
      </c>
      <c r="D1" s="13" t="s">
        <v>46</v>
      </c>
      <c r="E1" s="13" t="s">
        <v>47</v>
      </c>
      <c r="F1" s="13" t="s">
        <v>48</v>
      </c>
      <c r="G1" s="13" t="s">
        <v>49</v>
      </c>
      <c r="H1" s="14" t="s">
        <v>6</v>
      </c>
    </row>
    <row r="2" spans="1:15" x14ac:dyDescent="0.25">
      <c r="A2" s="13" t="s">
        <v>35</v>
      </c>
      <c r="B2" s="16">
        <v>31733414.350000001</v>
      </c>
      <c r="C2" s="16">
        <v>381488.21</v>
      </c>
      <c r="D2" s="16">
        <v>9208254.0600000005</v>
      </c>
      <c r="E2" s="16">
        <v>14207969.050000001</v>
      </c>
      <c r="F2" s="16">
        <v>738721.68</v>
      </c>
      <c r="G2" s="16">
        <v>-4895446.5999999996</v>
      </c>
      <c r="H2" s="11">
        <v>51374400.75</v>
      </c>
      <c r="J2">
        <f>(B2-B$37)/B$39</f>
        <v>5.6989138862802878E-3</v>
      </c>
      <c r="K2">
        <f>(C2-C$37)/C$39</f>
        <v>0</v>
      </c>
      <c r="L2">
        <f>(D2-D$37)/D$39</f>
        <v>1.8293685977106063E-3</v>
      </c>
      <c r="M2">
        <f t="shared" ref="M2:O17" si="0">(E2-E$37)/E$39</f>
        <v>0</v>
      </c>
      <c r="N2">
        <f t="shared" si="0"/>
        <v>8.600879495528771E-2</v>
      </c>
      <c r="O2">
        <f t="shared" si="0"/>
        <v>0.49004262611785682</v>
      </c>
    </row>
    <row r="3" spans="1:15" x14ac:dyDescent="0.25">
      <c r="A3" s="13" t="s">
        <v>37</v>
      </c>
      <c r="B3" s="16">
        <v>40333814.960000001</v>
      </c>
      <c r="C3" s="16">
        <v>1535302.5</v>
      </c>
      <c r="D3" s="16">
        <v>15924634.369999999</v>
      </c>
      <c r="E3" s="16">
        <v>17179324.5</v>
      </c>
      <c r="F3" s="16">
        <v>281335.86</v>
      </c>
      <c r="G3" s="16">
        <v>-16764617.76</v>
      </c>
      <c r="H3" s="11">
        <v>58489794.439999998</v>
      </c>
      <c r="J3">
        <f t="shared" ref="J3:J35" si="1">(B3-B$37)/B$39</f>
        <v>9.7552065169228992E-3</v>
      </c>
      <c r="K3">
        <f t="shared" ref="K3:K17" si="2">(C3-C$37)/C$39</f>
        <v>1.5445764166029712E-2</v>
      </c>
      <c r="L3">
        <f t="shared" ref="L3:L17" si="3">(D3-D$37)/D$39</f>
        <v>1.8423085975042691E-2</v>
      </c>
      <c r="M3">
        <f t="shared" si="0"/>
        <v>2.5509140996842054E-3</v>
      </c>
      <c r="N3">
        <f t="shared" si="0"/>
        <v>6.9062559695279246E-2</v>
      </c>
      <c r="O3">
        <f t="shared" si="0"/>
        <v>0.4743936868857348</v>
      </c>
    </row>
    <row r="4" spans="1:15" x14ac:dyDescent="0.25">
      <c r="A4" s="13" t="s">
        <v>36</v>
      </c>
      <c r="B4" s="16">
        <v>29181551.879999999</v>
      </c>
      <c r="C4" s="16">
        <v>458859.11</v>
      </c>
      <c r="D4" s="16">
        <v>8692289.4199999999</v>
      </c>
      <c r="E4" s="16">
        <v>15826963.85</v>
      </c>
      <c r="F4" s="16">
        <v>1164749.57</v>
      </c>
      <c r="G4" s="16">
        <v>3227401.42</v>
      </c>
      <c r="H4" s="11">
        <v>58551815.240000002</v>
      </c>
      <c r="J4">
        <f t="shared" si="1"/>
        <v>4.4953535638182322E-3</v>
      </c>
      <c r="K4">
        <f t="shared" si="2"/>
        <v>1.0357409204157695E-3</v>
      </c>
      <c r="L4">
        <f t="shared" si="3"/>
        <v>5.546088286562383E-4</v>
      </c>
      <c r="M4">
        <f t="shared" si="0"/>
        <v>1.3899100030712948E-3</v>
      </c>
      <c r="N4">
        <f t="shared" si="0"/>
        <v>0.10179321269535889</v>
      </c>
      <c r="O4">
        <f t="shared" si="0"/>
        <v>0.50075221597406572</v>
      </c>
    </row>
    <row r="5" spans="1:15" x14ac:dyDescent="0.25">
      <c r="A5" s="13" t="s">
        <v>38</v>
      </c>
      <c r="B5" s="16">
        <v>26986118.309999999</v>
      </c>
      <c r="C5" s="16">
        <v>689255.06</v>
      </c>
      <c r="D5" s="16">
        <v>14149035.380000001</v>
      </c>
      <c r="E5" s="16">
        <v>38695524.899999999</v>
      </c>
      <c r="F5" s="16">
        <v>-333557.59000000003</v>
      </c>
      <c r="G5" s="16">
        <v>4958980.8</v>
      </c>
      <c r="H5" s="11">
        <v>85145356.849999994</v>
      </c>
      <c r="J5">
        <f t="shared" si="1"/>
        <v>3.4598993547780331E-3</v>
      </c>
      <c r="K5">
        <f t="shared" si="2"/>
        <v>4.1199820668036983E-3</v>
      </c>
      <c r="L5">
        <f t="shared" si="3"/>
        <v>1.4036230785846848E-2</v>
      </c>
      <c r="M5">
        <f t="shared" si="0"/>
        <v>2.1022611577678953E-2</v>
      </c>
      <c r="N5">
        <f t="shared" si="0"/>
        <v>4.6280635534319818E-2</v>
      </c>
      <c r="O5">
        <f t="shared" si="0"/>
        <v>0.50303522125960209</v>
      </c>
    </row>
    <row r="6" spans="1:15" x14ac:dyDescent="0.25">
      <c r="A6" s="13" t="s">
        <v>13</v>
      </c>
      <c r="B6" s="16">
        <v>58301730.450000003</v>
      </c>
      <c r="C6" s="16">
        <v>2223346.23</v>
      </c>
      <c r="D6" s="16">
        <v>16549391.109999999</v>
      </c>
      <c r="E6" s="16">
        <v>38053246.210000001</v>
      </c>
      <c r="F6" s="16">
        <v>-540401.82999999996</v>
      </c>
      <c r="G6" s="16">
        <v>-18035933.140000001</v>
      </c>
      <c r="H6" s="11">
        <v>96551379.030000001</v>
      </c>
      <c r="J6">
        <f t="shared" si="1"/>
        <v>1.8229593524587674E-2</v>
      </c>
      <c r="K6">
        <f t="shared" si="2"/>
        <v>2.4656398218321978E-2</v>
      </c>
      <c r="L6">
        <f t="shared" si="3"/>
        <v>1.9966631202478352E-2</v>
      </c>
      <c r="M6">
        <f t="shared" si="0"/>
        <v>2.0471214145154449E-2</v>
      </c>
      <c r="N6">
        <f t="shared" si="0"/>
        <v>3.8617015457034415E-2</v>
      </c>
      <c r="O6">
        <f t="shared" si="0"/>
        <v>0.47271751785435973</v>
      </c>
    </row>
    <row r="7" spans="1:15" x14ac:dyDescent="0.25">
      <c r="A7" s="13" t="s">
        <v>39</v>
      </c>
      <c r="B7" s="16">
        <v>29383697.620000001</v>
      </c>
      <c r="C7" s="16">
        <v>1043926.18</v>
      </c>
      <c r="D7" s="16">
        <v>18790519.98</v>
      </c>
      <c r="E7" s="16">
        <v>15838241.199999999</v>
      </c>
      <c r="F7" s="16">
        <v>161016.94</v>
      </c>
      <c r="G7" s="16">
        <v>32458436.620000001</v>
      </c>
      <c r="H7" s="11">
        <v>97675838.530000001</v>
      </c>
      <c r="J7">
        <f t="shared" si="1"/>
        <v>4.5906935732736532E-3</v>
      </c>
      <c r="K7">
        <f t="shared" si="2"/>
        <v>8.8678574601840521E-3</v>
      </c>
      <c r="L7">
        <f t="shared" si="3"/>
        <v>2.5503640329193458E-2</v>
      </c>
      <c r="M7">
        <f t="shared" si="0"/>
        <v>1.3995916287152658E-3</v>
      </c>
      <c r="N7">
        <f t="shared" si="0"/>
        <v>6.4604719868609203E-2</v>
      </c>
      <c r="O7">
        <f t="shared" si="0"/>
        <v>0.53929194948792814</v>
      </c>
    </row>
    <row r="8" spans="1:15" x14ac:dyDescent="0.25">
      <c r="A8" s="13" t="s">
        <v>15</v>
      </c>
      <c r="B8" s="16">
        <v>58159767.450000003</v>
      </c>
      <c r="C8" s="16">
        <v>736422.47</v>
      </c>
      <c r="D8" s="16">
        <v>10040186.26</v>
      </c>
      <c r="E8" s="16">
        <v>26205377.359999999</v>
      </c>
      <c r="F8" s="16">
        <v>175047.62</v>
      </c>
      <c r="G8" s="16">
        <v>7318852.4100000001</v>
      </c>
      <c r="H8" s="11">
        <v>102635653.58</v>
      </c>
      <c r="J8">
        <f t="shared" si="1"/>
        <v>1.8162638100435183E-2</v>
      </c>
      <c r="K8">
        <f t="shared" si="2"/>
        <v>4.7513979692557565E-3</v>
      </c>
      <c r="L8">
        <f t="shared" si="3"/>
        <v>3.8847685552365523E-3</v>
      </c>
      <c r="M8">
        <f t="shared" si="0"/>
        <v>1.0299797022819151E-2</v>
      </c>
      <c r="N8">
        <f t="shared" si="0"/>
        <v>6.5124559342727359E-2</v>
      </c>
      <c r="O8">
        <f t="shared" si="0"/>
        <v>0.50614660005115208</v>
      </c>
    </row>
    <row r="9" spans="1:15" x14ac:dyDescent="0.25">
      <c r="A9" s="13" t="s">
        <v>25</v>
      </c>
      <c r="B9" s="16">
        <v>86723229.75</v>
      </c>
      <c r="C9" s="16">
        <v>4382583.45</v>
      </c>
      <c r="D9" s="16">
        <v>27434771.699999999</v>
      </c>
      <c r="E9" s="16">
        <v>59071519.25</v>
      </c>
      <c r="F9" s="16">
        <v>1112512.1499999999</v>
      </c>
      <c r="G9" s="16">
        <v>-50201482.18</v>
      </c>
      <c r="H9" s="11">
        <v>128523134.13</v>
      </c>
      <c r="J9">
        <f t="shared" si="1"/>
        <v>3.16343084198865E-2</v>
      </c>
      <c r="K9">
        <f t="shared" si="2"/>
        <v>5.3561456135947191E-2</v>
      </c>
      <c r="L9">
        <f t="shared" si="3"/>
        <v>4.6860422309902464E-2</v>
      </c>
      <c r="M9">
        <f t="shared" si="0"/>
        <v>3.8515440071994818E-2</v>
      </c>
      <c r="N9">
        <f t="shared" si="0"/>
        <v>9.9857805933741578E-2</v>
      </c>
      <c r="O9">
        <f t="shared" si="0"/>
        <v>0.43030876702337051</v>
      </c>
    </row>
    <row r="10" spans="1:15" x14ac:dyDescent="0.25">
      <c r="A10" s="13" t="s">
        <v>30</v>
      </c>
      <c r="B10" s="16">
        <v>19650227.329999998</v>
      </c>
      <c r="C10" s="16">
        <v>944067.81</v>
      </c>
      <c r="D10" s="16">
        <v>8467809.0500000007</v>
      </c>
      <c r="E10" s="16">
        <v>38317210.710000001</v>
      </c>
      <c r="F10" s="16">
        <v>371492.13</v>
      </c>
      <c r="G10" s="16">
        <v>79527816.299999997</v>
      </c>
      <c r="H10" s="11">
        <v>147278623.33000001</v>
      </c>
      <c r="J10">
        <f t="shared" si="1"/>
        <v>0</v>
      </c>
      <c r="K10">
        <f t="shared" si="2"/>
        <v>7.5310835561061829E-3</v>
      </c>
      <c r="L10">
        <f t="shared" si="3"/>
        <v>0</v>
      </c>
      <c r="M10">
        <f t="shared" si="0"/>
        <v>2.0697828152194935E-2</v>
      </c>
      <c r="N10">
        <f t="shared" si="0"/>
        <v>7.240286736285155E-2</v>
      </c>
      <c r="O10">
        <f t="shared" si="0"/>
        <v>0.60135069414470343</v>
      </c>
    </row>
    <row r="11" spans="1:15" x14ac:dyDescent="0.25">
      <c r="A11" s="13" t="s">
        <v>24</v>
      </c>
      <c r="B11" s="16">
        <v>98205317.519999996</v>
      </c>
      <c r="C11" s="16">
        <v>2725536.05</v>
      </c>
      <c r="D11" s="16">
        <v>22802913.48</v>
      </c>
      <c r="E11" s="16">
        <v>61284637.189999998</v>
      </c>
      <c r="F11" s="16">
        <v>336955.71</v>
      </c>
      <c r="G11" s="16">
        <v>-18960451.629999999</v>
      </c>
      <c r="H11" s="11">
        <v>166394908.33000001</v>
      </c>
      <c r="J11">
        <f t="shared" si="1"/>
        <v>3.704971987777702E-2</v>
      </c>
      <c r="K11">
        <f t="shared" si="2"/>
        <v>3.137906198971703E-2</v>
      </c>
      <c r="L11">
        <f t="shared" si="3"/>
        <v>3.5416796028032126E-2</v>
      </c>
      <c r="M11">
        <f t="shared" si="0"/>
        <v>4.0415405879656793E-2</v>
      </c>
      <c r="N11">
        <f t="shared" si="0"/>
        <v>7.1123286158610327E-2</v>
      </c>
      <c r="O11">
        <f t="shared" si="0"/>
        <v>0.47149858407423689</v>
      </c>
    </row>
    <row r="12" spans="1:15" x14ac:dyDescent="0.25">
      <c r="A12" s="13" t="s">
        <v>31</v>
      </c>
      <c r="B12" s="16">
        <v>76207100</v>
      </c>
      <c r="C12" s="16">
        <v>4116019</v>
      </c>
      <c r="D12" s="16">
        <v>18356003</v>
      </c>
      <c r="E12" s="16">
        <v>59071176</v>
      </c>
      <c r="F12" s="16">
        <v>10870</v>
      </c>
      <c r="G12" s="16">
        <v>14208255</v>
      </c>
      <c r="H12" s="11">
        <v>171969422</v>
      </c>
      <c r="J12">
        <f t="shared" si="1"/>
        <v>2.6674481367387544E-2</v>
      </c>
      <c r="K12">
        <f t="shared" si="2"/>
        <v>4.9993038180448111E-2</v>
      </c>
      <c r="L12">
        <f t="shared" si="3"/>
        <v>2.4430107916051734E-2</v>
      </c>
      <c r="M12">
        <f t="shared" si="0"/>
        <v>3.8515145391240714E-2</v>
      </c>
      <c r="N12">
        <f t="shared" si="0"/>
        <v>5.9041745990646897E-2</v>
      </c>
      <c r="O12">
        <f>(G12-G$37)/G$39</f>
        <v>0.51522995060892884</v>
      </c>
    </row>
    <row r="13" spans="1:15" x14ac:dyDescent="0.25">
      <c r="A13" s="13" t="s">
        <v>34</v>
      </c>
      <c r="B13" s="16">
        <v>81353910.019999996</v>
      </c>
      <c r="C13" s="16">
        <v>1717830.2</v>
      </c>
      <c r="D13" s="16">
        <v>21593186.260000002</v>
      </c>
      <c r="E13" s="16">
        <v>63517422.399999999</v>
      </c>
      <c r="F13" s="16">
        <v>3311809.68</v>
      </c>
      <c r="G13" s="16">
        <v>4685743.45</v>
      </c>
      <c r="H13" s="11">
        <v>176179902.02000001</v>
      </c>
      <c r="J13">
        <f t="shared" si="1"/>
        <v>2.9101922657874538E-2</v>
      </c>
      <c r="K13">
        <f t="shared" si="2"/>
        <v>1.7889207476103314E-2</v>
      </c>
      <c r="L13">
        <f t="shared" si="3"/>
        <v>3.2428002858821962E-2</v>
      </c>
      <c r="M13">
        <f t="shared" si="0"/>
        <v>4.2332256074659659E-2</v>
      </c>
      <c r="N13">
        <f t="shared" si="0"/>
        <v>0.18134221520146987</v>
      </c>
      <c r="O13">
        <f t="shared" si="0"/>
        <v>0.50267497077298795</v>
      </c>
    </row>
    <row r="14" spans="1:15" x14ac:dyDescent="0.25">
      <c r="A14" s="13" t="s">
        <v>20</v>
      </c>
      <c r="B14" s="16">
        <v>111847121.84</v>
      </c>
      <c r="C14" s="16">
        <v>5465488.4400000004</v>
      </c>
      <c r="D14" s="16">
        <v>25582647.870000001</v>
      </c>
      <c r="E14" s="16">
        <v>59938746.450000003</v>
      </c>
      <c r="F14" s="16">
        <v>1734039.09</v>
      </c>
      <c r="G14" s="16">
        <v>-23878090.789999999</v>
      </c>
      <c r="H14" s="11">
        <v>180689952.90000001</v>
      </c>
      <c r="J14">
        <f t="shared" si="1"/>
        <v>4.3483739970695059E-2</v>
      </c>
      <c r="K14">
        <f t="shared" si="2"/>
        <v>6.8057978873377292E-2</v>
      </c>
      <c r="L14">
        <f t="shared" si="3"/>
        <v>4.2284502251134705E-2</v>
      </c>
      <c r="M14">
        <f t="shared" si="0"/>
        <v>3.9259956212636844E-2</v>
      </c>
      <c r="N14">
        <f t="shared" si="0"/>
        <v>0.12288550221359817</v>
      </c>
      <c r="O14">
        <f t="shared" si="0"/>
        <v>0.46501491008024387</v>
      </c>
    </row>
    <row r="15" spans="1:15" x14ac:dyDescent="0.25">
      <c r="A15" s="13" t="s">
        <v>27</v>
      </c>
      <c r="B15" s="16">
        <v>77816741.930000007</v>
      </c>
      <c r="C15" s="16">
        <v>3104228.31</v>
      </c>
      <c r="D15" s="16">
        <v>25351754.559999999</v>
      </c>
      <c r="E15" s="16">
        <v>79904545.310000002</v>
      </c>
      <c r="F15" s="16">
        <v>-230627.56</v>
      </c>
      <c r="G15" s="16">
        <v>22899769.940000001</v>
      </c>
      <c r="H15" s="11">
        <v>208846412.5</v>
      </c>
      <c r="J15">
        <f t="shared" si="1"/>
        <v>2.7433652828661181E-2</v>
      </c>
      <c r="K15">
        <f t="shared" si="2"/>
        <v>3.6448501144835152E-2</v>
      </c>
      <c r="L15">
        <f t="shared" si="3"/>
        <v>4.1714049395040143E-2</v>
      </c>
      <c r="M15">
        <f t="shared" si="0"/>
        <v>5.640063112698708E-2</v>
      </c>
      <c r="N15">
        <f t="shared" si="0"/>
        <v>5.0094213540957035E-2</v>
      </c>
      <c r="O15">
        <f t="shared" si="0"/>
        <v>0.52668930082788223</v>
      </c>
    </row>
    <row r="16" spans="1:15" x14ac:dyDescent="0.25">
      <c r="A16" s="13" t="s">
        <v>7</v>
      </c>
      <c r="B16" s="16">
        <v>123169331.70999999</v>
      </c>
      <c r="C16" s="16">
        <v>4273621.1900000004</v>
      </c>
      <c r="D16" s="16">
        <v>39231680.509999998</v>
      </c>
      <c r="E16" s="16">
        <v>73362008.180000007</v>
      </c>
      <c r="F16" s="16">
        <v>425773.06</v>
      </c>
      <c r="G16" s="16">
        <v>-13352210.970000001</v>
      </c>
      <c r="H16" s="11">
        <v>227110203.68000001</v>
      </c>
      <c r="J16">
        <f t="shared" si="1"/>
        <v>4.8823746621649199E-2</v>
      </c>
      <c r="K16">
        <f t="shared" si="2"/>
        <v>5.2102811200151145E-2</v>
      </c>
      <c r="L16">
        <f t="shared" si="3"/>
        <v>7.6006266006073228E-2</v>
      </c>
      <c r="M16">
        <f t="shared" si="0"/>
        <v>5.0783851009810449E-2</v>
      </c>
      <c r="N16">
        <f t="shared" si="0"/>
        <v>7.4413986574881449E-2</v>
      </c>
      <c r="O16">
        <f t="shared" si="0"/>
        <v>0.47889278339147512</v>
      </c>
    </row>
    <row r="17" spans="1:15" x14ac:dyDescent="0.25">
      <c r="A17" s="13" t="s">
        <v>28</v>
      </c>
      <c r="B17" s="16">
        <v>113382815.79000001</v>
      </c>
      <c r="C17" s="16">
        <v>2509405.0499999998</v>
      </c>
      <c r="D17" s="16">
        <v>26719335.710000001</v>
      </c>
      <c r="E17" s="16">
        <v>56747635.590000004</v>
      </c>
      <c r="F17" s="16">
        <v>-1582690.87</v>
      </c>
      <c r="G17" s="16">
        <v>71519947.5</v>
      </c>
      <c r="H17" s="11">
        <v>269296448.77999997</v>
      </c>
      <c r="J17">
        <f t="shared" si="1"/>
        <v>4.4208034609373233E-2</v>
      </c>
      <c r="K17">
        <f t="shared" si="2"/>
        <v>2.8485781429837532E-2</v>
      </c>
      <c r="L17">
        <f t="shared" si="3"/>
        <v>4.5092841846664553E-2</v>
      </c>
      <c r="M17">
        <f t="shared" si="0"/>
        <v>3.6520381690702965E-2</v>
      </c>
      <c r="N17">
        <f t="shared" si="0"/>
        <v>0</v>
      </c>
      <c r="O17">
        <f t="shared" si="0"/>
        <v>0.59079269893672082</v>
      </c>
    </row>
    <row r="18" spans="1:15" x14ac:dyDescent="0.25">
      <c r="A18" s="13" t="s">
        <v>23</v>
      </c>
      <c r="B18" s="16">
        <v>145781430.61000001</v>
      </c>
      <c r="C18" s="16">
        <v>4386594.8</v>
      </c>
      <c r="D18" s="16">
        <v>27578688.719999999</v>
      </c>
      <c r="E18" s="16">
        <v>77493220.989999995</v>
      </c>
      <c r="F18" s="16">
        <v>195009.55</v>
      </c>
      <c r="G18" s="16">
        <v>18920779.719999999</v>
      </c>
      <c r="H18" s="11">
        <v>274355724.39999998</v>
      </c>
      <c r="J18">
        <f t="shared" si="1"/>
        <v>5.9488516123756371E-2</v>
      </c>
      <c r="K18">
        <f t="shared" ref="K18:K35" si="4">(C18-C$37)/C$39</f>
        <v>5.3615154869464693E-2</v>
      </c>
      <c r="L18">
        <f t="shared" ref="L18:L35" si="5">(D18-D$37)/D$39</f>
        <v>4.7215988588975757E-2</v>
      </c>
      <c r="M18">
        <f t="shared" ref="M18:M35" si="6">(E18-E$37)/E$39</f>
        <v>5.433050477882518E-2</v>
      </c>
      <c r="N18">
        <f t="shared" ref="N18:N35" si="7">(F18-F$37)/F$39</f>
        <v>6.5864152804596857E-2</v>
      </c>
      <c r="O18">
        <f t="shared" ref="O18:O35" si="8">(G18-G$37)/G$39</f>
        <v>0.52144319094214453</v>
      </c>
    </row>
    <row r="19" spans="1:15" x14ac:dyDescent="0.25">
      <c r="A19" s="13" t="s">
        <v>26</v>
      </c>
      <c r="B19" s="16">
        <v>134917501.87</v>
      </c>
      <c r="C19" s="16">
        <v>3561910.84</v>
      </c>
      <c r="D19" s="16">
        <v>29864455.030000001</v>
      </c>
      <c r="E19" s="16">
        <v>87808211.969999999</v>
      </c>
      <c r="F19" s="16">
        <v>-1006864.08</v>
      </c>
      <c r="G19" s="16">
        <v>19323365.5</v>
      </c>
      <c r="H19" s="11">
        <v>274468581.16000003</v>
      </c>
      <c r="J19">
        <f t="shared" si="1"/>
        <v>5.4364653168273824E-2</v>
      </c>
      <c r="K19">
        <f t="shared" si="4"/>
        <v>4.2575359238516602E-2</v>
      </c>
      <c r="L19">
        <f t="shared" si="5"/>
        <v>5.2863280491474839E-2</v>
      </c>
      <c r="M19">
        <f t="shared" si="6"/>
        <v>6.3185943440328102E-2</v>
      </c>
      <c r="N19">
        <f t="shared" si="7"/>
        <v>2.1334496667070886E-2</v>
      </c>
      <c r="O19">
        <f t="shared" si="8"/>
        <v>0.5219739811988533</v>
      </c>
    </row>
    <row r="20" spans="1:15" x14ac:dyDescent="0.25">
      <c r="A20" s="13" t="s">
        <v>40</v>
      </c>
      <c r="B20" s="16">
        <v>123151325.39</v>
      </c>
      <c r="C20" s="16">
        <v>5760777.3499999996</v>
      </c>
      <c r="D20" s="16">
        <v>50823102.119999997</v>
      </c>
      <c r="E20" s="16">
        <v>89354811.019999996</v>
      </c>
      <c r="F20" s="16">
        <v>11020596.029999999</v>
      </c>
      <c r="G20" s="16">
        <v>7792042.4500000002</v>
      </c>
      <c r="H20" s="11">
        <v>287902654.37</v>
      </c>
      <c r="J20">
        <f t="shared" si="1"/>
        <v>4.8815254121539836E-2</v>
      </c>
      <c r="K20">
        <f t="shared" si="4"/>
        <v>7.2010922517977125E-2</v>
      </c>
      <c r="L20">
        <f t="shared" si="5"/>
        <v>0.10464442604466694</v>
      </c>
      <c r="M20">
        <f t="shared" si="6"/>
        <v>6.4513701559338471E-2</v>
      </c>
      <c r="N20">
        <f t="shared" si="7"/>
        <v>0.4669542769314155</v>
      </c>
      <c r="O20">
        <f t="shared" si="8"/>
        <v>0.50677047867598479</v>
      </c>
    </row>
    <row r="21" spans="1:15" x14ac:dyDescent="0.25">
      <c r="A21" s="13" t="s">
        <v>11</v>
      </c>
      <c r="B21" s="16">
        <v>123853680.48999999</v>
      </c>
      <c r="C21" s="16">
        <v>1700720.96</v>
      </c>
      <c r="D21" s="16">
        <v>19812986.34</v>
      </c>
      <c r="E21" s="16">
        <v>64463111.810000002</v>
      </c>
      <c r="F21" s="16">
        <v>2420229.9700000002</v>
      </c>
      <c r="G21" s="16">
        <v>81478581.799999997</v>
      </c>
      <c r="H21" s="11">
        <v>293729311.38</v>
      </c>
      <c r="J21">
        <f t="shared" si="1"/>
        <v>4.9146512855337846E-2</v>
      </c>
      <c r="K21">
        <f t="shared" si="4"/>
        <v>1.7660171236571209E-2</v>
      </c>
      <c r="L21">
        <f t="shared" si="5"/>
        <v>2.8029780455655337E-2</v>
      </c>
      <c r="M21">
        <f t="shared" si="6"/>
        <v>4.3144132166391153E-2</v>
      </c>
      <c r="N21">
        <f t="shared" si="7"/>
        <v>0.1483090102833329</v>
      </c>
      <c r="O21">
        <f t="shared" si="8"/>
        <v>0.60392268593369203</v>
      </c>
    </row>
    <row r="22" spans="1:15" x14ac:dyDescent="0.25">
      <c r="A22" s="13" t="s">
        <v>9</v>
      </c>
      <c r="B22" s="16">
        <v>162921971.72999999</v>
      </c>
      <c r="C22" s="16">
        <v>3264473.69</v>
      </c>
      <c r="D22" s="16">
        <v>29340689.41</v>
      </c>
      <c r="E22" s="16">
        <v>92324059.510000005</v>
      </c>
      <c r="F22" s="16">
        <v>-846173.77</v>
      </c>
      <c r="G22" s="16">
        <v>25765256.09</v>
      </c>
      <c r="H22" s="11">
        <v>312770276.68000001</v>
      </c>
      <c r="J22">
        <f t="shared" si="1"/>
        <v>6.7572680313671071E-2</v>
      </c>
      <c r="K22">
        <f t="shared" si="4"/>
        <v>3.8593657752468959E-2</v>
      </c>
      <c r="L22">
        <f t="shared" si="5"/>
        <v>5.1569247356200651E-2</v>
      </c>
      <c r="M22">
        <f t="shared" si="6"/>
        <v>6.706280683000107E-2</v>
      </c>
      <c r="N22">
        <f t="shared" si="7"/>
        <v>2.7288104492656048E-2</v>
      </c>
      <c r="O22">
        <f t="shared" si="8"/>
        <v>0.53046730840965484</v>
      </c>
    </row>
    <row r="23" spans="1:15" x14ac:dyDescent="0.25">
      <c r="A23" s="13" t="s">
        <v>16</v>
      </c>
      <c r="B23" s="16">
        <v>136652575.16999999</v>
      </c>
      <c r="C23" s="16">
        <v>816039.36</v>
      </c>
      <c r="D23" s="16">
        <v>15961262.98</v>
      </c>
      <c r="E23" s="16">
        <v>146145796.58000001</v>
      </c>
      <c r="F23" s="16">
        <v>2203184.19</v>
      </c>
      <c r="G23" s="16">
        <v>30110642.52</v>
      </c>
      <c r="H23" s="11">
        <v>331889500.80000001</v>
      </c>
      <c r="J23">
        <f t="shared" si="1"/>
        <v>5.5182983076328504E-2</v>
      </c>
      <c r="K23">
        <f t="shared" si="4"/>
        <v>5.8172052809096356E-3</v>
      </c>
      <c r="L23">
        <f t="shared" si="5"/>
        <v>1.8513581863335314E-2</v>
      </c>
      <c r="M23">
        <f t="shared" si="6"/>
        <v>0.11326886674833199</v>
      </c>
      <c r="N23">
        <f t="shared" si="7"/>
        <v>0.14026742112765675</v>
      </c>
      <c r="O23">
        <f t="shared" si="8"/>
        <v>0.53619649432048955</v>
      </c>
    </row>
    <row r="24" spans="1:15" x14ac:dyDescent="0.25">
      <c r="A24" s="13" t="s">
        <v>32</v>
      </c>
      <c r="B24" s="16">
        <v>98890025.409999996</v>
      </c>
      <c r="C24" s="16">
        <v>4544068.37</v>
      </c>
      <c r="D24" s="16">
        <v>23261506.329999998</v>
      </c>
      <c r="E24" s="16">
        <v>146133471.63</v>
      </c>
      <c r="F24" s="16">
        <v>1466066.53</v>
      </c>
      <c r="G24" s="16">
        <v>72844031.25</v>
      </c>
      <c r="H24" s="11">
        <v>347139169.51999998</v>
      </c>
      <c r="J24">
        <f t="shared" si="1"/>
        <v>3.7372655482093002E-2</v>
      </c>
      <c r="K24">
        <f t="shared" si="4"/>
        <v>5.5723206091990961E-2</v>
      </c>
      <c r="L24">
        <f t="shared" si="5"/>
        <v>3.6549811103553542E-2</v>
      </c>
      <c r="M24">
        <f t="shared" si="6"/>
        <v>0.11325828575616798</v>
      </c>
      <c r="N24">
        <f t="shared" si="7"/>
        <v>0.11295706576800237</v>
      </c>
      <c r="O24">
        <f t="shared" si="8"/>
        <v>0.59253844056119243</v>
      </c>
    </row>
    <row r="25" spans="1:15" x14ac:dyDescent="0.25">
      <c r="A25" s="13" t="s">
        <v>14</v>
      </c>
      <c r="B25" s="16">
        <v>279836501.18000001</v>
      </c>
      <c r="C25" s="16">
        <v>7722372.5800000001</v>
      </c>
      <c r="D25" s="16">
        <v>29615331.300000001</v>
      </c>
      <c r="E25" s="16">
        <v>145108771.56</v>
      </c>
      <c r="F25" s="16">
        <v>1120770.81</v>
      </c>
      <c r="G25" s="16">
        <v>-14523500.699999999</v>
      </c>
      <c r="H25" s="11">
        <v>448880246.73000002</v>
      </c>
      <c r="J25">
        <f t="shared" si="1"/>
        <v>0.12271424472773662</v>
      </c>
      <c r="K25">
        <f t="shared" si="4"/>
        <v>9.8270206680412669E-2</v>
      </c>
      <c r="L25">
        <f t="shared" si="5"/>
        <v>5.2247786940364901E-2</v>
      </c>
      <c r="M25">
        <f t="shared" si="6"/>
        <v>0.11237857886801686</v>
      </c>
      <c r="N25">
        <f t="shared" si="7"/>
        <v>0.10016379092315911</v>
      </c>
      <c r="O25">
        <f t="shared" si="8"/>
        <v>0.47734849343551344</v>
      </c>
    </row>
    <row r="26" spans="1:15" x14ac:dyDescent="0.25">
      <c r="A26" s="13" t="s">
        <v>12</v>
      </c>
      <c r="B26" s="16">
        <v>381441017.11000001</v>
      </c>
      <c r="C26" s="16">
        <v>8968840.9700000007</v>
      </c>
      <c r="D26" s="16">
        <v>37028284.960000001</v>
      </c>
      <c r="E26" s="16">
        <v>191036805.99000001</v>
      </c>
      <c r="F26" s="16">
        <v>2513.42</v>
      </c>
      <c r="G26" s="16">
        <v>10622197.99</v>
      </c>
      <c r="H26" s="11">
        <v>629099660.44000006</v>
      </c>
      <c r="J26">
        <f t="shared" si="1"/>
        <v>0.17063499492251955</v>
      </c>
      <c r="K26">
        <f t="shared" si="4"/>
        <v>0.11495630335923847</v>
      </c>
      <c r="L26">
        <f t="shared" si="5"/>
        <v>7.056248210170836E-2</v>
      </c>
      <c r="M26">
        <f t="shared" si="6"/>
        <v>0.15180788060243866</v>
      </c>
      <c r="N26">
        <f t="shared" si="7"/>
        <v>5.8732133045826959E-2</v>
      </c>
      <c r="O26">
        <f t="shared" si="8"/>
        <v>0.51050190452416622</v>
      </c>
    </row>
    <row r="27" spans="1:15" x14ac:dyDescent="0.25">
      <c r="A27" s="13" t="s">
        <v>33</v>
      </c>
      <c r="B27" s="16">
        <v>349916907.68000001</v>
      </c>
      <c r="C27" s="16">
        <v>10417789.85</v>
      </c>
      <c r="D27" s="16">
        <v>55092665.549999997</v>
      </c>
      <c r="E27" s="16">
        <v>246718869.33000001</v>
      </c>
      <c r="F27" s="16">
        <v>-214650.28</v>
      </c>
      <c r="G27" s="16">
        <v>-9357529.7200000007</v>
      </c>
      <c r="H27" s="11">
        <v>652574052.39999998</v>
      </c>
      <c r="J27">
        <f t="shared" si="1"/>
        <v>0.15576696509844368</v>
      </c>
      <c r="K27">
        <f t="shared" si="4"/>
        <v>0.13435294533453665</v>
      </c>
      <c r="L27">
        <f t="shared" si="5"/>
        <v>0.11519295450969853</v>
      </c>
      <c r="M27">
        <f t="shared" si="6"/>
        <v>0.19961103403314484</v>
      </c>
      <c r="N27">
        <f t="shared" si="7"/>
        <v>5.0686174930785491E-2</v>
      </c>
      <c r="O27">
        <f t="shared" si="8"/>
        <v>0.48415958115605867</v>
      </c>
    </row>
    <row r="28" spans="1:15" x14ac:dyDescent="0.25">
      <c r="A28" s="13" t="s">
        <v>22</v>
      </c>
      <c r="B28" s="16">
        <v>427151993.58999997</v>
      </c>
      <c r="C28" s="16">
        <v>3451645.46</v>
      </c>
      <c r="D28" s="16">
        <v>33171716.760000002</v>
      </c>
      <c r="E28" s="16">
        <v>279576273.97000003</v>
      </c>
      <c r="F28" s="16">
        <v>30194.51</v>
      </c>
      <c r="G28" s="16">
        <v>70742516.879999995</v>
      </c>
      <c r="H28" s="11">
        <v>814124341.16999996</v>
      </c>
      <c r="J28">
        <f t="shared" si="1"/>
        <v>0.19219411820565013</v>
      </c>
      <c r="K28">
        <f t="shared" si="4"/>
        <v>4.1099269828012201E-2</v>
      </c>
      <c r="L28">
        <f t="shared" si="5"/>
        <v>6.1034313683084922E-2</v>
      </c>
      <c r="M28">
        <f t="shared" si="6"/>
        <v>0.227819176137182</v>
      </c>
      <c r="N28">
        <f t="shared" si="7"/>
        <v>5.9757722915214403E-2</v>
      </c>
      <c r="O28">
        <f t="shared" si="8"/>
        <v>0.58976769353696956</v>
      </c>
    </row>
    <row r="29" spans="1:15" x14ac:dyDescent="0.25">
      <c r="A29" s="13" t="s">
        <v>29</v>
      </c>
      <c r="B29" s="16">
        <v>137324911.88999999</v>
      </c>
      <c r="C29" s="16">
        <v>4063765.37</v>
      </c>
      <c r="D29" s="16">
        <v>45261361.450000003</v>
      </c>
      <c r="E29" s="16">
        <v>274469612.68000001</v>
      </c>
      <c r="F29" s="16">
        <v>562277.73</v>
      </c>
      <c r="G29" s="16">
        <v>381889322.97000003</v>
      </c>
      <c r="H29" s="11">
        <v>843571252.08000004</v>
      </c>
      <c r="J29">
        <f t="shared" si="1"/>
        <v>5.5500083942475992E-2</v>
      </c>
      <c r="K29">
        <f t="shared" si="4"/>
        <v>4.9293534583730675E-2</v>
      </c>
      <c r="L29">
        <f t="shared" si="5"/>
        <v>9.090340058984224E-2</v>
      </c>
      <c r="M29">
        <f t="shared" si="6"/>
        <v>0.22343509806029876</v>
      </c>
      <c r="N29">
        <f t="shared" si="7"/>
        <v>7.9471511646187376E-2</v>
      </c>
      <c r="O29">
        <f t="shared" si="8"/>
        <v>1</v>
      </c>
    </row>
    <row r="30" spans="1:15" x14ac:dyDescent="0.25">
      <c r="A30" s="13" t="s">
        <v>10</v>
      </c>
      <c r="B30" s="16">
        <v>358680235.76999998</v>
      </c>
      <c r="C30" s="16">
        <v>5522125.04</v>
      </c>
      <c r="D30" s="16">
        <v>32623050.469999999</v>
      </c>
      <c r="E30" s="16">
        <v>338322469.80000001</v>
      </c>
      <c r="F30" s="16">
        <v>2212869.25</v>
      </c>
      <c r="G30" s="16">
        <v>289111301.06999999</v>
      </c>
      <c r="H30" s="11">
        <v>1026472051.4</v>
      </c>
      <c r="J30">
        <f t="shared" si="1"/>
        <v>0.15990010083982287</v>
      </c>
      <c r="K30">
        <f t="shared" si="4"/>
        <v>6.8816155968554157E-2</v>
      </c>
      <c r="L30">
        <f t="shared" si="5"/>
        <v>5.967876010652913E-2</v>
      </c>
      <c r="M30">
        <f t="shared" si="6"/>
        <v>0.27825289292645289</v>
      </c>
      <c r="N30">
        <f t="shared" si="7"/>
        <v>0.1406262545197092</v>
      </c>
      <c r="O30">
        <f t="shared" si="8"/>
        <v>0.87767657848910885</v>
      </c>
    </row>
    <row r="31" spans="1:15" x14ac:dyDescent="0.25">
      <c r="A31" s="13" t="s">
        <v>8</v>
      </c>
      <c r="B31" s="16">
        <v>533048377.38</v>
      </c>
      <c r="C31" s="16">
        <v>9246768.2100000009</v>
      </c>
      <c r="D31" s="16">
        <v>61332460.740000002</v>
      </c>
      <c r="E31" s="16">
        <v>310220671.69999999</v>
      </c>
      <c r="F31" s="16">
        <v>20027980.350000001</v>
      </c>
      <c r="G31" s="16">
        <v>117119148.84</v>
      </c>
      <c r="H31" s="11">
        <v>1050995407.23</v>
      </c>
      <c r="J31">
        <f t="shared" si="1"/>
        <v>0.24213908480169791</v>
      </c>
      <c r="K31">
        <f t="shared" si="4"/>
        <v>0.11867683155997304</v>
      </c>
      <c r="L31">
        <f t="shared" si="5"/>
        <v>0.13060920449797475</v>
      </c>
      <c r="M31">
        <f t="shared" si="6"/>
        <v>0.25412744775301566</v>
      </c>
      <c r="N31">
        <f t="shared" si="7"/>
        <v>0.80067965076139413</v>
      </c>
      <c r="O31">
        <f t="shared" si="8"/>
        <v>0.65091308318122254</v>
      </c>
    </row>
    <row r="32" spans="1:15" x14ac:dyDescent="0.25">
      <c r="A32" s="13" t="s">
        <v>19</v>
      </c>
      <c r="B32" s="16">
        <v>1033374615.91</v>
      </c>
      <c r="C32" s="16">
        <v>21140374.91</v>
      </c>
      <c r="D32" s="16">
        <v>108395759.56999999</v>
      </c>
      <c r="E32" s="16">
        <v>509381797.49000001</v>
      </c>
      <c r="F32" s="16">
        <v>17274436.949999999</v>
      </c>
      <c r="G32" s="16">
        <v>7228434.5300000003</v>
      </c>
      <c r="H32" s="11">
        <v>1696795419.3599999</v>
      </c>
      <c r="J32">
        <f t="shared" si="1"/>
        <v>0.47811293372992542</v>
      </c>
      <c r="K32">
        <f t="shared" si="4"/>
        <v>0.27789295998191421</v>
      </c>
      <c r="L32">
        <f t="shared" si="5"/>
        <v>0.2468853895238855</v>
      </c>
      <c r="M32">
        <f t="shared" si="6"/>
        <v>0.42510763926348971</v>
      </c>
      <c r="N32">
        <f t="shared" si="7"/>
        <v>0.69866032218876017</v>
      </c>
      <c r="O32">
        <f t="shared" si="8"/>
        <v>0.50602738836479721</v>
      </c>
    </row>
    <row r="33" spans="1:15" x14ac:dyDescent="0.25">
      <c r="A33" s="13" t="s">
        <v>18</v>
      </c>
      <c r="B33" s="16">
        <v>1727716979.0599999</v>
      </c>
      <c r="C33" s="16">
        <v>17446049.949999999</v>
      </c>
      <c r="D33" s="16">
        <v>132923906.20999999</v>
      </c>
      <c r="E33" s="16">
        <v>644379454.90999997</v>
      </c>
      <c r="F33" s="16">
        <v>2061053.31</v>
      </c>
      <c r="G33" s="16">
        <v>100691140.67</v>
      </c>
      <c r="H33" s="11">
        <v>2625218584.0999999</v>
      </c>
      <c r="J33">
        <f t="shared" si="1"/>
        <v>0.80559254061167052</v>
      </c>
      <c r="K33">
        <f t="shared" si="4"/>
        <v>0.22843814513052496</v>
      </c>
      <c r="L33">
        <f t="shared" si="5"/>
        <v>0.30748546193609194</v>
      </c>
      <c r="M33">
        <f t="shared" si="6"/>
        <v>0.54100337558040068</v>
      </c>
      <c r="N33">
        <f t="shared" si="7"/>
        <v>0.13500144386104182</v>
      </c>
      <c r="O33">
        <f t="shared" si="8"/>
        <v>0.62925353357227298</v>
      </c>
    </row>
    <row r="34" spans="1:15" x14ac:dyDescent="0.25">
      <c r="A34" s="13" t="s">
        <v>21</v>
      </c>
      <c r="B34" s="16">
        <v>1795587163.73</v>
      </c>
      <c r="C34" s="16">
        <v>35763555.710000001</v>
      </c>
      <c r="D34" s="16">
        <v>120698692.40000001</v>
      </c>
      <c r="E34" s="16">
        <v>802403204.77999997</v>
      </c>
      <c r="F34" s="16">
        <v>25407718.09</v>
      </c>
      <c r="G34" s="16">
        <v>173686570.78999999</v>
      </c>
      <c r="H34" s="11">
        <v>2953546905.4899998</v>
      </c>
      <c r="J34">
        <f t="shared" si="1"/>
        <v>0.83760283203892927</v>
      </c>
      <c r="K34">
        <f t="shared" si="4"/>
        <v>0.47364907424707359</v>
      </c>
      <c r="L34">
        <f t="shared" si="5"/>
        <v>0.27728143335561434</v>
      </c>
      <c r="M34">
        <f t="shared" si="6"/>
        <v>0.67666705446754061</v>
      </c>
      <c r="N34">
        <f t="shared" si="7"/>
        <v>1</v>
      </c>
      <c r="O34">
        <f t="shared" si="8"/>
        <v>0.72549454608881103</v>
      </c>
    </row>
    <row r="35" spans="1:15" x14ac:dyDescent="0.25">
      <c r="A35" s="13" t="s">
        <v>17</v>
      </c>
      <c r="B35" s="16">
        <v>2139911607.1500001</v>
      </c>
      <c r="C35" s="16">
        <v>75082505.109999999</v>
      </c>
      <c r="D35" s="16">
        <v>413222220.44999999</v>
      </c>
      <c r="E35" s="16">
        <v>1179027846.9000001</v>
      </c>
      <c r="F35" s="16">
        <v>12312330.58</v>
      </c>
      <c r="G35" s="16">
        <v>-376575578.95999998</v>
      </c>
      <c r="H35" s="11">
        <v>3442980931.23</v>
      </c>
      <c r="J35">
        <f t="shared" si="1"/>
        <v>1</v>
      </c>
      <c r="K35">
        <f t="shared" si="4"/>
        <v>1</v>
      </c>
      <c r="L35">
        <f t="shared" si="5"/>
        <v>1</v>
      </c>
      <c r="M35">
        <f t="shared" si="6"/>
        <v>1</v>
      </c>
      <c r="N35">
        <f t="shared" si="7"/>
        <v>0.51481329796049147</v>
      </c>
      <c r="O35">
        <f t="shared" si="8"/>
        <v>0</v>
      </c>
    </row>
    <row r="37" spans="1:15" x14ac:dyDescent="0.25">
      <c r="A37" t="s">
        <v>41</v>
      </c>
      <c r="B37">
        <f>MIN(B2:B35)</f>
        <v>19650227.329999998</v>
      </c>
      <c r="C37">
        <f t="shared" ref="C37:D37" si="9">MIN(C2:C35)</f>
        <v>381488.21</v>
      </c>
      <c r="D37">
        <f t="shared" si="9"/>
        <v>8467809.0500000007</v>
      </c>
      <c r="E37">
        <f t="shared" ref="E37:G37" si="10">MIN(E2:E35)</f>
        <v>14207969.050000001</v>
      </c>
      <c r="F37">
        <f t="shared" si="10"/>
        <v>-1582690.87</v>
      </c>
      <c r="G37">
        <f t="shared" si="10"/>
        <v>-376575578.95999998</v>
      </c>
    </row>
    <row r="38" spans="1:15" x14ac:dyDescent="0.25">
      <c r="A38" t="s">
        <v>42</v>
      </c>
      <c r="B38">
        <f>MAX(B3:B36)</f>
        <v>2139911607.1500001</v>
      </c>
      <c r="C38">
        <f t="shared" ref="C38:D38" si="11">MAX(C3:C36)</f>
        <v>75082505.109999999</v>
      </c>
      <c r="D38">
        <f t="shared" si="11"/>
        <v>413222220.44999999</v>
      </c>
      <c r="E38">
        <f t="shared" ref="E38:G38" si="12">MAX(E3:E36)</f>
        <v>1179027846.9000001</v>
      </c>
      <c r="F38">
        <f t="shared" si="12"/>
        <v>25407718.09</v>
      </c>
      <c r="G38">
        <f t="shared" si="12"/>
        <v>381889322.97000003</v>
      </c>
    </row>
    <row r="39" spans="1:15" x14ac:dyDescent="0.25">
      <c r="A39" t="s">
        <v>43</v>
      </c>
      <c r="B39">
        <f>B38-B37</f>
        <v>2120261379.8200002</v>
      </c>
      <c r="C39">
        <f t="shared" ref="C39:D39" si="13">C38-C37</f>
        <v>74701016.900000006</v>
      </c>
      <c r="D39">
        <f t="shared" si="13"/>
        <v>404754411.39999998</v>
      </c>
      <c r="E39">
        <f t="shared" ref="E39" si="14">E38-E37</f>
        <v>1164819877.8500001</v>
      </c>
      <c r="F39">
        <f t="shared" ref="F39" si="15">F38-F37</f>
        <v>26990408.960000001</v>
      </c>
      <c r="G39">
        <f t="shared" ref="G39" si="16">G38-G37</f>
        <v>758464901.93000007</v>
      </c>
    </row>
  </sheetData>
  <autoFilter ref="A1:H35" xr:uid="{15057753-E7B2-4F07-AA7B-567FE007AA85}">
    <sortState xmlns:xlrd2="http://schemas.microsoft.com/office/spreadsheetml/2017/richdata2" ref="A2:H35">
      <sortCondition ref="H1:H35"/>
    </sortState>
  </autoFilter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B283-2F42-4073-99C9-B4F939945BCA}">
  <dimension ref="A1:H35"/>
  <sheetViews>
    <sheetView workbookViewId="0">
      <selection activeCell="H1" sqref="H1:H1048576"/>
    </sheetView>
  </sheetViews>
  <sheetFormatPr defaultRowHeight="15.75" x14ac:dyDescent="0.25"/>
  <cols>
    <col min="1" max="1" width="21.375" bestFit="1" customWidth="1"/>
    <col min="2" max="6" width="11.875" bestFit="1" customWidth="1"/>
    <col min="7" max="7" width="12.5" bestFit="1" customWidth="1"/>
    <col min="8" max="8" width="11.875" bestFit="1" customWidth="1"/>
    <col min="10" max="10" width="3.375" bestFit="1" customWidth="1"/>
    <col min="11" max="11" width="12.75" bestFit="1" customWidth="1"/>
    <col min="12" max="12" width="11.875" bestFit="1" customWidth="1"/>
    <col min="13" max="13" width="10.875" bestFit="1" customWidth="1"/>
    <col min="14" max="16" width="11.875" bestFit="1" customWidth="1"/>
    <col min="17" max="17" width="12.625" bestFit="1" customWidth="1"/>
    <col min="18" max="18" width="11.875" bestFit="1" customWidth="1"/>
  </cols>
  <sheetData>
    <row r="1" spans="1:8" s="7" customFormat="1" x14ac:dyDescent="0.25">
      <c r="A1" s="8" t="s">
        <v>50</v>
      </c>
      <c r="B1" s="8" t="s">
        <v>93</v>
      </c>
      <c r="C1" s="8" t="s">
        <v>94</v>
      </c>
      <c r="D1" s="8" t="s">
        <v>95</v>
      </c>
      <c r="E1" s="8" t="s">
        <v>96</v>
      </c>
      <c r="F1" s="8" t="s">
        <v>97</v>
      </c>
      <c r="G1" s="8" t="s">
        <v>98</v>
      </c>
      <c r="H1" s="8" t="s">
        <v>92</v>
      </c>
    </row>
    <row r="2" spans="1:8" x14ac:dyDescent="0.25">
      <c r="A2" s="2" t="s">
        <v>58</v>
      </c>
      <c r="B2" s="9">
        <v>123169331.70999999</v>
      </c>
      <c r="C2" s="9">
        <v>4273621.1900000004</v>
      </c>
      <c r="D2" s="9">
        <v>39231680.509999998</v>
      </c>
      <c r="E2" s="9">
        <v>73362008.180000007</v>
      </c>
      <c r="F2" s="9">
        <v>425773.06</v>
      </c>
      <c r="G2" s="9">
        <v>-13352210.970000001</v>
      </c>
      <c r="H2" s="9">
        <v>227110203.68000001</v>
      </c>
    </row>
    <row r="3" spans="1:8" x14ac:dyDescent="0.25">
      <c r="A3" s="2" t="s">
        <v>59</v>
      </c>
      <c r="B3" s="9">
        <v>533048377.38</v>
      </c>
      <c r="C3" s="9">
        <v>9246768.2100000009</v>
      </c>
      <c r="D3" s="9">
        <v>61332460.740000002</v>
      </c>
      <c r="E3" s="9">
        <v>310220671.69999999</v>
      </c>
      <c r="F3" s="9">
        <v>20027980.350000001</v>
      </c>
      <c r="G3" s="9">
        <v>117119148.84</v>
      </c>
      <c r="H3" s="9">
        <v>1050995407.23</v>
      </c>
    </row>
    <row r="4" spans="1:8" x14ac:dyDescent="0.25">
      <c r="A4" s="2" t="s">
        <v>60</v>
      </c>
      <c r="B4" s="9">
        <v>162921971.72999999</v>
      </c>
      <c r="C4" s="9">
        <v>3264473.69</v>
      </c>
      <c r="D4" s="9">
        <v>29340689.41</v>
      </c>
      <c r="E4" s="9">
        <v>92324059.510000005</v>
      </c>
      <c r="F4" s="9">
        <v>-846173.77</v>
      </c>
      <c r="G4" s="9">
        <v>25765256.09</v>
      </c>
      <c r="H4" s="9">
        <v>312770276.68000001</v>
      </c>
    </row>
    <row r="5" spans="1:8" x14ac:dyDescent="0.25">
      <c r="A5" s="2" t="s">
        <v>61</v>
      </c>
      <c r="B5" s="9">
        <v>358680235.76999998</v>
      </c>
      <c r="C5" s="9">
        <v>5522125.04</v>
      </c>
      <c r="D5" s="9">
        <v>32623050.469999999</v>
      </c>
      <c r="E5" s="9">
        <v>338322469.80000001</v>
      </c>
      <c r="F5" s="9">
        <v>2212869.25</v>
      </c>
      <c r="G5" s="9">
        <v>289111301.06999999</v>
      </c>
      <c r="H5" s="9">
        <v>1026472051.4</v>
      </c>
    </row>
    <row r="6" spans="1:8" x14ac:dyDescent="0.25">
      <c r="A6" s="2" t="s">
        <v>62</v>
      </c>
      <c r="B6" s="9">
        <v>123853680.48999999</v>
      </c>
      <c r="C6" s="9">
        <v>1700720.96</v>
      </c>
      <c r="D6" s="9">
        <v>19812986.34</v>
      </c>
      <c r="E6" s="9">
        <v>64463111.810000002</v>
      </c>
      <c r="F6" s="9">
        <v>2420229.9700000002</v>
      </c>
      <c r="G6" s="9">
        <v>81478581.799999997</v>
      </c>
      <c r="H6" s="9">
        <v>293729311.38</v>
      </c>
    </row>
    <row r="7" spans="1:8" x14ac:dyDescent="0.25">
      <c r="A7" s="2" t="s">
        <v>63</v>
      </c>
      <c r="B7" s="9">
        <v>381441017.11000001</v>
      </c>
      <c r="C7" s="9">
        <v>8968840.9700000007</v>
      </c>
      <c r="D7" s="9">
        <v>37028284.960000001</v>
      </c>
      <c r="E7" s="9">
        <v>191036805.99000001</v>
      </c>
      <c r="F7" s="9">
        <v>2513.42</v>
      </c>
      <c r="G7" s="9">
        <v>10622197.99</v>
      </c>
      <c r="H7" s="9">
        <v>629099660.44000006</v>
      </c>
    </row>
    <row r="8" spans="1:8" x14ac:dyDescent="0.25">
      <c r="A8" s="2" t="s">
        <v>64</v>
      </c>
      <c r="B8" s="9">
        <v>58301730.450000003</v>
      </c>
      <c r="C8" s="9">
        <v>2223346.23</v>
      </c>
      <c r="D8" s="9">
        <v>16549391.109999999</v>
      </c>
      <c r="E8" s="9">
        <v>38053246.210000001</v>
      </c>
      <c r="F8" s="9">
        <v>-540401.82999999996</v>
      </c>
      <c r="G8" s="9">
        <v>-18035933.140000001</v>
      </c>
      <c r="H8" s="9">
        <v>96551379.030000001</v>
      </c>
    </row>
    <row r="9" spans="1:8" x14ac:dyDescent="0.25">
      <c r="A9" s="2" t="s">
        <v>65</v>
      </c>
      <c r="B9" s="9">
        <v>279836501.18000001</v>
      </c>
      <c r="C9" s="9">
        <v>7722372.5800000001</v>
      </c>
      <c r="D9" s="9">
        <v>29615331.300000001</v>
      </c>
      <c r="E9" s="9">
        <v>145108771.56</v>
      </c>
      <c r="F9" s="9">
        <v>1120770.81</v>
      </c>
      <c r="G9" s="9">
        <v>-14523500.699999999</v>
      </c>
      <c r="H9" s="9">
        <v>448880246.73000002</v>
      </c>
    </row>
    <row r="10" spans="1:8" x14ac:dyDescent="0.25">
      <c r="A10" s="2" t="s">
        <v>66</v>
      </c>
      <c r="B10" s="9">
        <v>58159767.450000003</v>
      </c>
      <c r="C10" s="9">
        <v>736422.47</v>
      </c>
      <c r="D10" s="9">
        <v>10040186.26</v>
      </c>
      <c r="E10" s="9">
        <v>26205377.359999999</v>
      </c>
      <c r="F10" s="9">
        <v>175047.62</v>
      </c>
      <c r="G10" s="9">
        <v>7318852.4100000001</v>
      </c>
      <c r="H10" s="9">
        <v>102635653.58</v>
      </c>
    </row>
    <row r="11" spans="1:8" x14ac:dyDescent="0.25">
      <c r="A11" s="2" t="s">
        <v>67</v>
      </c>
      <c r="B11" s="9">
        <v>136652575.16999999</v>
      </c>
      <c r="C11" s="9">
        <v>816039.36</v>
      </c>
      <c r="D11" s="9">
        <v>15961262.98</v>
      </c>
      <c r="E11" s="9">
        <v>146145796.58000001</v>
      </c>
      <c r="F11" s="9">
        <v>2203184.19</v>
      </c>
      <c r="G11" s="9">
        <v>30110642.52</v>
      </c>
      <c r="H11" s="9">
        <v>331889500.80000001</v>
      </c>
    </row>
    <row r="12" spans="1:8" x14ac:dyDescent="0.25">
      <c r="A12" s="2" t="s">
        <v>68</v>
      </c>
      <c r="B12" s="9">
        <v>2139911607.1500001</v>
      </c>
      <c r="C12" s="9">
        <v>75082505.109999999</v>
      </c>
      <c r="D12" s="9">
        <v>413222220.44999999</v>
      </c>
      <c r="E12" s="9">
        <v>1179027846.9000001</v>
      </c>
      <c r="F12" s="9">
        <v>12312330.58</v>
      </c>
      <c r="G12" s="9">
        <v>-376575578.95999998</v>
      </c>
      <c r="H12" s="9">
        <v>3442980931.23</v>
      </c>
    </row>
    <row r="13" spans="1:8" x14ac:dyDescent="0.25">
      <c r="A13" s="2" t="s">
        <v>69</v>
      </c>
      <c r="B13" s="9">
        <v>1727716979.0599999</v>
      </c>
      <c r="C13" s="9">
        <v>17446049.949999999</v>
      </c>
      <c r="D13" s="9">
        <v>132923906.20999999</v>
      </c>
      <c r="E13" s="9">
        <v>644379454.90999997</v>
      </c>
      <c r="F13" s="9">
        <v>2061053.31</v>
      </c>
      <c r="G13" s="9">
        <v>100691140.67</v>
      </c>
      <c r="H13" s="9">
        <v>2625218584.0999999</v>
      </c>
    </row>
    <row r="14" spans="1:8" x14ac:dyDescent="0.25">
      <c r="A14" s="2" t="s">
        <v>70</v>
      </c>
      <c r="B14" s="9">
        <v>1033374615.91</v>
      </c>
      <c r="C14" s="9">
        <v>21140374.91</v>
      </c>
      <c r="D14" s="9">
        <v>108395759.56999999</v>
      </c>
      <c r="E14" s="9">
        <v>509381797.49000001</v>
      </c>
      <c r="F14" s="9">
        <v>17274436.949999999</v>
      </c>
      <c r="G14" s="9">
        <v>7228434.5300000003</v>
      </c>
      <c r="H14" s="9">
        <v>1696795419.3599999</v>
      </c>
    </row>
    <row r="15" spans="1:8" x14ac:dyDescent="0.25">
      <c r="A15" s="2" t="s">
        <v>71</v>
      </c>
      <c r="B15" s="9">
        <v>111847121.84</v>
      </c>
      <c r="C15" s="9">
        <v>5465488.4400000004</v>
      </c>
      <c r="D15" s="9">
        <v>25582647.870000001</v>
      </c>
      <c r="E15" s="9">
        <v>59938746.450000003</v>
      </c>
      <c r="F15" s="9">
        <v>1734039.09</v>
      </c>
      <c r="G15" s="9">
        <v>-23878090.789999999</v>
      </c>
      <c r="H15" s="9">
        <v>180689952.90000001</v>
      </c>
    </row>
    <row r="16" spans="1:8" x14ac:dyDescent="0.25">
      <c r="A16" s="2" t="s">
        <v>72</v>
      </c>
      <c r="B16" s="9">
        <v>1795587163.73</v>
      </c>
      <c r="C16" s="9">
        <v>35763555.710000001</v>
      </c>
      <c r="D16" s="9">
        <v>120698692.40000001</v>
      </c>
      <c r="E16" s="9">
        <v>802403204.77999997</v>
      </c>
      <c r="F16" s="9">
        <v>25407718.09</v>
      </c>
      <c r="G16" s="9">
        <v>173686570.78999999</v>
      </c>
      <c r="H16" s="9">
        <v>2953546905.4899998</v>
      </c>
    </row>
    <row r="17" spans="1:8" x14ac:dyDescent="0.25">
      <c r="A17" s="2" t="s">
        <v>73</v>
      </c>
      <c r="B17" s="9">
        <v>427151993.58999997</v>
      </c>
      <c r="C17" s="9">
        <v>3451645.46</v>
      </c>
      <c r="D17" s="9">
        <v>33171716.760000002</v>
      </c>
      <c r="E17" s="9">
        <v>279576273.97000003</v>
      </c>
      <c r="F17" s="9">
        <v>30194.51</v>
      </c>
      <c r="G17" s="9">
        <v>70742516.879999995</v>
      </c>
      <c r="H17" s="9">
        <v>814124341.16999996</v>
      </c>
    </row>
    <row r="18" spans="1:8" x14ac:dyDescent="0.25">
      <c r="A18" s="2" t="s">
        <v>74</v>
      </c>
      <c r="B18" s="9">
        <v>145781430.61000001</v>
      </c>
      <c r="C18" s="9">
        <v>4386594.8</v>
      </c>
      <c r="D18" s="9">
        <v>27578688.719999999</v>
      </c>
      <c r="E18" s="9">
        <v>77493220.989999995</v>
      </c>
      <c r="F18" s="9">
        <v>195009.55</v>
      </c>
      <c r="G18" s="9">
        <v>18920779.719999999</v>
      </c>
      <c r="H18" s="9">
        <v>274355724.39999998</v>
      </c>
    </row>
    <row r="19" spans="1:8" x14ac:dyDescent="0.25">
      <c r="A19" s="2" t="s">
        <v>75</v>
      </c>
      <c r="B19" s="9">
        <v>98205317.519999996</v>
      </c>
      <c r="C19" s="9">
        <v>2725536.05</v>
      </c>
      <c r="D19" s="9">
        <v>22802913.48</v>
      </c>
      <c r="E19" s="9">
        <v>61284637.189999998</v>
      </c>
      <c r="F19" s="9">
        <v>336955.71</v>
      </c>
      <c r="G19" s="9">
        <v>-18960451.629999999</v>
      </c>
      <c r="H19" s="9">
        <v>166394908.33000001</v>
      </c>
    </row>
    <row r="20" spans="1:8" x14ac:dyDescent="0.25">
      <c r="A20" s="2" t="s">
        <v>76</v>
      </c>
      <c r="B20" s="9">
        <v>86723229.75</v>
      </c>
      <c r="C20" s="9">
        <v>4382583.45</v>
      </c>
      <c r="D20" s="9">
        <v>27434771.699999999</v>
      </c>
      <c r="E20" s="9">
        <v>59071519.25</v>
      </c>
      <c r="F20" s="9">
        <v>1112512.1499999999</v>
      </c>
      <c r="G20" s="9">
        <v>-50201482.18</v>
      </c>
      <c r="H20" s="9">
        <v>128523134.13</v>
      </c>
    </row>
    <row r="21" spans="1:8" x14ac:dyDescent="0.25">
      <c r="A21" s="2" t="s">
        <v>77</v>
      </c>
      <c r="B21" s="9">
        <v>134917501.87</v>
      </c>
      <c r="C21" s="9">
        <v>3561910.84</v>
      </c>
      <c r="D21" s="9">
        <v>29864455.030000001</v>
      </c>
      <c r="E21" s="9">
        <v>87808211.969999999</v>
      </c>
      <c r="F21" s="9">
        <v>-1006864.08</v>
      </c>
      <c r="G21" s="9">
        <v>19323365.5</v>
      </c>
      <c r="H21" s="9">
        <v>274468581.16000003</v>
      </c>
    </row>
    <row r="22" spans="1:8" x14ac:dyDescent="0.25">
      <c r="A22" s="2" t="s">
        <v>78</v>
      </c>
      <c r="B22" s="9">
        <v>77816741.930000007</v>
      </c>
      <c r="C22" s="9">
        <v>3104228.31</v>
      </c>
      <c r="D22" s="9">
        <v>25351754.559999999</v>
      </c>
      <c r="E22" s="9">
        <v>79904545.310000002</v>
      </c>
      <c r="F22" s="9">
        <v>-230627.56</v>
      </c>
      <c r="G22" s="9">
        <v>22899769.940000001</v>
      </c>
      <c r="H22" s="9">
        <v>208846412.5</v>
      </c>
    </row>
    <row r="23" spans="1:8" x14ac:dyDescent="0.25">
      <c r="A23" s="2" t="s">
        <v>79</v>
      </c>
      <c r="B23" s="9">
        <v>113382815.79000001</v>
      </c>
      <c r="C23" s="9">
        <v>2509405.0499999998</v>
      </c>
      <c r="D23" s="9">
        <v>26719335.710000001</v>
      </c>
      <c r="E23" s="9">
        <v>56747635.590000004</v>
      </c>
      <c r="F23" s="9">
        <v>-1582690.87</v>
      </c>
      <c r="G23" s="9">
        <v>71519947.5</v>
      </c>
      <c r="H23" s="9">
        <v>269296448.77999997</v>
      </c>
    </row>
    <row r="24" spans="1:8" x14ac:dyDescent="0.25">
      <c r="A24" s="2" t="s">
        <v>80</v>
      </c>
      <c r="B24" s="9">
        <v>137324911.88999999</v>
      </c>
      <c r="C24" s="9">
        <v>4063765.37</v>
      </c>
      <c r="D24" s="9">
        <v>45261361.450000003</v>
      </c>
      <c r="E24" s="9">
        <v>274469612.68000001</v>
      </c>
      <c r="F24" s="9">
        <v>562277.73</v>
      </c>
      <c r="G24" s="9">
        <v>381889322.97000003</v>
      </c>
      <c r="H24" s="9">
        <v>843571252.08000004</v>
      </c>
    </row>
    <row r="25" spans="1:8" x14ac:dyDescent="0.25">
      <c r="A25" s="2" t="s">
        <v>81</v>
      </c>
      <c r="B25" s="9">
        <v>19650227.329999998</v>
      </c>
      <c r="C25" s="9">
        <v>944067.81</v>
      </c>
      <c r="D25" s="9">
        <v>8467809.0500000007</v>
      </c>
      <c r="E25" s="9">
        <v>38317210.710000001</v>
      </c>
      <c r="F25" s="9">
        <v>371492.13</v>
      </c>
      <c r="G25" s="9">
        <v>79527816.299999997</v>
      </c>
      <c r="H25" s="9">
        <v>147278623.33000001</v>
      </c>
    </row>
    <row r="26" spans="1:8" x14ac:dyDescent="0.25">
      <c r="A26" s="2" t="s">
        <v>82</v>
      </c>
      <c r="B26" s="9">
        <v>76207100</v>
      </c>
      <c r="C26" s="9">
        <v>4116019</v>
      </c>
      <c r="D26" s="9">
        <v>18356003</v>
      </c>
      <c r="E26" s="9">
        <v>59071176</v>
      </c>
      <c r="F26" s="9">
        <v>10870</v>
      </c>
      <c r="G26" s="9">
        <v>14208255</v>
      </c>
      <c r="H26" s="9">
        <v>171969422</v>
      </c>
    </row>
    <row r="27" spans="1:8" x14ac:dyDescent="0.25">
      <c r="A27" s="2" t="s">
        <v>83</v>
      </c>
      <c r="B27" s="9">
        <v>98890025.409999996</v>
      </c>
      <c r="C27" s="9">
        <v>4544068.37</v>
      </c>
      <c r="D27" s="9">
        <v>23261506.329999998</v>
      </c>
      <c r="E27" s="9">
        <v>146133471.63</v>
      </c>
      <c r="F27" s="9">
        <v>1466066.53</v>
      </c>
      <c r="G27" s="9">
        <v>72844031.25</v>
      </c>
      <c r="H27" s="9">
        <v>347139169.51999998</v>
      </c>
    </row>
    <row r="28" spans="1:8" x14ac:dyDescent="0.25">
      <c r="A28" s="2" t="s">
        <v>84</v>
      </c>
      <c r="B28" s="9">
        <v>349916907.68000001</v>
      </c>
      <c r="C28" s="9">
        <v>10417789.85</v>
      </c>
      <c r="D28" s="9">
        <v>55092665.549999997</v>
      </c>
      <c r="E28" s="9">
        <v>246718869.33000001</v>
      </c>
      <c r="F28" s="9">
        <v>-214650.28</v>
      </c>
      <c r="G28" s="9">
        <v>-9357529.7200000007</v>
      </c>
      <c r="H28" s="9">
        <v>652574052.39999998</v>
      </c>
    </row>
    <row r="29" spans="1:8" x14ac:dyDescent="0.25">
      <c r="A29" s="2" t="s">
        <v>85</v>
      </c>
      <c r="B29" s="9">
        <v>81353910.019999996</v>
      </c>
      <c r="C29" s="9">
        <v>1717830.2</v>
      </c>
      <c r="D29" s="9">
        <v>21593186.260000002</v>
      </c>
      <c r="E29" s="9">
        <v>63517422.399999999</v>
      </c>
      <c r="F29" s="9">
        <v>3311809.68</v>
      </c>
      <c r="G29" s="9">
        <v>4685743.45</v>
      </c>
      <c r="H29" s="9">
        <v>176179902.02000001</v>
      </c>
    </row>
    <row r="30" spans="1:8" x14ac:dyDescent="0.25">
      <c r="A30" s="2" t="s">
        <v>86</v>
      </c>
      <c r="B30" s="9">
        <v>31733414.350000001</v>
      </c>
      <c r="C30" s="9">
        <v>381488.21</v>
      </c>
      <c r="D30" s="9">
        <v>9208254.0600000005</v>
      </c>
      <c r="E30" s="9">
        <v>14207969.050000001</v>
      </c>
      <c r="F30" s="9">
        <v>738721.68</v>
      </c>
      <c r="G30" s="9">
        <v>-4895446.5999999996</v>
      </c>
      <c r="H30" s="9">
        <v>51374400.75</v>
      </c>
    </row>
    <row r="31" spans="1:8" x14ac:dyDescent="0.25">
      <c r="A31" s="2" t="s">
        <v>87</v>
      </c>
      <c r="B31" s="9">
        <v>29181551.879999999</v>
      </c>
      <c r="C31" s="9">
        <v>458859.11</v>
      </c>
      <c r="D31" s="9">
        <v>8692289.4199999999</v>
      </c>
      <c r="E31" s="9">
        <v>15826963.85</v>
      </c>
      <c r="F31" s="9">
        <v>1164749.57</v>
      </c>
      <c r="G31" s="9">
        <v>3227401.42</v>
      </c>
      <c r="H31" s="9">
        <v>58551815.240000002</v>
      </c>
    </row>
    <row r="32" spans="1:8" x14ac:dyDescent="0.25">
      <c r="A32" s="2" t="s">
        <v>88</v>
      </c>
      <c r="B32" s="9">
        <v>40333814.960000001</v>
      </c>
      <c r="C32" s="9">
        <v>1535302.5</v>
      </c>
      <c r="D32" s="9">
        <v>15924634.369999999</v>
      </c>
      <c r="E32" s="9">
        <v>17179324.5</v>
      </c>
      <c r="F32" s="9">
        <v>281335.86</v>
      </c>
      <c r="G32" s="9">
        <v>-16764617.76</v>
      </c>
      <c r="H32" s="9">
        <v>58489794.439999998</v>
      </c>
    </row>
    <row r="33" spans="1:8" x14ac:dyDescent="0.25">
      <c r="A33" s="2" t="s">
        <v>89</v>
      </c>
      <c r="B33" s="9">
        <v>26986118.309999999</v>
      </c>
      <c r="C33" s="9">
        <v>689255.06</v>
      </c>
      <c r="D33" s="9">
        <v>14149035.380000001</v>
      </c>
      <c r="E33" s="9">
        <v>38695524.899999999</v>
      </c>
      <c r="F33" s="9">
        <v>-333557.59000000003</v>
      </c>
      <c r="G33" s="9">
        <v>4958980.8</v>
      </c>
      <c r="H33" s="9">
        <v>85145356.849999994</v>
      </c>
    </row>
    <row r="34" spans="1:8" x14ac:dyDescent="0.25">
      <c r="A34" s="2" t="s">
        <v>90</v>
      </c>
      <c r="B34" s="9">
        <v>29383697.620000001</v>
      </c>
      <c r="C34" s="9">
        <v>1043926.18</v>
      </c>
      <c r="D34" s="9">
        <v>18790519.98</v>
      </c>
      <c r="E34" s="9">
        <v>15838241.199999999</v>
      </c>
      <c r="F34" s="9">
        <v>161016.94</v>
      </c>
      <c r="G34" s="9">
        <v>32458436.620000001</v>
      </c>
      <c r="H34" s="9">
        <v>97675838.530000001</v>
      </c>
    </row>
    <row r="35" spans="1:8" x14ac:dyDescent="0.25">
      <c r="A35" s="2" t="s">
        <v>91</v>
      </c>
      <c r="B35" s="9">
        <v>123151325.39</v>
      </c>
      <c r="C35" s="9">
        <v>5760777.3499999996</v>
      </c>
      <c r="D35" s="9">
        <v>50823102.119999997</v>
      </c>
      <c r="E35" s="9">
        <v>89354811.019999996</v>
      </c>
      <c r="F35" s="9">
        <v>11020596.029999999</v>
      </c>
      <c r="G35" s="9">
        <v>7792042.4500000002</v>
      </c>
      <c r="H35" s="9">
        <v>287902654.37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00380-000C-46E1-85FB-DF1C41FF5A03}">
  <dimension ref="A1:H35"/>
  <sheetViews>
    <sheetView workbookViewId="0">
      <selection activeCell="B2" sqref="B2:B35"/>
    </sheetView>
  </sheetViews>
  <sheetFormatPr defaultRowHeight="15.75" x14ac:dyDescent="0.25"/>
  <cols>
    <col min="1" max="1" width="21.375" bestFit="1" customWidth="1"/>
    <col min="2" max="7" width="11.875" bestFit="1" customWidth="1"/>
    <col min="8" max="8" width="12.5" bestFit="1" customWidth="1"/>
  </cols>
  <sheetData>
    <row r="1" spans="1:8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</row>
    <row r="2" spans="1:8" x14ac:dyDescent="0.25">
      <c r="A2" t="s">
        <v>7</v>
      </c>
      <c r="B2">
        <v>0.22711020368000001</v>
      </c>
      <c r="C2">
        <v>0.12316933171</v>
      </c>
      <c r="D2">
        <v>4.2736211900000001E-3</v>
      </c>
      <c r="E2">
        <v>3.9231680509999999E-2</v>
      </c>
      <c r="F2">
        <v>7.3362008180000007E-2</v>
      </c>
      <c r="G2">
        <v>4.2577305999999998E-4</v>
      </c>
      <c r="H2">
        <v>-1.335221097E-2</v>
      </c>
    </row>
    <row r="3" spans="1:8" x14ac:dyDescent="0.25">
      <c r="A3" t="s">
        <v>8</v>
      </c>
      <c r="B3">
        <v>1.0509954072300001</v>
      </c>
      <c r="C3">
        <v>0.53304837737999999</v>
      </c>
      <c r="D3">
        <v>9.2467682100000007E-3</v>
      </c>
      <c r="E3">
        <v>6.1332460740000004E-2</v>
      </c>
      <c r="F3">
        <v>0.31022067170000001</v>
      </c>
      <c r="G3">
        <v>2.0027980350000002E-2</v>
      </c>
      <c r="H3">
        <v>0.11711914884000001</v>
      </c>
    </row>
    <row r="4" spans="1:8" x14ac:dyDescent="0.25">
      <c r="A4" t="s">
        <v>9</v>
      </c>
      <c r="B4">
        <v>0.31277027668000001</v>
      </c>
      <c r="C4">
        <v>0.16292197172999998</v>
      </c>
      <c r="D4">
        <v>3.2644736899999998E-3</v>
      </c>
      <c r="E4">
        <v>2.9340689409999999E-2</v>
      </c>
      <c r="F4">
        <v>9.2324059510000001E-2</v>
      </c>
      <c r="G4">
        <v>-8.4617377000000004E-4</v>
      </c>
      <c r="H4">
        <v>2.5765256090000001E-2</v>
      </c>
    </row>
    <row r="5" spans="1:8" x14ac:dyDescent="0.25">
      <c r="A5" t="s">
        <v>10</v>
      </c>
      <c r="B5">
        <v>1.0264720514000001</v>
      </c>
      <c r="C5">
        <v>0.35868023576999997</v>
      </c>
      <c r="D5">
        <v>5.52212504E-3</v>
      </c>
      <c r="E5">
        <v>3.2623050469999998E-2</v>
      </c>
      <c r="F5">
        <v>0.33832246980000003</v>
      </c>
      <c r="G5">
        <v>2.21286925E-3</v>
      </c>
      <c r="H5">
        <v>0.28911130106999999</v>
      </c>
    </row>
    <row r="6" spans="1:8" x14ac:dyDescent="0.25">
      <c r="A6" t="s">
        <v>11</v>
      </c>
      <c r="B6">
        <v>0.29372931137999997</v>
      </c>
      <c r="C6">
        <v>0.12385368048999999</v>
      </c>
      <c r="D6">
        <v>1.70072096E-3</v>
      </c>
      <c r="E6">
        <v>1.9812986340000002E-2</v>
      </c>
      <c r="F6">
        <v>6.4463111810000001E-2</v>
      </c>
      <c r="G6">
        <v>2.4202299700000003E-3</v>
      </c>
      <c r="H6">
        <v>8.1478581799999991E-2</v>
      </c>
    </row>
    <row r="7" spans="1:8" x14ac:dyDescent="0.25">
      <c r="A7" t="s">
        <v>12</v>
      </c>
      <c r="B7">
        <v>0.6290996604400001</v>
      </c>
      <c r="C7">
        <v>0.38144101711</v>
      </c>
      <c r="D7">
        <v>8.968840970000001E-3</v>
      </c>
      <c r="E7">
        <v>3.7028284959999998E-2</v>
      </c>
      <c r="F7">
        <v>0.19103680599</v>
      </c>
      <c r="G7">
        <v>2.5134200000000001E-6</v>
      </c>
      <c r="H7">
        <v>1.062219799E-2</v>
      </c>
    </row>
    <row r="8" spans="1:8" x14ac:dyDescent="0.25">
      <c r="A8" t="s">
        <v>13</v>
      </c>
      <c r="B8">
        <v>9.6551379029999995E-2</v>
      </c>
      <c r="C8">
        <v>5.8301730450000006E-2</v>
      </c>
      <c r="D8">
        <v>2.2233462300000001E-3</v>
      </c>
      <c r="E8">
        <v>1.6549391109999999E-2</v>
      </c>
      <c r="F8">
        <v>3.8053246210000002E-2</v>
      </c>
      <c r="G8">
        <v>-5.4040182999999997E-4</v>
      </c>
      <c r="H8">
        <v>-1.8035933140000002E-2</v>
      </c>
    </row>
    <row r="9" spans="1:8" x14ac:dyDescent="0.25">
      <c r="A9" t="s">
        <v>14</v>
      </c>
      <c r="B9">
        <v>0.44888024673000004</v>
      </c>
      <c r="C9">
        <v>0.27983650118000003</v>
      </c>
      <c r="D9">
        <v>7.7223725800000002E-3</v>
      </c>
      <c r="E9">
        <v>2.9615331300000002E-2</v>
      </c>
      <c r="F9">
        <v>0.14510877156000002</v>
      </c>
      <c r="G9">
        <v>1.1207708100000001E-3</v>
      </c>
      <c r="H9">
        <v>-1.4523500699999999E-2</v>
      </c>
    </row>
    <row r="10" spans="1:8" x14ac:dyDescent="0.25">
      <c r="A10" t="s">
        <v>15</v>
      </c>
      <c r="B10">
        <v>0.10263565358</v>
      </c>
      <c r="C10">
        <v>5.8159767450000004E-2</v>
      </c>
      <c r="D10">
        <v>7.3642247E-4</v>
      </c>
      <c r="E10">
        <v>1.004018626E-2</v>
      </c>
      <c r="F10">
        <v>2.620537736E-2</v>
      </c>
      <c r="G10">
        <v>1.7504762E-4</v>
      </c>
      <c r="H10">
        <v>7.3188524099999999E-3</v>
      </c>
    </row>
    <row r="11" spans="1:8" x14ac:dyDescent="0.25">
      <c r="A11" t="s">
        <v>16</v>
      </c>
      <c r="B11">
        <v>0.33188950080000001</v>
      </c>
      <c r="C11">
        <v>0.13665257516999998</v>
      </c>
      <c r="D11">
        <v>8.1603936000000004E-4</v>
      </c>
      <c r="E11">
        <v>1.5961262980000002E-2</v>
      </c>
      <c r="F11">
        <v>0.14614579658000001</v>
      </c>
      <c r="G11">
        <v>2.2031841900000001E-3</v>
      </c>
      <c r="H11">
        <v>3.0110642519999998E-2</v>
      </c>
    </row>
    <row r="12" spans="1:8" x14ac:dyDescent="0.25">
      <c r="A12" t="s">
        <v>17</v>
      </c>
      <c r="B12">
        <v>3.4429809312300002</v>
      </c>
      <c r="C12">
        <v>2.1399116071500002</v>
      </c>
      <c r="D12">
        <v>7.5082505110000003E-2</v>
      </c>
      <c r="E12">
        <v>0.41322222045000001</v>
      </c>
      <c r="F12">
        <v>1.1790278469000002</v>
      </c>
      <c r="G12">
        <v>1.2312330579999999E-2</v>
      </c>
      <c r="H12">
        <v>-0.37657557895999999</v>
      </c>
    </row>
    <row r="13" spans="1:8" x14ac:dyDescent="0.25">
      <c r="A13" t="s">
        <v>18</v>
      </c>
      <c r="B13">
        <v>2.6252185840999998</v>
      </c>
      <c r="C13">
        <v>1.72771697906</v>
      </c>
      <c r="D13">
        <v>1.744604995E-2</v>
      </c>
      <c r="E13">
        <v>0.13292390621</v>
      </c>
      <c r="F13">
        <v>0.64437945490999993</v>
      </c>
      <c r="G13">
        <v>2.0610533100000003E-3</v>
      </c>
      <c r="H13">
        <v>0.10069114067</v>
      </c>
    </row>
    <row r="14" spans="1:8" x14ac:dyDescent="0.25">
      <c r="A14" t="s">
        <v>19</v>
      </c>
      <c r="B14">
        <v>1.6967954193599999</v>
      </c>
      <c r="C14">
        <v>1.0333746159099999</v>
      </c>
      <c r="D14">
        <v>2.1140374909999999E-2</v>
      </c>
      <c r="E14">
        <v>0.10839575956999999</v>
      </c>
      <c r="F14">
        <v>0.50938179749000001</v>
      </c>
      <c r="G14">
        <v>1.7274436949999999E-2</v>
      </c>
      <c r="H14">
        <v>7.2284345300000002E-3</v>
      </c>
    </row>
    <row r="15" spans="1:8" x14ac:dyDescent="0.25">
      <c r="A15" t="s">
        <v>20</v>
      </c>
      <c r="B15">
        <v>0.18068995290000001</v>
      </c>
      <c r="C15">
        <v>0.11184712184000001</v>
      </c>
      <c r="D15">
        <v>5.4654884400000001E-3</v>
      </c>
      <c r="E15">
        <v>2.5582647870000003E-2</v>
      </c>
      <c r="F15">
        <v>5.9938746450000004E-2</v>
      </c>
      <c r="G15">
        <v>1.73403909E-3</v>
      </c>
      <c r="H15">
        <v>-2.3878090790000001E-2</v>
      </c>
    </row>
    <row r="16" spans="1:8" x14ac:dyDescent="0.25">
      <c r="A16" t="s">
        <v>21</v>
      </c>
      <c r="B16">
        <v>2.9535469054899997</v>
      </c>
      <c r="C16">
        <v>1.79558716373</v>
      </c>
      <c r="D16">
        <v>3.5763555709999999E-2</v>
      </c>
      <c r="E16">
        <v>0.1206986924</v>
      </c>
      <c r="F16">
        <v>0.80240320477999993</v>
      </c>
      <c r="G16">
        <v>2.540771809E-2</v>
      </c>
      <c r="H16">
        <v>0.17368657078999999</v>
      </c>
    </row>
    <row r="17" spans="1:8" x14ac:dyDescent="0.25">
      <c r="A17" t="s">
        <v>22</v>
      </c>
      <c r="B17">
        <v>0.81412434116999999</v>
      </c>
      <c r="C17">
        <v>0.42715199359</v>
      </c>
      <c r="D17">
        <v>3.45164546E-3</v>
      </c>
      <c r="E17">
        <v>3.3171716760000004E-2</v>
      </c>
      <c r="F17">
        <v>0.27957627397000001</v>
      </c>
      <c r="G17">
        <v>3.0194509999999998E-5</v>
      </c>
      <c r="H17">
        <v>7.0742516879999995E-2</v>
      </c>
    </row>
    <row r="18" spans="1:8" x14ac:dyDescent="0.25">
      <c r="A18" t="s">
        <v>23</v>
      </c>
      <c r="B18">
        <v>0.2743557244</v>
      </c>
      <c r="C18">
        <v>0.14578143061000001</v>
      </c>
      <c r="D18">
        <v>4.3865948E-3</v>
      </c>
      <c r="E18">
        <v>2.7578688719999998E-2</v>
      </c>
      <c r="F18">
        <v>7.749322099E-2</v>
      </c>
      <c r="G18">
        <v>1.9500955E-4</v>
      </c>
      <c r="H18">
        <v>1.8920779719999999E-2</v>
      </c>
    </row>
    <row r="19" spans="1:8" x14ac:dyDescent="0.25">
      <c r="A19" t="s">
        <v>24</v>
      </c>
      <c r="B19">
        <v>0.16639490833000001</v>
      </c>
      <c r="C19">
        <v>9.8205317520000002E-2</v>
      </c>
      <c r="D19">
        <v>2.72553605E-3</v>
      </c>
      <c r="E19">
        <v>2.2802913479999999E-2</v>
      </c>
      <c r="F19">
        <v>6.1284637189999998E-2</v>
      </c>
      <c r="G19">
        <v>3.3695571000000004E-4</v>
      </c>
      <c r="H19">
        <v>-1.896045163E-2</v>
      </c>
    </row>
    <row r="20" spans="1:8" x14ac:dyDescent="0.25">
      <c r="A20" t="s">
        <v>25</v>
      </c>
      <c r="B20">
        <v>0.12852313412999999</v>
      </c>
      <c r="C20">
        <v>8.6723229750000005E-2</v>
      </c>
      <c r="D20">
        <v>4.3825834500000006E-3</v>
      </c>
      <c r="E20">
        <v>2.7434771699999999E-2</v>
      </c>
      <c r="F20">
        <v>5.9071519250000003E-2</v>
      </c>
      <c r="G20">
        <v>1.11251215E-3</v>
      </c>
      <c r="H20">
        <v>-5.020148218E-2</v>
      </c>
    </row>
    <row r="21" spans="1:8" x14ac:dyDescent="0.25">
      <c r="A21" t="s">
        <v>26</v>
      </c>
      <c r="B21">
        <v>0.27446858116</v>
      </c>
      <c r="C21">
        <v>0.13491750187000001</v>
      </c>
      <c r="D21">
        <v>3.5619108399999998E-3</v>
      </c>
      <c r="E21">
        <v>2.9864455030000001E-2</v>
      </c>
      <c r="F21">
        <v>8.7808211969999994E-2</v>
      </c>
      <c r="G21">
        <v>-1.00686408E-3</v>
      </c>
      <c r="H21">
        <v>1.9323365499999998E-2</v>
      </c>
    </row>
    <row r="22" spans="1:8" x14ac:dyDescent="0.25">
      <c r="A22" t="s">
        <v>27</v>
      </c>
      <c r="B22">
        <v>0.20884641249999999</v>
      </c>
      <c r="C22">
        <v>7.7816741930000002E-2</v>
      </c>
      <c r="D22">
        <v>3.1042283100000002E-3</v>
      </c>
      <c r="E22">
        <v>2.5351754559999998E-2</v>
      </c>
      <c r="F22">
        <v>7.9904545310000005E-2</v>
      </c>
      <c r="G22">
        <v>-2.3062756E-4</v>
      </c>
      <c r="H22">
        <v>2.2899769940000002E-2</v>
      </c>
    </row>
    <row r="23" spans="1:8" x14ac:dyDescent="0.25">
      <c r="A23" t="s">
        <v>28</v>
      </c>
      <c r="B23">
        <v>0.26929644877999998</v>
      </c>
      <c r="C23">
        <v>0.11338281579000001</v>
      </c>
      <c r="D23">
        <v>2.5094050499999999E-3</v>
      </c>
      <c r="E23">
        <v>2.671933571E-2</v>
      </c>
      <c r="F23">
        <v>5.6747635590000005E-2</v>
      </c>
      <c r="G23">
        <v>-1.5826908700000001E-3</v>
      </c>
      <c r="H23">
        <v>7.15199475E-2</v>
      </c>
    </row>
    <row r="24" spans="1:8" x14ac:dyDescent="0.25">
      <c r="A24" t="s">
        <v>29</v>
      </c>
      <c r="B24">
        <v>0.84357125208000006</v>
      </c>
      <c r="C24">
        <v>0.13732491188999998</v>
      </c>
      <c r="D24">
        <v>4.0637653699999998E-3</v>
      </c>
      <c r="E24">
        <v>4.5261361450000002E-2</v>
      </c>
      <c r="F24">
        <v>0.27446961268000003</v>
      </c>
      <c r="G24">
        <v>5.6227773000000003E-4</v>
      </c>
      <c r="H24">
        <v>0.38188932297000006</v>
      </c>
    </row>
    <row r="25" spans="1:8" x14ac:dyDescent="0.25">
      <c r="A25" t="s">
        <v>30</v>
      </c>
      <c r="B25">
        <v>0.14727862333000002</v>
      </c>
      <c r="C25">
        <v>1.9650227329999999E-2</v>
      </c>
      <c r="D25">
        <v>9.4406781000000006E-4</v>
      </c>
      <c r="E25">
        <v>8.4678090500000004E-3</v>
      </c>
      <c r="F25">
        <v>3.8317210710000001E-2</v>
      </c>
      <c r="G25">
        <v>3.7149212999999998E-4</v>
      </c>
      <c r="H25">
        <v>7.9527816299999998E-2</v>
      </c>
    </row>
    <row r="26" spans="1:8" x14ac:dyDescent="0.25">
      <c r="A26" t="s">
        <v>31</v>
      </c>
      <c r="B26">
        <v>0.17196942200000001</v>
      </c>
      <c r="C26">
        <v>7.62071E-2</v>
      </c>
      <c r="D26">
        <v>4.1160190000000003E-3</v>
      </c>
      <c r="E26">
        <v>1.8356002999999999E-2</v>
      </c>
      <c r="F26">
        <v>5.9071176000000003E-2</v>
      </c>
      <c r="G26">
        <v>1.0869999999999999E-5</v>
      </c>
      <c r="H26">
        <v>1.4208254999999999E-2</v>
      </c>
    </row>
    <row r="27" spans="1:8" x14ac:dyDescent="0.25">
      <c r="A27" t="s">
        <v>32</v>
      </c>
      <c r="B27">
        <v>0.34713916951999996</v>
      </c>
      <c r="C27">
        <v>9.8890025409999999E-2</v>
      </c>
      <c r="D27">
        <v>4.5440683700000003E-3</v>
      </c>
      <c r="E27">
        <v>2.3261506329999997E-2</v>
      </c>
      <c r="F27">
        <v>0.14613347162999998</v>
      </c>
      <c r="G27">
        <v>1.4660665300000001E-3</v>
      </c>
      <c r="H27">
        <v>7.2844031249999996E-2</v>
      </c>
    </row>
    <row r="28" spans="1:8" x14ac:dyDescent="0.25">
      <c r="A28" t="s">
        <v>33</v>
      </c>
      <c r="B28">
        <v>0.65257405239999999</v>
      </c>
      <c r="C28">
        <v>0.34991690768</v>
      </c>
      <c r="D28">
        <v>1.0417789849999999E-2</v>
      </c>
      <c r="E28">
        <v>5.5092665549999996E-2</v>
      </c>
      <c r="F28">
        <v>0.24671886933000001</v>
      </c>
      <c r="G28">
        <v>-2.1465028000000001E-4</v>
      </c>
      <c r="H28">
        <v>-9.3575297200000004E-3</v>
      </c>
    </row>
    <row r="29" spans="1:8" x14ac:dyDescent="0.25">
      <c r="A29" t="s">
        <v>34</v>
      </c>
      <c r="B29">
        <v>0.17617990202</v>
      </c>
      <c r="C29">
        <v>8.1353910019999989E-2</v>
      </c>
      <c r="D29">
        <v>1.7178301999999999E-3</v>
      </c>
      <c r="E29">
        <v>2.1593186260000001E-2</v>
      </c>
      <c r="F29">
        <v>6.3517422399999995E-2</v>
      </c>
      <c r="G29">
        <v>3.3118096800000001E-3</v>
      </c>
      <c r="H29">
        <v>4.68574345E-3</v>
      </c>
    </row>
    <row r="30" spans="1:8" x14ac:dyDescent="0.25">
      <c r="A30" t="s">
        <v>35</v>
      </c>
      <c r="B30">
        <v>5.137440075E-2</v>
      </c>
      <c r="C30">
        <v>3.1733414350000003E-2</v>
      </c>
      <c r="D30">
        <v>3.8148821000000001E-4</v>
      </c>
      <c r="E30">
        <v>9.2082540600000005E-3</v>
      </c>
      <c r="F30">
        <v>1.4207969050000002E-2</v>
      </c>
      <c r="G30">
        <v>7.3872168000000001E-4</v>
      </c>
      <c r="H30">
        <v>-4.8954465999999997E-3</v>
      </c>
    </row>
    <row r="31" spans="1:8" x14ac:dyDescent="0.25">
      <c r="A31" t="s">
        <v>36</v>
      </c>
      <c r="B31">
        <v>5.8551815239999999E-2</v>
      </c>
      <c r="C31">
        <v>2.918155188E-2</v>
      </c>
      <c r="D31">
        <v>4.5885910999999999E-4</v>
      </c>
      <c r="E31">
        <v>8.6922894200000007E-3</v>
      </c>
      <c r="F31">
        <v>1.582696385E-2</v>
      </c>
      <c r="G31">
        <v>1.16474957E-3</v>
      </c>
      <c r="H31">
        <v>3.22740142E-3</v>
      </c>
    </row>
    <row r="32" spans="1:8" x14ac:dyDescent="0.25">
      <c r="A32" t="s">
        <v>37</v>
      </c>
      <c r="B32">
        <v>5.8489794439999999E-2</v>
      </c>
      <c r="C32">
        <v>4.0333814959999999E-2</v>
      </c>
      <c r="D32">
        <v>1.5353025000000001E-3</v>
      </c>
      <c r="E32">
        <v>1.5924634369999999E-2</v>
      </c>
      <c r="F32">
        <v>1.7179324499999999E-2</v>
      </c>
      <c r="G32">
        <v>2.8133585999999999E-4</v>
      </c>
      <c r="H32">
        <v>-1.6764617759999999E-2</v>
      </c>
    </row>
    <row r="33" spans="1:8" x14ac:dyDescent="0.25">
      <c r="A33" t="s">
        <v>38</v>
      </c>
      <c r="B33">
        <v>8.5145356849999992E-2</v>
      </c>
      <c r="C33">
        <v>2.6986118309999998E-2</v>
      </c>
      <c r="D33">
        <v>6.8925506000000003E-4</v>
      </c>
      <c r="E33">
        <v>1.4149035380000001E-2</v>
      </c>
      <c r="F33">
        <v>3.86955249E-2</v>
      </c>
      <c r="G33">
        <v>-3.3355759000000003E-4</v>
      </c>
      <c r="H33">
        <v>4.9589807999999994E-3</v>
      </c>
    </row>
    <row r="34" spans="1:8" x14ac:dyDescent="0.25">
      <c r="A34" t="s">
        <v>39</v>
      </c>
      <c r="B34">
        <v>9.7675838530000003E-2</v>
      </c>
      <c r="C34">
        <v>2.938369762E-2</v>
      </c>
      <c r="D34">
        <v>1.0439261800000001E-3</v>
      </c>
      <c r="E34">
        <v>1.879051998E-2</v>
      </c>
      <c r="F34">
        <v>1.5838241199999999E-2</v>
      </c>
      <c r="G34">
        <v>1.6101694E-4</v>
      </c>
      <c r="H34">
        <v>3.2458436620000003E-2</v>
      </c>
    </row>
    <row r="35" spans="1:8" x14ac:dyDescent="0.25">
      <c r="A35" t="s">
        <v>40</v>
      </c>
      <c r="B35">
        <v>0.28790265437000001</v>
      </c>
      <c r="C35">
        <v>0.12315132539</v>
      </c>
      <c r="D35">
        <v>5.7607773499999994E-3</v>
      </c>
      <c r="E35">
        <v>5.0823102119999998E-2</v>
      </c>
      <c r="F35">
        <v>8.9354811019999994E-2</v>
      </c>
      <c r="G35">
        <v>1.102059603E-2</v>
      </c>
      <c r="H35">
        <v>7.7920424499999998E-3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2767-614C-4E45-A6F8-D998CBA5CA91}">
  <dimension ref="A1:J36"/>
  <sheetViews>
    <sheetView workbookViewId="0">
      <selection activeCell="A2" sqref="A2:A35"/>
    </sheetView>
  </sheetViews>
  <sheetFormatPr defaultRowHeight="15.75" x14ac:dyDescent="0.25"/>
  <cols>
    <col min="1" max="1" width="17.75" style="1" bestFit="1" customWidth="1"/>
    <col min="2" max="2" width="34" bestFit="1" customWidth="1"/>
    <col min="3" max="3" width="27.625" bestFit="1" customWidth="1"/>
    <col min="4" max="4" width="17.75" style="1" bestFit="1" customWidth="1"/>
    <col min="5" max="5" width="30.625" bestFit="1" customWidth="1"/>
    <col min="6" max="6" width="29.5" bestFit="1" customWidth="1"/>
    <col min="7" max="7" width="17.75" style="1" bestFit="1" customWidth="1"/>
    <col min="8" max="8" width="18.25" bestFit="1" customWidth="1"/>
    <col min="9" max="9" width="13.25" bestFit="1" customWidth="1"/>
    <col min="10" max="10" width="12.375" bestFit="1" customWidth="1"/>
  </cols>
  <sheetData>
    <row r="1" spans="1:10" s="4" customFormat="1" x14ac:dyDescent="0.25">
      <c r="A1" s="3" t="s">
        <v>50</v>
      </c>
      <c r="B1" s="3" t="s">
        <v>0</v>
      </c>
      <c r="C1" s="3" t="s">
        <v>1</v>
      </c>
      <c r="D1" s="3" t="s">
        <v>50</v>
      </c>
      <c r="E1" s="3" t="s">
        <v>2</v>
      </c>
      <c r="F1" s="3" t="s">
        <v>3</v>
      </c>
      <c r="G1" s="3" t="s">
        <v>50</v>
      </c>
      <c r="H1" s="3" t="s">
        <v>4</v>
      </c>
      <c r="I1" s="3" t="s">
        <v>5</v>
      </c>
      <c r="J1" s="3" t="s">
        <v>6</v>
      </c>
    </row>
    <row r="2" spans="1:10" x14ac:dyDescent="0.25">
      <c r="A2" s="2" t="s">
        <v>58</v>
      </c>
      <c r="B2" s="5">
        <v>0.12316933171</v>
      </c>
      <c r="C2" s="5">
        <v>4.2736211900000001E-3</v>
      </c>
      <c r="D2" s="2" t="s">
        <v>58</v>
      </c>
      <c r="E2" s="5">
        <v>3.9231680509999999E-2</v>
      </c>
      <c r="F2" s="5">
        <v>7.3362008180000007E-2</v>
      </c>
      <c r="G2" s="2" t="s">
        <v>58</v>
      </c>
      <c r="H2" s="5">
        <v>4.2577305999999998E-4</v>
      </c>
      <c r="I2" s="5">
        <v>-1.335221097E-2</v>
      </c>
      <c r="J2" s="5">
        <v>0.22711020368000001</v>
      </c>
    </row>
    <row r="3" spans="1:10" x14ac:dyDescent="0.25">
      <c r="A3" s="2" t="s">
        <v>59</v>
      </c>
      <c r="B3" s="5">
        <v>0.53304837737999999</v>
      </c>
      <c r="C3" s="5">
        <v>9.2467682100000007E-3</v>
      </c>
      <c r="D3" s="2" t="s">
        <v>59</v>
      </c>
      <c r="E3" s="5">
        <v>6.1332460740000004E-2</v>
      </c>
      <c r="F3" s="5">
        <v>0.31022067170000001</v>
      </c>
      <c r="G3" s="2" t="s">
        <v>59</v>
      </c>
      <c r="H3" s="5">
        <v>2.0027980350000002E-2</v>
      </c>
      <c r="I3" s="5">
        <v>0.11711914884000001</v>
      </c>
      <c r="J3" s="5">
        <v>1.0509954072300001</v>
      </c>
    </row>
    <row r="4" spans="1:10" x14ac:dyDescent="0.25">
      <c r="A4" s="2" t="s">
        <v>60</v>
      </c>
      <c r="B4" s="5">
        <v>0.16292197172999998</v>
      </c>
      <c r="C4" s="5">
        <v>3.2644736899999998E-3</v>
      </c>
      <c r="D4" s="2" t="s">
        <v>60</v>
      </c>
      <c r="E4" s="5">
        <v>2.9340689409999999E-2</v>
      </c>
      <c r="F4" s="5">
        <v>9.2324059510000001E-2</v>
      </c>
      <c r="G4" s="2" t="s">
        <v>60</v>
      </c>
      <c r="H4" s="5">
        <v>-8.4617377000000004E-4</v>
      </c>
      <c r="I4" s="5">
        <v>2.5765256090000001E-2</v>
      </c>
      <c r="J4" s="5">
        <v>0.31277027668000001</v>
      </c>
    </row>
    <row r="5" spans="1:10" x14ac:dyDescent="0.25">
      <c r="A5" s="2" t="s">
        <v>61</v>
      </c>
      <c r="B5" s="5">
        <v>0.35868023576999997</v>
      </c>
      <c r="C5" s="5">
        <v>5.52212504E-3</v>
      </c>
      <c r="D5" s="2" t="s">
        <v>61</v>
      </c>
      <c r="E5" s="5">
        <v>3.2623050469999998E-2</v>
      </c>
      <c r="F5" s="5">
        <v>0.33832246980000003</v>
      </c>
      <c r="G5" s="2" t="s">
        <v>61</v>
      </c>
      <c r="H5" s="5">
        <v>2.21286925E-3</v>
      </c>
      <c r="I5" s="5">
        <v>0.28911130106999999</v>
      </c>
      <c r="J5" s="5">
        <v>1.0264720514000001</v>
      </c>
    </row>
    <row r="6" spans="1:10" x14ac:dyDescent="0.25">
      <c r="A6" s="2" t="s">
        <v>62</v>
      </c>
      <c r="B6" s="5">
        <v>0.12385368048999999</v>
      </c>
      <c r="C6" s="5">
        <v>1.70072096E-3</v>
      </c>
      <c r="D6" s="2" t="s">
        <v>62</v>
      </c>
      <c r="E6" s="5">
        <v>1.9812986340000002E-2</v>
      </c>
      <c r="F6" s="5">
        <v>6.4463111810000001E-2</v>
      </c>
      <c r="G6" s="2" t="s">
        <v>62</v>
      </c>
      <c r="H6" s="5">
        <v>2.4202299700000003E-3</v>
      </c>
      <c r="I6" s="5">
        <v>8.1478581799999991E-2</v>
      </c>
      <c r="J6" s="5">
        <v>0.29372931137999997</v>
      </c>
    </row>
    <row r="7" spans="1:10" x14ac:dyDescent="0.25">
      <c r="A7" s="2" t="s">
        <v>63</v>
      </c>
      <c r="B7" s="5">
        <v>0.38144101711</v>
      </c>
      <c r="C7" s="5">
        <v>8.968840970000001E-3</v>
      </c>
      <c r="D7" s="2" t="s">
        <v>63</v>
      </c>
      <c r="E7" s="5">
        <v>3.7028284959999998E-2</v>
      </c>
      <c r="F7" s="5">
        <v>0.19103680599</v>
      </c>
      <c r="G7" s="2" t="s">
        <v>63</v>
      </c>
      <c r="H7" s="5">
        <v>2.5134200000000001E-6</v>
      </c>
      <c r="I7" s="5">
        <v>1.062219799E-2</v>
      </c>
      <c r="J7" s="5">
        <v>0.6290996604400001</v>
      </c>
    </row>
    <row r="8" spans="1:10" x14ac:dyDescent="0.25">
      <c r="A8" s="2" t="s">
        <v>64</v>
      </c>
      <c r="B8" s="5">
        <v>5.8301730450000006E-2</v>
      </c>
      <c r="C8" s="5">
        <v>2.2233462300000001E-3</v>
      </c>
      <c r="D8" s="2" t="s">
        <v>64</v>
      </c>
      <c r="E8" s="5">
        <v>1.6549391109999999E-2</v>
      </c>
      <c r="F8" s="5">
        <v>3.8053246210000002E-2</v>
      </c>
      <c r="G8" s="2" t="s">
        <v>64</v>
      </c>
      <c r="H8" s="5">
        <v>-5.4040182999999997E-4</v>
      </c>
      <c r="I8" s="5">
        <v>-1.8035933140000002E-2</v>
      </c>
      <c r="J8" s="5">
        <v>9.6551379029999995E-2</v>
      </c>
    </row>
    <row r="9" spans="1:10" x14ac:dyDescent="0.25">
      <c r="A9" s="2" t="s">
        <v>65</v>
      </c>
      <c r="B9" s="5">
        <v>0.27983650118000003</v>
      </c>
      <c r="C9" s="5">
        <v>7.7223725800000002E-3</v>
      </c>
      <c r="D9" s="2" t="s">
        <v>65</v>
      </c>
      <c r="E9" s="5">
        <v>2.9615331300000002E-2</v>
      </c>
      <c r="F9" s="5">
        <v>0.14510877156000002</v>
      </c>
      <c r="G9" s="2" t="s">
        <v>65</v>
      </c>
      <c r="H9" s="5">
        <v>1.1207708100000001E-3</v>
      </c>
      <c r="I9" s="5">
        <v>-1.4523500699999999E-2</v>
      </c>
      <c r="J9" s="5">
        <v>0.44888024673000004</v>
      </c>
    </row>
    <row r="10" spans="1:10" x14ac:dyDescent="0.25">
      <c r="A10" s="2" t="s">
        <v>66</v>
      </c>
      <c r="B10" s="5">
        <v>5.8159767450000004E-2</v>
      </c>
      <c r="C10" s="5">
        <v>7.3642247E-4</v>
      </c>
      <c r="D10" s="2" t="s">
        <v>66</v>
      </c>
      <c r="E10" s="5">
        <v>1.004018626E-2</v>
      </c>
      <c r="F10" s="5">
        <v>2.620537736E-2</v>
      </c>
      <c r="G10" s="2" t="s">
        <v>66</v>
      </c>
      <c r="H10" s="5">
        <v>1.7504762E-4</v>
      </c>
      <c r="I10" s="5">
        <v>7.3188524099999999E-3</v>
      </c>
      <c r="J10" s="5">
        <v>0.10263565358</v>
      </c>
    </row>
    <row r="11" spans="1:10" x14ac:dyDescent="0.25">
      <c r="A11" s="2" t="s">
        <v>67</v>
      </c>
      <c r="B11" s="5">
        <v>0.13665257516999998</v>
      </c>
      <c r="C11" s="5">
        <v>8.1603936000000004E-4</v>
      </c>
      <c r="D11" s="2" t="s">
        <v>67</v>
      </c>
      <c r="E11" s="5">
        <v>1.5961262980000002E-2</v>
      </c>
      <c r="F11" s="5">
        <v>0.14614579658000001</v>
      </c>
      <c r="G11" s="2" t="s">
        <v>67</v>
      </c>
      <c r="H11" s="5">
        <v>2.2031841900000001E-3</v>
      </c>
      <c r="I11" s="5">
        <v>3.0110642519999998E-2</v>
      </c>
      <c r="J11" s="5">
        <v>0.33188950080000001</v>
      </c>
    </row>
    <row r="12" spans="1:10" x14ac:dyDescent="0.25">
      <c r="A12" s="2" t="s">
        <v>68</v>
      </c>
      <c r="B12" s="5">
        <v>2.1399116071500002</v>
      </c>
      <c r="C12" s="5">
        <v>7.5082505110000003E-2</v>
      </c>
      <c r="D12" s="2" t="s">
        <v>68</v>
      </c>
      <c r="E12" s="5">
        <v>0.41322222045000001</v>
      </c>
      <c r="F12" s="5">
        <v>1.1790278469000002</v>
      </c>
      <c r="G12" s="2" t="s">
        <v>68</v>
      </c>
      <c r="H12" s="5">
        <v>1.2312330579999999E-2</v>
      </c>
      <c r="I12" s="5">
        <v>-0.37657557895999999</v>
      </c>
      <c r="J12" s="5">
        <v>3.4429809312300002</v>
      </c>
    </row>
    <row r="13" spans="1:10" x14ac:dyDescent="0.25">
      <c r="A13" s="2" t="s">
        <v>69</v>
      </c>
      <c r="B13" s="5">
        <v>1.72771697906</v>
      </c>
      <c r="C13" s="5">
        <v>1.744604995E-2</v>
      </c>
      <c r="D13" s="2" t="s">
        <v>69</v>
      </c>
      <c r="E13" s="5">
        <v>0.13292390621</v>
      </c>
      <c r="F13" s="5">
        <v>0.64437945490999993</v>
      </c>
      <c r="G13" s="2" t="s">
        <v>69</v>
      </c>
      <c r="H13" s="5">
        <v>2.0610533100000003E-3</v>
      </c>
      <c r="I13" s="5">
        <v>0.10069114067</v>
      </c>
      <c r="J13" s="5">
        <v>2.6252185840999998</v>
      </c>
    </row>
    <row r="14" spans="1:10" x14ac:dyDescent="0.25">
      <c r="A14" s="2" t="s">
        <v>70</v>
      </c>
      <c r="B14" s="5">
        <v>1.0333746159099999</v>
      </c>
      <c r="C14" s="5">
        <v>2.1140374909999999E-2</v>
      </c>
      <c r="D14" s="2" t="s">
        <v>70</v>
      </c>
      <c r="E14" s="5">
        <v>0.10839575956999999</v>
      </c>
      <c r="F14" s="5">
        <v>0.50938179749000001</v>
      </c>
      <c r="G14" s="2" t="s">
        <v>70</v>
      </c>
      <c r="H14" s="5">
        <v>1.7274436949999999E-2</v>
      </c>
      <c r="I14" s="5">
        <v>7.2284345300000002E-3</v>
      </c>
      <c r="J14" s="5">
        <v>1.6967954193599999</v>
      </c>
    </row>
    <row r="15" spans="1:10" x14ac:dyDescent="0.25">
      <c r="A15" s="2" t="s">
        <v>71</v>
      </c>
      <c r="B15" s="5">
        <v>0.11184712184000001</v>
      </c>
      <c r="C15" s="5">
        <v>5.4654884400000001E-3</v>
      </c>
      <c r="D15" s="2" t="s">
        <v>71</v>
      </c>
      <c r="E15" s="5">
        <v>2.5582647870000003E-2</v>
      </c>
      <c r="F15" s="5">
        <v>5.9938746450000004E-2</v>
      </c>
      <c r="G15" s="2" t="s">
        <v>71</v>
      </c>
      <c r="H15" s="5">
        <v>1.73403909E-3</v>
      </c>
      <c r="I15" s="5">
        <v>-2.3878090790000001E-2</v>
      </c>
      <c r="J15" s="5">
        <v>0.18068995290000001</v>
      </c>
    </row>
    <row r="16" spans="1:10" x14ac:dyDescent="0.25">
      <c r="A16" s="2" t="s">
        <v>72</v>
      </c>
      <c r="B16" s="5">
        <v>1.79558716373</v>
      </c>
      <c r="C16" s="5">
        <v>3.5763555709999999E-2</v>
      </c>
      <c r="D16" s="2" t="s">
        <v>72</v>
      </c>
      <c r="E16" s="5">
        <v>0.1206986924</v>
      </c>
      <c r="F16" s="5">
        <v>0.80240320477999993</v>
      </c>
      <c r="G16" s="2" t="s">
        <v>72</v>
      </c>
      <c r="H16" s="5">
        <v>2.540771809E-2</v>
      </c>
      <c r="I16" s="5">
        <v>0.17368657078999999</v>
      </c>
      <c r="J16" s="5">
        <v>2.9535469054899997</v>
      </c>
    </row>
    <row r="17" spans="1:10" x14ac:dyDescent="0.25">
      <c r="A17" s="2" t="s">
        <v>73</v>
      </c>
      <c r="B17" s="5">
        <v>0.42715199359</v>
      </c>
      <c r="C17" s="5">
        <v>3.45164546E-3</v>
      </c>
      <c r="D17" s="2" t="s">
        <v>73</v>
      </c>
      <c r="E17" s="5">
        <v>3.3171716760000004E-2</v>
      </c>
      <c r="F17" s="5">
        <v>0.27957627397000001</v>
      </c>
      <c r="G17" s="2" t="s">
        <v>73</v>
      </c>
      <c r="H17" s="5">
        <v>3.0194509999999998E-5</v>
      </c>
      <c r="I17" s="5">
        <v>7.0742516879999995E-2</v>
      </c>
      <c r="J17" s="5">
        <v>0.81412434116999999</v>
      </c>
    </row>
    <row r="18" spans="1:10" x14ac:dyDescent="0.25">
      <c r="A18" s="2" t="s">
        <v>74</v>
      </c>
      <c r="B18" s="5">
        <v>0.14578143061000001</v>
      </c>
      <c r="C18" s="5">
        <v>4.3865948E-3</v>
      </c>
      <c r="D18" s="2" t="s">
        <v>74</v>
      </c>
      <c r="E18" s="5">
        <v>2.7578688719999998E-2</v>
      </c>
      <c r="F18" s="5">
        <v>7.749322099E-2</v>
      </c>
      <c r="G18" s="2" t="s">
        <v>74</v>
      </c>
      <c r="H18" s="5">
        <v>1.9500955E-4</v>
      </c>
      <c r="I18" s="5">
        <v>1.8920779719999999E-2</v>
      </c>
      <c r="J18" s="5">
        <v>0.2743557244</v>
      </c>
    </row>
    <row r="19" spans="1:10" x14ac:dyDescent="0.25">
      <c r="A19" s="2" t="s">
        <v>75</v>
      </c>
      <c r="B19" s="5">
        <v>9.8205317520000002E-2</v>
      </c>
      <c r="C19" s="5">
        <v>2.72553605E-3</v>
      </c>
      <c r="D19" s="2" t="s">
        <v>75</v>
      </c>
      <c r="E19" s="5">
        <v>2.2802913479999999E-2</v>
      </c>
      <c r="F19" s="5">
        <v>6.1284637189999998E-2</v>
      </c>
      <c r="G19" s="2" t="s">
        <v>75</v>
      </c>
      <c r="H19" s="5">
        <v>3.3695571000000004E-4</v>
      </c>
      <c r="I19" s="5">
        <v>-1.896045163E-2</v>
      </c>
      <c r="J19" s="5">
        <v>0.16639490833000001</v>
      </c>
    </row>
    <row r="20" spans="1:10" x14ac:dyDescent="0.25">
      <c r="A20" s="2" t="s">
        <v>76</v>
      </c>
      <c r="B20" s="5">
        <v>8.6723229750000005E-2</v>
      </c>
      <c r="C20" s="5">
        <v>4.3825834500000006E-3</v>
      </c>
      <c r="D20" s="2" t="s">
        <v>76</v>
      </c>
      <c r="E20" s="5">
        <v>2.7434771699999999E-2</v>
      </c>
      <c r="F20" s="5">
        <v>5.9071519250000003E-2</v>
      </c>
      <c r="G20" s="2" t="s">
        <v>76</v>
      </c>
      <c r="H20" s="5">
        <v>1.11251215E-3</v>
      </c>
      <c r="I20" s="5">
        <v>-5.020148218E-2</v>
      </c>
      <c r="J20" s="5">
        <v>0.12852313412999999</v>
      </c>
    </row>
    <row r="21" spans="1:10" x14ac:dyDescent="0.25">
      <c r="A21" s="2" t="s">
        <v>77</v>
      </c>
      <c r="B21" s="5">
        <v>0.13491750187000001</v>
      </c>
      <c r="C21" s="5">
        <v>3.5619108399999998E-3</v>
      </c>
      <c r="D21" s="2" t="s">
        <v>77</v>
      </c>
      <c r="E21" s="5">
        <v>2.9864455030000001E-2</v>
      </c>
      <c r="F21" s="5">
        <v>8.7808211969999994E-2</v>
      </c>
      <c r="G21" s="2" t="s">
        <v>77</v>
      </c>
      <c r="H21" s="5">
        <v>-1.00686408E-3</v>
      </c>
      <c r="I21" s="5">
        <v>1.9323365499999998E-2</v>
      </c>
      <c r="J21" s="5">
        <v>0.27446858116</v>
      </c>
    </row>
    <row r="22" spans="1:10" x14ac:dyDescent="0.25">
      <c r="A22" s="2" t="s">
        <v>78</v>
      </c>
      <c r="B22" s="5">
        <v>7.7816741930000002E-2</v>
      </c>
      <c r="C22" s="5">
        <v>3.1042283100000002E-3</v>
      </c>
      <c r="D22" s="2" t="s">
        <v>78</v>
      </c>
      <c r="E22" s="5">
        <v>2.5351754559999998E-2</v>
      </c>
      <c r="F22" s="5">
        <v>7.9904545310000005E-2</v>
      </c>
      <c r="G22" s="2" t="s">
        <v>78</v>
      </c>
      <c r="H22" s="5">
        <v>-2.3062756E-4</v>
      </c>
      <c r="I22" s="5">
        <v>2.2899769940000002E-2</v>
      </c>
      <c r="J22" s="5">
        <v>0.20884641249999999</v>
      </c>
    </row>
    <row r="23" spans="1:10" x14ac:dyDescent="0.25">
      <c r="A23" s="2" t="s">
        <v>79</v>
      </c>
      <c r="B23" s="5">
        <v>0.11338281579000001</v>
      </c>
      <c r="C23" s="5">
        <v>2.5094050499999999E-3</v>
      </c>
      <c r="D23" s="2" t="s">
        <v>79</v>
      </c>
      <c r="E23" s="5">
        <v>2.671933571E-2</v>
      </c>
      <c r="F23" s="5">
        <v>5.6747635590000005E-2</v>
      </c>
      <c r="G23" s="2" t="s">
        <v>79</v>
      </c>
      <c r="H23" s="5">
        <v>-1.5826908700000001E-3</v>
      </c>
      <c r="I23" s="5">
        <v>7.15199475E-2</v>
      </c>
      <c r="J23" s="5">
        <v>0.26929644877999998</v>
      </c>
    </row>
    <row r="24" spans="1:10" x14ac:dyDescent="0.25">
      <c r="A24" s="2" t="s">
        <v>80</v>
      </c>
      <c r="B24" s="5">
        <v>0.13732491188999998</v>
      </c>
      <c r="C24" s="5">
        <v>4.0637653699999998E-3</v>
      </c>
      <c r="D24" s="2" t="s">
        <v>80</v>
      </c>
      <c r="E24" s="5">
        <v>4.5261361450000002E-2</v>
      </c>
      <c r="F24" s="5">
        <v>0.27446961268000003</v>
      </c>
      <c r="G24" s="2" t="s">
        <v>80</v>
      </c>
      <c r="H24" s="5">
        <v>5.6227773000000003E-4</v>
      </c>
      <c r="I24" s="5">
        <v>0.38188932297000006</v>
      </c>
      <c r="J24" s="5">
        <v>0.84357125208000006</v>
      </c>
    </row>
    <row r="25" spans="1:10" x14ac:dyDescent="0.25">
      <c r="A25" s="2" t="s">
        <v>81</v>
      </c>
      <c r="B25" s="5">
        <v>1.9650227329999999E-2</v>
      </c>
      <c r="C25" s="5">
        <v>9.4406781000000006E-4</v>
      </c>
      <c r="D25" s="2" t="s">
        <v>81</v>
      </c>
      <c r="E25" s="5">
        <v>8.4678090500000004E-3</v>
      </c>
      <c r="F25" s="5">
        <v>3.8317210710000001E-2</v>
      </c>
      <c r="G25" s="2" t="s">
        <v>81</v>
      </c>
      <c r="H25" s="5">
        <v>3.7149212999999998E-4</v>
      </c>
      <c r="I25" s="5">
        <v>7.9527816299999998E-2</v>
      </c>
      <c r="J25" s="5">
        <v>0.14727862333000002</v>
      </c>
    </row>
    <row r="26" spans="1:10" x14ac:dyDescent="0.25">
      <c r="A26" s="2" t="s">
        <v>82</v>
      </c>
      <c r="B26" s="5">
        <v>7.62071E-2</v>
      </c>
      <c r="C26" s="5">
        <v>4.1160190000000003E-3</v>
      </c>
      <c r="D26" s="2" t="s">
        <v>82</v>
      </c>
      <c r="E26" s="5">
        <v>1.8356002999999999E-2</v>
      </c>
      <c r="F26" s="5">
        <v>5.9071176000000003E-2</v>
      </c>
      <c r="G26" s="2" t="s">
        <v>82</v>
      </c>
      <c r="H26" s="5">
        <v>1.0869999999999999E-5</v>
      </c>
      <c r="I26" s="5">
        <v>1.4208254999999999E-2</v>
      </c>
      <c r="J26" s="5">
        <v>0.17196942200000001</v>
      </c>
    </row>
    <row r="27" spans="1:10" x14ac:dyDescent="0.25">
      <c r="A27" s="2" t="s">
        <v>83</v>
      </c>
      <c r="B27" s="5">
        <v>9.8890025409999999E-2</v>
      </c>
      <c r="C27" s="5">
        <v>4.5440683700000003E-3</v>
      </c>
      <c r="D27" s="2" t="s">
        <v>83</v>
      </c>
      <c r="E27" s="5">
        <v>2.3261506329999997E-2</v>
      </c>
      <c r="F27" s="5">
        <v>0.14613347162999998</v>
      </c>
      <c r="G27" s="2" t="s">
        <v>83</v>
      </c>
      <c r="H27" s="5">
        <v>1.4660665300000001E-3</v>
      </c>
      <c r="I27" s="5">
        <v>7.2844031249999996E-2</v>
      </c>
      <c r="J27" s="5">
        <v>0.34713916951999996</v>
      </c>
    </row>
    <row r="28" spans="1:10" x14ac:dyDescent="0.25">
      <c r="A28" s="2" t="s">
        <v>84</v>
      </c>
      <c r="B28" s="5">
        <v>0.34991690768</v>
      </c>
      <c r="C28" s="5">
        <v>1.0417789849999999E-2</v>
      </c>
      <c r="D28" s="2" t="s">
        <v>84</v>
      </c>
      <c r="E28" s="5">
        <v>5.5092665549999996E-2</v>
      </c>
      <c r="F28" s="5">
        <v>0.24671886933000001</v>
      </c>
      <c r="G28" s="2" t="s">
        <v>84</v>
      </c>
      <c r="H28" s="5">
        <v>-2.1465028000000001E-4</v>
      </c>
      <c r="I28" s="5">
        <v>-9.3575297200000004E-3</v>
      </c>
      <c r="J28" s="5">
        <v>0.65257405239999999</v>
      </c>
    </row>
    <row r="29" spans="1:10" x14ac:dyDescent="0.25">
      <c r="A29" s="2" t="s">
        <v>85</v>
      </c>
      <c r="B29" s="5">
        <v>8.1353910019999989E-2</v>
      </c>
      <c r="C29" s="5">
        <v>1.7178301999999999E-3</v>
      </c>
      <c r="D29" s="2" t="s">
        <v>85</v>
      </c>
      <c r="E29" s="5">
        <v>2.1593186260000001E-2</v>
      </c>
      <c r="F29" s="5">
        <v>6.3517422399999995E-2</v>
      </c>
      <c r="G29" s="2" t="s">
        <v>85</v>
      </c>
      <c r="H29" s="5">
        <v>3.3118096800000001E-3</v>
      </c>
      <c r="I29" s="5">
        <v>4.68574345E-3</v>
      </c>
      <c r="J29" s="5">
        <v>0.17617990202</v>
      </c>
    </row>
    <row r="30" spans="1:10" x14ac:dyDescent="0.25">
      <c r="A30" s="2" t="s">
        <v>86</v>
      </c>
      <c r="B30" s="5">
        <v>3.1733414350000003E-2</v>
      </c>
      <c r="C30" s="5">
        <v>3.8148821000000001E-4</v>
      </c>
      <c r="D30" s="2" t="s">
        <v>86</v>
      </c>
      <c r="E30" s="5">
        <v>9.2082540600000005E-3</v>
      </c>
      <c r="F30" s="5">
        <v>1.4207969050000002E-2</v>
      </c>
      <c r="G30" s="2" t="s">
        <v>86</v>
      </c>
      <c r="H30" s="5">
        <v>7.3872168000000001E-4</v>
      </c>
      <c r="I30" s="5">
        <v>-4.8954465999999997E-3</v>
      </c>
      <c r="J30" s="5">
        <v>5.137440075E-2</v>
      </c>
    </row>
    <row r="31" spans="1:10" x14ac:dyDescent="0.25">
      <c r="A31" s="2" t="s">
        <v>87</v>
      </c>
      <c r="B31" s="5">
        <v>2.918155188E-2</v>
      </c>
      <c r="C31" s="5">
        <v>4.5885910999999999E-4</v>
      </c>
      <c r="D31" s="2" t="s">
        <v>87</v>
      </c>
      <c r="E31" s="5">
        <v>8.6922894200000007E-3</v>
      </c>
      <c r="F31" s="5">
        <v>1.582696385E-2</v>
      </c>
      <c r="G31" s="2" t="s">
        <v>87</v>
      </c>
      <c r="H31" s="5">
        <v>1.16474957E-3</v>
      </c>
      <c r="I31" s="5">
        <v>3.22740142E-3</v>
      </c>
      <c r="J31" s="5">
        <v>5.8551815239999999E-2</v>
      </c>
    </row>
    <row r="32" spans="1:10" x14ac:dyDescent="0.25">
      <c r="A32" s="2" t="s">
        <v>88</v>
      </c>
      <c r="B32" s="5">
        <v>4.0333814959999999E-2</v>
      </c>
      <c r="C32" s="5">
        <v>1.5353025000000001E-3</v>
      </c>
      <c r="D32" s="2" t="s">
        <v>88</v>
      </c>
      <c r="E32" s="5">
        <v>1.5924634369999999E-2</v>
      </c>
      <c r="F32" s="5">
        <v>1.7179324499999999E-2</v>
      </c>
      <c r="G32" s="2" t="s">
        <v>88</v>
      </c>
      <c r="H32" s="5">
        <v>2.8133585999999999E-4</v>
      </c>
      <c r="I32" s="5">
        <v>-1.6764617759999999E-2</v>
      </c>
      <c r="J32" s="5">
        <v>5.8489794439999999E-2</v>
      </c>
    </row>
    <row r="33" spans="1:10" x14ac:dyDescent="0.25">
      <c r="A33" s="2" t="s">
        <v>89</v>
      </c>
      <c r="B33" s="5">
        <v>2.6986118309999998E-2</v>
      </c>
      <c r="C33" s="5">
        <v>6.8925506000000003E-4</v>
      </c>
      <c r="D33" s="2" t="s">
        <v>89</v>
      </c>
      <c r="E33" s="5">
        <v>1.4149035380000001E-2</v>
      </c>
      <c r="F33" s="5">
        <v>3.86955249E-2</v>
      </c>
      <c r="G33" s="2" t="s">
        <v>89</v>
      </c>
      <c r="H33" s="5">
        <v>-3.3355759000000003E-4</v>
      </c>
      <c r="I33" s="5">
        <v>4.9589807999999994E-3</v>
      </c>
      <c r="J33" s="5">
        <v>8.5145356849999992E-2</v>
      </c>
    </row>
    <row r="34" spans="1:10" x14ac:dyDescent="0.25">
      <c r="A34" s="2" t="s">
        <v>90</v>
      </c>
      <c r="B34" s="5">
        <v>2.938369762E-2</v>
      </c>
      <c r="C34" s="5">
        <v>1.0439261800000001E-3</v>
      </c>
      <c r="D34" s="2" t="s">
        <v>90</v>
      </c>
      <c r="E34" s="5">
        <v>1.879051998E-2</v>
      </c>
      <c r="F34" s="5">
        <v>1.5838241199999999E-2</v>
      </c>
      <c r="G34" s="2" t="s">
        <v>90</v>
      </c>
      <c r="H34" s="5">
        <v>1.6101694E-4</v>
      </c>
      <c r="I34" s="5">
        <v>3.2458436620000003E-2</v>
      </c>
      <c r="J34" s="5">
        <v>9.7675838530000003E-2</v>
      </c>
    </row>
    <row r="35" spans="1:10" x14ac:dyDescent="0.25">
      <c r="A35" s="2" t="s">
        <v>91</v>
      </c>
      <c r="B35" s="5">
        <v>0.12315132539</v>
      </c>
      <c r="C35" s="5">
        <v>5.7607773499999994E-3</v>
      </c>
      <c r="D35" s="2" t="s">
        <v>91</v>
      </c>
      <c r="E35" s="5">
        <v>5.0823102119999998E-2</v>
      </c>
      <c r="F35" s="5">
        <v>8.9354811019999994E-2</v>
      </c>
      <c r="G35" s="2" t="s">
        <v>91</v>
      </c>
      <c r="H35" s="5">
        <v>1.102059603E-2</v>
      </c>
      <c r="I35" s="5">
        <v>7.7920424499999998E-3</v>
      </c>
      <c r="J35" s="5">
        <v>0.28790265437000001</v>
      </c>
    </row>
    <row r="36" spans="1:10" x14ac:dyDescent="0.25">
      <c r="H36" s="6"/>
      <c r="I36" s="6"/>
      <c r="J36" s="6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4014F-0A0A-4459-B152-77CF8A46F444}">
  <dimension ref="A1:I12"/>
  <sheetViews>
    <sheetView topLeftCell="B1" workbookViewId="0">
      <selection activeCell="I1" sqref="C1:I1"/>
    </sheetView>
  </sheetViews>
  <sheetFormatPr defaultRowHeight="15.75" x14ac:dyDescent="0.25"/>
  <cols>
    <col min="1" max="1" width="3.375" bestFit="1" customWidth="1"/>
    <col min="2" max="2" width="12.75" bestFit="1" customWidth="1"/>
    <col min="3" max="3" width="12.5" bestFit="1" customWidth="1"/>
    <col min="4" max="4" width="11.25" bestFit="1" customWidth="1"/>
    <col min="5" max="5" width="12.25" bestFit="1" customWidth="1"/>
    <col min="6" max="6" width="11.375" bestFit="1" customWidth="1"/>
    <col min="7" max="7" width="12.25" bestFit="1" customWidth="1"/>
    <col min="8" max="8" width="13" bestFit="1" customWidth="1"/>
    <col min="9" max="9" width="14" bestFit="1" customWidth="1"/>
  </cols>
  <sheetData>
    <row r="1" spans="1:9" x14ac:dyDescent="0.25">
      <c r="A1" s="14" t="s">
        <v>99</v>
      </c>
      <c r="B1" s="14" t="s">
        <v>50</v>
      </c>
      <c r="C1" s="14" t="s">
        <v>93</v>
      </c>
      <c r="D1" s="14" t="s">
        <v>94</v>
      </c>
      <c r="E1" s="14" t="s">
        <v>95</v>
      </c>
      <c r="F1" s="14" t="s">
        <v>96</v>
      </c>
      <c r="G1" s="14" t="s">
        <v>97</v>
      </c>
      <c r="H1" s="14" t="s">
        <v>98</v>
      </c>
      <c r="I1" s="14" t="s">
        <v>92</v>
      </c>
    </row>
    <row r="2" spans="1:9" x14ac:dyDescent="0.25">
      <c r="A2" s="15">
        <v>1</v>
      </c>
      <c r="B2" s="17" t="s">
        <v>58</v>
      </c>
      <c r="C2" s="15">
        <v>123169331.70999999</v>
      </c>
      <c r="D2" s="15">
        <v>4273621.1900000004</v>
      </c>
      <c r="E2" s="15">
        <v>39231680.509999998</v>
      </c>
      <c r="F2" s="15">
        <v>73362008.180000007</v>
      </c>
      <c r="G2" s="15">
        <v>425773.06</v>
      </c>
      <c r="H2" s="15">
        <v>-13352210.970000001</v>
      </c>
      <c r="I2" s="15">
        <v>227110203.68000001</v>
      </c>
    </row>
    <row r="3" spans="1:9" x14ac:dyDescent="0.25">
      <c r="A3" s="15">
        <v>2</v>
      </c>
      <c r="B3" s="17" t="s">
        <v>59</v>
      </c>
      <c r="C3" s="15">
        <v>533048377.38</v>
      </c>
      <c r="D3" s="15">
        <v>9246768.2100000009</v>
      </c>
      <c r="E3" s="15">
        <v>61332460.740000002</v>
      </c>
      <c r="F3" s="15">
        <v>310220671.69999999</v>
      </c>
      <c r="G3" s="15">
        <v>20027980.350000001</v>
      </c>
      <c r="H3" s="15">
        <v>117119148.84</v>
      </c>
      <c r="I3" s="15">
        <v>1050995407.23</v>
      </c>
    </row>
    <row r="4" spans="1:9" x14ac:dyDescent="0.25">
      <c r="A4" s="15">
        <v>3</v>
      </c>
      <c r="B4" s="17" t="s">
        <v>60</v>
      </c>
      <c r="C4" s="15">
        <v>162921971.72999999</v>
      </c>
      <c r="D4" s="15">
        <v>3264473.69</v>
      </c>
      <c r="E4" s="15">
        <v>29340689.41</v>
      </c>
      <c r="F4" s="15">
        <v>92324059.510000005</v>
      </c>
      <c r="G4" s="15">
        <v>-846173.77</v>
      </c>
      <c r="H4" s="15">
        <v>25765256.09</v>
      </c>
      <c r="I4" s="15">
        <v>312770276.68000001</v>
      </c>
    </row>
    <row r="5" spans="1:9" x14ac:dyDescent="0.25">
      <c r="A5" s="15">
        <v>4</v>
      </c>
      <c r="B5" s="17" t="s">
        <v>61</v>
      </c>
      <c r="C5" s="15">
        <v>358680235.76999998</v>
      </c>
      <c r="D5" s="15">
        <v>5522125.04</v>
      </c>
      <c r="E5" s="15">
        <v>32623050.469999999</v>
      </c>
      <c r="F5" s="15">
        <v>338322469.80000001</v>
      </c>
      <c r="G5" s="15">
        <v>2212869.25</v>
      </c>
      <c r="H5" s="15">
        <v>289111301.06999999</v>
      </c>
      <c r="I5" s="15">
        <v>1026472051.4</v>
      </c>
    </row>
    <row r="6" spans="1:9" x14ac:dyDescent="0.25">
      <c r="A6" s="15">
        <v>5</v>
      </c>
      <c r="B6" s="17" t="s">
        <v>62</v>
      </c>
      <c r="C6" s="15">
        <v>123853680.48999999</v>
      </c>
      <c r="D6" s="15">
        <v>1700720.96</v>
      </c>
      <c r="E6" s="15">
        <v>19812986.34</v>
      </c>
      <c r="F6" s="15">
        <v>64463111.810000002</v>
      </c>
      <c r="G6" s="15">
        <v>2420229.9700000002</v>
      </c>
      <c r="H6" s="15">
        <v>81478581.799999997</v>
      </c>
      <c r="I6" s="15">
        <v>293729311.38</v>
      </c>
    </row>
    <row r="7" spans="1:9" x14ac:dyDescent="0.25">
      <c r="A7" s="10"/>
      <c r="B7" s="10"/>
      <c r="C7" s="10"/>
      <c r="D7" s="10"/>
      <c r="E7" s="10"/>
      <c r="F7" s="10"/>
      <c r="G7" s="10"/>
      <c r="H7" s="10"/>
      <c r="I7" s="10"/>
    </row>
    <row r="8" spans="1:9" x14ac:dyDescent="0.25">
      <c r="A8" s="9">
        <v>30</v>
      </c>
      <c r="B8" s="2" t="s">
        <v>87</v>
      </c>
      <c r="C8" s="11">
        <v>29181551.879999999</v>
      </c>
      <c r="D8" s="11">
        <v>458859.11</v>
      </c>
      <c r="E8" s="11">
        <v>8692289.4199999999</v>
      </c>
      <c r="F8" s="11">
        <v>15826963.85</v>
      </c>
      <c r="G8" s="11">
        <v>1164749.57</v>
      </c>
      <c r="H8" s="11">
        <v>3227401.42</v>
      </c>
      <c r="I8" s="11">
        <v>58551815.240000002</v>
      </c>
    </row>
    <row r="9" spans="1:9" x14ac:dyDescent="0.25">
      <c r="A9" s="9">
        <v>31</v>
      </c>
      <c r="B9" s="2" t="s">
        <v>88</v>
      </c>
      <c r="C9" s="11">
        <v>40333814.960000001</v>
      </c>
      <c r="D9" s="11">
        <v>1535302.5</v>
      </c>
      <c r="E9" s="11">
        <v>15924634.369999999</v>
      </c>
      <c r="F9" s="11">
        <v>17179324.5</v>
      </c>
      <c r="G9" s="11">
        <v>281335.86</v>
      </c>
      <c r="H9" s="11">
        <v>-16764617.76</v>
      </c>
      <c r="I9" s="11">
        <v>58489794.439999998</v>
      </c>
    </row>
    <row r="10" spans="1:9" x14ac:dyDescent="0.25">
      <c r="A10" s="9">
        <v>32</v>
      </c>
      <c r="B10" s="2" t="s">
        <v>89</v>
      </c>
      <c r="C10" s="11">
        <v>26986118.309999999</v>
      </c>
      <c r="D10" s="11">
        <v>689255.06</v>
      </c>
      <c r="E10" s="11">
        <v>14149035.380000001</v>
      </c>
      <c r="F10" s="11">
        <v>38695524.899999999</v>
      </c>
      <c r="G10" s="11">
        <v>-333557.59000000003</v>
      </c>
      <c r="H10" s="11">
        <v>4958980.8</v>
      </c>
      <c r="I10" s="11">
        <v>85145356.849999994</v>
      </c>
    </row>
    <row r="11" spans="1:9" x14ac:dyDescent="0.25">
      <c r="A11" s="9">
        <v>33</v>
      </c>
      <c r="B11" s="2" t="s">
        <v>90</v>
      </c>
      <c r="C11" s="11">
        <v>29383697.620000001</v>
      </c>
      <c r="D11" s="11">
        <v>1043926.18</v>
      </c>
      <c r="E11" s="11">
        <v>18790519.98</v>
      </c>
      <c r="F11" s="11">
        <v>15838241.199999999</v>
      </c>
      <c r="G11" s="11">
        <v>161016.94</v>
      </c>
      <c r="H11" s="11">
        <v>32458436.620000001</v>
      </c>
      <c r="I11" s="11">
        <v>97675838.530000001</v>
      </c>
    </row>
    <row r="12" spans="1:9" x14ac:dyDescent="0.25">
      <c r="A12" s="9">
        <v>34</v>
      </c>
      <c r="B12" s="2" t="s">
        <v>91</v>
      </c>
      <c r="C12" s="11">
        <v>123151325.39</v>
      </c>
      <c r="D12" s="11">
        <v>5760777.3499999996</v>
      </c>
      <c r="E12" s="11">
        <v>50823102.119999997</v>
      </c>
      <c r="F12" s="11">
        <v>89354811.019999996</v>
      </c>
      <c r="G12" s="11">
        <v>11020596.029999999</v>
      </c>
      <c r="H12" s="11">
        <v>7792042.4500000002</v>
      </c>
      <c r="I12" s="11">
        <v>287902654.37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46DF1-0543-4387-80CA-3DE7D4506FC5}">
  <dimension ref="A1:R36"/>
  <sheetViews>
    <sheetView workbookViewId="0">
      <selection activeCell="B2" sqref="B2"/>
    </sheetView>
  </sheetViews>
  <sheetFormatPr defaultRowHeight="15.75" x14ac:dyDescent="0.25"/>
  <cols>
    <col min="1" max="1" width="21.375" bestFit="1" customWidth="1"/>
    <col min="2" max="2" width="12.375" bestFit="1" customWidth="1"/>
    <col min="3" max="4" width="12" bestFit="1" customWidth="1"/>
    <col min="5" max="5" width="12.375" bestFit="1" customWidth="1"/>
    <col min="6" max="6" width="12" bestFit="1" customWidth="1"/>
    <col min="7" max="7" width="12.625" bestFit="1" customWidth="1"/>
    <col min="8" max="8" width="12.375" bestFit="1" customWidth="1"/>
    <col min="10" max="10" width="3.375" bestFit="1" customWidth="1"/>
    <col min="11" max="11" width="12.75" bestFit="1" customWidth="1"/>
    <col min="12" max="14" width="12.5" bestFit="1" customWidth="1"/>
    <col min="15" max="15" width="11.875" bestFit="1" customWidth="1"/>
    <col min="16" max="16" width="12.5" bestFit="1" customWidth="1"/>
    <col min="17" max="17" width="12.625" bestFit="1" customWidth="1"/>
    <col min="18" max="18" width="24.5" customWidth="1"/>
    <col min="19" max="23" width="12.5" bestFit="1" customWidth="1"/>
    <col min="24" max="24" width="10.875" bestFit="1" customWidth="1"/>
    <col min="25" max="25" width="12.5" bestFit="1" customWidth="1"/>
    <col min="26" max="27" width="11.875" bestFit="1" customWidth="1"/>
  </cols>
  <sheetData>
    <row r="1" spans="1:18" s="7" customFormat="1" x14ac:dyDescent="0.25">
      <c r="A1" s="14" t="s">
        <v>50</v>
      </c>
      <c r="B1" s="14" t="s">
        <v>93</v>
      </c>
      <c r="C1" s="14" t="s">
        <v>94</v>
      </c>
      <c r="D1" s="14" t="s">
        <v>95</v>
      </c>
      <c r="E1" s="14" t="s">
        <v>96</v>
      </c>
      <c r="F1" s="14" t="s">
        <v>97</v>
      </c>
      <c r="G1" s="14" t="s">
        <v>98</v>
      </c>
      <c r="H1" s="14" t="s">
        <v>92</v>
      </c>
    </row>
    <row r="2" spans="1:18" x14ac:dyDescent="0.25">
      <c r="A2" s="17" t="s">
        <v>58</v>
      </c>
      <c r="B2" s="15">
        <v>123169331.70999999</v>
      </c>
      <c r="C2" s="15">
        <v>4273621.1900000004</v>
      </c>
      <c r="D2" s="15">
        <v>39231680.509999998</v>
      </c>
      <c r="E2" s="15">
        <v>73362008.180000007</v>
      </c>
      <c r="F2" s="15">
        <v>425773.06</v>
      </c>
      <c r="G2" s="15">
        <v>-13352210.970000001</v>
      </c>
      <c r="H2" s="15">
        <v>227110203.68000001</v>
      </c>
      <c r="K2">
        <f>B2-B36</f>
        <v>-204848159.82029414</v>
      </c>
      <c r="L2">
        <f t="shared" ref="L2:Q2" si="0">C2-C36</f>
        <v>-3348959.921470589</v>
      </c>
      <c r="M2">
        <f t="shared" si="0"/>
        <v>-7088982.8285294101</v>
      </c>
      <c r="N2">
        <f t="shared" si="0"/>
        <v>-113155345.07794118</v>
      </c>
      <c r="O2">
        <f t="shared" si="0"/>
        <v>-2615008.9629411767</v>
      </c>
      <c r="P2">
        <f t="shared" si="0"/>
        <v>-45751790.207058825</v>
      </c>
      <c r="Q2">
        <f t="shared" si="0"/>
        <v>-376808246.79147071</v>
      </c>
      <c r="R2">
        <f t="array" ref="R2">(MMULT(MMULT(K2:Q2,MINVERSE(K6:Q12)),TRANSPOSE(K2:Q2)))</f>
        <v>-2.3771275780163705</v>
      </c>
    </row>
    <row r="3" spans="1:18" x14ac:dyDescent="0.25">
      <c r="A3" s="17" t="s">
        <v>59</v>
      </c>
      <c r="B3" s="15">
        <v>533048377.38</v>
      </c>
      <c r="C3" s="15">
        <v>9246768.2100000009</v>
      </c>
      <c r="D3" s="15">
        <v>61332460.740000002</v>
      </c>
      <c r="E3" s="15">
        <v>310220671.69999999</v>
      </c>
      <c r="F3" s="15">
        <v>20027980.350000001</v>
      </c>
      <c r="G3" s="15">
        <v>117119148.84</v>
      </c>
      <c r="H3" s="15">
        <v>1050995407.23</v>
      </c>
    </row>
    <row r="4" spans="1:18" x14ac:dyDescent="0.25">
      <c r="A4" s="17" t="s">
        <v>60</v>
      </c>
      <c r="B4" s="15">
        <v>162921971.72999999</v>
      </c>
      <c r="C4" s="15">
        <v>3264473.69</v>
      </c>
      <c r="D4" s="15">
        <v>29340689.41</v>
      </c>
      <c r="E4" s="15">
        <v>92324059.510000005</v>
      </c>
      <c r="F4" s="15">
        <v>-846173.77</v>
      </c>
      <c r="G4" s="15">
        <v>25765256.09</v>
      </c>
      <c r="H4" s="15">
        <v>312770276.68000001</v>
      </c>
    </row>
    <row r="5" spans="1:18" x14ac:dyDescent="0.25">
      <c r="A5" s="17" t="s">
        <v>61</v>
      </c>
      <c r="B5" s="15">
        <v>358680235.76999998</v>
      </c>
      <c r="C5" s="15">
        <v>5522125.04</v>
      </c>
      <c r="D5" s="15">
        <v>32623050.469999999</v>
      </c>
      <c r="E5" s="15">
        <v>338322469.80000001</v>
      </c>
      <c r="F5" s="15">
        <v>2212869.25</v>
      </c>
      <c r="G5" s="15">
        <v>289111301.06999999</v>
      </c>
      <c r="H5" s="15">
        <v>1026472051.4</v>
      </c>
    </row>
    <row r="6" spans="1:18" x14ac:dyDescent="0.25">
      <c r="A6" s="17" t="s">
        <v>62</v>
      </c>
      <c r="B6" s="15">
        <v>123853680.48999999</v>
      </c>
      <c r="C6" s="15">
        <v>1700720.96</v>
      </c>
      <c r="D6" s="15">
        <v>19812986.34</v>
      </c>
      <c r="E6" s="15">
        <v>64463111.810000002</v>
      </c>
      <c r="F6" s="15">
        <v>2420229.9700000002</v>
      </c>
      <c r="G6" s="15">
        <v>81478581.799999997</v>
      </c>
      <c r="H6" s="15">
        <v>293729311.38</v>
      </c>
      <c r="K6">
        <f>_xlfn.COVARIANCE.S(B2:B35,B2:B35)</f>
        <v>2.8399150653913194E+17</v>
      </c>
      <c r="L6">
        <v>6553264574652708</v>
      </c>
      <c r="M6">
        <v>3.2813848410360384E+16</v>
      </c>
      <c r="N6">
        <v>1.3076900342118685E+17</v>
      </c>
      <c r="O6">
        <v>2231047483586288</v>
      </c>
      <c r="P6">
        <v>-1.1949296335115204E+16</v>
      </c>
      <c r="Q6">
        <v>4.4440937409996806E+17</v>
      </c>
    </row>
    <row r="7" spans="1:18" x14ac:dyDescent="0.25">
      <c r="A7" s="17" t="s">
        <v>63</v>
      </c>
      <c r="B7" s="15">
        <v>381441017.11000001</v>
      </c>
      <c r="C7" s="15">
        <v>8968840.9700000007</v>
      </c>
      <c r="D7" s="15">
        <v>37028284.960000001</v>
      </c>
      <c r="E7" s="15">
        <v>191036805.99000001</v>
      </c>
      <c r="F7" s="15">
        <v>2513.42</v>
      </c>
      <c r="G7" s="15">
        <v>10622197.99</v>
      </c>
      <c r="H7" s="15">
        <v>629099660.44000006</v>
      </c>
      <c r="K7">
        <f>_xlfn.COVARIANCE.S(B2:B35,C2:C35)</f>
        <v>6553264574652708</v>
      </c>
      <c r="L7">
        <f>_xlfn.COVARIANCE.S(C2:C35,C2:C35)</f>
        <v>191103908990026.81</v>
      </c>
      <c r="M7">
        <v>962382611724239.13</v>
      </c>
      <c r="N7">
        <v>3257803613508921</v>
      </c>
      <c r="O7">
        <v>52775750375566.063</v>
      </c>
      <c r="P7">
        <v>-712257233278806.25</v>
      </c>
      <c r="Q7">
        <v>1.030507322605362E+16</v>
      </c>
    </row>
    <row r="8" spans="1:18" x14ac:dyDescent="0.25">
      <c r="A8" s="17" t="s">
        <v>64</v>
      </c>
      <c r="B8" s="15">
        <v>58301730.450000003</v>
      </c>
      <c r="C8" s="15">
        <v>2223346.23</v>
      </c>
      <c r="D8" s="15">
        <v>16549391.109999999</v>
      </c>
      <c r="E8" s="15">
        <v>38053246.210000001</v>
      </c>
      <c r="F8" s="15">
        <v>-540401.82999999996</v>
      </c>
      <c r="G8" s="15">
        <v>-18035933.140000001</v>
      </c>
      <c r="H8" s="15">
        <v>96551379.030000001</v>
      </c>
      <c r="K8">
        <f>_xlfn.COVARIANCE.S(B2:B35,D2:D35)</f>
        <v>3.2813848410360384E+16</v>
      </c>
      <c r="L8">
        <f>_xlfn.COVARIANCE.S(C2:C35,D2:D35)</f>
        <v>962382611724239.13</v>
      </c>
      <c r="M8">
        <f>_xlfn.COVARIANCE.S(D2:D35,D2:D35)</f>
        <v>5102161892955470</v>
      </c>
      <c r="N8">
        <v>1.6452908750540524E+16</v>
      </c>
      <c r="O8">
        <v>231112103060525.84</v>
      </c>
      <c r="P8">
        <v>-3909576383750780.5</v>
      </c>
      <c r="Q8">
        <v>5.165283738563024E+16</v>
      </c>
    </row>
    <row r="9" spans="1:18" x14ac:dyDescent="0.25">
      <c r="A9" s="17" t="s">
        <v>65</v>
      </c>
      <c r="B9" s="15">
        <v>279836501.18000001</v>
      </c>
      <c r="C9" s="15">
        <v>7722372.5800000001</v>
      </c>
      <c r="D9" s="15">
        <v>29615331.300000001</v>
      </c>
      <c r="E9" s="15">
        <v>145108771.56</v>
      </c>
      <c r="F9" s="15">
        <v>1120770.81</v>
      </c>
      <c r="G9" s="15">
        <v>-14523500.699999999</v>
      </c>
      <c r="H9" s="15">
        <v>448880246.73000002</v>
      </c>
      <c r="K9">
        <f>_xlfn.COVARIANCE.S(B2:B35,E2:E35)</f>
        <v>1.3076900342118685E+17</v>
      </c>
      <c r="L9">
        <f>_xlfn.COVARIANCE.S(C2:C35,E2:E35)</f>
        <v>3257803613508921</v>
      </c>
      <c r="M9">
        <f>_xlfn.COVARIANCE.S(D2:D35,E2:E35)</f>
        <v>1.6452908750540524E+16</v>
      </c>
      <c r="N9">
        <f>_xlfn.COVARIANCE.S(E2:E35,E2:E35)</f>
        <v>6.439372542470332E+16</v>
      </c>
      <c r="O9">
        <v>1056182272958846.5</v>
      </c>
      <c r="P9">
        <v>-4702943389612029</v>
      </c>
      <c r="Q9">
        <v>2.1122668009643229E+17</v>
      </c>
    </row>
    <row r="10" spans="1:18" x14ac:dyDescent="0.25">
      <c r="A10" s="17" t="s">
        <v>66</v>
      </c>
      <c r="B10" s="15">
        <v>58159767.450000003</v>
      </c>
      <c r="C10" s="15">
        <v>736422.47</v>
      </c>
      <c r="D10" s="15">
        <v>10040186.26</v>
      </c>
      <c r="E10" s="15">
        <v>26205377.359999999</v>
      </c>
      <c r="F10" s="15">
        <v>175047.62</v>
      </c>
      <c r="G10" s="15">
        <v>7318852.4100000001</v>
      </c>
      <c r="H10" s="15">
        <v>102635653.58</v>
      </c>
      <c r="K10">
        <f>_xlfn.COVARIANCE.S(B2:B35,F2:F35)</f>
        <v>2231047483586288</v>
      </c>
      <c r="L10">
        <f>_xlfn.COVARIANCE.S(C2:C35,F2:F35)</f>
        <v>52775750375566.063</v>
      </c>
      <c r="M10">
        <f>_xlfn.COVARIANCE.S(D2:D35,F2:F35)</f>
        <v>231112103060525.84</v>
      </c>
      <c r="N10">
        <f>_xlfn.COVARIANCE.S(E2:E35,F2:F35)</f>
        <v>1056182272958846.5</v>
      </c>
      <c r="O10">
        <f>_xlfn.COVARIANCE.S(F2:F35,F2:F35)</f>
        <v>40902637036771.055</v>
      </c>
      <c r="P10">
        <f>O11</f>
        <v>5857343417976.1973</v>
      </c>
      <c r="Q10">
        <f>O12</f>
        <v>3617877590520570.5</v>
      </c>
    </row>
    <row r="11" spans="1:18" x14ac:dyDescent="0.25">
      <c r="A11" s="17" t="s">
        <v>67</v>
      </c>
      <c r="B11" s="15">
        <v>136652575.16999999</v>
      </c>
      <c r="C11" s="15">
        <v>816039.36</v>
      </c>
      <c r="D11" s="15">
        <v>15961262.98</v>
      </c>
      <c r="E11" s="15">
        <v>146145796.58000001</v>
      </c>
      <c r="F11" s="15">
        <v>2203184.19</v>
      </c>
      <c r="G11" s="15">
        <v>30110642.52</v>
      </c>
      <c r="H11" s="15">
        <v>331889500.80000001</v>
      </c>
      <c r="K11">
        <f>_xlfn.COVARIANCE.S(B2:B35,G2:G35)</f>
        <v>-1.1949296335115204E+16</v>
      </c>
      <c r="L11">
        <f>_xlfn.COVARIANCE.S(C2:C35,G2:G35)</f>
        <v>-712257233278806.25</v>
      </c>
      <c r="M11">
        <f>_xlfn.COVARIANCE.S(D2:D35,G2:G35)</f>
        <v>-3909576383750780.5</v>
      </c>
      <c r="N11">
        <f>_xlfn.COVARIANCE.S(E2:E35,G2:G35)</f>
        <v>-4702943389612029</v>
      </c>
      <c r="O11">
        <f>_xlfn.COVARIANCE.S(F2:F35,G2:G35)</f>
        <v>5857343417976.1973</v>
      </c>
      <c r="P11">
        <f>_xlfn.COVARIANCE.S(G2:G35,G2:G35)</f>
        <v>1.2937271208865586E+16</v>
      </c>
      <c r="Q11">
        <f>P12</f>
        <v>-8330944789111047</v>
      </c>
    </row>
    <row r="12" spans="1:18" x14ac:dyDescent="0.25">
      <c r="A12" s="17" t="s">
        <v>68</v>
      </c>
      <c r="B12" s="15">
        <v>2139911607.1500001</v>
      </c>
      <c r="C12" s="15">
        <v>75082505.109999999</v>
      </c>
      <c r="D12" s="15">
        <v>413222220.44999999</v>
      </c>
      <c r="E12" s="15">
        <v>1179027846.9000001</v>
      </c>
      <c r="F12" s="15">
        <v>12312330.58</v>
      </c>
      <c r="G12" s="15">
        <v>-376575578.95999998</v>
      </c>
      <c r="H12" s="15">
        <v>3442980931.23</v>
      </c>
      <c r="K12">
        <f>_xlfn.COVARIANCE.S(B2:B35,H2:H35)</f>
        <v>4.4440937409996806E+17</v>
      </c>
      <c r="L12">
        <f>_xlfn.COVARIANCE.S(C2:C35,H2:H35)</f>
        <v>1.030507322605362E+16</v>
      </c>
      <c r="M12">
        <f>_xlfn.COVARIANCE.S(D2:D35,H2:H35)</f>
        <v>5.165283738563024E+16</v>
      </c>
      <c r="N12">
        <f>_xlfn.COVARIANCE.S(E2:E35,H2:H35)</f>
        <v>2.1122668009643229E+17</v>
      </c>
      <c r="O12">
        <f>_xlfn.COVARIANCE.S(F2:F35,H2:H35)</f>
        <v>3617877590520570.5</v>
      </c>
      <c r="P12">
        <f>_xlfn.COVARIANCE.S(G2:G35,H2:H35)</f>
        <v>-8330944789111047</v>
      </c>
      <c r="Q12">
        <f>_xlfn.COVARIANCE.S(H2:H35,H2:H35)</f>
        <v>7.1288089762007232E+17</v>
      </c>
    </row>
    <row r="13" spans="1:18" x14ac:dyDescent="0.25">
      <c r="A13" s="17" t="s">
        <v>69</v>
      </c>
      <c r="B13" s="15">
        <v>1727716979.0599999</v>
      </c>
      <c r="C13" s="15">
        <v>17446049.949999999</v>
      </c>
      <c r="D13" s="15">
        <v>132923906.20999999</v>
      </c>
      <c r="E13" s="15">
        <v>644379454.90999997</v>
      </c>
      <c r="F13" s="15">
        <v>2061053.31</v>
      </c>
      <c r="G13" s="15">
        <v>100691140.67</v>
      </c>
      <c r="H13" s="15">
        <v>2625218584.0999999</v>
      </c>
    </row>
    <row r="14" spans="1:18" x14ac:dyDescent="0.25">
      <c r="A14" s="17" t="s">
        <v>70</v>
      </c>
      <c r="B14" s="15">
        <v>1033374615.91</v>
      </c>
      <c r="C14" s="15">
        <v>21140374.91</v>
      </c>
      <c r="D14" s="15">
        <v>108395759.56999999</v>
      </c>
      <c r="E14" s="15">
        <v>509381797.49000001</v>
      </c>
      <c r="F14" s="15">
        <v>17274436.949999999</v>
      </c>
      <c r="G14" s="15">
        <v>7228434.5300000003</v>
      </c>
      <c r="H14" s="15">
        <v>1696795419.3599999</v>
      </c>
    </row>
    <row r="15" spans="1:18" x14ac:dyDescent="0.25">
      <c r="A15" s="17" t="s">
        <v>71</v>
      </c>
      <c r="B15" s="15">
        <v>111847121.84</v>
      </c>
      <c r="C15" s="15">
        <v>5465488.4400000004</v>
      </c>
      <c r="D15" s="15">
        <v>25582647.870000001</v>
      </c>
      <c r="E15" s="15">
        <v>59938746.450000003</v>
      </c>
      <c r="F15" s="15">
        <v>1734039.09</v>
      </c>
      <c r="G15" s="15">
        <v>-23878090.789999999</v>
      </c>
      <c r="H15" s="15">
        <v>180689952.90000001</v>
      </c>
      <c r="K15">
        <v>-204848159.82029414</v>
      </c>
      <c r="L15">
        <v>-3348959.921470589</v>
      </c>
      <c r="M15">
        <v>-7088982.8285294101</v>
      </c>
      <c r="N15">
        <v>-113155345.07794118</v>
      </c>
      <c r="O15">
        <v>-2615008.9629411767</v>
      </c>
      <c r="P15">
        <v>-45751790.207058825</v>
      </c>
      <c r="Q15">
        <v>-376808246.79147071</v>
      </c>
    </row>
    <row r="16" spans="1:18" x14ac:dyDescent="0.25">
      <c r="A16" s="17" t="s">
        <v>72</v>
      </c>
      <c r="B16" s="15">
        <v>1795587163.73</v>
      </c>
      <c r="C16" s="15">
        <v>35763555.710000001</v>
      </c>
      <c r="D16" s="15">
        <v>120698692.40000001</v>
      </c>
      <c r="E16" s="15">
        <v>802403204.77999997</v>
      </c>
      <c r="F16" s="15">
        <v>25407718.09</v>
      </c>
      <c r="G16" s="15">
        <v>173686570.78999999</v>
      </c>
      <c r="H16" s="15">
        <v>2953546905.4899998</v>
      </c>
    </row>
    <row r="17" spans="1:17" x14ac:dyDescent="0.25">
      <c r="A17" s="17" t="s">
        <v>73</v>
      </c>
      <c r="B17" s="15">
        <v>427151993.58999997</v>
      </c>
      <c r="C17" s="15">
        <v>3451645.46</v>
      </c>
      <c r="D17" s="15">
        <v>33171716.760000002</v>
      </c>
      <c r="E17" s="15">
        <v>279576273.97000003</v>
      </c>
      <c r="F17" s="15">
        <v>30194.51</v>
      </c>
      <c r="G17" s="15">
        <v>70742516.879999995</v>
      </c>
      <c r="H17" s="15">
        <v>814124341.16999996</v>
      </c>
      <c r="K17">
        <v>-204848159.82029414</v>
      </c>
    </row>
    <row r="18" spans="1:17" x14ac:dyDescent="0.25">
      <c r="A18" s="17" t="s">
        <v>74</v>
      </c>
      <c r="B18" s="15">
        <v>145781430.61000001</v>
      </c>
      <c r="C18" s="15">
        <v>4386594.8</v>
      </c>
      <c r="D18" s="15">
        <v>27578688.719999999</v>
      </c>
      <c r="E18" s="15">
        <v>77493220.989999995</v>
      </c>
      <c r="F18" s="15">
        <v>195009.55</v>
      </c>
      <c r="G18" s="15">
        <v>18920779.719999999</v>
      </c>
      <c r="H18" s="15">
        <v>274355724.39999998</v>
      </c>
      <c r="K18">
        <v>-3348959.921470589</v>
      </c>
    </row>
    <row r="19" spans="1:17" x14ac:dyDescent="0.25">
      <c r="A19" s="17" t="s">
        <v>75</v>
      </c>
      <c r="B19" s="15">
        <v>98205317.519999996</v>
      </c>
      <c r="C19" s="15">
        <v>2725536.05</v>
      </c>
      <c r="D19" s="15">
        <v>22802913.48</v>
      </c>
      <c r="E19" s="15">
        <v>61284637.189999998</v>
      </c>
      <c r="F19" s="15">
        <v>336955.71</v>
      </c>
      <c r="G19" s="15">
        <v>-18960451.629999999</v>
      </c>
      <c r="H19" s="15">
        <v>166394908.33000001</v>
      </c>
      <c r="K19">
        <v>-7088982.8285294101</v>
      </c>
    </row>
    <row r="20" spans="1:17" x14ac:dyDescent="0.25">
      <c r="A20" s="17" t="s">
        <v>76</v>
      </c>
      <c r="B20" s="15">
        <v>86723229.75</v>
      </c>
      <c r="C20" s="15">
        <v>4382583.45</v>
      </c>
      <c r="D20" s="15">
        <v>27434771.699999999</v>
      </c>
      <c r="E20" s="15">
        <v>59071519.25</v>
      </c>
      <c r="F20" s="15">
        <v>1112512.1499999999</v>
      </c>
      <c r="G20" s="15">
        <v>-50201482.18</v>
      </c>
      <c r="H20" s="15">
        <v>128523134.13</v>
      </c>
      <c r="K20">
        <v>-113155345.07794118</v>
      </c>
    </row>
    <row r="21" spans="1:17" x14ac:dyDescent="0.25">
      <c r="A21" s="17" t="s">
        <v>77</v>
      </c>
      <c r="B21" s="15">
        <v>134917501.87</v>
      </c>
      <c r="C21" s="15">
        <v>3561910.84</v>
      </c>
      <c r="D21" s="15">
        <v>29864455.030000001</v>
      </c>
      <c r="E21" s="15">
        <v>87808211.969999999</v>
      </c>
      <c r="F21" s="15">
        <v>-1006864.08</v>
      </c>
      <c r="G21" s="15">
        <v>19323365.5</v>
      </c>
      <c r="H21" s="15">
        <v>274468581.16000003</v>
      </c>
      <c r="K21">
        <v>-2615008.9629411767</v>
      </c>
    </row>
    <row r="22" spans="1:17" x14ac:dyDescent="0.25">
      <c r="A22" s="17" t="s">
        <v>78</v>
      </c>
      <c r="B22" s="15">
        <v>77816741.930000007</v>
      </c>
      <c r="C22" s="15">
        <v>3104228.31</v>
      </c>
      <c r="D22" s="15">
        <v>25351754.559999999</v>
      </c>
      <c r="E22" s="15">
        <v>79904545.310000002</v>
      </c>
      <c r="F22" s="15">
        <v>-230627.56</v>
      </c>
      <c r="G22" s="15">
        <v>22899769.940000001</v>
      </c>
      <c r="H22" s="15">
        <v>208846412.5</v>
      </c>
      <c r="K22">
        <v>-45751790.207058825</v>
      </c>
    </row>
    <row r="23" spans="1:17" x14ac:dyDescent="0.25">
      <c r="A23" s="17" t="s">
        <v>79</v>
      </c>
      <c r="B23" s="15">
        <v>113382815.79000001</v>
      </c>
      <c r="C23" s="15">
        <v>2509405.0499999998</v>
      </c>
      <c r="D23" s="15">
        <v>26719335.710000001</v>
      </c>
      <c r="E23" s="15">
        <v>56747635.590000004</v>
      </c>
      <c r="F23" s="15">
        <v>-1582690.87</v>
      </c>
      <c r="G23" s="15">
        <v>71519947.5</v>
      </c>
      <c r="H23" s="15">
        <v>269296448.77999997</v>
      </c>
      <c r="K23">
        <v>-376808246.79147071</v>
      </c>
    </row>
    <row r="24" spans="1:17" x14ac:dyDescent="0.25">
      <c r="A24" s="17" t="s">
        <v>80</v>
      </c>
      <c r="B24" s="15">
        <v>137324911.88999999</v>
      </c>
      <c r="C24" s="15">
        <v>4063765.37</v>
      </c>
      <c r="D24" s="15">
        <v>45261361.450000003</v>
      </c>
      <c r="E24" s="15">
        <v>274469612.68000001</v>
      </c>
      <c r="F24" s="15">
        <v>562277.73</v>
      </c>
      <c r="G24" s="15">
        <v>381889322.97000003</v>
      </c>
      <c r="H24" s="15">
        <v>843571252.08000004</v>
      </c>
    </row>
    <row r="25" spans="1:17" x14ac:dyDescent="0.25">
      <c r="A25" s="17" t="s">
        <v>81</v>
      </c>
      <c r="B25" s="15">
        <v>19650227.329999998</v>
      </c>
      <c r="C25" s="15">
        <v>944067.81</v>
      </c>
      <c r="D25" s="15">
        <v>8467809.0500000007</v>
      </c>
      <c r="E25" s="15">
        <v>38317210.710000001</v>
      </c>
      <c r="F25" s="15">
        <v>371492.13</v>
      </c>
      <c r="G25" s="15">
        <v>79527816.299999997</v>
      </c>
      <c r="H25" s="15">
        <v>147278623.33000001</v>
      </c>
    </row>
    <row r="26" spans="1:17" x14ac:dyDescent="0.25">
      <c r="A26" s="17" t="s">
        <v>82</v>
      </c>
      <c r="B26" s="15">
        <v>76207100</v>
      </c>
      <c r="C26" s="15">
        <v>4116019</v>
      </c>
      <c r="D26" s="15">
        <v>18356003</v>
      </c>
      <c r="E26" s="15">
        <v>59071176</v>
      </c>
      <c r="F26" s="15">
        <v>10870</v>
      </c>
      <c r="G26" s="15">
        <v>14208255</v>
      </c>
      <c r="H26" s="15">
        <v>171969422</v>
      </c>
      <c r="K26">
        <f t="array" ref="K26:Q32">MINVERSE(K6:Q12)</f>
        <v>-0.22222222121597357</v>
      </c>
      <c r="L26">
        <v>-0.22222221810066603</v>
      </c>
      <c r="M26">
        <v>-0.22222222157159033</v>
      </c>
      <c r="N26">
        <v>-0.22222222131532968</v>
      </c>
      <c r="O26">
        <v>-0.22222222220995225</v>
      </c>
      <c r="P26">
        <v>-0.22222222118591464</v>
      </c>
      <c r="Q26">
        <v>0.22222222122824428</v>
      </c>
    </row>
    <row r="27" spans="1:17" x14ac:dyDescent="0.25">
      <c r="A27" s="17" t="s">
        <v>83</v>
      </c>
      <c r="B27" s="15">
        <v>98890025.409999996</v>
      </c>
      <c r="C27" s="15">
        <v>4544068.37</v>
      </c>
      <c r="D27" s="15">
        <v>23261506.329999998</v>
      </c>
      <c r="E27" s="15">
        <v>146133471.63</v>
      </c>
      <c r="F27" s="15">
        <v>1466066.53</v>
      </c>
      <c r="G27" s="15">
        <v>72844031.25</v>
      </c>
      <c r="H27" s="15">
        <v>347139169.51999998</v>
      </c>
      <c r="K27">
        <v>-0.22222221810072304</v>
      </c>
      <c r="L27">
        <v>-0.22222221498522232</v>
      </c>
      <c r="M27">
        <v>-0.22222221845636236</v>
      </c>
      <c r="N27">
        <v>-0.22222221820009247</v>
      </c>
      <c r="O27">
        <v>-0.22222221909475065</v>
      </c>
      <c r="P27">
        <v>-0.22222221807066034</v>
      </c>
      <c r="Q27">
        <v>0.22222221811298939</v>
      </c>
    </row>
    <row r="28" spans="1:17" x14ac:dyDescent="0.25">
      <c r="A28" s="17" t="s">
        <v>84</v>
      </c>
      <c r="B28" s="15">
        <v>349916907.68000001</v>
      </c>
      <c r="C28" s="15">
        <v>10417789.85</v>
      </c>
      <c r="D28" s="15">
        <v>55092665.549999997</v>
      </c>
      <c r="E28" s="15">
        <v>246718869.33000001</v>
      </c>
      <c r="F28" s="15">
        <v>-214650.28</v>
      </c>
      <c r="G28" s="15">
        <v>-9357529.7200000007</v>
      </c>
      <c r="H28" s="15">
        <v>652574052.39999998</v>
      </c>
      <c r="K28">
        <v>-0.22222222157158589</v>
      </c>
      <c r="L28">
        <v>-0.2222222184562952</v>
      </c>
      <c r="M28">
        <v>-0.22222222192719659</v>
      </c>
      <c r="N28">
        <v>-0.22222222167094183</v>
      </c>
      <c r="O28">
        <v>-0.2222222225655571</v>
      </c>
      <c r="P28">
        <v>-0.22222222154152643</v>
      </c>
      <c r="Q28">
        <v>0.22222222158385746</v>
      </c>
    </row>
    <row r="29" spans="1:17" x14ac:dyDescent="0.25">
      <c r="A29" s="17" t="s">
        <v>85</v>
      </c>
      <c r="B29" s="15">
        <v>81353910.019999996</v>
      </c>
      <c r="C29" s="15">
        <v>1717830.2</v>
      </c>
      <c r="D29" s="15">
        <v>21593186.260000002</v>
      </c>
      <c r="E29" s="15">
        <v>63517422.399999999</v>
      </c>
      <c r="F29" s="15">
        <v>3311809.68</v>
      </c>
      <c r="G29" s="15">
        <v>4685743.45</v>
      </c>
      <c r="H29" s="15">
        <v>176179902.02000001</v>
      </c>
      <c r="K29">
        <v>-0.2222222213153269</v>
      </c>
      <c r="L29">
        <v>-0.22222221820002677</v>
      </c>
      <c r="M29">
        <v>-0.22222222167094471</v>
      </c>
      <c r="N29">
        <v>-0.22222222141468165</v>
      </c>
      <c r="O29">
        <v>-0.222222222309305</v>
      </c>
      <c r="P29">
        <v>-0.22222222128526842</v>
      </c>
      <c r="Q29">
        <v>0.22222222132759734</v>
      </c>
    </row>
    <row r="30" spans="1:17" x14ac:dyDescent="0.25">
      <c r="A30" s="17" t="s">
        <v>86</v>
      </c>
      <c r="B30" s="15">
        <v>31733414.350000001</v>
      </c>
      <c r="C30" s="15">
        <v>381488.21</v>
      </c>
      <c r="D30" s="15">
        <v>9208254.0600000005</v>
      </c>
      <c r="E30" s="15">
        <v>14207969.050000001</v>
      </c>
      <c r="F30" s="15">
        <v>738721.68</v>
      </c>
      <c r="G30" s="15">
        <v>-4895446.5999999996</v>
      </c>
      <c r="H30" s="15">
        <v>51374400.75</v>
      </c>
      <c r="K30">
        <v>-0.22222222220994114</v>
      </c>
      <c r="L30">
        <v>-0.22222221909467713</v>
      </c>
      <c r="M30">
        <v>-0.22222222256555058</v>
      </c>
      <c r="N30">
        <v>-0.22222222230929661</v>
      </c>
      <c r="O30">
        <v>-0.22222222320386439</v>
      </c>
      <c r="P30">
        <v>-0.22222222217988388</v>
      </c>
      <c r="Q30">
        <v>0.22222222222221197</v>
      </c>
    </row>
    <row r="31" spans="1:17" x14ac:dyDescent="0.25">
      <c r="A31" s="17" t="s">
        <v>87</v>
      </c>
      <c r="B31" s="15">
        <v>29181551.879999999</v>
      </c>
      <c r="C31" s="15">
        <v>458859.11</v>
      </c>
      <c r="D31" s="15">
        <v>8692289.4199999999</v>
      </c>
      <c r="E31" s="15">
        <v>15826963.85</v>
      </c>
      <c r="F31" s="15">
        <v>1164749.57</v>
      </c>
      <c r="G31" s="15">
        <v>3227401.42</v>
      </c>
      <c r="H31" s="15">
        <v>58551815.240000002</v>
      </c>
      <c r="K31">
        <v>-0.22222222118591567</v>
      </c>
      <c r="L31">
        <v>-0.22222221807060472</v>
      </c>
      <c r="M31">
        <v>-0.22222222154153212</v>
      </c>
      <c r="N31">
        <v>-0.22222222128527214</v>
      </c>
      <c r="O31">
        <v>-0.22222222217989476</v>
      </c>
      <c r="P31">
        <v>-0.22222222115585646</v>
      </c>
      <c r="Q31">
        <v>0.22222222119818635</v>
      </c>
    </row>
    <row r="32" spans="1:17" x14ac:dyDescent="0.25">
      <c r="A32" s="17" t="s">
        <v>88</v>
      </c>
      <c r="B32" s="15">
        <v>40333814.960000001</v>
      </c>
      <c r="C32" s="15">
        <v>1535302.5</v>
      </c>
      <c r="D32" s="15">
        <v>15924634.369999999</v>
      </c>
      <c r="E32" s="15">
        <v>17179324.5</v>
      </c>
      <c r="F32" s="15">
        <v>281335.86</v>
      </c>
      <c r="G32" s="15">
        <v>-16764617.76</v>
      </c>
      <c r="H32" s="15">
        <v>58489794.439999998</v>
      </c>
      <c r="K32">
        <v>0.22222222122824384</v>
      </c>
      <c r="L32">
        <v>0.22222221811293719</v>
      </c>
      <c r="M32">
        <v>0.22222222158386076</v>
      </c>
      <c r="N32">
        <v>0.22222222132759972</v>
      </c>
      <c r="O32">
        <v>0.22222222222222221</v>
      </c>
      <c r="P32">
        <v>0.22222222119818497</v>
      </c>
      <c r="Q32">
        <v>-0.22222222124051447</v>
      </c>
    </row>
    <row r="33" spans="1:8" x14ac:dyDescent="0.25">
      <c r="A33" s="17" t="s">
        <v>89</v>
      </c>
      <c r="B33" s="15">
        <v>26986118.309999999</v>
      </c>
      <c r="C33" s="15">
        <v>689255.06</v>
      </c>
      <c r="D33" s="15">
        <v>14149035.380000001</v>
      </c>
      <c r="E33" s="15">
        <v>38695524.899999999</v>
      </c>
      <c r="F33" s="15">
        <v>-333557.59000000003</v>
      </c>
      <c r="G33" s="15">
        <v>4958980.8</v>
      </c>
      <c r="H33" s="15">
        <v>85145356.849999994</v>
      </c>
    </row>
    <row r="34" spans="1:8" x14ac:dyDescent="0.25">
      <c r="A34" s="17" t="s">
        <v>90</v>
      </c>
      <c r="B34" s="15">
        <v>29383697.620000001</v>
      </c>
      <c r="C34" s="15">
        <v>1043926.18</v>
      </c>
      <c r="D34" s="15">
        <v>18790519.98</v>
      </c>
      <c r="E34" s="15">
        <v>15838241.199999999</v>
      </c>
      <c r="F34" s="15">
        <v>161016.94</v>
      </c>
      <c r="G34" s="15">
        <v>32458436.620000001</v>
      </c>
      <c r="H34" s="15">
        <v>97675838.530000001</v>
      </c>
    </row>
    <row r="35" spans="1:8" x14ac:dyDescent="0.25">
      <c r="A35" s="17" t="s">
        <v>91</v>
      </c>
      <c r="B35" s="15">
        <v>123151325.39</v>
      </c>
      <c r="C35" s="15">
        <v>5760777.3499999996</v>
      </c>
      <c r="D35" s="15">
        <v>50823102.119999997</v>
      </c>
      <c r="E35" s="15">
        <v>89354811.019999996</v>
      </c>
      <c r="F35" s="15">
        <v>11020596.029999999</v>
      </c>
      <c r="G35" s="15">
        <v>7792042.4500000002</v>
      </c>
      <c r="H35" s="15">
        <v>287902654.37</v>
      </c>
    </row>
    <row r="36" spans="1:8" x14ac:dyDescent="0.25">
      <c r="A36" s="13"/>
      <c r="B36" s="13">
        <f>AVERAGE(B2:B35)</f>
        <v>328017491.53029412</v>
      </c>
      <c r="C36" s="13">
        <f t="shared" ref="C36:H36" si="1">AVERAGE(C2:C35)</f>
        <v>7622581.1114705894</v>
      </c>
      <c r="D36" s="13">
        <f t="shared" si="1"/>
        <v>46320663.338529408</v>
      </c>
      <c r="E36" s="13">
        <f t="shared" si="1"/>
        <v>186517353.25794119</v>
      </c>
      <c r="F36" s="13">
        <f t="shared" si="1"/>
        <v>3040782.0229411768</v>
      </c>
      <c r="G36" s="13">
        <f t="shared" si="1"/>
        <v>32399579.237058822</v>
      </c>
      <c r="H36" s="13">
        <f t="shared" si="1"/>
        <v>603918450.47147071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C1DB4-3E7E-45C1-8F32-DE684DC85BA6}">
  <dimension ref="A1:Q42"/>
  <sheetViews>
    <sheetView workbookViewId="0">
      <selection activeCell="L21" sqref="L21:M42"/>
    </sheetView>
  </sheetViews>
  <sheetFormatPr defaultRowHeight="15.75" x14ac:dyDescent="0.25"/>
  <cols>
    <col min="2" max="8" width="9.375" bestFit="1" customWidth="1"/>
  </cols>
  <sheetData>
    <row r="1" spans="1:17" x14ac:dyDescent="0.25"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92</v>
      </c>
    </row>
    <row r="2" spans="1:17" x14ac:dyDescent="0.25">
      <c r="A2" t="s">
        <v>93</v>
      </c>
      <c r="B2" s="12">
        <v>1.2281541461902099E+17</v>
      </c>
      <c r="C2">
        <v>2339395105382600</v>
      </c>
      <c r="D2">
        <v>8107642764591670</v>
      </c>
      <c r="E2">
        <v>5.5826487453974704E+16</v>
      </c>
      <c r="F2">
        <v>1850472333903050</v>
      </c>
      <c r="G2">
        <v>9203129979027270</v>
      </c>
      <c r="H2">
        <v>2.0014254226000099E+17</v>
      </c>
    </row>
    <row r="3" spans="1:17" x14ac:dyDescent="0.25">
      <c r="A3" t="s">
        <v>94</v>
      </c>
      <c r="B3">
        <v>2339395105382600</v>
      </c>
      <c r="C3" s="12">
        <v>47498049129007.703</v>
      </c>
      <c r="D3">
        <v>163273180523358</v>
      </c>
      <c r="E3">
        <v>1050072228837620</v>
      </c>
      <c r="F3">
        <v>35669048767556.797</v>
      </c>
      <c r="G3">
        <v>136673270095056</v>
      </c>
      <c r="H3">
        <v>3772580882754440</v>
      </c>
    </row>
    <row r="4" spans="1:17" x14ac:dyDescent="0.25">
      <c r="A4" t="s">
        <v>95</v>
      </c>
      <c r="B4">
        <v>8107642764591670</v>
      </c>
      <c r="C4">
        <v>163273180523358</v>
      </c>
      <c r="D4" s="12">
        <v>639593123165078</v>
      </c>
      <c r="E4">
        <v>3825331733258910</v>
      </c>
      <c r="F4">
        <v>135235148520353</v>
      </c>
      <c r="G4">
        <v>643597015097920</v>
      </c>
      <c r="H4">
        <v>1.35146729655614E+16</v>
      </c>
    </row>
    <row r="5" spans="1:17" x14ac:dyDescent="0.25">
      <c r="A5" t="s">
        <v>96</v>
      </c>
      <c r="B5">
        <v>5.5826487453974704E+16</v>
      </c>
      <c r="C5">
        <v>1050072228837620</v>
      </c>
      <c r="D5">
        <v>3825331733258910</v>
      </c>
      <c r="E5" s="12">
        <v>2.78884277132091E+16</v>
      </c>
      <c r="F5">
        <v>829827960860025</v>
      </c>
      <c r="G5">
        <v>7577034797174870</v>
      </c>
      <c r="H5">
        <v>9.6997181889496E+16</v>
      </c>
    </row>
    <row r="6" spans="1:17" x14ac:dyDescent="0.25">
      <c r="A6" t="s">
        <v>97</v>
      </c>
      <c r="B6">
        <v>1850472333903050</v>
      </c>
      <c r="C6">
        <v>35669048767556.797</v>
      </c>
      <c r="D6">
        <v>135235148520353</v>
      </c>
      <c r="E6">
        <v>829827960860025</v>
      </c>
      <c r="F6" s="12">
        <v>40668289357463.102</v>
      </c>
      <c r="G6">
        <v>133558396556200</v>
      </c>
      <c r="H6">
        <v>3025431178046870</v>
      </c>
    </row>
    <row r="7" spans="1:17" x14ac:dyDescent="0.25">
      <c r="A7" t="s">
        <v>98</v>
      </c>
      <c r="B7">
        <v>9203129979027270</v>
      </c>
      <c r="C7">
        <v>136673270095056</v>
      </c>
      <c r="D7">
        <v>643597015097920</v>
      </c>
      <c r="E7">
        <v>7577034797174870</v>
      </c>
      <c r="F7">
        <v>133558396556200</v>
      </c>
      <c r="G7" s="12">
        <v>8108983595896820</v>
      </c>
      <c r="H7">
        <v>2.58029770545648E+16</v>
      </c>
    </row>
    <row r="8" spans="1:17" x14ac:dyDescent="0.25">
      <c r="A8" t="s">
        <v>92</v>
      </c>
      <c r="B8">
        <v>2.0014254226000099E+17</v>
      </c>
      <c r="C8">
        <v>3772580882754440</v>
      </c>
      <c r="D8">
        <v>1.35146729655614E+16</v>
      </c>
      <c r="E8">
        <v>9.6997181889496E+16</v>
      </c>
      <c r="F8">
        <v>3025431178046870</v>
      </c>
      <c r="G8">
        <v>2.58029770545648E+16</v>
      </c>
      <c r="H8" s="12">
        <v>3.43255386237928E+17</v>
      </c>
    </row>
    <row r="11" spans="1:17" x14ac:dyDescent="0.25"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92</v>
      </c>
      <c r="K11" t="s">
        <v>93</v>
      </c>
      <c r="L11" t="s">
        <v>94</v>
      </c>
      <c r="M11" t="s">
        <v>95</v>
      </c>
      <c r="N11" t="s">
        <v>96</v>
      </c>
      <c r="O11" t="s">
        <v>97</v>
      </c>
      <c r="P11" t="s">
        <v>98</v>
      </c>
      <c r="Q11" t="s">
        <v>92</v>
      </c>
    </row>
    <row r="12" spans="1:17" x14ac:dyDescent="0.25">
      <c r="A12" t="s">
        <v>93</v>
      </c>
      <c r="B12">
        <v>1</v>
      </c>
      <c r="C12">
        <f>B13</f>
        <v>0.96858837284446786</v>
      </c>
      <c r="D12">
        <f>B14</f>
        <v>0.91477918189024843</v>
      </c>
      <c r="E12">
        <f>B15</f>
        <v>0.95389780353507059</v>
      </c>
      <c r="F12">
        <f>B16</f>
        <v>0.82799593489319756</v>
      </c>
      <c r="G12">
        <f>B17</f>
        <v>0.29162577467883094</v>
      </c>
      <c r="H12">
        <f>B18</f>
        <v>0.97477479784072163</v>
      </c>
      <c r="J12" t="s">
        <v>93</v>
      </c>
      <c r="K12" s="18">
        <v>1</v>
      </c>
      <c r="L12" s="18">
        <v>0.88780707950784798</v>
      </c>
      <c r="M12" s="18">
        <v>0.80452679292916107</v>
      </c>
      <c r="N12" s="18">
        <v>0.89266735234621164</v>
      </c>
      <c r="O12" s="18">
        <v>-7.7154180968895494E-2</v>
      </c>
      <c r="P12" s="18">
        <v>-0.10579023285070385</v>
      </c>
      <c r="Q12" s="18">
        <v>0.95346858680497604</v>
      </c>
    </row>
    <row r="13" spans="1:17" x14ac:dyDescent="0.25">
      <c r="A13" t="s">
        <v>94</v>
      </c>
      <c r="B13">
        <f>B3/SQRT(B2*C3)</f>
        <v>0.96858837284446786</v>
      </c>
      <c r="C13">
        <v>1</v>
      </c>
      <c r="D13">
        <f>C14</f>
        <v>0.93675295940771341</v>
      </c>
      <c r="E13">
        <f>C15</f>
        <v>0.91236637583443736</v>
      </c>
      <c r="F13">
        <f>C16</f>
        <v>0.81156944716602608</v>
      </c>
      <c r="G13">
        <f>C17</f>
        <v>0.2202229056718277</v>
      </c>
      <c r="H13">
        <f>C18</f>
        <v>0.93431214259783746</v>
      </c>
      <c r="J13" t="s">
        <v>94</v>
      </c>
      <c r="K13" s="18">
        <v>0.88780707950784798</v>
      </c>
      <c r="L13" s="18">
        <v>1</v>
      </c>
      <c r="M13" s="18">
        <v>0.86402252056852646</v>
      </c>
      <c r="N13" s="18">
        <v>0.81975768233128965</v>
      </c>
      <c r="O13" s="18">
        <v>-0.1204484056093285</v>
      </c>
      <c r="P13" s="18">
        <v>-0.25411146599143364</v>
      </c>
      <c r="Q13" s="18">
        <v>0.83540846416848036</v>
      </c>
    </row>
    <row r="14" spans="1:17" x14ac:dyDescent="0.25">
      <c r="A14" t="s">
        <v>95</v>
      </c>
      <c r="B14">
        <f>B4/SQRT(B2*D4)</f>
        <v>0.91477918189024843</v>
      </c>
      <c r="C14">
        <f>C4/SQRT(C3*D4)</f>
        <v>0.93675295940771341</v>
      </c>
      <c r="D14">
        <v>1</v>
      </c>
      <c r="E14">
        <f>D15</f>
        <v>0.9057434356567744</v>
      </c>
      <c r="F14">
        <f>D16</f>
        <v>0.83851287819156628</v>
      </c>
      <c r="G14">
        <f>D17</f>
        <v>0.2826043988325212</v>
      </c>
      <c r="H14">
        <f>D18</f>
        <v>0.91210527566513988</v>
      </c>
      <c r="J14" t="s">
        <v>95</v>
      </c>
      <c r="K14" s="18">
        <v>0.80452679292916107</v>
      </c>
      <c r="L14" s="18">
        <v>0.86402252056852646</v>
      </c>
      <c r="M14" s="18">
        <v>1</v>
      </c>
      <c r="N14" s="18">
        <v>0.76442610449215787</v>
      </c>
      <c r="O14" s="18">
        <v>-0.20839177408807769</v>
      </c>
      <c r="P14" s="18">
        <v>-0.20171754105648912</v>
      </c>
      <c r="Q14" s="18">
        <v>0.78388710449015497</v>
      </c>
    </row>
    <row r="15" spans="1:17" x14ac:dyDescent="0.25">
      <c r="A15" t="s">
        <v>96</v>
      </c>
      <c r="B15">
        <f>B5/SQRT(B2*E5)</f>
        <v>0.95389780353507059</v>
      </c>
      <c r="C15">
        <f>C5/SQRT(C3*E5)</f>
        <v>0.91236637583443736</v>
      </c>
      <c r="D15">
        <f>D5/SQRT(D4*E5)</f>
        <v>0.9057434356567744</v>
      </c>
      <c r="E15">
        <v>1</v>
      </c>
      <c r="F15">
        <f>E16</f>
        <v>0.77919847970907241</v>
      </c>
      <c r="G15">
        <f>E17</f>
        <v>0.50385323997940024</v>
      </c>
      <c r="H15">
        <f>E18</f>
        <v>0.99137604593309203</v>
      </c>
      <c r="J15" t="s">
        <v>96</v>
      </c>
      <c r="K15" s="18">
        <v>0.89266735234621164</v>
      </c>
      <c r="L15" s="18">
        <v>0.81975768233128965</v>
      </c>
      <c r="M15" s="18">
        <v>0.76442610449215787</v>
      </c>
      <c r="N15" s="18">
        <v>1</v>
      </c>
      <c r="O15" s="18">
        <v>2.6548292139544568E-2</v>
      </c>
      <c r="P15" s="18">
        <v>3.4400201932717707E-2</v>
      </c>
      <c r="Q15" s="18">
        <v>0.95580709008474307</v>
      </c>
    </row>
    <row r="16" spans="1:17" x14ac:dyDescent="0.25">
      <c r="A16" t="s">
        <v>97</v>
      </c>
      <c r="B16">
        <f>B6/SQRT(B2*F6)</f>
        <v>0.82799593489319756</v>
      </c>
      <c r="C16">
        <f>C6/SQRT(C3*F6)</f>
        <v>0.81156944716602608</v>
      </c>
      <c r="D16">
        <f>D6/SQRT(D4*F6)</f>
        <v>0.83851287819156628</v>
      </c>
      <c r="E16">
        <f>E6/SQRT(E5*F6)</f>
        <v>0.77919847970907241</v>
      </c>
      <c r="F16">
        <v>1</v>
      </c>
      <c r="G16">
        <f>F17</f>
        <v>0.23257339527631199</v>
      </c>
      <c r="H16">
        <f>F18</f>
        <v>0.80974941940195977</v>
      </c>
      <c r="J16" t="s">
        <v>97</v>
      </c>
      <c r="K16" s="18">
        <v>-7.7154180968895494E-2</v>
      </c>
      <c r="L16" s="18">
        <v>-0.1204484056093285</v>
      </c>
      <c r="M16" s="18">
        <v>-0.20839177408807769</v>
      </c>
      <c r="N16" s="18">
        <v>2.6548292139544568E-2</v>
      </c>
      <c r="O16" s="18">
        <v>1</v>
      </c>
      <c r="P16" s="18">
        <v>-2.0313678799739842E-2</v>
      </c>
      <c r="Q16" s="18">
        <v>-4.8862854094946638E-2</v>
      </c>
    </row>
    <row r="17" spans="1:17" x14ac:dyDescent="0.25">
      <c r="A17" t="s">
        <v>98</v>
      </c>
      <c r="B17">
        <f>B7/SQRT(B2*G7)</f>
        <v>0.29162577467883094</v>
      </c>
      <c r="C17">
        <f>C7/SQRT(C3*G7)</f>
        <v>0.2202229056718277</v>
      </c>
      <c r="D17">
        <f>D7/SQRT(D4*G7)</f>
        <v>0.2826043988325212</v>
      </c>
      <c r="E17">
        <f>E7/SQRT(E5*G7)</f>
        <v>0.50385323997940024</v>
      </c>
      <c r="F17">
        <f>F7/SQRT(F6*G7)</f>
        <v>0.23257339527631199</v>
      </c>
      <c r="G17">
        <v>1</v>
      </c>
      <c r="H17">
        <f>G18</f>
        <v>0.48907777174726047</v>
      </c>
      <c r="J17" t="s">
        <v>98</v>
      </c>
      <c r="K17" s="18">
        <v>-0.10579023285070385</v>
      </c>
      <c r="L17" s="18">
        <v>-0.25411146599143364</v>
      </c>
      <c r="M17" s="18">
        <v>-0.20171754105648912</v>
      </c>
      <c r="N17" s="18">
        <v>3.4400201932717707E-2</v>
      </c>
      <c r="O17" s="18">
        <v>-2.0313678799739842E-2</v>
      </c>
      <c r="P17" s="18">
        <v>1</v>
      </c>
      <c r="Q17" s="18">
        <v>0.14470614492322353</v>
      </c>
    </row>
    <row r="18" spans="1:17" x14ac:dyDescent="0.25">
      <c r="A18" t="s">
        <v>92</v>
      </c>
      <c r="B18">
        <f>B8/SQRT(B2*H8)</f>
        <v>0.97477479784072163</v>
      </c>
      <c r="C18">
        <f>C8/SQRT(C3*H8)</f>
        <v>0.93431214259783746</v>
      </c>
      <c r="D18">
        <f>D8/SQRT(D4*H8)</f>
        <v>0.91210527566513988</v>
      </c>
      <c r="E18">
        <f>E8/SQRT(E5*H8)</f>
        <v>0.99137604593309203</v>
      </c>
      <c r="F18">
        <f>F8/SQRT(F6*H8)</f>
        <v>0.80974941940195977</v>
      </c>
      <c r="G18">
        <f>G8/SQRT(G7*H8)</f>
        <v>0.48907777174726047</v>
      </c>
      <c r="H18">
        <v>1</v>
      </c>
      <c r="J18" t="s">
        <v>92</v>
      </c>
      <c r="K18" s="18">
        <v>0.95346858680497604</v>
      </c>
      <c r="L18" s="18">
        <v>0.83540846416848036</v>
      </c>
      <c r="M18" s="18">
        <v>0.78388710449015497</v>
      </c>
      <c r="N18" s="18">
        <v>0.95580709008474307</v>
      </c>
      <c r="O18" s="18">
        <v>-4.8862854094946638E-2</v>
      </c>
      <c r="P18" s="18">
        <v>0.14470614492322353</v>
      </c>
      <c r="Q18" s="18">
        <v>1</v>
      </c>
    </row>
    <row r="21" spans="1:17" x14ac:dyDescent="0.25">
      <c r="L21" t="s">
        <v>100</v>
      </c>
      <c r="M21" t="s">
        <v>101</v>
      </c>
    </row>
    <row r="22" spans="1:17" x14ac:dyDescent="0.25">
      <c r="B22" s="18">
        <v>1</v>
      </c>
      <c r="C22" s="18">
        <v>0.96858837284446786</v>
      </c>
      <c r="D22" s="18">
        <v>0.91477918189024843</v>
      </c>
      <c r="E22" s="18">
        <v>0.95389780353507059</v>
      </c>
      <c r="F22" s="18">
        <v>0.82799593489319756</v>
      </c>
      <c r="G22" s="18">
        <v>0.29162577467883094</v>
      </c>
      <c r="H22" s="18">
        <v>0.97477479784072163</v>
      </c>
      <c r="K22">
        <v>0.96899999999999997</v>
      </c>
      <c r="L22" s="18">
        <v>0.88780707950784798</v>
      </c>
      <c r="M22">
        <v>0.89</v>
      </c>
      <c r="N22" t="b">
        <f>L22&gt;M22</f>
        <v>0</v>
      </c>
      <c r="O22" t="b">
        <f>K22&gt;M22</f>
        <v>1</v>
      </c>
    </row>
    <row r="23" spans="1:17" x14ac:dyDescent="0.25">
      <c r="B23" s="18">
        <v>0.96858837284446786</v>
      </c>
      <c r="C23" s="18">
        <v>1</v>
      </c>
      <c r="D23" s="18">
        <v>0.93675295940771341</v>
      </c>
      <c r="E23" s="18">
        <v>0.91236637583443736</v>
      </c>
      <c r="F23" s="18">
        <v>0.81156944716602608</v>
      </c>
      <c r="G23" s="18">
        <v>0.2202229056718277</v>
      </c>
      <c r="H23" s="18">
        <v>0.93431214259783746</v>
      </c>
      <c r="K23">
        <v>0.91500000000000004</v>
      </c>
      <c r="L23" s="18">
        <v>0.80452679292916107</v>
      </c>
      <c r="M23">
        <v>0.86199999999999999</v>
      </c>
      <c r="N23" t="b">
        <f t="shared" ref="N23:N42" si="0">L23&gt;M23</f>
        <v>0</v>
      </c>
      <c r="O23" t="b">
        <f t="shared" ref="O23:O42" si="1">K23&gt;M23</f>
        <v>1</v>
      </c>
    </row>
    <row r="24" spans="1:17" x14ac:dyDescent="0.25">
      <c r="B24" s="18">
        <v>0.91477918189024843</v>
      </c>
      <c r="C24" s="18">
        <v>0.93675295940771341</v>
      </c>
      <c r="D24" s="18">
        <v>1</v>
      </c>
      <c r="E24" s="18">
        <v>0.9057434356567744</v>
      </c>
      <c r="F24" s="18">
        <v>0.83851287819156628</v>
      </c>
      <c r="G24" s="18">
        <v>0.2826043988325212</v>
      </c>
      <c r="H24" s="18">
        <v>0.91210527566513988</v>
      </c>
      <c r="K24">
        <v>0.95399999999999996</v>
      </c>
      <c r="L24" s="18">
        <v>0.89266735234621164</v>
      </c>
      <c r="M24">
        <v>0.96699999999999997</v>
      </c>
      <c r="N24" t="b">
        <f t="shared" si="0"/>
        <v>0</v>
      </c>
      <c r="O24" t="b">
        <f t="shared" si="1"/>
        <v>0</v>
      </c>
    </row>
    <row r="25" spans="1:17" x14ac:dyDescent="0.25">
      <c r="B25" s="18">
        <v>0.95389780353507059</v>
      </c>
      <c r="C25" s="18">
        <v>0.91236637583443736</v>
      </c>
      <c r="D25" s="18">
        <v>0.9057434356567744</v>
      </c>
      <c r="E25" s="18">
        <v>1</v>
      </c>
      <c r="F25" s="18">
        <v>0.77919847970907241</v>
      </c>
      <c r="G25" s="18">
        <v>0.50385323997940024</v>
      </c>
      <c r="H25" s="18">
        <v>0.99137604593309203</v>
      </c>
      <c r="K25">
        <v>0.82799999999999996</v>
      </c>
      <c r="L25" s="18">
        <v>-7.7154180968895494E-2</v>
      </c>
      <c r="M25">
        <v>0.65500000000000003</v>
      </c>
      <c r="N25" t="b">
        <f t="shared" si="0"/>
        <v>0</v>
      </c>
      <c r="O25" t="b">
        <f t="shared" si="1"/>
        <v>1</v>
      </c>
    </row>
    <row r="26" spans="1:17" x14ac:dyDescent="0.25">
      <c r="B26" s="18">
        <v>0.82799593489319756</v>
      </c>
      <c r="C26" s="18">
        <v>0.81156944716602608</v>
      </c>
      <c r="D26" s="18">
        <v>0.83851287819156628</v>
      </c>
      <c r="E26" s="18">
        <v>0.77919847970907241</v>
      </c>
      <c r="F26" s="18">
        <v>1</v>
      </c>
      <c r="G26" s="18">
        <v>0.23257339527631199</v>
      </c>
      <c r="H26" s="18">
        <v>0.80974941940195977</v>
      </c>
      <c r="K26">
        <v>0.29199999999999998</v>
      </c>
      <c r="L26" s="18">
        <v>-0.10579023285070385</v>
      </c>
      <c r="M26">
        <v>-0.19700000000000001</v>
      </c>
      <c r="N26" t="b">
        <f t="shared" si="0"/>
        <v>1</v>
      </c>
      <c r="O26" t="b">
        <f t="shared" si="1"/>
        <v>1</v>
      </c>
    </row>
    <row r="27" spans="1:17" x14ac:dyDescent="0.25">
      <c r="B27" s="18">
        <v>0.29162577467883094</v>
      </c>
      <c r="C27" s="18">
        <v>0.2202229056718277</v>
      </c>
      <c r="D27" s="18">
        <v>0.2826043988325212</v>
      </c>
      <c r="E27" s="18">
        <v>0.50385323997940024</v>
      </c>
      <c r="F27" s="18">
        <v>0.23257339527631199</v>
      </c>
      <c r="G27" s="18">
        <v>1</v>
      </c>
      <c r="H27" s="18">
        <v>0.48907777174726047</v>
      </c>
      <c r="K27">
        <v>0.97499999999999998</v>
      </c>
      <c r="L27" s="18">
        <v>0.95346858680497604</v>
      </c>
      <c r="M27">
        <v>0.98799999999999999</v>
      </c>
      <c r="N27" t="b">
        <f t="shared" si="0"/>
        <v>0</v>
      </c>
      <c r="O27" t="b">
        <f t="shared" si="1"/>
        <v>0</v>
      </c>
    </row>
    <row r="28" spans="1:17" x14ac:dyDescent="0.25">
      <c r="B28" s="18">
        <v>0.97477479784072163</v>
      </c>
      <c r="C28" s="18">
        <v>0.93431214259783746</v>
      </c>
      <c r="D28" s="18">
        <v>0.91210527566513988</v>
      </c>
      <c r="E28" s="18">
        <v>0.99137604593309203</v>
      </c>
      <c r="F28" s="18">
        <v>0.80974941940195977</v>
      </c>
      <c r="G28" s="18">
        <v>0.48907777174726047</v>
      </c>
      <c r="H28" s="18">
        <v>1</v>
      </c>
      <c r="K28">
        <v>0.93700000000000006</v>
      </c>
      <c r="L28" s="18">
        <v>0.86402252056852646</v>
      </c>
      <c r="M28">
        <v>0.97499999999999998</v>
      </c>
      <c r="N28" t="b">
        <f t="shared" si="0"/>
        <v>0</v>
      </c>
      <c r="O28" t="b">
        <f t="shared" si="1"/>
        <v>0</v>
      </c>
    </row>
    <row r="29" spans="1:17" x14ac:dyDescent="0.25">
      <c r="K29">
        <v>0.91200000000000003</v>
      </c>
      <c r="L29" s="18">
        <v>0.81975768233128965</v>
      </c>
      <c r="M29">
        <v>0.92900000000000005</v>
      </c>
      <c r="N29" t="b">
        <f t="shared" si="0"/>
        <v>0</v>
      </c>
      <c r="O29" t="b">
        <f t="shared" si="1"/>
        <v>0</v>
      </c>
    </row>
    <row r="30" spans="1:17" x14ac:dyDescent="0.25">
      <c r="K30">
        <v>0.81200000000000006</v>
      </c>
      <c r="L30" s="18">
        <v>-0.1204484056093285</v>
      </c>
      <c r="M30">
        <v>0.59699999999999998</v>
      </c>
      <c r="N30" t="b">
        <f t="shared" si="0"/>
        <v>0</v>
      </c>
      <c r="O30" t="b">
        <f t="shared" si="1"/>
        <v>1</v>
      </c>
    </row>
    <row r="31" spans="1:17" x14ac:dyDescent="0.25">
      <c r="K31">
        <v>0.22</v>
      </c>
      <c r="L31" s="18">
        <v>-0.25411146599143364</v>
      </c>
      <c r="M31">
        <v>-0.45300000000000001</v>
      </c>
      <c r="N31" t="b">
        <f t="shared" si="0"/>
        <v>1</v>
      </c>
      <c r="O31" t="b">
        <f t="shared" si="1"/>
        <v>1</v>
      </c>
    </row>
    <row r="32" spans="1:17" x14ac:dyDescent="0.25">
      <c r="K32">
        <v>0.93400000000000005</v>
      </c>
      <c r="L32" s="18">
        <v>0.83540846416848036</v>
      </c>
      <c r="M32">
        <v>0.88300000000000001</v>
      </c>
      <c r="N32" t="b">
        <f t="shared" si="0"/>
        <v>0</v>
      </c>
      <c r="O32" t="b">
        <f t="shared" si="1"/>
        <v>1</v>
      </c>
    </row>
    <row r="33" spans="11:15" x14ac:dyDescent="0.25">
      <c r="K33">
        <v>0.90600000000000003</v>
      </c>
      <c r="L33" s="18">
        <v>0.76442610449215787</v>
      </c>
      <c r="M33">
        <v>0.90800000000000003</v>
      </c>
      <c r="N33" t="b">
        <f t="shared" si="0"/>
        <v>0</v>
      </c>
      <c r="O33" t="b">
        <f t="shared" si="1"/>
        <v>0</v>
      </c>
    </row>
    <row r="34" spans="11:15" x14ac:dyDescent="0.25">
      <c r="K34">
        <v>0.83899999999999997</v>
      </c>
      <c r="L34" s="18">
        <v>-0.20839177408807769</v>
      </c>
      <c r="M34">
        <v>0.50600000000000001</v>
      </c>
      <c r="N34" t="b">
        <f t="shared" si="0"/>
        <v>0</v>
      </c>
      <c r="O34" t="b">
        <f t="shared" si="1"/>
        <v>1</v>
      </c>
    </row>
    <row r="35" spans="11:15" x14ac:dyDescent="0.25">
      <c r="K35">
        <v>0.28299999999999997</v>
      </c>
      <c r="L35" s="18">
        <v>-0.20171754105648912</v>
      </c>
      <c r="M35">
        <v>-0.48099999999999998</v>
      </c>
      <c r="N35" t="b">
        <f t="shared" si="0"/>
        <v>1</v>
      </c>
      <c r="O35" t="b">
        <f t="shared" si="1"/>
        <v>1</v>
      </c>
    </row>
    <row r="36" spans="11:15" x14ac:dyDescent="0.25">
      <c r="K36">
        <v>0.91200000000000003</v>
      </c>
      <c r="L36" s="18">
        <v>0.78388710449015497</v>
      </c>
      <c r="M36">
        <v>0.85599999999999998</v>
      </c>
      <c r="N36" t="b">
        <f t="shared" si="0"/>
        <v>0</v>
      </c>
      <c r="O36" t="b">
        <f t="shared" si="1"/>
        <v>1</v>
      </c>
    </row>
    <row r="37" spans="11:15" x14ac:dyDescent="0.25">
      <c r="K37">
        <v>0.77900000000000003</v>
      </c>
      <c r="L37" s="18">
        <v>2.6548292139544568E-2</v>
      </c>
      <c r="M37">
        <v>0.65100000000000002</v>
      </c>
      <c r="N37" t="b">
        <f t="shared" si="0"/>
        <v>0</v>
      </c>
      <c r="O37" t="b">
        <f t="shared" si="1"/>
        <v>1</v>
      </c>
    </row>
    <row r="38" spans="11:15" x14ac:dyDescent="0.25">
      <c r="K38">
        <v>0.504</v>
      </c>
      <c r="L38" s="18">
        <v>3.4400201932717707E-2</v>
      </c>
      <c r="M38">
        <v>-0.16300000000000001</v>
      </c>
      <c r="N38" t="b">
        <f t="shared" si="0"/>
        <v>1</v>
      </c>
      <c r="O38" t="b">
        <f t="shared" si="1"/>
        <v>1</v>
      </c>
    </row>
    <row r="39" spans="11:15" x14ac:dyDescent="0.25">
      <c r="K39">
        <v>0.99099999999999999</v>
      </c>
      <c r="L39" s="18">
        <v>0.95580709008474307</v>
      </c>
      <c r="M39">
        <v>0.98599999999999999</v>
      </c>
      <c r="N39" t="b">
        <f t="shared" si="0"/>
        <v>0</v>
      </c>
      <c r="O39" t="b">
        <f t="shared" si="1"/>
        <v>1</v>
      </c>
    </row>
    <row r="40" spans="11:15" x14ac:dyDescent="0.25">
      <c r="K40">
        <v>0.23300000000000001</v>
      </c>
      <c r="L40" s="18">
        <v>-2.0313678799739842E-2</v>
      </c>
      <c r="M40">
        <v>8.0000000000000002E-3</v>
      </c>
      <c r="N40" t="b">
        <f t="shared" si="0"/>
        <v>0</v>
      </c>
      <c r="O40" t="b">
        <f t="shared" si="1"/>
        <v>1</v>
      </c>
    </row>
    <row r="41" spans="11:15" x14ac:dyDescent="0.25">
      <c r="K41">
        <v>0.81</v>
      </c>
      <c r="L41" s="18">
        <v>-4.8862854094946638E-2</v>
      </c>
      <c r="M41">
        <v>0.67</v>
      </c>
      <c r="N41" t="b">
        <f t="shared" si="0"/>
        <v>0</v>
      </c>
      <c r="O41" t="b">
        <f t="shared" si="1"/>
        <v>1</v>
      </c>
    </row>
    <row r="42" spans="11:15" x14ac:dyDescent="0.25">
      <c r="K42">
        <v>0.48899999999999999</v>
      </c>
      <c r="L42" s="18">
        <v>0.14470614492322353</v>
      </c>
      <c r="M42">
        <v>-8.6999999999999994E-2</v>
      </c>
      <c r="N42" t="b">
        <f t="shared" si="0"/>
        <v>1</v>
      </c>
      <c r="O42" t="b">
        <f t="shared" si="1"/>
        <v>1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ECBD4-EE4C-4881-B22A-8C9F88C19689}">
  <dimension ref="A1:H18"/>
  <sheetViews>
    <sheetView workbookViewId="0">
      <selection activeCell="A11" sqref="A11:H18"/>
    </sheetView>
  </sheetViews>
  <sheetFormatPr defaultRowHeight="15.75" x14ac:dyDescent="0.25"/>
  <sheetData>
    <row r="1" spans="1:8" x14ac:dyDescent="0.25"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92</v>
      </c>
    </row>
    <row r="2" spans="1:8" x14ac:dyDescent="0.25">
      <c r="A2" t="s">
        <v>93</v>
      </c>
      <c r="B2">
        <v>8894271981384710</v>
      </c>
      <c r="C2">
        <v>222655477174902</v>
      </c>
      <c r="D2">
        <v>809676050205471</v>
      </c>
      <c r="E2">
        <v>4871830779537060</v>
      </c>
      <c r="F2">
        <v>-8182386106822.9502</v>
      </c>
      <c r="G2">
        <v>-340130859745666</v>
      </c>
      <c r="H2">
        <v>1.44501210440563E+16</v>
      </c>
    </row>
    <row r="3" spans="1:8" x14ac:dyDescent="0.25">
      <c r="A3" t="s">
        <v>94</v>
      </c>
      <c r="B3">
        <v>222655477174902</v>
      </c>
      <c r="C3">
        <v>7071623859747.8096</v>
      </c>
      <c r="D3">
        <v>24518856798503.301</v>
      </c>
      <c r="E3">
        <v>126151498019174</v>
      </c>
      <c r="F3">
        <v>-360185257044.047</v>
      </c>
      <c r="G3">
        <v>-23037168497882.102</v>
      </c>
      <c r="H3">
        <v>357000102059854</v>
      </c>
    </row>
    <row r="4" spans="1:8" x14ac:dyDescent="0.25">
      <c r="A4" t="s">
        <v>95</v>
      </c>
      <c r="B4">
        <v>809676050205471</v>
      </c>
      <c r="C4">
        <v>24518856798503.301</v>
      </c>
      <c r="D4">
        <v>113875725540066</v>
      </c>
      <c r="E4">
        <v>472061332983368</v>
      </c>
      <c r="F4">
        <v>-2500699176737.8999</v>
      </c>
      <c r="G4">
        <v>-73384527937517.797</v>
      </c>
      <c r="H4">
        <v>1344246738616660</v>
      </c>
    </row>
    <row r="5" spans="1:8" x14ac:dyDescent="0.25">
      <c r="A5" t="s">
        <v>96</v>
      </c>
      <c r="B5">
        <v>4871830779537060</v>
      </c>
      <c r="C5">
        <v>126151498019174</v>
      </c>
      <c r="D5">
        <v>472061332983368</v>
      </c>
      <c r="E5">
        <v>3348842178323820</v>
      </c>
      <c r="F5">
        <v>1727624002237.3</v>
      </c>
      <c r="G5">
        <v>67866209482251.297</v>
      </c>
      <c r="H5">
        <v>8888479623023660</v>
      </c>
    </row>
    <row r="6" spans="1:8" x14ac:dyDescent="0.25">
      <c r="A6" t="s">
        <v>97</v>
      </c>
      <c r="B6">
        <v>-8182386106822.9502</v>
      </c>
      <c r="C6">
        <v>-360185257044.047</v>
      </c>
      <c r="D6">
        <v>-2500699176737.8999</v>
      </c>
      <c r="E6">
        <v>1727624002237.3</v>
      </c>
      <c r="F6">
        <v>1264534263525.0801</v>
      </c>
      <c r="G6">
        <v>-778751942032.21802</v>
      </c>
      <c r="H6">
        <v>-8829864198391.5</v>
      </c>
    </row>
    <row r="7" spans="1:8" x14ac:dyDescent="0.25">
      <c r="A7" t="s">
        <v>98</v>
      </c>
      <c r="B7">
        <v>-340130859745666</v>
      </c>
      <c r="C7">
        <v>-23037168497882.102</v>
      </c>
      <c r="D7">
        <v>-73384527937517.797</v>
      </c>
      <c r="E7">
        <v>67866209482251.297</v>
      </c>
      <c r="F7">
        <v>-778751942032.21802</v>
      </c>
      <c r="G7">
        <v>1162225826241200</v>
      </c>
      <c r="H7">
        <v>792760727586163</v>
      </c>
    </row>
    <row r="8" spans="1:8" x14ac:dyDescent="0.25">
      <c r="A8" t="s">
        <v>92</v>
      </c>
      <c r="B8">
        <v>1.44501210440563E+16</v>
      </c>
      <c r="C8">
        <v>357000102059854</v>
      </c>
      <c r="D8">
        <v>1344246738616660</v>
      </c>
      <c r="E8">
        <v>8888479623023660</v>
      </c>
      <c r="F8">
        <v>-8829864198391.5</v>
      </c>
      <c r="G8">
        <v>792760727586163</v>
      </c>
      <c r="H8">
        <v>2.58237783735969E+16</v>
      </c>
    </row>
    <row r="11" spans="1:8" x14ac:dyDescent="0.25"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92</v>
      </c>
    </row>
    <row r="12" spans="1:8" x14ac:dyDescent="0.25">
      <c r="A12" t="s">
        <v>93</v>
      </c>
      <c r="B12">
        <v>1</v>
      </c>
      <c r="C12">
        <f>B13</f>
        <v>0.88780707950784798</v>
      </c>
      <c r="D12">
        <f>B14</f>
        <v>0.80452679292916107</v>
      </c>
      <c r="E12">
        <f>B15</f>
        <v>0.89266735234621164</v>
      </c>
      <c r="F12">
        <f>B16</f>
        <v>-7.7154180968895494E-2</v>
      </c>
      <c r="G12">
        <f>B17</f>
        <v>-0.10579023285070385</v>
      </c>
      <c r="H12">
        <f>B18</f>
        <v>0.95346858680497604</v>
      </c>
    </row>
    <row r="13" spans="1:8" x14ac:dyDescent="0.25">
      <c r="A13" t="s">
        <v>94</v>
      </c>
      <c r="B13">
        <f>B3/SQRT(B2*C3)</f>
        <v>0.88780707950784798</v>
      </c>
      <c r="C13">
        <v>1</v>
      </c>
      <c r="D13">
        <f>C14</f>
        <v>0.86402252056852646</v>
      </c>
      <c r="E13">
        <f>C15</f>
        <v>0.81975768233128965</v>
      </c>
      <c r="F13">
        <f>C16</f>
        <v>-0.1204484056093285</v>
      </c>
      <c r="G13">
        <f>C17</f>
        <v>-0.25411146599143364</v>
      </c>
      <c r="H13">
        <f>C18</f>
        <v>0.83540846416848036</v>
      </c>
    </row>
    <row r="14" spans="1:8" x14ac:dyDescent="0.25">
      <c r="A14" t="s">
        <v>95</v>
      </c>
      <c r="B14">
        <f>B4/SQRT(B2*D4)</f>
        <v>0.80452679292916107</v>
      </c>
      <c r="C14">
        <f>C4/SQRT(C3*D4)</f>
        <v>0.86402252056852646</v>
      </c>
      <c r="D14">
        <v>1</v>
      </c>
      <c r="E14">
        <f>D15</f>
        <v>0.76442610449215787</v>
      </c>
      <c r="F14">
        <f>D16</f>
        <v>-0.20839177408807769</v>
      </c>
      <c r="G14">
        <f>D17</f>
        <v>-0.20171754105648912</v>
      </c>
      <c r="H14">
        <f>D18</f>
        <v>0.78388710449015497</v>
      </c>
    </row>
    <row r="15" spans="1:8" x14ac:dyDescent="0.25">
      <c r="A15" t="s">
        <v>96</v>
      </c>
      <c r="B15">
        <f>B5/SQRT(B2*E5)</f>
        <v>0.89266735234621164</v>
      </c>
      <c r="C15">
        <f>C5/SQRT(C3*E5)</f>
        <v>0.81975768233128965</v>
      </c>
      <c r="D15">
        <f>D5/SQRT(D4*E5)</f>
        <v>0.76442610449215787</v>
      </c>
      <c r="E15">
        <v>1</v>
      </c>
      <c r="F15">
        <f>E16</f>
        <v>2.6548292139544568E-2</v>
      </c>
      <c r="G15">
        <f>E17</f>
        <v>3.4400201932717707E-2</v>
      </c>
      <c r="H15">
        <f>E18</f>
        <v>0.95580709008474307</v>
      </c>
    </row>
    <row r="16" spans="1:8" x14ac:dyDescent="0.25">
      <c r="A16" t="s">
        <v>97</v>
      </c>
      <c r="B16">
        <f>B6/SQRT(B2*F6)</f>
        <v>-7.7154180968895494E-2</v>
      </c>
      <c r="C16">
        <f>C6/SQRT(C3*F6)</f>
        <v>-0.1204484056093285</v>
      </c>
      <c r="D16">
        <f>D6/SQRT(D4*F6)</f>
        <v>-0.20839177408807769</v>
      </c>
      <c r="E16">
        <f>E6/SQRT(E5*F6)</f>
        <v>2.6548292139544568E-2</v>
      </c>
      <c r="F16">
        <v>1</v>
      </c>
      <c r="G16">
        <f>F17</f>
        <v>-2.0313678799739842E-2</v>
      </c>
      <c r="H16">
        <f>F18</f>
        <v>-4.8862854094946638E-2</v>
      </c>
    </row>
    <row r="17" spans="1:8" x14ac:dyDescent="0.25">
      <c r="A17" t="s">
        <v>98</v>
      </c>
      <c r="B17">
        <f>B7/SQRT(B2*G7)</f>
        <v>-0.10579023285070385</v>
      </c>
      <c r="C17">
        <f>C7/SQRT(C3*G7)</f>
        <v>-0.25411146599143364</v>
      </c>
      <c r="D17">
        <f>D7/SQRT(D4*G7)</f>
        <v>-0.20171754105648912</v>
      </c>
      <c r="E17">
        <f>E7/SQRT(E5*G7)</f>
        <v>3.4400201932717707E-2</v>
      </c>
      <c r="F17">
        <f>F7/SQRT(F6*G7)</f>
        <v>-2.0313678799739842E-2</v>
      </c>
      <c r="G17">
        <v>1</v>
      </c>
      <c r="H17">
        <f>G18</f>
        <v>0.14470614492322353</v>
      </c>
    </row>
    <row r="18" spans="1:8" x14ac:dyDescent="0.25">
      <c r="A18" t="s">
        <v>92</v>
      </c>
      <c r="B18">
        <f>B8/SQRT(B2*H8)</f>
        <v>0.95346858680497604</v>
      </c>
      <c r="C18">
        <f>C8/SQRT(C3*H8)</f>
        <v>0.83540846416848036</v>
      </c>
      <c r="D18">
        <f>D8/SQRT(D4*H8)</f>
        <v>0.78388710449015497</v>
      </c>
      <c r="E18">
        <f>E8/SQRT(E5*H8)</f>
        <v>0.95580709008474307</v>
      </c>
      <c r="F18">
        <f>F8/SQRT(F6*H8)</f>
        <v>-4.8862854094946638E-2</v>
      </c>
      <c r="G18">
        <f>G8/SQRT(G7*H8)</f>
        <v>0.14470614492322353</v>
      </c>
      <c r="H1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7C73B-266D-41CC-95D5-6EB350AB46EE}">
  <dimension ref="A1:AR81"/>
  <sheetViews>
    <sheetView tabSelected="1" topLeftCell="M38" zoomScale="81" workbookViewId="0">
      <selection activeCell="AP66" sqref="AP66"/>
    </sheetView>
  </sheetViews>
  <sheetFormatPr defaultRowHeight="15.75" x14ac:dyDescent="0.25"/>
  <cols>
    <col min="1" max="1" width="13.5" bestFit="1" customWidth="1"/>
    <col min="2" max="2" width="11.375" bestFit="1" customWidth="1"/>
    <col min="3" max="3" width="12.375" bestFit="1" customWidth="1"/>
    <col min="4" max="4" width="13.5" bestFit="1" customWidth="1"/>
    <col min="5" max="5" width="11.375" bestFit="1" customWidth="1"/>
    <col min="6" max="6" width="13.125" bestFit="1" customWidth="1"/>
    <col min="7" max="7" width="13.5" bestFit="1" customWidth="1"/>
    <col min="40" max="40" width="7.625" bestFit="1" customWidth="1"/>
    <col min="41" max="42" width="5.875" bestFit="1" customWidth="1"/>
    <col min="43" max="43" width="6.25" bestFit="1" customWidth="1"/>
    <col min="44" max="44" width="11.125" bestFit="1" customWidth="1"/>
  </cols>
  <sheetData>
    <row r="1" spans="1:37" x14ac:dyDescent="0.25">
      <c r="A1" s="14" t="s">
        <v>93</v>
      </c>
      <c r="B1" s="14" t="s">
        <v>94</v>
      </c>
      <c r="C1" s="14" t="s">
        <v>95</v>
      </c>
      <c r="D1" s="14" t="s">
        <v>96</v>
      </c>
      <c r="E1" s="14" t="s">
        <v>97</v>
      </c>
      <c r="F1" s="14" t="s">
        <v>98</v>
      </c>
      <c r="G1" s="14" t="s">
        <v>92</v>
      </c>
      <c r="I1" s="14" t="s">
        <v>93</v>
      </c>
      <c r="J1" s="14" t="s">
        <v>94</v>
      </c>
      <c r="K1" s="14" t="s">
        <v>95</v>
      </c>
      <c r="L1" s="14" t="s">
        <v>96</v>
      </c>
      <c r="M1" s="14" t="s">
        <v>97</v>
      </c>
      <c r="N1" s="14" t="s">
        <v>98</v>
      </c>
      <c r="O1" s="14" t="s">
        <v>92</v>
      </c>
      <c r="Q1" s="20" t="s">
        <v>102</v>
      </c>
      <c r="R1" s="20" t="s">
        <v>103</v>
      </c>
      <c r="S1" s="20" t="s">
        <v>104</v>
      </c>
      <c r="T1" s="20" t="s">
        <v>105</v>
      </c>
      <c r="U1" s="20" t="s">
        <v>106</v>
      </c>
      <c r="V1" s="20" t="s">
        <v>107</v>
      </c>
      <c r="W1" s="20" t="s">
        <v>108</v>
      </c>
      <c r="X1" s="20" t="s">
        <v>109</v>
      </c>
      <c r="Y1" s="20" t="s">
        <v>110</v>
      </c>
      <c r="Z1" s="20" t="s">
        <v>111</v>
      </c>
      <c r="AA1" s="20" t="s">
        <v>112</v>
      </c>
      <c r="AB1" s="20" t="s">
        <v>113</v>
      </c>
      <c r="AC1" s="20" t="s">
        <v>114</v>
      </c>
      <c r="AD1" s="20" t="s">
        <v>115</v>
      </c>
      <c r="AE1" s="20" t="s">
        <v>116</v>
      </c>
      <c r="AF1" s="20" t="s">
        <v>117</v>
      </c>
      <c r="AG1" s="20" t="s">
        <v>118</v>
      </c>
      <c r="AH1" s="20" t="s">
        <v>119</v>
      </c>
      <c r="AI1" s="20" t="s">
        <v>120</v>
      </c>
      <c r="AJ1" s="20" t="s">
        <v>121</v>
      </c>
      <c r="AK1" s="20" t="s">
        <v>122</v>
      </c>
    </row>
    <row r="2" spans="1:37" x14ac:dyDescent="0.25">
      <c r="A2" s="19">
        <v>123169331.70999999</v>
      </c>
      <c r="B2" s="19">
        <v>4273621.1900000004</v>
      </c>
      <c r="C2" s="19">
        <v>39231680.509999998</v>
      </c>
      <c r="D2" s="19">
        <v>73362008.180000007</v>
      </c>
      <c r="E2" s="19">
        <v>425773.06</v>
      </c>
      <c r="F2" s="19">
        <v>-13352210.970000001</v>
      </c>
      <c r="G2" s="19">
        <v>227110203.68000001</v>
      </c>
      <c r="I2">
        <f>_xlfn.RANK.AVG(A2,$A$2:$A$35,1)</f>
        <v>18</v>
      </c>
      <c r="J2">
        <f>_xlfn.RANK.AVG(B2,$B$2:$B$35,1)</f>
        <v>20</v>
      </c>
      <c r="K2">
        <f>_xlfn.RANK.AVG(C2,$C$2:$C$35,1)</f>
        <v>26</v>
      </c>
      <c r="L2">
        <f>_xlfn.RANK.AVG(D2,$D$2:$D$35,1)</f>
        <v>16</v>
      </c>
      <c r="M2">
        <f>_xlfn.RANK.AVG(E2,$E$2:$E$35,1)</f>
        <v>17</v>
      </c>
      <c r="N2">
        <f>_xlfn.RANK.AVG(F2,$F$2:$F$35,1)</f>
        <v>8</v>
      </c>
      <c r="O2">
        <f>_xlfn.RANK.AVG(G2,$G$2:$G$35,1)</f>
        <v>15</v>
      </c>
      <c r="Q2">
        <f>I2-J2</f>
        <v>-2</v>
      </c>
      <c r="R2">
        <f>I2-K2</f>
        <v>-8</v>
      </c>
      <c r="S2">
        <f>I2-L2</f>
        <v>2</v>
      </c>
      <c r="T2">
        <f>I2-M2</f>
        <v>1</v>
      </c>
      <c r="U2">
        <f>I2-N2</f>
        <v>10</v>
      </c>
      <c r="V2">
        <f>I2-O2</f>
        <v>3</v>
      </c>
      <c r="W2">
        <f>J2-K2</f>
        <v>-6</v>
      </c>
      <c r="X2">
        <f>J2-L2</f>
        <v>4</v>
      </c>
      <c r="Y2">
        <f>J2-M2</f>
        <v>3</v>
      </c>
      <c r="Z2">
        <f>J2-N2</f>
        <v>12</v>
      </c>
      <c r="AA2">
        <f>J2-O2</f>
        <v>5</v>
      </c>
      <c r="AB2">
        <f>K2-L2</f>
        <v>10</v>
      </c>
      <c r="AC2">
        <f>K2-M2</f>
        <v>9</v>
      </c>
      <c r="AD2">
        <f>K2-N2</f>
        <v>18</v>
      </c>
      <c r="AE2">
        <f>K2-O2</f>
        <v>11</v>
      </c>
      <c r="AF2">
        <f>L2-M2</f>
        <v>-1</v>
      </c>
      <c r="AG2">
        <f>L2-N2</f>
        <v>8</v>
      </c>
      <c r="AH2">
        <f>L2-M2</f>
        <v>-1</v>
      </c>
      <c r="AI2">
        <f>L2-N2</f>
        <v>8</v>
      </c>
      <c r="AJ2">
        <f>L2-O2</f>
        <v>1</v>
      </c>
      <c r="AK2">
        <f>N2-O2</f>
        <v>-7</v>
      </c>
    </row>
    <row r="3" spans="1:37" x14ac:dyDescent="0.25">
      <c r="A3" s="19">
        <v>533048377.38</v>
      </c>
      <c r="B3" s="19">
        <v>9246768.2100000009</v>
      </c>
      <c r="C3" s="19">
        <v>61332460.740000002</v>
      </c>
      <c r="D3" s="19">
        <v>310220671.69999999</v>
      </c>
      <c r="E3" s="19">
        <v>20027980.350000001</v>
      </c>
      <c r="F3" s="19">
        <v>117119148.84</v>
      </c>
      <c r="G3" s="19">
        <v>1050995407.23</v>
      </c>
      <c r="I3">
        <f t="shared" ref="I3:I35" si="0">_xlfn.RANK.AVG(A3,$A$2:$A$35,1)</f>
        <v>30</v>
      </c>
      <c r="J3">
        <f t="shared" ref="J3:J35" si="1">_xlfn.RANK.AVG(B3,$B$2:$B$35,1)</f>
        <v>29</v>
      </c>
      <c r="K3">
        <f t="shared" ref="K3:K35" si="2">_xlfn.RANK.AVG(C3,$C$2:$C$35,1)</f>
        <v>30</v>
      </c>
      <c r="L3">
        <f t="shared" ref="L3:L35" si="3">_xlfn.RANK.AVG(D3,$D$2:$D$35,1)</f>
        <v>29</v>
      </c>
      <c r="M3">
        <f t="shared" ref="M3:M35" si="4">_xlfn.RANK.AVG(E3,$E$2:$E$35,1)</f>
        <v>33</v>
      </c>
      <c r="N3">
        <f t="shared" ref="N3:N35" si="5">_xlfn.RANK.AVG(F3,$F$2:$F$35,1)</f>
        <v>31</v>
      </c>
      <c r="O3">
        <f t="shared" ref="O3:O35" si="6">_xlfn.RANK.AVG(G3,$G$2:$G$35,1)</f>
        <v>30</v>
      </c>
      <c r="Q3">
        <f t="shared" ref="Q3:Q35" si="7">I3-J3</f>
        <v>1</v>
      </c>
      <c r="R3">
        <f t="shared" ref="R3:R35" si="8">I3-K3</f>
        <v>0</v>
      </c>
      <c r="S3">
        <f t="shared" ref="S3:S35" si="9">I3-L3</f>
        <v>1</v>
      </c>
      <c r="T3">
        <f t="shared" ref="T3:T35" si="10">I3-M3</f>
        <v>-3</v>
      </c>
      <c r="U3">
        <f t="shared" ref="U3:U35" si="11">I3-N3</f>
        <v>-1</v>
      </c>
      <c r="V3">
        <f t="shared" ref="V3:V35" si="12">I3-O3</f>
        <v>0</v>
      </c>
      <c r="W3">
        <f t="shared" ref="W3:W35" si="13">J3-K3</f>
        <v>-1</v>
      </c>
      <c r="X3">
        <f t="shared" ref="X3:X35" si="14">J3-L3</f>
        <v>0</v>
      </c>
      <c r="Y3">
        <f t="shared" ref="Y3:Y35" si="15">J3-M3</f>
        <v>-4</v>
      </c>
      <c r="Z3">
        <f t="shared" ref="Z3:Z35" si="16">J3-N3</f>
        <v>-2</v>
      </c>
      <c r="AA3">
        <f t="shared" ref="AA3:AA35" si="17">J3-O3</f>
        <v>-1</v>
      </c>
      <c r="AB3">
        <f t="shared" ref="AB3:AB35" si="18">K3-L3</f>
        <v>1</v>
      </c>
      <c r="AC3">
        <f t="shared" ref="AC3:AC35" si="19">K3-M3</f>
        <v>-3</v>
      </c>
      <c r="AD3">
        <f t="shared" ref="AD3:AD35" si="20">K3-N3</f>
        <v>-1</v>
      </c>
      <c r="AE3">
        <f t="shared" ref="AE3:AE35" si="21">K3-O3</f>
        <v>0</v>
      </c>
      <c r="AF3">
        <f t="shared" ref="AF3:AF35" si="22">L3-M3</f>
        <v>-4</v>
      </c>
      <c r="AG3">
        <f t="shared" ref="AG3:AG35" si="23">L3-N3</f>
        <v>-2</v>
      </c>
      <c r="AH3">
        <f t="shared" ref="AH3:AH35" si="24">L3-M3</f>
        <v>-4</v>
      </c>
      <c r="AI3">
        <f t="shared" ref="AI3:AI35" si="25">L3-N3</f>
        <v>-2</v>
      </c>
      <c r="AJ3">
        <f t="shared" ref="AJ3:AJ35" si="26">L3-O3</f>
        <v>-1</v>
      </c>
      <c r="AK3">
        <f t="shared" ref="AK3:AK35" si="27">N3-O3</f>
        <v>1</v>
      </c>
    </row>
    <row r="4" spans="1:37" x14ac:dyDescent="0.25">
      <c r="A4" s="19">
        <v>162921971.72999999</v>
      </c>
      <c r="B4" s="19">
        <v>3264473.69</v>
      </c>
      <c r="C4" s="19">
        <v>29340689.41</v>
      </c>
      <c r="D4" s="19">
        <v>92324059.510000005</v>
      </c>
      <c r="E4" s="19">
        <v>-846173.77</v>
      </c>
      <c r="F4" s="19">
        <v>25765256.09</v>
      </c>
      <c r="G4" s="19">
        <v>312770276.68000001</v>
      </c>
      <c r="I4">
        <f t="shared" si="0"/>
        <v>24</v>
      </c>
      <c r="J4">
        <f t="shared" si="1"/>
        <v>15</v>
      </c>
      <c r="K4">
        <f t="shared" si="2"/>
        <v>20</v>
      </c>
      <c r="L4">
        <f t="shared" si="3"/>
        <v>21</v>
      </c>
      <c r="M4">
        <f t="shared" si="4"/>
        <v>3</v>
      </c>
      <c r="N4">
        <f t="shared" si="5"/>
        <v>22</v>
      </c>
      <c r="O4">
        <f t="shared" si="6"/>
        <v>21</v>
      </c>
      <c r="Q4">
        <f t="shared" si="7"/>
        <v>9</v>
      </c>
      <c r="R4">
        <f t="shared" si="8"/>
        <v>4</v>
      </c>
      <c r="S4">
        <f t="shared" si="9"/>
        <v>3</v>
      </c>
      <c r="T4">
        <f t="shared" si="10"/>
        <v>21</v>
      </c>
      <c r="U4">
        <f t="shared" si="11"/>
        <v>2</v>
      </c>
      <c r="V4">
        <f t="shared" si="12"/>
        <v>3</v>
      </c>
      <c r="W4">
        <f t="shared" si="13"/>
        <v>-5</v>
      </c>
      <c r="X4">
        <f t="shared" si="14"/>
        <v>-6</v>
      </c>
      <c r="Y4">
        <f t="shared" si="15"/>
        <v>12</v>
      </c>
      <c r="Z4">
        <f t="shared" si="16"/>
        <v>-7</v>
      </c>
      <c r="AA4">
        <f t="shared" si="17"/>
        <v>-6</v>
      </c>
      <c r="AB4">
        <f t="shared" si="18"/>
        <v>-1</v>
      </c>
      <c r="AC4">
        <f t="shared" si="19"/>
        <v>17</v>
      </c>
      <c r="AD4">
        <f t="shared" si="20"/>
        <v>-2</v>
      </c>
      <c r="AE4">
        <f t="shared" si="21"/>
        <v>-1</v>
      </c>
      <c r="AF4">
        <f t="shared" si="22"/>
        <v>18</v>
      </c>
      <c r="AG4">
        <f t="shared" si="23"/>
        <v>-1</v>
      </c>
      <c r="AH4">
        <f t="shared" si="24"/>
        <v>18</v>
      </c>
      <c r="AI4">
        <f t="shared" si="25"/>
        <v>-1</v>
      </c>
      <c r="AJ4">
        <f t="shared" si="26"/>
        <v>0</v>
      </c>
      <c r="AK4">
        <f t="shared" si="27"/>
        <v>1</v>
      </c>
    </row>
    <row r="5" spans="1:37" x14ac:dyDescent="0.25">
      <c r="A5" s="19">
        <v>358680235.76999998</v>
      </c>
      <c r="B5" s="19">
        <v>5522125.04</v>
      </c>
      <c r="C5" s="19">
        <v>32623050.469999999</v>
      </c>
      <c r="D5" s="19">
        <v>338322469.80000001</v>
      </c>
      <c r="E5" s="19">
        <v>2212869.25</v>
      </c>
      <c r="F5" s="19">
        <v>289111301.06999999</v>
      </c>
      <c r="G5" s="19">
        <v>1026472051.4</v>
      </c>
      <c r="I5">
        <f t="shared" si="0"/>
        <v>27</v>
      </c>
      <c r="J5">
        <f t="shared" si="1"/>
        <v>25</v>
      </c>
      <c r="K5">
        <f t="shared" si="2"/>
        <v>23</v>
      </c>
      <c r="L5">
        <f t="shared" si="3"/>
        <v>30</v>
      </c>
      <c r="M5">
        <f t="shared" si="4"/>
        <v>27</v>
      </c>
      <c r="N5">
        <f t="shared" si="5"/>
        <v>33</v>
      </c>
      <c r="O5">
        <f t="shared" si="6"/>
        <v>29</v>
      </c>
      <c r="Q5">
        <f t="shared" si="7"/>
        <v>2</v>
      </c>
      <c r="R5">
        <f t="shared" si="8"/>
        <v>4</v>
      </c>
      <c r="S5">
        <f t="shared" si="9"/>
        <v>-3</v>
      </c>
      <c r="T5">
        <f t="shared" si="10"/>
        <v>0</v>
      </c>
      <c r="U5">
        <f t="shared" si="11"/>
        <v>-6</v>
      </c>
      <c r="V5">
        <f t="shared" si="12"/>
        <v>-2</v>
      </c>
      <c r="W5">
        <f t="shared" si="13"/>
        <v>2</v>
      </c>
      <c r="X5">
        <f t="shared" si="14"/>
        <v>-5</v>
      </c>
      <c r="Y5">
        <f t="shared" si="15"/>
        <v>-2</v>
      </c>
      <c r="Z5">
        <f t="shared" si="16"/>
        <v>-8</v>
      </c>
      <c r="AA5">
        <f t="shared" si="17"/>
        <v>-4</v>
      </c>
      <c r="AB5">
        <f t="shared" si="18"/>
        <v>-7</v>
      </c>
      <c r="AC5">
        <f t="shared" si="19"/>
        <v>-4</v>
      </c>
      <c r="AD5">
        <f t="shared" si="20"/>
        <v>-10</v>
      </c>
      <c r="AE5">
        <f t="shared" si="21"/>
        <v>-6</v>
      </c>
      <c r="AF5">
        <f t="shared" si="22"/>
        <v>3</v>
      </c>
      <c r="AG5">
        <f t="shared" si="23"/>
        <v>-3</v>
      </c>
      <c r="AH5">
        <f t="shared" si="24"/>
        <v>3</v>
      </c>
      <c r="AI5">
        <f t="shared" si="25"/>
        <v>-3</v>
      </c>
      <c r="AJ5">
        <f t="shared" si="26"/>
        <v>1</v>
      </c>
      <c r="AK5">
        <f t="shared" si="27"/>
        <v>4</v>
      </c>
    </row>
    <row r="6" spans="1:37" x14ac:dyDescent="0.25">
      <c r="A6" s="19">
        <v>123853680.48999999</v>
      </c>
      <c r="B6" s="19">
        <v>1700720.96</v>
      </c>
      <c r="C6" s="19">
        <v>19812986.34</v>
      </c>
      <c r="D6" s="19">
        <v>64463111.810000002</v>
      </c>
      <c r="E6" s="19">
        <v>2420229.9700000002</v>
      </c>
      <c r="F6" s="19">
        <v>81478581.799999997</v>
      </c>
      <c r="G6" s="19">
        <v>293729311.38</v>
      </c>
      <c r="I6">
        <f t="shared" si="0"/>
        <v>19</v>
      </c>
      <c r="J6">
        <f t="shared" si="1"/>
        <v>9</v>
      </c>
      <c r="K6">
        <f t="shared" si="2"/>
        <v>11</v>
      </c>
      <c r="L6">
        <f t="shared" si="3"/>
        <v>15</v>
      </c>
      <c r="M6">
        <f t="shared" si="4"/>
        <v>28</v>
      </c>
      <c r="N6">
        <f t="shared" si="5"/>
        <v>29</v>
      </c>
      <c r="O6">
        <f t="shared" si="6"/>
        <v>20</v>
      </c>
      <c r="Q6">
        <f t="shared" si="7"/>
        <v>10</v>
      </c>
      <c r="R6">
        <f t="shared" si="8"/>
        <v>8</v>
      </c>
      <c r="S6">
        <f t="shared" si="9"/>
        <v>4</v>
      </c>
      <c r="T6">
        <f t="shared" si="10"/>
        <v>-9</v>
      </c>
      <c r="U6">
        <f t="shared" si="11"/>
        <v>-10</v>
      </c>
      <c r="V6">
        <f t="shared" si="12"/>
        <v>-1</v>
      </c>
      <c r="W6">
        <f t="shared" si="13"/>
        <v>-2</v>
      </c>
      <c r="X6">
        <f t="shared" si="14"/>
        <v>-6</v>
      </c>
      <c r="Y6">
        <f t="shared" si="15"/>
        <v>-19</v>
      </c>
      <c r="Z6">
        <f t="shared" si="16"/>
        <v>-20</v>
      </c>
      <c r="AA6">
        <f t="shared" si="17"/>
        <v>-11</v>
      </c>
      <c r="AB6">
        <f t="shared" si="18"/>
        <v>-4</v>
      </c>
      <c r="AC6">
        <f t="shared" si="19"/>
        <v>-17</v>
      </c>
      <c r="AD6">
        <f t="shared" si="20"/>
        <v>-18</v>
      </c>
      <c r="AE6">
        <f t="shared" si="21"/>
        <v>-9</v>
      </c>
      <c r="AF6">
        <f t="shared" si="22"/>
        <v>-13</v>
      </c>
      <c r="AG6">
        <f t="shared" si="23"/>
        <v>-14</v>
      </c>
      <c r="AH6">
        <f t="shared" si="24"/>
        <v>-13</v>
      </c>
      <c r="AI6">
        <f t="shared" si="25"/>
        <v>-14</v>
      </c>
      <c r="AJ6">
        <f t="shared" si="26"/>
        <v>-5</v>
      </c>
      <c r="AK6">
        <f t="shared" si="27"/>
        <v>9</v>
      </c>
    </row>
    <row r="7" spans="1:37" x14ac:dyDescent="0.25">
      <c r="A7" s="19">
        <v>381441017.11000001</v>
      </c>
      <c r="B7" s="19">
        <v>8968840.9700000007</v>
      </c>
      <c r="C7" s="19">
        <v>37028284.960000001</v>
      </c>
      <c r="D7" s="19">
        <v>191036805.99000001</v>
      </c>
      <c r="E7" s="19">
        <v>2513.42</v>
      </c>
      <c r="F7" s="19">
        <v>10622197.99</v>
      </c>
      <c r="G7" s="19">
        <v>629099660.44000006</v>
      </c>
      <c r="I7">
        <f t="shared" si="0"/>
        <v>28</v>
      </c>
      <c r="J7">
        <f t="shared" si="1"/>
        <v>28</v>
      </c>
      <c r="K7">
        <f t="shared" si="2"/>
        <v>25</v>
      </c>
      <c r="L7">
        <f t="shared" si="3"/>
        <v>25</v>
      </c>
      <c r="M7">
        <f t="shared" si="4"/>
        <v>8</v>
      </c>
      <c r="N7">
        <f t="shared" si="5"/>
        <v>17</v>
      </c>
      <c r="O7">
        <f t="shared" si="6"/>
        <v>25</v>
      </c>
      <c r="Q7">
        <f t="shared" si="7"/>
        <v>0</v>
      </c>
      <c r="R7">
        <f t="shared" si="8"/>
        <v>3</v>
      </c>
      <c r="S7">
        <f t="shared" si="9"/>
        <v>3</v>
      </c>
      <c r="T7">
        <f t="shared" si="10"/>
        <v>20</v>
      </c>
      <c r="U7">
        <f t="shared" si="11"/>
        <v>11</v>
      </c>
      <c r="V7">
        <f t="shared" si="12"/>
        <v>3</v>
      </c>
      <c r="W7">
        <f t="shared" si="13"/>
        <v>3</v>
      </c>
      <c r="X7">
        <f t="shared" si="14"/>
        <v>3</v>
      </c>
      <c r="Y7">
        <f t="shared" si="15"/>
        <v>20</v>
      </c>
      <c r="Z7">
        <f t="shared" si="16"/>
        <v>11</v>
      </c>
      <c r="AA7">
        <f t="shared" si="17"/>
        <v>3</v>
      </c>
      <c r="AB7">
        <f t="shared" si="18"/>
        <v>0</v>
      </c>
      <c r="AC7">
        <f t="shared" si="19"/>
        <v>17</v>
      </c>
      <c r="AD7">
        <f t="shared" si="20"/>
        <v>8</v>
      </c>
      <c r="AE7">
        <f t="shared" si="21"/>
        <v>0</v>
      </c>
      <c r="AF7">
        <f t="shared" si="22"/>
        <v>17</v>
      </c>
      <c r="AG7">
        <f t="shared" si="23"/>
        <v>8</v>
      </c>
      <c r="AH7">
        <f t="shared" si="24"/>
        <v>17</v>
      </c>
      <c r="AI7">
        <f t="shared" si="25"/>
        <v>8</v>
      </c>
      <c r="AJ7">
        <f t="shared" si="26"/>
        <v>0</v>
      </c>
      <c r="AK7">
        <f t="shared" si="27"/>
        <v>-8</v>
      </c>
    </row>
    <row r="8" spans="1:37" x14ac:dyDescent="0.25">
      <c r="A8" s="19">
        <v>58301730.450000003</v>
      </c>
      <c r="B8" s="19">
        <v>2223346.23</v>
      </c>
      <c r="C8" s="19">
        <v>16549391.109999999</v>
      </c>
      <c r="D8" s="19">
        <v>38053246.210000001</v>
      </c>
      <c r="E8" s="19">
        <v>-540401.82999999996</v>
      </c>
      <c r="F8" s="19">
        <v>-18035933.140000001</v>
      </c>
      <c r="G8" s="19">
        <v>96551379.030000001</v>
      </c>
      <c r="I8">
        <f t="shared" si="0"/>
        <v>8</v>
      </c>
      <c r="J8">
        <f t="shared" si="1"/>
        <v>11</v>
      </c>
      <c r="K8">
        <f t="shared" si="2"/>
        <v>8</v>
      </c>
      <c r="L8">
        <f t="shared" si="3"/>
        <v>6</v>
      </c>
      <c r="M8">
        <f t="shared" si="4"/>
        <v>4</v>
      </c>
      <c r="N8">
        <f t="shared" si="5"/>
        <v>5</v>
      </c>
      <c r="O8">
        <f t="shared" si="6"/>
        <v>5</v>
      </c>
      <c r="Q8">
        <f t="shared" si="7"/>
        <v>-3</v>
      </c>
      <c r="R8">
        <f t="shared" si="8"/>
        <v>0</v>
      </c>
      <c r="S8">
        <f t="shared" si="9"/>
        <v>2</v>
      </c>
      <c r="T8">
        <f t="shared" si="10"/>
        <v>4</v>
      </c>
      <c r="U8">
        <f t="shared" si="11"/>
        <v>3</v>
      </c>
      <c r="V8">
        <f t="shared" si="12"/>
        <v>3</v>
      </c>
      <c r="W8">
        <f t="shared" si="13"/>
        <v>3</v>
      </c>
      <c r="X8">
        <f t="shared" si="14"/>
        <v>5</v>
      </c>
      <c r="Y8">
        <f t="shared" si="15"/>
        <v>7</v>
      </c>
      <c r="Z8">
        <f t="shared" si="16"/>
        <v>6</v>
      </c>
      <c r="AA8">
        <f t="shared" si="17"/>
        <v>6</v>
      </c>
      <c r="AB8">
        <f t="shared" si="18"/>
        <v>2</v>
      </c>
      <c r="AC8">
        <f t="shared" si="19"/>
        <v>4</v>
      </c>
      <c r="AD8">
        <f t="shared" si="20"/>
        <v>3</v>
      </c>
      <c r="AE8">
        <f t="shared" si="21"/>
        <v>3</v>
      </c>
      <c r="AF8">
        <f t="shared" si="22"/>
        <v>2</v>
      </c>
      <c r="AG8">
        <f t="shared" si="23"/>
        <v>1</v>
      </c>
      <c r="AH8">
        <f t="shared" si="24"/>
        <v>2</v>
      </c>
      <c r="AI8">
        <f t="shared" si="25"/>
        <v>1</v>
      </c>
      <c r="AJ8">
        <f t="shared" si="26"/>
        <v>1</v>
      </c>
      <c r="AK8">
        <f t="shared" si="27"/>
        <v>0</v>
      </c>
    </row>
    <row r="9" spans="1:37" x14ac:dyDescent="0.25">
      <c r="A9" s="19">
        <v>279836501.18000001</v>
      </c>
      <c r="B9" s="19">
        <v>7722372.5800000001</v>
      </c>
      <c r="C9" s="19">
        <v>29615331.300000001</v>
      </c>
      <c r="D9" s="19">
        <v>145108771.56</v>
      </c>
      <c r="E9" s="19">
        <v>1120770.81</v>
      </c>
      <c r="F9" s="19">
        <v>-14523500.699999999</v>
      </c>
      <c r="G9" s="19">
        <v>448880246.73000002</v>
      </c>
      <c r="I9">
        <f t="shared" si="0"/>
        <v>25</v>
      </c>
      <c r="J9">
        <f t="shared" si="1"/>
        <v>27</v>
      </c>
      <c r="K9">
        <f t="shared" si="2"/>
        <v>21</v>
      </c>
      <c r="L9">
        <f t="shared" si="3"/>
        <v>22</v>
      </c>
      <c r="M9">
        <f t="shared" si="4"/>
        <v>21</v>
      </c>
      <c r="N9">
        <f t="shared" si="5"/>
        <v>7</v>
      </c>
      <c r="O9">
        <f t="shared" si="6"/>
        <v>24</v>
      </c>
      <c r="Q9">
        <f t="shared" si="7"/>
        <v>-2</v>
      </c>
      <c r="R9">
        <f t="shared" si="8"/>
        <v>4</v>
      </c>
      <c r="S9">
        <f t="shared" si="9"/>
        <v>3</v>
      </c>
      <c r="T9">
        <f t="shared" si="10"/>
        <v>4</v>
      </c>
      <c r="U9">
        <f t="shared" si="11"/>
        <v>18</v>
      </c>
      <c r="V9">
        <f t="shared" si="12"/>
        <v>1</v>
      </c>
      <c r="W9">
        <f t="shared" si="13"/>
        <v>6</v>
      </c>
      <c r="X9">
        <f t="shared" si="14"/>
        <v>5</v>
      </c>
      <c r="Y9">
        <f t="shared" si="15"/>
        <v>6</v>
      </c>
      <c r="Z9">
        <f t="shared" si="16"/>
        <v>20</v>
      </c>
      <c r="AA9">
        <f t="shared" si="17"/>
        <v>3</v>
      </c>
      <c r="AB9">
        <f t="shared" si="18"/>
        <v>-1</v>
      </c>
      <c r="AC9">
        <f t="shared" si="19"/>
        <v>0</v>
      </c>
      <c r="AD9">
        <f t="shared" si="20"/>
        <v>14</v>
      </c>
      <c r="AE9">
        <f t="shared" si="21"/>
        <v>-3</v>
      </c>
      <c r="AF9">
        <f t="shared" si="22"/>
        <v>1</v>
      </c>
      <c r="AG9">
        <f t="shared" si="23"/>
        <v>15</v>
      </c>
      <c r="AH9">
        <f t="shared" si="24"/>
        <v>1</v>
      </c>
      <c r="AI9">
        <f t="shared" si="25"/>
        <v>15</v>
      </c>
      <c r="AJ9">
        <f t="shared" si="26"/>
        <v>-2</v>
      </c>
      <c r="AK9">
        <f t="shared" si="27"/>
        <v>-17</v>
      </c>
    </row>
    <row r="10" spans="1:37" x14ac:dyDescent="0.25">
      <c r="A10" s="19">
        <v>58159767.450000003</v>
      </c>
      <c r="B10" s="19">
        <v>736422.47</v>
      </c>
      <c r="C10" s="19">
        <v>10040186.26</v>
      </c>
      <c r="D10" s="19">
        <v>26205377.359999999</v>
      </c>
      <c r="E10" s="19">
        <v>175047.62</v>
      </c>
      <c r="F10" s="19">
        <v>7318852.4100000001</v>
      </c>
      <c r="G10" s="19">
        <v>102635653.58</v>
      </c>
      <c r="I10">
        <f t="shared" si="0"/>
        <v>7</v>
      </c>
      <c r="J10">
        <f t="shared" si="1"/>
        <v>4</v>
      </c>
      <c r="K10">
        <f t="shared" si="2"/>
        <v>4</v>
      </c>
      <c r="L10">
        <f t="shared" si="3"/>
        <v>5</v>
      </c>
      <c r="M10">
        <f t="shared" si="4"/>
        <v>12</v>
      </c>
      <c r="N10">
        <f t="shared" si="5"/>
        <v>15</v>
      </c>
      <c r="O10">
        <f t="shared" si="6"/>
        <v>7</v>
      </c>
      <c r="Q10">
        <f t="shared" si="7"/>
        <v>3</v>
      </c>
      <c r="R10">
        <f t="shared" si="8"/>
        <v>3</v>
      </c>
      <c r="S10">
        <f t="shared" si="9"/>
        <v>2</v>
      </c>
      <c r="T10">
        <f t="shared" si="10"/>
        <v>-5</v>
      </c>
      <c r="U10">
        <f t="shared" si="11"/>
        <v>-8</v>
      </c>
      <c r="V10">
        <f t="shared" si="12"/>
        <v>0</v>
      </c>
      <c r="W10">
        <f t="shared" si="13"/>
        <v>0</v>
      </c>
      <c r="X10">
        <f t="shared" si="14"/>
        <v>-1</v>
      </c>
      <c r="Y10">
        <f t="shared" si="15"/>
        <v>-8</v>
      </c>
      <c r="Z10">
        <f t="shared" si="16"/>
        <v>-11</v>
      </c>
      <c r="AA10">
        <f t="shared" si="17"/>
        <v>-3</v>
      </c>
      <c r="AB10">
        <f t="shared" si="18"/>
        <v>-1</v>
      </c>
      <c r="AC10">
        <f t="shared" si="19"/>
        <v>-8</v>
      </c>
      <c r="AD10">
        <f t="shared" si="20"/>
        <v>-11</v>
      </c>
      <c r="AE10">
        <f t="shared" si="21"/>
        <v>-3</v>
      </c>
      <c r="AF10">
        <f t="shared" si="22"/>
        <v>-7</v>
      </c>
      <c r="AG10">
        <f t="shared" si="23"/>
        <v>-10</v>
      </c>
      <c r="AH10">
        <f t="shared" si="24"/>
        <v>-7</v>
      </c>
      <c r="AI10">
        <f t="shared" si="25"/>
        <v>-10</v>
      </c>
      <c r="AJ10">
        <f t="shared" si="26"/>
        <v>-2</v>
      </c>
      <c r="AK10">
        <f t="shared" si="27"/>
        <v>8</v>
      </c>
    </row>
    <row r="11" spans="1:37" x14ac:dyDescent="0.25">
      <c r="A11" s="19">
        <v>136652575.16999999</v>
      </c>
      <c r="B11" s="19">
        <v>816039.36</v>
      </c>
      <c r="C11" s="19">
        <v>15961262.98</v>
      </c>
      <c r="D11" s="19">
        <v>146145796.58000001</v>
      </c>
      <c r="E11" s="19">
        <v>2203184.19</v>
      </c>
      <c r="F11" s="19">
        <v>30110642.52</v>
      </c>
      <c r="G11" s="19">
        <v>331889500.80000001</v>
      </c>
      <c r="I11">
        <f t="shared" si="0"/>
        <v>21</v>
      </c>
      <c r="J11">
        <f t="shared" si="1"/>
        <v>5</v>
      </c>
      <c r="K11">
        <f t="shared" si="2"/>
        <v>7</v>
      </c>
      <c r="L11">
        <f t="shared" si="3"/>
        <v>24</v>
      </c>
      <c r="M11">
        <f t="shared" si="4"/>
        <v>26</v>
      </c>
      <c r="N11">
        <f t="shared" si="5"/>
        <v>23</v>
      </c>
      <c r="O11">
        <f t="shared" si="6"/>
        <v>22</v>
      </c>
      <c r="Q11">
        <f t="shared" si="7"/>
        <v>16</v>
      </c>
      <c r="R11">
        <f t="shared" si="8"/>
        <v>14</v>
      </c>
      <c r="S11">
        <f t="shared" si="9"/>
        <v>-3</v>
      </c>
      <c r="T11">
        <f t="shared" si="10"/>
        <v>-5</v>
      </c>
      <c r="U11">
        <f t="shared" si="11"/>
        <v>-2</v>
      </c>
      <c r="V11">
        <f t="shared" si="12"/>
        <v>-1</v>
      </c>
      <c r="W11">
        <f t="shared" si="13"/>
        <v>-2</v>
      </c>
      <c r="X11">
        <f t="shared" si="14"/>
        <v>-19</v>
      </c>
      <c r="Y11">
        <f t="shared" si="15"/>
        <v>-21</v>
      </c>
      <c r="Z11">
        <f t="shared" si="16"/>
        <v>-18</v>
      </c>
      <c r="AA11">
        <f t="shared" si="17"/>
        <v>-17</v>
      </c>
      <c r="AB11">
        <f t="shared" si="18"/>
        <v>-17</v>
      </c>
      <c r="AC11">
        <f t="shared" si="19"/>
        <v>-19</v>
      </c>
      <c r="AD11">
        <f t="shared" si="20"/>
        <v>-16</v>
      </c>
      <c r="AE11">
        <f t="shared" si="21"/>
        <v>-15</v>
      </c>
      <c r="AF11">
        <f t="shared" si="22"/>
        <v>-2</v>
      </c>
      <c r="AG11">
        <f t="shared" si="23"/>
        <v>1</v>
      </c>
      <c r="AH11">
        <f t="shared" si="24"/>
        <v>-2</v>
      </c>
      <c r="AI11">
        <f t="shared" si="25"/>
        <v>1</v>
      </c>
      <c r="AJ11">
        <f t="shared" si="26"/>
        <v>2</v>
      </c>
      <c r="AK11">
        <f t="shared" si="27"/>
        <v>1</v>
      </c>
    </row>
    <row r="12" spans="1:37" x14ac:dyDescent="0.25">
      <c r="A12" s="19">
        <v>2139911607.1500001</v>
      </c>
      <c r="B12" s="19">
        <v>75082505.109999999</v>
      </c>
      <c r="C12" s="19">
        <v>413222220.44999999</v>
      </c>
      <c r="D12" s="19">
        <v>1179027846.9000001</v>
      </c>
      <c r="E12" s="19">
        <v>12312330.58</v>
      </c>
      <c r="F12" s="19">
        <v>-376575578.95999998</v>
      </c>
      <c r="G12" s="19">
        <v>3442980931.23</v>
      </c>
      <c r="I12">
        <f t="shared" si="0"/>
        <v>34</v>
      </c>
      <c r="J12">
        <f t="shared" si="1"/>
        <v>34</v>
      </c>
      <c r="K12">
        <f t="shared" si="2"/>
        <v>34</v>
      </c>
      <c r="L12">
        <f t="shared" si="3"/>
        <v>34</v>
      </c>
      <c r="M12">
        <f t="shared" si="4"/>
        <v>31</v>
      </c>
      <c r="N12">
        <f t="shared" si="5"/>
        <v>1</v>
      </c>
      <c r="O12">
        <f t="shared" si="6"/>
        <v>34</v>
      </c>
      <c r="Q12">
        <f t="shared" si="7"/>
        <v>0</v>
      </c>
      <c r="R12">
        <f t="shared" si="8"/>
        <v>0</v>
      </c>
      <c r="S12">
        <f t="shared" si="9"/>
        <v>0</v>
      </c>
      <c r="T12">
        <f t="shared" si="10"/>
        <v>3</v>
      </c>
      <c r="U12">
        <f t="shared" si="11"/>
        <v>33</v>
      </c>
      <c r="V12">
        <f t="shared" si="12"/>
        <v>0</v>
      </c>
      <c r="W12">
        <f t="shared" si="13"/>
        <v>0</v>
      </c>
      <c r="X12">
        <f t="shared" si="14"/>
        <v>0</v>
      </c>
      <c r="Y12">
        <f t="shared" si="15"/>
        <v>3</v>
      </c>
      <c r="Z12">
        <f t="shared" si="16"/>
        <v>33</v>
      </c>
      <c r="AA12">
        <f t="shared" si="17"/>
        <v>0</v>
      </c>
      <c r="AB12">
        <f t="shared" si="18"/>
        <v>0</v>
      </c>
      <c r="AC12">
        <f t="shared" si="19"/>
        <v>3</v>
      </c>
      <c r="AD12">
        <f t="shared" si="20"/>
        <v>33</v>
      </c>
      <c r="AE12">
        <f t="shared" si="21"/>
        <v>0</v>
      </c>
      <c r="AF12">
        <f t="shared" si="22"/>
        <v>3</v>
      </c>
      <c r="AG12">
        <f t="shared" si="23"/>
        <v>33</v>
      </c>
      <c r="AH12">
        <f t="shared" si="24"/>
        <v>3</v>
      </c>
      <c r="AI12">
        <f t="shared" si="25"/>
        <v>33</v>
      </c>
      <c r="AJ12">
        <f t="shared" si="26"/>
        <v>0</v>
      </c>
      <c r="AK12">
        <f t="shared" si="27"/>
        <v>-33</v>
      </c>
    </row>
    <row r="13" spans="1:37" x14ac:dyDescent="0.25">
      <c r="A13" s="19">
        <v>1727716979.0599999</v>
      </c>
      <c r="B13" s="19">
        <v>17446049.949999999</v>
      </c>
      <c r="C13" s="19">
        <v>132923906.20999999</v>
      </c>
      <c r="D13" s="19">
        <v>644379454.90999997</v>
      </c>
      <c r="E13" s="19">
        <v>2061053.31</v>
      </c>
      <c r="F13" s="19">
        <v>100691140.67</v>
      </c>
      <c r="G13" s="19">
        <v>2625218584.0999999</v>
      </c>
      <c r="I13">
        <f t="shared" si="0"/>
        <v>32</v>
      </c>
      <c r="J13">
        <f t="shared" si="1"/>
        <v>31</v>
      </c>
      <c r="K13">
        <f t="shared" si="2"/>
        <v>33</v>
      </c>
      <c r="L13">
        <f t="shared" si="3"/>
        <v>32</v>
      </c>
      <c r="M13">
        <f t="shared" si="4"/>
        <v>25</v>
      </c>
      <c r="N13">
        <f t="shared" si="5"/>
        <v>30</v>
      </c>
      <c r="O13">
        <f t="shared" si="6"/>
        <v>32</v>
      </c>
      <c r="Q13">
        <f t="shared" si="7"/>
        <v>1</v>
      </c>
      <c r="R13">
        <f t="shared" si="8"/>
        <v>-1</v>
      </c>
      <c r="S13">
        <f t="shared" si="9"/>
        <v>0</v>
      </c>
      <c r="T13">
        <f t="shared" si="10"/>
        <v>7</v>
      </c>
      <c r="U13">
        <f t="shared" si="11"/>
        <v>2</v>
      </c>
      <c r="V13">
        <f t="shared" si="12"/>
        <v>0</v>
      </c>
      <c r="W13">
        <f t="shared" si="13"/>
        <v>-2</v>
      </c>
      <c r="X13">
        <f t="shared" si="14"/>
        <v>-1</v>
      </c>
      <c r="Y13">
        <f t="shared" si="15"/>
        <v>6</v>
      </c>
      <c r="Z13">
        <f t="shared" si="16"/>
        <v>1</v>
      </c>
      <c r="AA13">
        <f t="shared" si="17"/>
        <v>-1</v>
      </c>
      <c r="AB13">
        <f t="shared" si="18"/>
        <v>1</v>
      </c>
      <c r="AC13">
        <f t="shared" si="19"/>
        <v>8</v>
      </c>
      <c r="AD13">
        <f t="shared" si="20"/>
        <v>3</v>
      </c>
      <c r="AE13">
        <f t="shared" si="21"/>
        <v>1</v>
      </c>
      <c r="AF13">
        <f t="shared" si="22"/>
        <v>7</v>
      </c>
      <c r="AG13">
        <f t="shared" si="23"/>
        <v>2</v>
      </c>
      <c r="AH13">
        <f t="shared" si="24"/>
        <v>7</v>
      </c>
      <c r="AI13">
        <f t="shared" si="25"/>
        <v>2</v>
      </c>
      <c r="AJ13">
        <f t="shared" si="26"/>
        <v>0</v>
      </c>
      <c r="AK13">
        <f t="shared" si="27"/>
        <v>-2</v>
      </c>
    </row>
    <row r="14" spans="1:37" x14ac:dyDescent="0.25">
      <c r="A14" s="19">
        <v>1033374615.91</v>
      </c>
      <c r="B14" s="19">
        <v>21140374.91</v>
      </c>
      <c r="C14" s="19">
        <v>108395759.56999999</v>
      </c>
      <c r="D14" s="19">
        <v>509381797.49000001</v>
      </c>
      <c r="E14" s="19">
        <v>17274436.949999999</v>
      </c>
      <c r="F14" s="19">
        <v>7228434.5300000003</v>
      </c>
      <c r="G14" s="19">
        <v>1696795419.3599999</v>
      </c>
      <c r="I14">
        <f t="shared" si="0"/>
        <v>31</v>
      </c>
      <c r="J14">
        <f t="shared" si="1"/>
        <v>32</v>
      </c>
      <c r="K14">
        <f t="shared" si="2"/>
        <v>31</v>
      </c>
      <c r="L14">
        <f t="shared" si="3"/>
        <v>31</v>
      </c>
      <c r="M14">
        <f t="shared" si="4"/>
        <v>32</v>
      </c>
      <c r="N14">
        <f t="shared" si="5"/>
        <v>14</v>
      </c>
      <c r="O14">
        <f t="shared" si="6"/>
        <v>31</v>
      </c>
      <c r="Q14">
        <f t="shared" si="7"/>
        <v>-1</v>
      </c>
      <c r="R14">
        <f t="shared" si="8"/>
        <v>0</v>
      </c>
      <c r="S14">
        <f t="shared" si="9"/>
        <v>0</v>
      </c>
      <c r="T14">
        <f t="shared" si="10"/>
        <v>-1</v>
      </c>
      <c r="U14">
        <f t="shared" si="11"/>
        <v>17</v>
      </c>
      <c r="V14">
        <f t="shared" si="12"/>
        <v>0</v>
      </c>
      <c r="W14">
        <f t="shared" si="13"/>
        <v>1</v>
      </c>
      <c r="X14">
        <f t="shared" si="14"/>
        <v>1</v>
      </c>
      <c r="Y14">
        <f t="shared" si="15"/>
        <v>0</v>
      </c>
      <c r="Z14">
        <f t="shared" si="16"/>
        <v>18</v>
      </c>
      <c r="AA14">
        <f t="shared" si="17"/>
        <v>1</v>
      </c>
      <c r="AB14">
        <f t="shared" si="18"/>
        <v>0</v>
      </c>
      <c r="AC14">
        <f t="shared" si="19"/>
        <v>-1</v>
      </c>
      <c r="AD14">
        <f t="shared" si="20"/>
        <v>17</v>
      </c>
      <c r="AE14">
        <f t="shared" si="21"/>
        <v>0</v>
      </c>
      <c r="AF14">
        <f t="shared" si="22"/>
        <v>-1</v>
      </c>
      <c r="AG14">
        <f t="shared" si="23"/>
        <v>17</v>
      </c>
      <c r="AH14">
        <f t="shared" si="24"/>
        <v>-1</v>
      </c>
      <c r="AI14">
        <f t="shared" si="25"/>
        <v>17</v>
      </c>
      <c r="AJ14">
        <f t="shared" si="26"/>
        <v>0</v>
      </c>
      <c r="AK14">
        <f t="shared" si="27"/>
        <v>-17</v>
      </c>
    </row>
    <row r="15" spans="1:37" x14ac:dyDescent="0.25">
      <c r="A15" s="19">
        <v>111847121.84</v>
      </c>
      <c r="B15" s="19">
        <v>5465488.4400000004</v>
      </c>
      <c r="C15" s="19">
        <v>25582647.870000001</v>
      </c>
      <c r="D15" s="19">
        <v>59938746.450000003</v>
      </c>
      <c r="E15" s="19">
        <v>1734039.09</v>
      </c>
      <c r="F15" s="19">
        <v>-23878090.789999999</v>
      </c>
      <c r="G15" s="19">
        <v>180689952.90000001</v>
      </c>
      <c r="I15">
        <f t="shared" si="0"/>
        <v>15</v>
      </c>
      <c r="J15">
        <f t="shared" si="1"/>
        <v>24</v>
      </c>
      <c r="K15">
        <f t="shared" si="2"/>
        <v>16</v>
      </c>
      <c r="L15">
        <f t="shared" si="3"/>
        <v>12</v>
      </c>
      <c r="M15">
        <f t="shared" si="4"/>
        <v>24</v>
      </c>
      <c r="N15">
        <f t="shared" si="5"/>
        <v>3</v>
      </c>
      <c r="O15">
        <f t="shared" si="6"/>
        <v>13</v>
      </c>
      <c r="Q15">
        <f t="shared" si="7"/>
        <v>-9</v>
      </c>
      <c r="R15">
        <f t="shared" si="8"/>
        <v>-1</v>
      </c>
      <c r="S15">
        <f t="shared" si="9"/>
        <v>3</v>
      </c>
      <c r="T15">
        <f t="shared" si="10"/>
        <v>-9</v>
      </c>
      <c r="U15">
        <f t="shared" si="11"/>
        <v>12</v>
      </c>
      <c r="V15">
        <f t="shared" si="12"/>
        <v>2</v>
      </c>
      <c r="W15">
        <f t="shared" si="13"/>
        <v>8</v>
      </c>
      <c r="X15">
        <f t="shared" si="14"/>
        <v>12</v>
      </c>
      <c r="Y15">
        <f t="shared" si="15"/>
        <v>0</v>
      </c>
      <c r="Z15">
        <f t="shared" si="16"/>
        <v>21</v>
      </c>
      <c r="AA15">
        <f t="shared" si="17"/>
        <v>11</v>
      </c>
      <c r="AB15">
        <f t="shared" si="18"/>
        <v>4</v>
      </c>
      <c r="AC15">
        <f t="shared" si="19"/>
        <v>-8</v>
      </c>
      <c r="AD15">
        <f t="shared" si="20"/>
        <v>13</v>
      </c>
      <c r="AE15">
        <f t="shared" si="21"/>
        <v>3</v>
      </c>
      <c r="AF15">
        <f t="shared" si="22"/>
        <v>-12</v>
      </c>
      <c r="AG15">
        <f t="shared" si="23"/>
        <v>9</v>
      </c>
      <c r="AH15">
        <f t="shared" si="24"/>
        <v>-12</v>
      </c>
      <c r="AI15">
        <f t="shared" si="25"/>
        <v>9</v>
      </c>
      <c r="AJ15">
        <f t="shared" si="26"/>
        <v>-1</v>
      </c>
      <c r="AK15">
        <f t="shared" si="27"/>
        <v>-10</v>
      </c>
    </row>
    <row r="16" spans="1:37" x14ac:dyDescent="0.25">
      <c r="A16" s="19">
        <v>1795587163.73</v>
      </c>
      <c r="B16" s="19">
        <v>35763555.710000001</v>
      </c>
      <c r="C16" s="19">
        <v>120698692.40000001</v>
      </c>
      <c r="D16" s="19">
        <v>802403204.77999997</v>
      </c>
      <c r="E16" s="19">
        <v>25407718.09</v>
      </c>
      <c r="F16" s="19">
        <v>173686570.78999999</v>
      </c>
      <c r="G16" s="19">
        <v>2953546905.4899998</v>
      </c>
      <c r="I16">
        <f t="shared" si="0"/>
        <v>33</v>
      </c>
      <c r="J16">
        <f t="shared" si="1"/>
        <v>33</v>
      </c>
      <c r="K16">
        <f t="shared" si="2"/>
        <v>32</v>
      </c>
      <c r="L16">
        <f t="shared" si="3"/>
        <v>33</v>
      </c>
      <c r="M16">
        <f t="shared" si="4"/>
        <v>34</v>
      </c>
      <c r="N16">
        <f t="shared" si="5"/>
        <v>32</v>
      </c>
      <c r="O16">
        <f t="shared" si="6"/>
        <v>33</v>
      </c>
      <c r="Q16">
        <f t="shared" si="7"/>
        <v>0</v>
      </c>
      <c r="R16">
        <f t="shared" si="8"/>
        <v>1</v>
      </c>
      <c r="S16">
        <f t="shared" si="9"/>
        <v>0</v>
      </c>
      <c r="T16">
        <f t="shared" si="10"/>
        <v>-1</v>
      </c>
      <c r="U16">
        <f t="shared" si="11"/>
        <v>1</v>
      </c>
      <c r="V16">
        <f t="shared" si="12"/>
        <v>0</v>
      </c>
      <c r="W16">
        <f t="shared" si="13"/>
        <v>1</v>
      </c>
      <c r="X16">
        <f t="shared" si="14"/>
        <v>0</v>
      </c>
      <c r="Y16">
        <f t="shared" si="15"/>
        <v>-1</v>
      </c>
      <c r="Z16">
        <f t="shared" si="16"/>
        <v>1</v>
      </c>
      <c r="AA16">
        <f t="shared" si="17"/>
        <v>0</v>
      </c>
      <c r="AB16">
        <f t="shared" si="18"/>
        <v>-1</v>
      </c>
      <c r="AC16">
        <f t="shared" si="19"/>
        <v>-2</v>
      </c>
      <c r="AD16">
        <f t="shared" si="20"/>
        <v>0</v>
      </c>
      <c r="AE16">
        <f t="shared" si="21"/>
        <v>-1</v>
      </c>
      <c r="AF16">
        <f t="shared" si="22"/>
        <v>-1</v>
      </c>
      <c r="AG16">
        <f t="shared" si="23"/>
        <v>1</v>
      </c>
      <c r="AH16">
        <f t="shared" si="24"/>
        <v>-1</v>
      </c>
      <c r="AI16">
        <f t="shared" si="25"/>
        <v>1</v>
      </c>
      <c r="AJ16">
        <f t="shared" si="26"/>
        <v>0</v>
      </c>
      <c r="AK16">
        <f t="shared" si="27"/>
        <v>-1</v>
      </c>
    </row>
    <row r="17" spans="1:37" x14ac:dyDescent="0.25">
      <c r="A17" s="19">
        <v>427151993.58999997</v>
      </c>
      <c r="B17" s="19">
        <v>3451645.46</v>
      </c>
      <c r="C17" s="19">
        <v>33171716.760000002</v>
      </c>
      <c r="D17" s="19">
        <v>279576273.97000003</v>
      </c>
      <c r="E17" s="19">
        <v>30194.51</v>
      </c>
      <c r="F17" s="19">
        <v>70742516.879999995</v>
      </c>
      <c r="G17" s="19">
        <v>814124341.16999996</v>
      </c>
      <c r="I17">
        <f t="shared" si="0"/>
        <v>29</v>
      </c>
      <c r="J17">
        <f t="shared" si="1"/>
        <v>16</v>
      </c>
      <c r="K17">
        <f t="shared" si="2"/>
        <v>24</v>
      </c>
      <c r="L17">
        <f t="shared" si="3"/>
        <v>28</v>
      </c>
      <c r="M17">
        <f t="shared" si="4"/>
        <v>10</v>
      </c>
      <c r="N17">
        <f t="shared" si="5"/>
        <v>25</v>
      </c>
      <c r="O17">
        <f t="shared" si="6"/>
        <v>27</v>
      </c>
      <c r="Q17">
        <f t="shared" si="7"/>
        <v>13</v>
      </c>
      <c r="R17">
        <f t="shared" si="8"/>
        <v>5</v>
      </c>
      <c r="S17">
        <f t="shared" si="9"/>
        <v>1</v>
      </c>
      <c r="T17">
        <f t="shared" si="10"/>
        <v>19</v>
      </c>
      <c r="U17">
        <f t="shared" si="11"/>
        <v>4</v>
      </c>
      <c r="V17">
        <f t="shared" si="12"/>
        <v>2</v>
      </c>
      <c r="W17">
        <f t="shared" si="13"/>
        <v>-8</v>
      </c>
      <c r="X17">
        <f t="shared" si="14"/>
        <v>-12</v>
      </c>
      <c r="Y17">
        <f t="shared" si="15"/>
        <v>6</v>
      </c>
      <c r="Z17">
        <f t="shared" si="16"/>
        <v>-9</v>
      </c>
      <c r="AA17">
        <f t="shared" si="17"/>
        <v>-11</v>
      </c>
      <c r="AB17">
        <f t="shared" si="18"/>
        <v>-4</v>
      </c>
      <c r="AC17">
        <f t="shared" si="19"/>
        <v>14</v>
      </c>
      <c r="AD17">
        <f t="shared" si="20"/>
        <v>-1</v>
      </c>
      <c r="AE17">
        <f t="shared" si="21"/>
        <v>-3</v>
      </c>
      <c r="AF17">
        <f t="shared" si="22"/>
        <v>18</v>
      </c>
      <c r="AG17">
        <f t="shared" si="23"/>
        <v>3</v>
      </c>
      <c r="AH17">
        <f t="shared" si="24"/>
        <v>18</v>
      </c>
      <c r="AI17">
        <f t="shared" si="25"/>
        <v>3</v>
      </c>
      <c r="AJ17">
        <f t="shared" si="26"/>
        <v>1</v>
      </c>
      <c r="AK17">
        <f t="shared" si="27"/>
        <v>-2</v>
      </c>
    </row>
    <row r="18" spans="1:37" x14ac:dyDescent="0.25">
      <c r="A18" s="19">
        <v>145781430.61000001</v>
      </c>
      <c r="B18" s="19">
        <v>4386594.8</v>
      </c>
      <c r="C18" s="19">
        <v>27578688.719999999</v>
      </c>
      <c r="D18" s="19">
        <v>77493220.989999995</v>
      </c>
      <c r="E18" s="19">
        <v>195009.55</v>
      </c>
      <c r="F18" s="19">
        <v>18920779.719999999</v>
      </c>
      <c r="G18" s="19">
        <v>274355724.39999998</v>
      </c>
      <c r="I18">
        <f t="shared" si="0"/>
        <v>23</v>
      </c>
      <c r="J18">
        <f t="shared" si="1"/>
        <v>22</v>
      </c>
      <c r="K18">
        <f t="shared" si="2"/>
        <v>19</v>
      </c>
      <c r="L18">
        <f t="shared" si="3"/>
        <v>17</v>
      </c>
      <c r="M18">
        <f t="shared" si="4"/>
        <v>13</v>
      </c>
      <c r="N18">
        <f t="shared" si="5"/>
        <v>19</v>
      </c>
      <c r="O18">
        <f t="shared" si="6"/>
        <v>17</v>
      </c>
      <c r="Q18">
        <f t="shared" si="7"/>
        <v>1</v>
      </c>
      <c r="R18">
        <f t="shared" si="8"/>
        <v>4</v>
      </c>
      <c r="S18">
        <f t="shared" si="9"/>
        <v>6</v>
      </c>
      <c r="T18">
        <f t="shared" si="10"/>
        <v>10</v>
      </c>
      <c r="U18">
        <f t="shared" si="11"/>
        <v>4</v>
      </c>
      <c r="V18">
        <f t="shared" si="12"/>
        <v>6</v>
      </c>
      <c r="W18">
        <f t="shared" si="13"/>
        <v>3</v>
      </c>
      <c r="X18">
        <f t="shared" si="14"/>
        <v>5</v>
      </c>
      <c r="Y18">
        <f t="shared" si="15"/>
        <v>9</v>
      </c>
      <c r="Z18">
        <f t="shared" si="16"/>
        <v>3</v>
      </c>
      <c r="AA18">
        <f t="shared" si="17"/>
        <v>5</v>
      </c>
      <c r="AB18">
        <f t="shared" si="18"/>
        <v>2</v>
      </c>
      <c r="AC18">
        <f t="shared" si="19"/>
        <v>6</v>
      </c>
      <c r="AD18">
        <f t="shared" si="20"/>
        <v>0</v>
      </c>
      <c r="AE18">
        <f t="shared" si="21"/>
        <v>2</v>
      </c>
      <c r="AF18">
        <f t="shared" si="22"/>
        <v>4</v>
      </c>
      <c r="AG18">
        <f t="shared" si="23"/>
        <v>-2</v>
      </c>
      <c r="AH18">
        <f t="shared" si="24"/>
        <v>4</v>
      </c>
      <c r="AI18">
        <f t="shared" si="25"/>
        <v>-2</v>
      </c>
      <c r="AJ18">
        <f t="shared" si="26"/>
        <v>0</v>
      </c>
      <c r="AK18">
        <f t="shared" si="27"/>
        <v>2</v>
      </c>
    </row>
    <row r="19" spans="1:37" x14ac:dyDescent="0.25">
      <c r="A19" s="19">
        <v>98205317.519999996</v>
      </c>
      <c r="B19" s="19">
        <v>2725536.05</v>
      </c>
      <c r="C19" s="19">
        <v>22802913.48</v>
      </c>
      <c r="D19" s="19">
        <v>61284637.189999998</v>
      </c>
      <c r="E19" s="19">
        <v>336955.71</v>
      </c>
      <c r="F19" s="19">
        <v>-18960451.629999999</v>
      </c>
      <c r="G19" s="19">
        <v>166394908.33000001</v>
      </c>
      <c r="I19">
        <f t="shared" si="0"/>
        <v>13</v>
      </c>
      <c r="J19">
        <f t="shared" si="1"/>
        <v>13</v>
      </c>
      <c r="K19">
        <f t="shared" si="2"/>
        <v>13</v>
      </c>
      <c r="L19">
        <f t="shared" si="3"/>
        <v>13</v>
      </c>
      <c r="M19">
        <f t="shared" si="4"/>
        <v>15</v>
      </c>
      <c r="N19">
        <f t="shared" si="5"/>
        <v>4</v>
      </c>
      <c r="O19">
        <f t="shared" si="6"/>
        <v>10</v>
      </c>
      <c r="Q19">
        <f t="shared" si="7"/>
        <v>0</v>
      </c>
      <c r="R19">
        <f t="shared" si="8"/>
        <v>0</v>
      </c>
      <c r="S19">
        <f t="shared" si="9"/>
        <v>0</v>
      </c>
      <c r="T19">
        <f t="shared" si="10"/>
        <v>-2</v>
      </c>
      <c r="U19">
        <f t="shared" si="11"/>
        <v>9</v>
      </c>
      <c r="V19">
        <f t="shared" si="12"/>
        <v>3</v>
      </c>
      <c r="W19">
        <f t="shared" si="13"/>
        <v>0</v>
      </c>
      <c r="X19">
        <f t="shared" si="14"/>
        <v>0</v>
      </c>
      <c r="Y19">
        <f t="shared" si="15"/>
        <v>-2</v>
      </c>
      <c r="Z19">
        <f t="shared" si="16"/>
        <v>9</v>
      </c>
      <c r="AA19">
        <f t="shared" si="17"/>
        <v>3</v>
      </c>
      <c r="AB19">
        <f t="shared" si="18"/>
        <v>0</v>
      </c>
      <c r="AC19">
        <f t="shared" si="19"/>
        <v>-2</v>
      </c>
      <c r="AD19">
        <f t="shared" si="20"/>
        <v>9</v>
      </c>
      <c r="AE19">
        <f t="shared" si="21"/>
        <v>3</v>
      </c>
      <c r="AF19">
        <f t="shared" si="22"/>
        <v>-2</v>
      </c>
      <c r="AG19">
        <f t="shared" si="23"/>
        <v>9</v>
      </c>
      <c r="AH19">
        <f t="shared" si="24"/>
        <v>-2</v>
      </c>
      <c r="AI19">
        <f t="shared" si="25"/>
        <v>9</v>
      </c>
      <c r="AJ19">
        <f t="shared" si="26"/>
        <v>3</v>
      </c>
      <c r="AK19">
        <f t="shared" si="27"/>
        <v>-6</v>
      </c>
    </row>
    <row r="20" spans="1:37" x14ac:dyDescent="0.25">
      <c r="A20" s="19">
        <v>86723229.75</v>
      </c>
      <c r="B20" s="19">
        <v>4382583.45</v>
      </c>
      <c r="C20" s="19">
        <v>27434771.699999999</v>
      </c>
      <c r="D20" s="19">
        <v>59071519.25</v>
      </c>
      <c r="E20" s="19">
        <v>1112512.1499999999</v>
      </c>
      <c r="F20" s="19">
        <v>-50201482.18</v>
      </c>
      <c r="G20" s="19">
        <v>128523134.13</v>
      </c>
      <c r="I20">
        <f t="shared" si="0"/>
        <v>12</v>
      </c>
      <c r="J20">
        <f t="shared" si="1"/>
        <v>21</v>
      </c>
      <c r="K20">
        <f t="shared" si="2"/>
        <v>18</v>
      </c>
      <c r="L20">
        <f t="shared" si="3"/>
        <v>11</v>
      </c>
      <c r="M20">
        <f t="shared" si="4"/>
        <v>20</v>
      </c>
      <c r="N20">
        <f t="shared" si="5"/>
        <v>2</v>
      </c>
      <c r="O20">
        <f t="shared" si="6"/>
        <v>8</v>
      </c>
      <c r="Q20">
        <f t="shared" si="7"/>
        <v>-9</v>
      </c>
      <c r="R20">
        <f t="shared" si="8"/>
        <v>-6</v>
      </c>
      <c r="S20">
        <f t="shared" si="9"/>
        <v>1</v>
      </c>
      <c r="T20">
        <f t="shared" si="10"/>
        <v>-8</v>
      </c>
      <c r="U20">
        <f t="shared" si="11"/>
        <v>10</v>
      </c>
      <c r="V20">
        <f t="shared" si="12"/>
        <v>4</v>
      </c>
      <c r="W20">
        <f t="shared" si="13"/>
        <v>3</v>
      </c>
      <c r="X20">
        <f t="shared" si="14"/>
        <v>10</v>
      </c>
      <c r="Y20">
        <f t="shared" si="15"/>
        <v>1</v>
      </c>
      <c r="Z20">
        <f t="shared" si="16"/>
        <v>19</v>
      </c>
      <c r="AA20">
        <f t="shared" si="17"/>
        <v>13</v>
      </c>
      <c r="AB20">
        <f t="shared" si="18"/>
        <v>7</v>
      </c>
      <c r="AC20">
        <f t="shared" si="19"/>
        <v>-2</v>
      </c>
      <c r="AD20">
        <f t="shared" si="20"/>
        <v>16</v>
      </c>
      <c r="AE20">
        <f t="shared" si="21"/>
        <v>10</v>
      </c>
      <c r="AF20">
        <f t="shared" si="22"/>
        <v>-9</v>
      </c>
      <c r="AG20">
        <f t="shared" si="23"/>
        <v>9</v>
      </c>
      <c r="AH20">
        <f t="shared" si="24"/>
        <v>-9</v>
      </c>
      <c r="AI20">
        <f t="shared" si="25"/>
        <v>9</v>
      </c>
      <c r="AJ20">
        <f t="shared" si="26"/>
        <v>3</v>
      </c>
      <c r="AK20">
        <f t="shared" si="27"/>
        <v>-6</v>
      </c>
    </row>
    <row r="21" spans="1:37" x14ac:dyDescent="0.25">
      <c r="A21" s="19">
        <v>134917501.87</v>
      </c>
      <c r="B21" s="19">
        <v>3561910.84</v>
      </c>
      <c r="C21" s="19">
        <v>29864455.030000001</v>
      </c>
      <c r="D21" s="19">
        <v>87808211.969999999</v>
      </c>
      <c r="E21" s="19">
        <v>-1006864.08</v>
      </c>
      <c r="F21" s="19">
        <v>19323365.5</v>
      </c>
      <c r="G21" s="19">
        <v>274468581.16000003</v>
      </c>
      <c r="I21">
        <f t="shared" si="0"/>
        <v>20</v>
      </c>
      <c r="J21">
        <f t="shared" si="1"/>
        <v>17</v>
      </c>
      <c r="K21">
        <f t="shared" si="2"/>
        <v>22</v>
      </c>
      <c r="L21">
        <f t="shared" si="3"/>
        <v>19</v>
      </c>
      <c r="M21">
        <f t="shared" si="4"/>
        <v>2</v>
      </c>
      <c r="N21">
        <f t="shared" si="5"/>
        <v>20</v>
      </c>
      <c r="O21">
        <f t="shared" si="6"/>
        <v>18</v>
      </c>
      <c r="Q21">
        <f t="shared" si="7"/>
        <v>3</v>
      </c>
      <c r="R21">
        <f t="shared" si="8"/>
        <v>-2</v>
      </c>
      <c r="S21">
        <f t="shared" si="9"/>
        <v>1</v>
      </c>
      <c r="T21">
        <f t="shared" si="10"/>
        <v>18</v>
      </c>
      <c r="U21">
        <f t="shared" si="11"/>
        <v>0</v>
      </c>
      <c r="V21">
        <f t="shared" si="12"/>
        <v>2</v>
      </c>
      <c r="W21">
        <f t="shared" si="13"/>
        <v>-5</v>
      </c>
      <c r="X21">
        <f t="shared" si="14"/>
        <v>-2</v>
      </c>
      <c r="Y21">
        <f t="shared" si="15"/>
        <v>15</v>
      </c>
      <c r="Z21">
        <f t="shared" si="16"/>
        <v>-3</v>
      </c>
      <c r="AA21">
        <f t="shared" si="17"/>
        <v>-1</v>
      </c>
      <c r="AB21">
        <f t="shared" si="18"/>
        <v>3</v>
      </c>
      <c r="AC21">
        <f t="shared" si="19"/>
        <v>20</v>
      </c>
      <c r="AD21">
        <f t="shared" si="20"/>
        <v>2</v>
      </c>
      <c r="AE21">
        <f t="shared" si="21"/>
        <v>4</v>
      </c>
      <c r="AF21">
        <f t="shared" si="22"/>
        <v>17</v>
      </c>
      <c r="AG21">
        <f t="shared" si="23"/>
        <v>-1</v>
      </c>
      <c r="AH21">
        <f t="shared" si="24"/>
        <v>17</v>
      </c>
      <c r="AI21">
        <f t="shared" si="25"/>
        <v>-1</v>
      </c>
      <c r="AJ21">
        <f t="shared" si="26"/>
        <v>1</v>
      </c>
      <c r="AK21">
        <f t="shared" si="27"/>
        <v>2</v>
      </c>
    </row>
    <row r="22" spans="1:37" x14ac:dyDescent="0.25">
      <c r="A22" s="19">
        <v>77816741.930000007</v>
      </c>
      <c r="B22" s="19">
        <v>3104228.31</v>
      </c>
      <c r="C22" s="19">
        <v>25351754.559999999</v>
      </c>
      <c r="D22" s="19">
        <v>79904545.310000002</v>
      </c>
      <c r="E22" s="19">
        <v>-230627.56</v>
      </c>
      <c r="F22" s="19">
        <v>22899769.940000001</v>
      </c>
      <c r="G22" s="19">
        <v>208846412.5</v>
      </c>
      <c r="I22">
        <f t="shared" si="0"/>
        <v>10</v>
      </c>
      <c r="J22">
        <f t="shared" si="1"/>
        <v>14</v>
      </c>
      <c r="K22">
        <f t="shared" si="2"/>
        <v>15</v>
      </c>
      <c r="L22">
        <f t="shared" si="3"/>
        <v>18</v>
      </c>
      <c r="M22">
        <f t="shared" si="4"/>
        <v>6</v>
      </c>
      <c r="N22">
        <f t="shared" si="5"/>
        <v>21</v>
      </c>
      <c r="O22">
        <f t="shared" si="6"/>
        <v>14</v>
      </c>
      <c r="Q22">
        <f t="shared" si="7"/>
        <v>-4</v>
      </c>
      <c r="R22">
        <f t="shared" si="8"/>
        <v>-5</v>
      </c>
      <c r="S22">
        <f t="shared" si="9"/>
        <v>-8</v>
      </c>
      <c r="T22">
        <f t="shared" si="10"/>
        <v>4</v>
      </c>
      <c r="U22">
        <f t="shared" si="11"/>
        <v>-11</v>
      </c>
      <c r="V22">
        <f t="shared" si="12"/>
        <v>-4</v>
      </c>
      <c r="W22">
        <f t="shared" si="13"/>
        <v>-1</v>
      </c>
      <c r="X22">
        <f t="shared" si="14"/>
        <v>-4</v>
      </c>
      <c r="Y22">
        <f t="shared" si="15"/>
        <v>8</v>
      </c>
      <c r="Z22">
        <f t="shared" si="16"/>
        <v>-7</v>
      </c>
      <c r="AA22">
        <f t="shared" si="17"/>
        <v>0</v>
      </c>
      <c r="AB22">
        <f t="shared" si="18"/>
        <v>-3</v>
      </c>
      <c r="AC22">
        <f t="shared" si="19"/>
        <v>9</v>
      </c>
      <c r="AD22">
        <f t="shared" si="20"/>
        <v>-6</v>
      </c>
      <c r="AE22">
        <f t="shared" si="21"/>
        <v>1</v>
      </c>
      <c r="AF22">
        <f t="shared" si="22"/>
        <v>12</v>
      </c>
      <c r="AG22">
        <f t="shared" si="23"/>
        <v>-3</v>
      </c>
      <c r="AH22">
        <f t="shared" si="24"/>
        <v>12</v>
      </c>
      <c r="AI22">
        <f t="shared" si="25"/>
        <v>-3</v>
      </c>
      <c r="AJ22">
        <f t="shared" si="26"/>
        <v>4</v>
      </c>
      <c r="AK22">
        <f t="shared" si="27"/>
        <v>7</v>
      </c>
    </row>
    <row r="23" spans="1:37" x14ac:dyDescent="0.25">
      <c r="A23" s="19">
        <v>113382815.79000001</v>
      </c>
      <c r="B23" s="19">
        <v>2509405.0499999998</v>
      </c>
      <c r="C23" s="19">
        <v>26719335.710000001</v>
      </c>
      <c r="D23" s="19">
        <v>56747635.590000004</v>
      </c>
      <c r="E23" s="19">
        <v>-1582690.87</v>
      </c>
      <c r="F23" s="19">
        <v>71519947.5</v>
      </c>
      <c r="G23" s="19">
        <v>269296448.77999997</v>
      </c>
      <c r="I23">
        <f t="shared" si="0"/>
        <v>16</v>
      </c>
      <c r="J23">
        <f t="shared" si="1"/>
        <v>12</v>
      </c>
      <c r="K23">
        <f t="shared" si="2"/>
        <v>17</v>
      </c>
      <c r="L23">
        <f t="shared" si="3"/>
        <v>9</v>
      </c>
      <c r="M23">
        <f t="shared" si="4"/>
        <v>1</v>
      </c>
      <c r="N23">
        <f t="shared" si="5"/>
        <v>26</v>
      </c>
      <c r="O23">
        <f t="shared" si="6"/>
        <v>16</v>
      </c>
      <c r="Q23">
        <f t="shared" si="7"/>
        <v>4</v>
      </c>
      <c r="R23">
        <f t="shared" si="8"/>
        <v>-1</v>
      </c>
      <c r="S23">
        <f t="shared" si="9"/>
        <v>7</v>
      </c>
      <c r="T23">
        <f t="shared" si="10"/>
        <v>15</v>
      </c>
      <c r="U23">
        <f t="shared" si="11"/>
        <v>-10</v>
      </c>
      <c r="V23">
        <f t="shared" si="12"/>
        <v>0</v>
      </c>
      <c r="W23">
        <f t="shared" si="13"/>
        <v>-5</v>
      </c>
      <c r="X23">
        <f t="shared" si="14"/>
        <v>3</v>
      </c>
      <c r="Y23">
        <f t="shared" si="15"/>
        <v>11</v>
      </c>
      <c r="Z23">
        <f t="shared" si="16"/>
        <v>-14</v>
      </c>
      <c r="AA23">
        <f t="shared" si="17"/>
        <v>-4</v>
      </c>
      <c r="AB23">
        <f t="shared" si="18"/>
        <v>8</v>
      </c>
      <c r="AC23">
        <f t="shared" si="19"/>
        <v>16</v>
      </c>
      <c r="AD23">
        <f t="shared" si="20"/>
        <v>-9</v>
      </c>
      <c r="AE23">
        <f t="shared" si="21"/>
        <v>1</v>
      </c>
      <c r="AF23">
        <f t="shared" si="22"/>
        <v>8</v>
      </c>
      <c r="AG23">
        <f t="shared" si="23"/>
        <v>-17</v>
      </c>
      <c r="AH23">
        <f t="shared" si="24"/>
        <v>8</v>
      </c>
      <c r="AI23">
        <f t="shared" si="25"/>
        <v>-17</v>
      </c>
      <c r="AJ23">
        <f t="shared" si="26"/>
        <v>-7</v>
      </c>
      <c r="AK23">
        <f t="shared" si="27"/>
        <v>10</v>
      </c>
    </row>
    <row r="24" spans="1:37" x14ac:dyDescent="0.25">
      <c r="A24" s="19">
        <v>137324911.88999999</v>
      </c>
      <c r="B24" s="19">
        <v>4063765.37</v>
      </c>
      <c r="C24" s="19">
        <v>45261361.450000003</v>
      </c>
      <c r="D24" s="19">
        <v>274469612.68000001</v>
      </c>
      <c r="E24" s="19">
        <v>562277.73</v>
      </c>
      <c r="F24" s="19">
        <v>381889322.97000003</v>
      </c>
      <c r="G24" s="19">
        <v>843571252.08000004</v>
      </c>
      <c r="I24">
        <f t="shared" si="0"/>
        <v>22</v>
      </c>
      <c r="J24">
        <f t="shared" si="1"/>
        <v>18</v>
      </c>
      <c r="K24">
        <f t="shared" si="2"/>
        <v>27</v>
      </c>
      <c r="L24">
        <f t="shared" si="3"/>
        <v>27</v>
      </c>
      <c r="M24">
        <f t="shared" si="4"/>
        <v>18</v>
      </c>
      <c r="N24">
        <f t="shared" si="5"/>
        <v>34</v>
      </c>
      <c r="O24">
        <f t="shared" si="6"/>
        <v>28</v>
      </c>
      <c r="Q24">
        <f t="shared" si="7"/>
        <v>4</v>
      </c>
      <c r="R24">
        <f t="shared" si="8"/>
        <v>-5</v>
      </c>
      <c r="S24">
        <f t="shared" si="9"/>
        <v>-5</v>
      </c>
      <c r="T24">
        <f t="shared" si="10"/>
        <v>4</v>
      </c>
      <c r="U24">
        <f t="shared" si="11"/>
        <v>-12</v>
      </c>
      <c r="V24">
        <f t="shared" si="12"/>
        <v>-6</v>
      </c>
      <c r="W24">
        <f t="shared" si="13"/>
        <v>-9</v>
      </c>
      <c r="X24">
        <f t="shared" si="14"/>
        <v>-9</v>
      </c>
      <c r="Y24">
        <f t="shared" si="15"/>
        <v>0</v>
      </c>
      <c r="Z24">
        <f t="shared" si="16"/>
        <v>-16</v>
      </c>
      <c r="AA24">
        <f t="shared" si="17"/>
        <v>-10</v>
      </c>
      <c r="AB24">
        <f t="shared" si="18"/>
        <v>0</v>
      </c>
      <c r="AC24">
        <f t="shared" si="19"/>
        <v>9</v>
      </c>
      <c r="AD24">
        <f t="shared" si="20"/>
        <v>-7</v>
      </c>
      <c r="AE24">
        <f t="shared" si="21"/>
        <v>-1</v>
      </c>
      <c r="AF24">
        <f t="shared" si="22"/>
        <v>9</v>
      </c>
      <c r="AG24">
        <f t="shared" si="23"/>
        <v>-7</v>
      </c>
      <c r="AH24">
        <f t="shared" si="24"/>
        <v>9</v>
      </c>
      <c r="AI24">
        <f t="shared" si="25"/>
        <v>-7</v>
      </c>
      <c r="AJ24">
        <f t="shared" si="26"/>
        <v>-1</v>
      </c>
      <c r="AK24">
        <f t="shared" si="27"/>
        <v>6</v>
      </c>
    </row>
    <row r="25" spans="1:37" x14ac:dyDescent="0.25">
      <c r="A25" s="19">
        <v>19650227.329999998</v>
      </c>
      <c r="B25" s="19">
        <v>944067.81</v>
      </c>
      <c r="C25" s="19">
        <v>8467809.0500000007</v>
      </c>
      <c r="D25" s="19">
        <v>38317210.710000001</v>
      </c>
      <c r="E25" s="19">
        <v>371492.13</v>
      </c>
      <c r="F25" s="19">
        <v>79527816.299999997</v>
      </c>
      <c r="G25" s="19">
        <v>147278623.33000001</v>
      </c>
      <c r="I25">
        <f t="shared" si="0"/>
        <v>1</v>
      </c>
      <c r="J25">
        <f t="shared" si="1"/>
        <v>6</v>
      </c>
      <c r="K25">
        <f t="shared" si="2"/>
        <v>1</v>
      </c>
      <c r="L25">
        <f t="shared" si="3"/>
        <v>7</v>
      </c>
      <c r="M25">
        <f t="shared" si="4"/>
        <v>16</v>
      </c>
      <c r="N25">
        <f t="shared" si="5"/>
        <v>28</v>
      </c>
      <c r="O25">
        <f t="shared" si="6"/>
        <v>9</v>
      </c>
      <c r="Q25">
        <f t="shared" si="7"/>
        <v>-5</v>
      </c>
      <c r="R25">
        <f t="shared" si="8"/>
        <v>0</v>
      </c>
      <c r="S25">
        <f t="shared" si="9"/>
        <v>-6</v>
      </c>
      <c r="T25">
        <f t="shared" si="10"/>
        <v>-15</v>
      </c>
      <c r="U25">
        <f t="shared" si="11"/>
        <v>-27</v>
      </c>
      <c r="V25">
        <f t="shared" si="12"/>
        <v>-8</v>
      </c>
      <c r="W25">
        <f t="shared" si="13"/>
        <v>5</v>
      </c>
      <c r="X25">
        <f t="shared" si="14"/>
        <v>-1</v>
      </c>
      <c r="Y25">
        <f t="shared" si="15"/>
        <v>-10</v>
      </c>
      <c r="Z25">
        <f t="shared" si="16"/>
        <v>-22</v>
      </c>
      <c r="AA25">
        <f t="shared" si="17"/>
        <v>-3</v>
      </c>
      <c r="AB25">
        <f t="shared" si="18"/>
        <v>-6</v>
      </c>
      <c r="AC25">
        <f t="shared" si="19"/>
        <v>-15</v>
      </c>
      <c r="AD25">
        <f t="shared" si="20"/>
        <v>-27</v>
      </c>
      <c r="AE25">
        <f t="shared" si="21"/>
        <v>-8</v>
      </c>
      <c r="AF25">
        <f t="shared" si="22"/>
        <v>-9</v>
      </c>
      <c r="AG25">
        <f t="shared" si="23"/>
        <v>-21</v>
      </c>
      <c r="AH25">
        <f t="shared" si="24"/>
        <v>-9</v>
      </c>
      <c r="AI25">
        <f t="shared" si="25"/>
        <v>-21</v>
      </c>
      <c r="AJ25">
        <f t="shared" si="26"/>
        <v>-2</v>
      </c>
      <c r="AK25">
        <f t="shared" si="27"/>
        <v>19</v>
      </c>
    </row>
    <row r="26" spans="1:37" x14ac:dyDescent="0.25">
      <c r="A26" s="19">
        <v>76207100</v>
      </c>
      <c r="B26" s="19">
        <v>4116019</v>
      </c>
      <c r="C26" s="19">
        <v>18356003</v>
      </c>
      <c r="D26" s="19">
        <v>59071176</v>
      </c>
      <c r="E26" s="19">
        <v>10870</v>
      </c>
      <c r="F26" s="19">
        <v>14208255</v>
      </c>
      <c r="G26" s="19">
        <v>171969422</v>
      </c>
      <c r="I26">
        <f t="shared" si="0"/>
        <v>9</v>
      </c>
      <c r="J26">
        <f t="shared" si="1"/>
        <v>19</v>
      </c>
      <c r="K26">
        <f t="shared" si="2"/>
        <v>9</v>
      </c>
      <c r="L26">
        <f t="shared" si="3"/>
        <v>10</v>
      </c>
      <c r="M26">
        <f t="shared" si="4"/>
        <v>9</v>
      </c>
      <c r="N26">
        <f t="shared" si="5"/>
        <v>18</v>
      </c>
      <c r="O26">
        <f t="shared" si="6"/>
        <v>11</v>
      </c>
      <c r="Q26">
        <f t="shared" si="7"/>
        <v>-10</v>
      </c>
      <c r="R26">
        <f t="shared" si="8"/>
        <v>0</v>
      </c>
      <c r="S26">
        <f t="shared" si="9"/>
        <v>-1</v>
      </c>
      <c r="T26">
        <f t="shared" si="10"/>
        <v>0</v>
      </c>
      <c r="U26">
        <f t="shared" si="11"/>
        <v>-9</v>
      </c>
      <c r="V26">
        <f t="shared" si="12"/>
        <v>-2</v>
      </c>
      <c r="W26">
        <f t="shared" si="13"/>
        <v>10</v>
      </c>
      <c r="X26">
        <f t="shared" si="14"/>
        <v>9</v>
      </c>
      <c r="Y26">
        <f t="shared" si="15"/>
        <v>10</v>
      </c>
      <c r="Z26">
        <f t="shared" si="16"/>
        <v>1</v>
      </c>
      <c r="AA26">
        <f t="shared" si="17"/>
        <v>8</v>
      </c>
      <c r="AB26">
        <f t="shared" si="18"/>
        <v>-1</v>
      </c>
      <c r="AC26">
        <f t="shared" si="19"/>
        <v>0</v>
      </c>
      <c r="AD26">
        <f t="shared" si="20"/>
        <v>-9</v>
      </c>
      <c r="AE26">
        <f t="shared" si="21"/>
        <v>-2</v>
      </c>
      <c r="AF26">
        <f t="shared" si="22"/>
        <v>1</v>
      </c>
      <c r="AG26">
        <f t="shared" si="23"/>
        <v>-8</v>
      </c>
      <c r="AH26">
        <f t="shared" si="24"/>
        <v>1</v>
      </c>
      <c r="AI26">
        <f t="shared" si="25"/>
        <v>-8</v>
      </c>
      <c r="AJ26">
        <f t="shared" si="26"/>
        <v>-1</v>
      </c>
      <c r="AK26">
        <f t="shared" si="27"/>
        <v>7</v>
      </c>
    </row>
    <row r="27" spans="1:37" x14ac:dyDescent="0.25">
      <c r="A27" s="19">
        <v>98890025.409999996</v>
      </c>
      <c r="B27" s="19">
        <v>4544068.37</v>
      </c>
      <c r="C27" s="19">
        <v>23261506.329999998</v>
      </c>
      <c r="D27" s="19">
        <v>146133471.63</v>
      </c>
      <c r="E27" s="19">
        <v>1466066.53</v>
      </c>
      <c r="F27" s="19">
        <v>72844031.25</v>
      </c>
      <c r="G27" s="19">
        <v>347139169.51999998</v>
      </c>
      <c r="I27">
        <f t="shared" si="0"/>
        <v>14</v>
      </c>
      <c r="J27">
        <f t="shared" si="1"/>
        <v>23</v>
      </c>
      <c r="K27">
        <f t="shared" si="2"/>
        <v>14</v>
      </c>
      <c r="L27">
        <f t="shared" si="3"/>
        <v>23</v>
      </c>
      <c r="M27">
        <f t="shared" si="4"/>
        <v>23</v>
      </c>
      <c r="N27">
        <f t="shared" si="5"/>
        <v>27</v>
      </c>
      <c r="O27">
        <f t="shared" si="6"/>
        <v>23</v>
      </c>
      <c r="Q27">
        <f t="shared" si="7"/>
        <v>-9</v>
      </c>
      <c r="R27">
        <f t="shared" si="8"/>
        <v>0</v>
      </c>
      <c r="S27">
        <f t="shared" si="9"/>
        <v>-9</v>
      </c>
      <c r="T27">
        <f t="shared" si="10"/>
        <v>-9</v>
      </c>
      <c r="U27">
        <f t="shared" si="11"/>
        <v>-13</v>
      </c>
      <c r="V27">
        <f t="shared" si="12"/>
        <v>-9</v>
      </c>
      <c r="W27">
        <f t="shared" si="13"/>
        <v>9</v>
      </c>
      <c r="X27">
        <f t="shared" si="14"/>
        <v>0</v>
      </c>
      <c r="Y27">
        <f t="shared" si="15"/>
        <v>0</v>
      </c>
      <c r="Z27">
        <f t="shared" si="16"/>
        <v>-4</v>
      </c>
      <c r="AA27">
        <f t="shared" si="17"/>
        <v>0</v>
      </c>
      <c r="AB27">
        <f t="shared" si="18"/>
        <v>-9</v>
      </c>
      <c r="AC27">
        <f t="shared" si="19"/>
        <v>-9</v>
      </c>
      <c r="AD27">
        <f t="shared" si="20"/>
        <v>-13</v>
      </c>
      <c r="AE27">
        <f t="shared" si="21"/>
        <v>-9</v>
      </c>
      <c r="AF27">
        <f t="shared" si="22"/>
        <v>0</v>
      </c>
      <c r="AG27">
        <f t="shared" si="23"/>
        <v>-4</v>
      </c>
      <c r="AH27">
        <f t="shared" si="24"/>
        <v>0</v>
      </c>
      <c r="AI27">
        <f t="shared" si="25"/>
        <v>-4</v>
      </c>
      <c r="AJ27">
        <f t="shared" si="26"/>
        <v>0</v>
      </c>
      <c r="AK27">
        <f t="shared" si="27"/>
        <v>4</v>
      </c>
    </row>
    <row r="28" spans="1:37" x14ac:dyDescent="0.25">
      <c r="A28" s="19">
        <v>349916907.68000001</v>
      </c>
      <c r="B28" s="19">
        <v>10417789.85</v>
      </c>
      <c r="C28" s="19">
        <v>55092665.549999997</v>
      </c>
      <c r="D28" s="19">
        <v>246718869.33000001</v>
      </c>
      <c r="E28" s="19">
        <v>-214650.28</v>
      </c>
      <c r="F28" s="19">
        <v>-9357529.7200000007</v>
      </c>
      <c r="G28" s="19">
        <v>652574052.39999998</v>
      </c>
      <c r="I28">
        <f t="shared" si="0"/>
        <v>26</v>
      </c>
      <c r="J28">
        <f t="shared" si="1"/>
        <v>30</v>
      </c>
      <c r="K28">
        <f t="shared" si="2"/>
        <v>29</v>
      </c>
      <c r="L28">
        <f t="shared" si="3"/>
        <v>26</v>
      </c>
      <c r="M28">
        <f t="shared" si="4"/>
        <v>7</v>
      </c>
      <c r="N28">
        <f t="shared" si="5"/>
        <v>9</v>
      </c>
      <c r="O28">
        <f t="shared" si="6"/>
        <v>26</v>
      </c>
      <c r="Q28">
        <f t="shared" si="7"/>
        <v>-4</v>
      </c>
      <c r="R28">
        <f t="shared" si="8"/>
        <v>-3</v>
      </c>
      <c r="S28">
        <f t="shared" si="9"/>
        <v>0</v>
      </c>
      <c r="T28">
        <f t="shared" si="10"/>
        <v>19</v>
      </c>
      <c r="U28">
        <f t="shared" si="11"/>
        <v>17</v>
      </c>
      <c r="V28">
        <f t="shared" si="12"/>
        <v>0</v>
      </c>
      <c r="W28">
        <f t="shared" si="13"/>
        <v>1</v>
      </c>
      <c r="X28">
        <f t="shared" si="14"/>
        <v>4</v>
      </c>
      <c r="Y28">
        <f t="shared" si="15"/>
        <v>23</v>
      </c>
      <c r="Z28">
        <f t="shared" si="16"/>
        <v>21</v>
      </c>
      <c r="AA28">
        <f t="shared" si="17"/>
        <v>4</v>
      </c>
      <c r="AB28">
        <f t="shared" si="18"/>
        <v>3</v>
      </c>
      <c r="AC28">
        <f t="shared" si="19"/>
        <v>22</v>
      </c>
      <c r="AD28">
        <f t="shared" si="20"/>
        <v>20</v>
      </c>
      <c r="AE28">
        <f t="shared" si="21"/>
        <v>3</v>
      </c>
      <c r="AF28">
        <f t="shared" si="22"/>
        <v>19</v>
      </c>
      <c r="AG28">
        <f t="shared" si="23"/>
        <v>17</v>
      </c>
      <c r="AH28">
        <f t="shared" si="24"/>
        <v>19</v>
      </c>
      <c r="AI28">
        <f t="shared" si="25"/>
        <v>17</v>
      </c>
      <c r="AJ28">
        <f t="shared" si="26"/>
        <v>0</v>
      </c>
      <c r="AK28">
        <f t="shared" si="27"/>
        <v>-17</v>
      </c>
    </row>
    <row r="29" spans="1:37" x14ac:dyDescent="0.25">
      <c r="A29" s="19">
        <v>81353910.019999996</v>
      </c>
      <c r="B29" s="19">
        <v>1717830.2</v>
      </c>
      <c r="C29" s="19">
        <v>21593186.260000002</v>
      </c>
      <c r="D29" s="19">
        <v>63517422.399999999</v>
      </c>
      <c r="E29" s="19">
        <v>3311809.68</v>
      </c>
      <c r="F29" s="19">
        <v>4685743.45</v>
      </c>
      <c r="G29" s="19">
        <v>176179902.02000001</v>
      </c>
      <c r="I29">
        <f t="shared" si="0"/>
        <v>11</v>
      </c>
      <c r="J29">
        <f t="shared" si="1"/>
        <v>10</v>
      </c>
      <c r="K29">
        <f t="shared" si="2"/>
        <v>12</v>
      </c>
      <c r="L29">
        <f t="shared" si="3"/>
        <v>14</v>
      </c>
      <c r="M29">
        <f t="shared" si="4"/>
        <v>29</v>
      </c>
      <c r="N29">
        <f t="shared" si="5"/>
        <v>12</v>
      </c>
      <c r="O29">
        <f t="shared" si="6"/>
        <v>12</v>
      </c>
      <c r="Q29">
        <f t="shared" si="7"/>
        <v>1</v>
      </c>
      <c r="R29">
        <f t="shared" si="8"/>
        <v>-1</v>
      </c>
      <c r="S29">
        <f t="shared" si="9"/>
        <v>-3</v>
      </c>
      <c r="T29">
        <f t="shared" si="10"/>
        <v>-18</v>
      </c>
      <c r="U29">
        <f t="shared" si="11"/>
        <v>-1</v>
      </c>
      <c r="V29">
        <f t="shared" si="12"/>
        <v>-1</v>
      </c>
      <c r="W29">
        <f t="shared" si="13"/>
        <v>-2</v>
      </c>
      <c r="X29">
        <f t="shared" si="14"/>
        <v>-4</v>
      </c>
      <c r="Y29">
        <f t="shared" si="15"/>
        <v>-19</v>
      </c>
      <c r="Z29">
        <f t="shared" si="16"/>
        <v>-2</v>
      </c>
      <c r="AA29">
        <f t="shared" si="17"/>
        <v>-2</v>
      </c>
      <c r="AB29">
        <f t="shared" si="18"/>
        <v>-2</v>
      </c>
      <c r="AC29">
        <f t="shared" si="19"/>
        <v>-17</v>
      </c>
      <c r="AD29">
        <f t="shared" si="20"/>
        <v>0</v>
      </c>
      <c r="AE29">
        <f t="shared" si="21"/>
        <v>0</v>
      </c>
      <c r="AF29">
        <f t="shared" si="22"/>
        <v>-15</v>
      </c>
      <c r="AG29">
        <f t="shared" si="23"/>
        <v>2</v>
      </c>
      <c r="AH29">
        <f t="shared" si="24"/>
        <v>-15</v>
      </c>
      <c r="AI29">
        <f t="shared" si="25"/>
        <v>2</v>
      </c>
      <c r="AJ29">
        <f t="shared" si="26"/>
        <v>2</v>
      </c>
      <c r="AK29">
        <f t="shared" si="27"/>
        <v>0</v>
      </c>
    </row>
    <row r="30" spans="1:37" x14ac:dyDescent="0.25">
      <c r="A30" s="19">
        <v>31733414.350000001</v>
      </c>
      <c r="B30" s="19">
        <v>381488.21</v>
      </c>
      <c r="C30" s="19">
        <v>9208254.0600000005</v>
      </c>
      <c r="D30" s="19">
        <v>14207969.050000001</v>
      </c>
      <c r="E30" s="19">
        <v>738721.68</v>
      </c>
      <c r="F30" s="19">
        <v>-4895446.5999999996</v>
      </c>
      <c r="G30" s="19">
        <v>51374400.75</v>
      </c>
      <c r="I30">
        <f t="shared" si="0"/>
        <v>5</v>
      </c>
      <c r="J30">
        <f t="shared" si="1"/>
        <v>1</v>
      </c>
      <c r="K30">
        <f t="shared" si="2"/>
        <v>3</v>
      </c>
      <c r="L30">
        <f t="shared" si="3"/>
        <v>1</v>
      </c>
      <c r="M30">
        <f t="shared" si="4"/>
        <v>19</v>
      </c>
      <c r="N30">
        <f t="shared" si="5"/>
        <v>10</v>
      </c>
      <c r="O30">
        <f t="shared" si="6"/>
        <v>1</v>
      </c>
      <c r="Q30">
        <f t="shared" si="7"/>
        <v>4</v>
      </c>
      <c r="R30">
        <f t="shared" si="8"/>
        <v>2</v>
      </c>
      <c r="S30">
        <f t="shared" si="9"/>
        <v>4</v>
      </c>
      <c r="T30">
        <f t="shared" si="10"/>
        <v>-14</v>
      </c>
      <c r="U30">
        <f t="shared" si="11"/>
        <v>-5</v>
      </c>
      <c r="V30">
        <f t="shared" si="12"/>
        <v>4</v>
      </c>
      <c r="W30">
        <f t="shared" si="13"/>
        <v>-2</v>
      </c>
      <c r="X30">
        <f t="shared" si="14"/>
        <v>0</v>
      </c>
      <c r="Y30">
        <f t="shared" si="15"/>
        <v>-18</v>
      </c>
      <c r="Z30">
        <f t="shared" si="16"/>
        <v>-9</v>
      </c>
      <c r="AA30">
        <f t="shared" si="17"/>
        <v>0</v>
      </c>
      <c r="AB30">
        <f t="shared" si="18"/>
        <v>2</v>
      </c>
      <c r="AC30">
        <f t="shared" si="19"/>
        <v>-16</v>
      </c>
      <c r="AD30">
        <f t="shared" si="20"/>
        <v>-7</v>
      </c>
      <c r="AE30">
        <f t="shared" si="21"/>
        <v>2</v>
      </c>
      <c r="AF30">
        <f t="shared" si="22"/>
        <v>-18</v>
      </c>
      <c r="AG30">
        <f t="shared" si="23"/>
        <v>-9</v>
      </c>
      <c r="AH30">
        <f t="shared" si="24"/>
        <v>-18</v>
      </c>
      <c r="AI30">
        <f t="shared" si="25"/>
        <v>-9</v>
      </c>
      <c r="AJ30">
        <f t="shared" si="26"/>
        <v>0</v>
      </c>
      <c r="AK30">
        <f t="shared" si="27"/>
        <v>9</v>
      </c>
    </row>
    <row r="31" spans="1:37" x14ac:dyDescent="0.25">
      <c r="A31" s="19">
        <v>29181551.879999999</v>
      </c>
      <c r="B31" s="19">
        <v>458859.11</v>
      </c>
      <c r="C31" s="19">
        <v>8692289.4199999999</v>
      </c>
      <c r="D31" s="19">
        <v>15826963.85</v>
      </c>
      <c r="E31" s="19">
        <v>1164749.57</v>
      </c>
      <c r="F31" s="19">
        <v>3227401.42</v>
      </c>
      <c r="G31" s="19">
        <v>58551815.240000002</v>
      </c>
      <c r="I31">
        <f t="shared" si="0"/>
        <v>3</v>
      </c>
      <c r="J31">
        <f t="shared" si="1"/>
        <v>2</v>
      </c>
      <c r="K31">
        <f t="shared" si="2"/>
        <v>2</v>
      </c>
      <c r="L31">
        <f t="shared" si="3"/>
        <v>2</v>
      </c>
      <c r="M31">
        <f t="shared" si="4"/>
        <v>22</v>
      </c>
      <c r="N31">
        <f t="shared" si="5"/>
        <v>11</v>
      </c>
      <c r="O31">
        <f t="shared" si="6"/>
        <v>3</v>
      </c>
      <c r="Q31">
        <f t="shared" si="7"/>
        <v>1</v>
      </c>
      <c r="R31">
        <f t="shared" si="8"/>
        <v>1</v>
      </c>
      <c r="S31">
        <f t="shared" si="9"/>
        <v>1</v>
      </c>
      <c r="T31">
        <f t="shared" si="10"/>
        <v>-19</v>
      </c>
      <c r="U31">
        <f t="shared" si="11"/>
        <v>-8</v>
      </c>
      <c r="V31">
        <f t="shared" si="12"/>
        <v>0</v>
      </c>
      <c r="W31">
        <f t="shared" si="13"/>
        <v>0</v>
      </c>
      <c r="X31">
        <f t="shared" si="14"/>
        <v>0</v>
      </c>
      <c r="Y31">
        <f t="shared" si="15"/>
        <v>-20</v>
      </c>
      <c r="Z31">
        <f t="shared" si="16"/>
        <v>-9</v>
      </c>
      <c r="AA31">
        <f t="shared" si="17"/>
        <v>-1</v>
      </c>
      <c r="AB31">
        <f t="shared" si="18"/>
        <v>0</v>
      </c>
      <c r="AC31">
        <f t="shared" si="19"/>
        <v>-20</v>
      </c>
      <c r="AD31">
        <f t="shared" si="20"/>
        <v>-9</v>
      </c>
      <c r="AE31">
        <f t="shared" si="21"/>
        <v>-1</v>
      </c>
      <c r="AF31">
        <f t="shared" si="22"/>
        <v>-20</v>
      </c>
      <c r="AG31">
        <f t="shared" si="23"/>
        <v>-9</v>
      </c>
      <c r="AH31">
        <f t="shared" si="24"/>
        <v>-20</v>
      </c>
      <c r="AI31">
        <f t="shared" si="25"/>
        <v>-9</v>
      </c>
      <c r="AJ31">
        <f t="shared" si="26"/>
        <v>-1</v>
      </c>
      <c r="AK31">
        <f t="shared" si="27"/>
        <v>8</v>
      </c>
    </row>
    <row r="32" spans="1:37" x14ac:dyDescent="0.25">
      <c r="A32" s="19">
        <v>40333814.960000001</v>
      </c>
      <c r="B32" s="19">
        <v>1535302.5</v>
      </c>
      <c r="C32" s="19">
        <v>15924634.369999999</v>
      </c>
      <c r="D32" s="19">
        <v>17179324.5</v>
      </c>
      <c r="E32" s="19">
        <v>281335.86</v>
      </c>
      <c r="F32" s="19">
        <v>-16764617.76</v>
      </c>
      <c r="G32" s="19">
        <v>58489794.439999998</v>
      </c>
      <c r="I32">
        <f t="shared" si="0"/>
        <v>6</v>
      </c>
      <c r="J32">
        <f t="shared" si="1"/>
        <v>8</v>
      </c>
      <c r="K32">
        <f t="shared" si="2"/>
        <v>6</v>
      </c>
      <c r="L32">
        <f t="shared" si="3"/>
        <v>4</v>
      </c>
      <c r="M32">
        <f t="shared" si="4"/>
        <v>14</v>
      </c>
      <c r="N32">
        <f t="shared" si="5"/>
        <v>6</v>
      </c>
      <c r="O32">
        <f t="shared" si="6"/>
        <v>2</v>
      </c>
      <c r="Q32">
        <f t="shared" si="7"/>
        <v>-2</v>
      </c>
      <c r="R32">
        <f t="shared" si="8"/>
        <v>0</v>
      </c>
      <c r="S32">
        <f t="shared" si="9"/>
        <v>2</v>
      </c>
      <c r="T32">
        <f t="shared" si="10"/>
        <v>-8</v>
      </c>
      <c r="U32">
        <f t="shared" si="11"/>
        <v>0</v>
      </c>
      <c r="V32">
        <f t="shared" si="12"/>
        <v>4</v>
      </c>
      <c r="W32">
        <f t="shared" si="13"/>
        <v>2</v>
      </c>
      <c r="X32">
        <f t="shared" si="14"/>
        <v>4</v>
      </c>
      <c r="Y32">
        <f t="shared" si="15"/>
        <v>-6</v>
      </c>
      <c r="Z32">
        <f t="shared" si="16"/>
        <v>2</v>
      </c>
      <c r="AA32">
        <f t="shared" si="17"/>
        <v>6</v>
      </c>
      <c r="AB32">
        <f t="shared" si="18"/>
        <v>2</v>
      </c>
      <c r="AC32">
        <f t="shared" si="19"/>
        <v>-8</v>
      </c>
      <c r="AD32">
        <f t="shared" si="20"/>
        <v>0</v>
      </c>
      <c r="AE32">
        <f t="shared" si="21"/>
        <v>4</v>
      </c>
      <c r="AF32">
        <f t="shared" si="22"/>
        <v>-10</v>
      </c>
      <c r="AG32">
        <f t="shared" si="23"/>
        <v>-2</v>
      </c>
      <c r="AH32">
        <f t="shared" si="24"/>
        <v>-10</v>
      </c>
      <c r="AI32">
        <f t="shared" si="25"/>
        <v>-2</v>
      </c>
      <c r="AJ32">
        <f t="shared" si="26"/>
        <v>2</v>
      </c>
      <c r="AK32">
        <f t="shared" si="27"/>
        <v>4</v>
      </c>
    </row>
    <row r="33" spans="1:44" x14ac:dyDescent="0.25">
      <c r="A33" s="19">
        <v>26986118.309999999</v>
      </c>
      <c r="B33" s="19">
        <v>689255.06</v>
      </c>
      <c r="C33" s="19">
        <v>14149035.380000001</v>
      </c>
      <c r="D33" s="19">
        <v>38695524.899999999</v>
      </c>
      <c r="E33" s="19">
        <v>-333557.59000000003</v>
      </c>
      <c r="F33" s="19">
        <v>4958980.8</v>
      </c>
      <c r="G33" s="19">
        <v>85145356.849999994</v>
      </c>
      <c r="I33">
        <f t="shared" si="0"/>
        <v>2</v>
      </c>
      <c r="J33">
        <f t="shared" si="1"/>
        <v>3</v>
      </c>
      <c r="K33">
        <f t="shared" si="2"/>
        <v>5</v>
      </c>
      <c r="L33">
        <f t="shared" si="3"/>
        <v>8</v>
      </c>
      <c r="M33">
        <f t="shared" si="4"/>
        <v>5</v>
      </c>
      <c r="N33">
        <f t="shared" si="5"/>
        <v>13</v>
      </c>
      <c r="O33">
        <f t="shared" si="6"/>
        <v>4</v>
      </c>
      <c r="Q33">
        <f t="shared" si="7"/>
        <v>-1</v>
      </c>
      <c r="R33">
        <f t="shared" si="8"/>
        <v>-3</v>
      </c>
      <c r="S33">
        <f t="shared" si="9"/>
        <v>-6</v>
      </c>
      <c r="T33">
        <f t="shared" si="10"/>
        <v>-3</v>
      </c>
      <c r="U33">
        <f t="shared" si="11"/>
        <v>-11</v>
      </c>
      <c r="V33">
        <f t="shared" si="12"/>
        <v>-2</v>
      </c>
      <c r="W33">
        <f t="shared" si="13"/>
        <v>-2</v>
      </c>
      <c r="X33">
        <f t="shared" si="14"/>
        <v>-5</v>
      </c>
      <c r="Y33">
        <f t="shared" si="15"/>
        <v>-2</v>
      </c>
      <c r="Z33">
        <f t="shared" si="16"/>
        <v>-10</v>
      </c>
      <c r="AA33">
        <f t="shared" si="17"/>
        <v>-1</v>
      </c>
      <c r="AB33">
        <f t="shared" si="18"/>
        <v>-3</v>
      </c>
      <c r="AC33">
        <f t="shared" si="19"/>
        <v>0</v>
      </c>
      <c r="AD33">
        <f t="shared" si="20"/>
        <v>-8</v>
      </c>
      <c r="AE33">
        <f t="shared" si="21"/>
        <v>1</v>
      </c>
      <c r="AF33">
        <f t="shared" si="22"/>
        <v>3</v>
      </c>
      <c r="AG33">
        <f t="shared" si="23"/>
        <v>-5</v>
      </c>
      <c r="AH33">
        <f t="shared" si="24"/>
        <v>3</v>
      </c>
      <c r="AI33">
        <f t="shared" si="25"/>
        <v>-5</v>
      </c>
      <c r="AJ33">
        <f t="shared" si="26"/>
        <v>4</v>
      </c>
      <c r="AK33">
        <f t="shared" si="27"/>
        <v>9</v>
      </c>
    </row>
    <row r="34" spans="1:44" x14ac:dyDescent="0.25">
      <c r="A34" s="19">
        <v>29383697.620000001</v>
      </c>
      <c r="B34" s="19">
        <v>1043926.18</v>
      </c>
      <c r="C34" s="19">
        <v>18790519.98</v>
      </c>
      <c r="D34" s="19">
        <v>15838241.199999999</v>
      </c>
      <c r="E34" s="19">
        <v>161016.94</v>
      </c>
      <c r="F34" s="19">
        <v>32458436.620000001</v>
      </c>
      <c r="G34" s="19">
        <v>97675838.530000001</v>
      </c>
      <c r="I34">
        <f t="shared" si="0"/>
        <v>4</v>
      </c>
      <c r="J34">
        <f t="shared" si="1"/>
        <v>7</v>
      </c>
      <c r="K34">
        <f t="shared" si="2"/>
        <v>10</v>
      </c>
      <c r="L34">
        <f t="shared" si="3"/>
        <v>3</v>
      </c>
      <c r="M34">
        <f t="shared" si="4"/>
        <v>11</v>
      </c>
      <c r="N34">
        <f t="shared" si="5"/>
        <v>24</v>
      </c>
      <c r="O34">
        <f t="shared" si="6"/>
        <v>6</v>
      </c>
      <c r="Q34">
        <f t="shared" si="7"/>
        <v>-3</v>
      </c>
      <c r="R34">
        <f t="shared" si="8"/>
        <v>-6</v>
      </c>
      <c r="S34">
        <f t="shared" si="9"/>
        <v>1</v>
      </c>
      <c r="T34">
        <f t="shared" si="10"/>
        <v>-7</v>
      </c>
      <c r="U34">
        <f t="shared" si="11"/>
        <v>-20</v>
      </c>
      <c r="V34">
        <f t="shared" si="12"/>
        <v>-2</v>
      </c>
      <c r="W34">
        <f t="shared" si="13"/>
        <v>-3</v>
      </c>
      <c r="X34">
        <f t="shared" si="14"/>
        <v>4</v>
      </c>
      <c r="Y34">
        <f t="shared" si="15"/>
        <v>-4</v>
      </c>
      <c r="Z34">
        <f t="shared" si="16"/>
        <v>-17</v>
      </c>
      <c r="AA34">
        <f t="shared" si="17"/>
        <v>1</v>
      </c>
      <c r="AB34">
        <f t="shared" si="18"/>
        <v>7</v>
      </c>
      <c r="AC34">
        <f t="shared" si="19"/>
        <v>-1</v>
      </c>
      <c r="AD34">
        <f t="shared" si="20"/>
        <v>-14</v>
      </c>
      <c r="AE34">
        <f t="shared" si="21"/>
        <v>4</v>
      </c>
      <c r="AF34">
        <f t="shared" si="22"/>
        <v>-8</v>
      </c>
      <c r="AG34">
        <f t="shared" si="23"/>
        <v>-21</v>
      </c>
      <c r="AH34">
        <f t="shared" si="24"/>
        <v>-8</v>
      </c>
      <c r="AI34">
        <f t="shared" si="25"/>
        <v>-21</v>
      </c>
      <c r="AJ34">
        <f t="shared" si="26"/>
        <v>-3</v>
      </c>
      <c r="AK34">
        <f t="shared" si="27"/>
        <v>18</v>
      </c>
    </row>
    <row r="35" spans="1:44" x14ac:dyDescent="0.25">
      <c r="A35" s="19">
        <v>123151325.39</v>
      </c>
      <c r="B35" s="19">
        <v>5760777.3499999996</v>
      </c>
      <c r="C35" s="19">
        <v>50823102.119999997</v>
      </c>
      <c r="D35" s="19">
        <v>89354811.019999996</v>
      </c>
      <c r="E35" s="19">
        <v>11020596.029999999</v>
      </c>
      <c r="F35" s="19">
        <v>7792042.4500000002</v>
      </c>
      <c r="G35" s="19">
        <v>287902654.37</v>
      </c>
      <c r="I35">
        <f t="shared" si="0"/>
        <v>17</v>
      </c>
      <c r="J35">
        <f t="shared" si="1"/>
        <v>26</v>
      </c>
      <c r="K35">
        <f t="shared" si="2"/>
        <v>28</v>
      </c>
      <c r="L35">
        <f t="shared" si="3"/>
        <v>20</v>
      </c>
      <c r="M35">
        <f t="shared" si="4"/>
        <v>30</v>
      </c>
      <c r="N35">
        <f t="shared" si="5"/>
        <v>16</v>
      </c>
      <c r="O35">
        <f t="shared" si="6"/>
        <v>19</v>
      </c>
      <c r="Q35">
        <f t="shared" si="7"/>
        <v>-9</v>
      </c>
      <c r="R35">
        <f t="shared" si="8"/>
        <v>-11</v>
      </c>
      <c r="S35">
        <f t="shared" si="9"/>
        <v>-3</v>
      </c>
      <c r="T35">
        <f t="shared" si="10"/>
        <v>-13</v>
      </c>
      <c r="U35">
        <f t="shared" si="11"/>
        <v>1</v>
      </c>
      <c r="V35">
        <f t="shared" si="12"/>
        <v>-2</v>
      </c>
      <c r="W35">
        <f t="shared" si="13"/>
        <v>-2</v>
      </c>
      <c r="X35">
        <f t="shared" si="14"/>
        <v>6</v>
      </c>
      <c r="Y35">
        <f t="shared" si="15"/>
        <v>-4</v>
      </c>
      <c r="Z35">
        <f t="shared" si="16"/>
        <v>10</v>
      </c>
      <c r="AA35">
        <f t="shared" si="17"/>
        <v>7</v>
      </c>
      <c r="AB35">
        <f t="shared" si="18"/>
        <v>8</v>
      </c>
      <c r="AC35">
        <f t="shared" si="19"/>
        <v>-2</v>
      </c>
      <c r="AD35">
        <f t="shared" si="20"/>
        <v>12</v>
      </c>
      <c r="AE35">
        <f t="shared" si="21"/>
        <v>9</v>
      </c>
      <c r="AF35">
        <f t="shared" si="22"/>
        <v>-10</v>
      </c>
      <c r="AG35">
        <f t="shared" si="23"/>
        <v>4</v>
      </c>
      <c r="AH35">
        <f t="shared" si="24"/>
        <v>-10</v>
      </c>
      <c r="AI35">
        <f t="shared" si="25"/>
        <v>4</v>
      </c>
      <c r="AJ35">
        <f t="shared" si="26"/>
        <v>1</v>
      </c>
      <c r="AK35">
        <f t="shared" si="27"/>
        <v>-3</v>
      </c>
    </row>
    <row r="38" spans="1:44" x14ac:dyDescent="0.25">
      <c r="Q38" s="20" t="s">
        <v>102</v>
      </c>
      <c r="R38" s="20" t="s">
        <v>103</v>
      </c>
      <c r="S38" s="20" t="s">
        <v>104</v>
      </c>
      <c r="T38" s="20" t="s">
        <v>105</v>
      </c>
      <c r="U38" s="20" t="s">
        <v>106</v>
      </c>
      <c r="V38" s="20" t="s">
        <v>107</v>
      </c>
      <c r="W38" s="20" t="s">
        <v>108</v>
      </c>
      <c r="X38" s="20" t="s">
        <v>109</v>
      </c>
      <c r="Y38" s="20" t="s">
        <v>110</v>
      </c>
      <c r="Z38" s="20" t="s">
        <v>111</v>
      </c>
      <c r="AA38" s="20" t="s">
        <v>112</v>
      </c>
      <c r="AB38" s="20" t="s">
        <v>113</v>
      </c>
      <c r="AC38" s="20" t="s">
        <v>114</v>
      </c>
      <c r="AD38" s="20" t="s">
        <v>115</v>
      </c>
      <c r="AE38" s="20" t="s">
        <v>116</v>
      </c>
      <c r="AF38" s="20" t="s">
        <v>117</v>
      </c>
      <c r="AG38" s="20" t="s">
        <v>118</v>
      </c>
      <c r="AH38" s="20" t="s">
        <v>119</v>
      </c>
      <c r="AI38" s="20" t="s">
        <v>120</v>
      </c>
      <c r="AJ38" s="20" t="s">
        <v>121</v>
      </c>
      <c r="AK38" s="20" t="s">
        <v>122</v>
      </c>
      <c r="AN38" s="21" t="s">
        <v>126</v>
      </c>
      <c r="AO38" t="s">
        <v>123</v>
      </c>
      <c r="AP38" t="s">
        <v>124</v>
      </c>
      <c r="AQ38" t="s">
        <v>127</v>
      </c>
      <c r="AR38" t="s">
        <v>128</v>
      </c>
    </row>
    <row r="39" spans="1:44" x14ac:dyDescent="0.25">
      <c r="P39">
        <v>1</v>
      </c>
      <c r="Q39">
        <f>Q2^2</f>
        <v>4</v>
      </c>
      <c r="R39">
        <f t="shared" ref="R39:AK39" si="28">R2^2</f>
        <v>64</v>
      </c>
      <c r="S39">
        <f t="shared" si="28"/>
        <v>4</v>
      </c>
      <c r="T39">
        <f t="shared" si="28"/>
        <v>1</v>
      </c>
      <c r="U39">
        <f t="shared" si="28"/>
        <v>100</v>
      </c>
      <c r="V39">
        <f t="shared" si="28"/>
        <v>9</v>
      </c>
      <c r="W39">
        <f t="shared" si="28"/>
        <v>36</v>
      </c>
      <c r="X39">
        <f t="shared" si="28"/>
        <v>16</v>
      </c>
      <c r="Y39">
        <f t="shared" si="28"/>
        <v>9</v>
      </c>
      <c r="Z39">
        <f t="shared" si="28"/>
        <v>144</v>
      </c>
      <c r="AA39">
        <f t="shared" si="28"/>
        <v>25</v>
      </c>
      <c r="AB39">
        <f t="shared" si="28"/>
        <v>100</v>
      </c>
      <c r="AC39">
        <f t="shared" si="28"/>
        <v>81</v>
      </c>
      <c r="AD39">
        <f t="shared" si="28"/>
        <v>324</v>
      </c>
      <c r="AE39">
        <f t="shared" si="28"/>
        <v>121</v>
      </c>
      <c r="AF39">
        <f t="shared" si="28"/>
        <v>1</v>
      </c>
      <c r="AG39">
        <f t="shared" si="28"/>
        <v>64</v>
      </c>
      <c r="AH39">
        <f t="shared" si="28"/>
        <v>1</v>
      </c>
      <c r="AI39">
        <f t="shared" si="28"/>
        <v>64</v>
      </c>
      <c r="AJ39">
        <f t="shared" si="28"/>
        <v>1</v>
      </c>
      <c r="AK39">
        <f t="shared" si="28"/>
        <v>49</v>
      </c>
      <c r="AN39" t="s">
        <v>102</v>
      </c>
      <c r="AO39" s="18">
        <v>0.81757066462948813</v>
      </c>
      <c r="AP39" s="18">
        <v>4.6965859009358271</v>
      </c>
      <c r="AQ39" s="18">
        <f>$Q$81</f>
        <v>1.9599639845400536</v>
      </c>
      <c r="AR39" t="s">
        <v>129</v>
      </c>
    </row>
    <row r="40" spans="1:44" x14ac:dyDescent="0.25">
      <c r="P40">
        <f>P39+1</f>
        <v>2</v>
      </c>
      <c r="Q40">
        <f t="shared" ref="Q40:AK40" si="29">Q3^2</f>
        <v>1</v>
      </c>
      <c r="R40">
        <f t="shared" si="29"/>
        <v>0</v>
      </c>
      <c r="S40">
        <f t="shared" si="29"/>
        <v>1</v>
      </c>
      <c r="T40">
        <f t="shared" si="29"/>
        <v>9</v>
      </c>
      <c r="U40">
        <f t="shared" si="29"/>
        <v>1</v>
      </c>
      <c r="V40">
        <f t="shared" si="29"/>
        <v>0</v>
      </c>
      <c r="W40">
        <f t="shared" si="29"/>
        <v>1</v>
      </c>
      <c r="X40">
        <f t="shared" si="29"/>
        <v>0</v>
      </c>
      <c r="Y40">
        <f t="shared" si="29"/>
        <v>16</v>
      </c>
      <c r="Z40">
        <f t="shared" si="29"/>
        <v>4</v>
      </c>
      <c r="AA40">
        <f t="shared" si="29"/>
        <v>1</v>
      </c>
      <c r="AB40">
        <f t="shared" si="29"/>
        <v>1</v>
      </c>
      <c r="AC40">
        <f t="shared" si="29"/>
        <v>9</v>
      </c>
      <c r="AD40">
        <f t="shared" si="29"/>
        <v>1</v>
      </c>
      <c r="AE40">
        <f t="shared" si="29"/>
        <v>0</v>
      </c>
      <c r="AF40">
        <f t="shared" si="29"/>
        <v>16</v>
      </c>
      <c r="AG40">
        <f t="shared" si="29"/>
        <v>4</v>
      </c>
      <c r="AH40">
        <f t="shared" si="29"/>
        <v>16</v>
      </c>
      <c r="AI40">
        <f t="shared" si="29"/>
        <v>4</v>
      </c>
      <c r="AJ40">
        <f t="shared" si="29"/>
        <v>1</v>
      </c>
      <c r="AK40">
        <f t="shared" si="29"/>
        <v>1</v>
      </c>
      <c r="AN40" t="s">
        <v>103</v>
      </c>
      <c r="AO40" s="18">
        <v>0.89213139801375096</v>
      </c>
      <c r="AP40" s="18">
        <v>5.1249047048335443</v>
      </c>
      <c r="AQ40" s="18">
        <f t="shared" ref="AQ40:AQ59" si="30">$Q$81</f>
        <v>1.9599639845400536</v>
      </c>
      <c r="AR40" t="s">
        <v>129</v>
      </c>
    </row>
    <row r="41" spans="1:44" x14ac:dyDescent="0.25">
      <c r="P41">
        <f t="shared" ref="P41:P72" si="31">P40+1</f>
        <v>3</v>
      </c>
      <c r="Q41">
        <f t="shared" ref="Q41:AK41" si="32">Q4^2</f>
        <v>81</v>
      </c>
      <c r="R41">
        <f t="shared" si="32"/>
        <v>16</v>
      </c>
      <c r="S41">
        <f t="shared" si="32"/>
        <v>9</v>
      </c>
      <c r="T41">
        <f t="shared" si="32"/>
        <v>441</v>
      </c>
      <c r="U41">
        <f t="shared" si="32"/>
        <v>4</v>
      </c>
      <c r="V41">
        <f t="shared" si="32"/>
        <v>9</v>
      </c>
      <c r="W41">
        <f t="shared" si="32"/>
        <v>25</v>
      </c>
      <c r="X41">
        <f t="shared" si="32"/>
        <v>36</v>
      </c>
      <c r="Y41">
        <f t="shared" si="32"/>
        <v>144</v>
      </c>
      <c r="Z41">
        <f t="shared" si="32"/>
        <v>49</v>
      </c>
      <c r="AA41">
        <f t="shared" si="32"/>
        <v>36</v>
      </c>
      <c r="AB41">
        <f t="shared" si="32"/>
        <v>1</v>
      </c>
      <c r="AC41">
        <f t="shared" si="32"/>
        <v>289</v>
      </c>
      <c r="AD41">
        <f t="shared" si="32"/>
        <v>4</v>
      </c>
      <c r="AE41">
        <f t="shared" si="32"/>
        <v>1</v>
      </c>
      <c r="AF41">
        <f t="shared" si="32"/>
        <v>324</v>
      </c>
      <c r="AG41">
        <f t="shared" si="32"/>
        <v>1</v>
      </c>
      <c r="AH41">
        <f t="shared" si="32"/>
        <v>324</v>
      </c>
      <c r="AI41">
        <f t="shared" si="32"/>
        <v>1</v>
      </c>
      <c r="AJ41">
        <f t="shared" si="32"/>
        <v>0</v>
      </c>
      <c r="AK41">
        <f t="shared" si="32"/>
        <v>1</v>
      </c>
      <c r="AN41" t="s">
        <v>104</v>
      </c>
      <c r="AO41" s="18">
        <v>0.93063407181054236</v>
      </c>
      <c r="AP41" s="18">
        <v>5.3460857265184307</v>
      </c>
      <c r="AQ41" s="18">
        <f t="shared" si="30"/>
        <v>1.9599639845400536</v>
      </c>
      <c r="AR41" t="s">
        <v>129</v>
      </c>
    </row>
    <row r="42" spans="1:44" x14ac:dyDescent="0.25">
      <c r="P42">
        <f t="shared" si="31"/>
        <v>4</v>
      </c>
      <c r="Q42">
        <f t="shared" ref="Q42:AK42" si="33">Q5^2</f>
        <v>4</v>
      </c>
      <c r="R42">
        <f t="shared" si="33"/>
        <v>16</v>
      </c>
      <c r="S42">
        <f t="shared" si="33"/>
        <v>9</v>
      </c>
      <c r="T42">
        <f t="shared" si="33"/>
        <v>0</v>
      </c>
      <c r="U42">
        <f t="shared" si="33"/>
        <v>36</v>
      </c>
      <c r="V42">
        <f t="shared" si="33"/>
        <v>4</v>
      </c>
      <c r="W42">
        <f t="shared" si="33"/>
        <v>4</v>
      </c>
      <c r="X42">
        <f t="shared" si="33"/>
        <v>25</v>
      </c>
      <c r="Y42">
        <f t="shared" si="33"/>
        <v>4</v>
      </c>
      <c r="Z42">
        <f t="shared" si="33"/>
        <v>64</v>
      </c>
      <c r="AA42">
        <f t="shared" si="33"/>
        <v>16</v>
      </c>
      <c r="AB42">
        <f t="shared" si="33"/>
        <v>49</v>
      </c>
      <c r="AC42">
        <f t="shared" si="33"/>
        <v>16</v>
      </c>
      <c r="AD42">
        <f t="shared" si="33"/>
        <v>100</v>
      </c>
      <c r="AE42">
        <f t="shared" si="33"/>
        <v>36</v>
      </c>
      <c r="AF42">
        <f t="shared" si="33"/>
        <v>9</v>
      </c>
      <c r="AG42">
        <f t="shared" si="33"/>
        <v>9</v>
      </c>
      <c r="AH42">
        <f t="shared" si="33"/>
        <v>9</v>
      </c>
      <c r="AI42">
        <f t="shared" si="33"/>
        <v>9</v>
      </c>
      <c r="AJ42">
        <f t="shared" si="33"/>
        <v>1</v>
      </c>
      <c r="AK42">
        <f t="shared" si="33"/>
        <v>16</v>
      </c>
      <c r="AN42" t="s">
        <v>105</v>
      </c>
      <c r="AO42" s="18">
        <v>0.37295645530939647</v>
      </c>
      <c r="AP42" s="18">
        <v>2.1424717219555887</v>
      </c>
      <c r="AQ42" s="18">
        <f t="shared" si="30"/>
        <v>1.9599639845400536</v>
      </c>
      <c r="AR42" t="s">
        <v>129</v>
      </c>
    </row>
    <row r="43" spans="1:44" x14ac:dyDescent="0.25">
      <c r="P43">
        <f t="shared" si="31"/>
        <v>5</v>
      </c>
      <c r="Q43">
        <f t="shared" ref="Q43:AK43" si="34">Q6^2</f>
        <v>100</v>
      </c>
      <c r="R43">
        <f t="shared" si="34"/>
        <v>64</v>
      </c>
      <c r="S43">
        <f t="shared" si="34"/>
        <v>16</v>
      </c>
      <c r="T43">
        <f t="shared" si="34"/>
        <v>81</v>
      </c>
      <c r="U43">
        <f t="shared" si="34"/>
        <v>100</v>
      </c>
      <c r="V43">
        <f t="shared" si="34"/>
        <v>1</v>
      </c>
      <c r="W43">
        <f t="shared" si="34"/>
        <v>4</v>
      </c>
      <c r="X43">
        <f t="shared" si="34"/>
        <v>36</v>
      </c>
      <c r="Y43">
        <f t="shared" si="34"/>
        <v>361</v>
      </c>
      <c r="Z43">
        <f t="shared" si="34"/>
        <v>400</v>
      </c>
      <c r="AA43">
        <f t="shared" si="34"/>
        <v>121</v>
      </c>
      <c r="AB43">
        <f t="shared" si="34"/>
        <v>16</v>
      </c>
      <c r="AC43">
        <f t="shared" si="34"/>
        <v>289</v>
      </c>
      <c r="AD43">
        <f t="shared" si="34"/>
        <v>324</v>
      </c>
      <c r="AE43">
        <f t="shared" si="34"/>
        <v>81</v>
      </c>
      <c r="AF43">
        <f t="shared" si="34"/>
        <v>169</v>
      </c>
      <c r="AG43">
        <f t="shared" si="34"/>
        <v>196</v>
      </c>
      <c r="AH43">
        <f t="shared" si="34"/>
        <v>169</v>
      </c>
      <c r="AI43">
        <f t="shared" si="34"/>
        <v>196</v>
      </c>
      <c r="AJ43">
        <f t="shared" si="34"/>
        <v>25</v>
      </c>
      <c r="AK43">
        <f t="shared" si="34"/>
        <v>81</v>
      </c>
      <c r="AN43" t="s">
        <v>106</v>
      </c>
      <c r="AO43" s="18">
        <v>0.27456073338426279</v>
      </c>
      <c r="AP43" s="18">
        <v>1.5772313332053227</v>
      </c>
      <c r="AQ43" s="18">
        <f t="shared" si="30"/>
        <v>1.9599639845400536</v>
      </c>
      <c r="AR43" t="s">
        <v>130</v>
      </c>
    </row>
    <row r="44" spans="1:44" x14ac:dyDescent="0.25">
      <c r="P44">
        <f t="shared" si="31"/>
        <v>6</v>
      </c>
      <c r="Q44">
        <f t="shared" ref="Q44:AK44" si="35">Q7^2</f>
        <v>0</v>
      </c>
      <c r="R44">
        <f t="shared" si="35"/>
        <v>9</v>
      </c>
      <c r="S44">
        <f t="shared" si="35"/>
        <v>9</v>
      </c>
      <c r="T44">
        <f t="shared" si="35"/>
        <v>400</v>
      </c>
      <c r="U44">
        <f t="shared" si="35"/>
        <v>121</v>
      </c>
      <c r="V44">
        <f t="shared" si="35"/>
        <v>9</v>
      </c>
      <c r="W44">
        <f t="shared" si="35"/>
        <v>9</v>
      </c>
      <c r="X44">
        <f t="shared" si="35"/>
        <v>9</v>
      </c>
      <c r="Y44">
        <f t="shared" si="35"/>
        <v>400</v>
      </c>
      <c r="Z44">
        <f t="shared" si="35"/>
        <v>121</v>
      </c>
      <c r="AA44">
        <f t="shared" si="35"/>
        <v>9</v>
      </c>
      <c r="AB44">
        <f t="shared" si="35"/>
        <v>0</v>
      </c>
      <c r="AC44">
        <f t="shared" si="35"/>
        <v>289</v>
      </c>
      <c r="AD44">
        <f t="shared" si="35"/>
        <v>64</v>
      </c>
      <c r="AE44">
        <f t="shared" si="35"/>
        <v>0</v>
      </c>
      <c r="AF44">
        <f t="shared" si="35"/>
        <v>289</v>
      </c>
      <c r="AG44">
        <f t="shared" si="35"/>
        <v>64</v>
      </c>
      <c r="AH44">
        <f t="shared" si="35"/>
        <v>289</v>
      </c>
      <c r="AI44">
        <f t="shared" si="35"/>
        <v>64</v>
      </c>
      <c r="AJ44">
        <f t="shared" si="35"/>
        <v>0</v>
      </c>
      <c r="AK44">
        <f t="shared" si="35"/>
        <v>64</v>
      </c>
      <c r="AN44" t="s">
        <v>107</v>
      </c>
      <c r="AO44" s="18">
        <v>0.94469060351413292</v>
      </c>
      <c r="AP44" s="18">
        <v>5.4268343534827546</v>
      </c>
      <c r="AQ44" s="18">
        <f t="shared" si="30"/>
        <v>1.9599639845400536</v>
      </c>
      <c r="AR44" t="s">
        <v>129</v>
      </c>
    </row>
    <row r="45" spans="1:44" x14ac:dyDescent="0.25">
      <c r="P45">
        <f t="shared" si="31"/>
        <v>7</v>
      </c>
      <c r="Q45">
        <f t="shared" ref="Q45:AK45" si="36">Q8^2</f>
        <v>9</v>
      </c>
      <c r="R45">
        <f t="shared" si="36"/>
        <v>0</v>
      </c>
      <c r="S45">
        <f t="shared" si="36"/>
        <v>4</v>
      </c>
      <c r="T45">
        <f t="shared" si="36"/>
        <v>16</v>
      </c>
      <c r="U45">
        <f t="shared" si="36"/>
        <v>9</v>
      </c>
      <c r="V45">
        <f t="shared" si="36"/>
        <v>9</v>
      </c>
      <c r="W45">
        <f t="shared" si="36"/>
        <v>9</v>
      </c>
      <c r="X45">
        <f t="shared" si="36"/>
        <v>25</v>
      </c>
      <c r="Y45">
        <f t="shared" si="36"/>
        <v>49</v>
      </c>
      <c r="Z45">
        <f t="shared" si="36"/>
        <v>36</v>
      </c>
      <c r="AA45">
        <f t="shared" si="36"/>
        <v>36</v>
      </c>
      <c r="AB45">
        <f t="shared" si="36"/>
        <v>4</v>
      </c>
      <c r="AC45">
        <f t="shared" si="36"/>
        <v>16</v>
      </c>
      <c r="AD45">
        <f t="shared" si="36"/>
        <v>9</v>
      </c>
      <c r="AE45">
        <f t="shared" si="36"/>
        <v>9</v>
      </c>
      <c r="AF45">
        <f t="shared" si="36"/>
        <v>4</v>
      </c>
      <c r="AG45">
        <f t="shared" si="36"/>
        <v>1</v>
      </c>
      <c r="AH45">
        <f t="shared" si="36"/>
        <v>4</v>
      </c>
      <c r="AI45">
        <f t="shared" si="36"/>
        <v>1</v>
      </c>
      <c r="AJ45">
        <f t="shared" si="36"/>
        <v>1</v>
      </c>
      <c r="AK45">
        <f t="shared" si="36"/>
        <v>0</v>
      </c>
      <c r="AN45" t="s">
        <v>108</v>
      </c>
      <c r="AO45" s="18">
        <v>0.90099312452253633</v>
      </c>
      <c r="AP45" s="18">
        <v>5.1758114479197488</v>
      </c>
      <c r="AQ45" s="18">
        <f t="shared" si="30"/>
        <v>1.9599639845400536</v>
      </c>
      <c r="AR45" t="s">
        <v>129</v>
      </c>
    </row>
    <row r="46" spans="1:44" x14ac:dyDescent="0.25">
      <c r="P46">
        <f t="shared" si="31"/>
        <v>8</v>
      </c>
      <c r="Q46">
        <f t="shared" ref="Q46:AK46" si="37">Q9^2</f>
        <v>4</v>
      </c>
      <c r="R46">
        <f t="shared" si="37"/>
        <v>16</v>
      </c>
      <c r="S46">
        <f t="shared" si="37"/>
        <v>9</v>
      </c>
      <c r="T46">
        <f t="shared" si="37"/>
        <v>16</v>
      </c>
      <c r="U46">
        <f t="shared" si="37"/>
        <v>324</v>
      </c>
      <c r="V46">
        <f t="shared" si="37"/>
        <v>1</v>
      </c>
      <c r="W46">
        <f t="shared" si="37"/>
        <v>36</v>
      </c>
      <c r="X46">
        <f t="shared" si="37"/>
        <v>25</v>
      </c>
      <c r="Y46">
        <f t="shared" si="37"/>
        <v>36</v>
      </c>
      <c r="Z46">
        <f t="shared" si="37"/>
        <v>400</v>
      </c>
      <c r="AA46">
        <f t="shared" si="37"/>
        <v>9</v>
      </c>
      <c r="AB46">
        <f t="shared" si="37"/>
        <v>1</v>
      </c>
      <c r="AC46">
        <f t="shared" si="37"/>
        <v>0</v>
      </c>
      <c r="AD46">
        <f t="shared" si="37"/>
        <v>196</v>
      </c>
      <c r="AE46">
        <f t="shared" si="37"/>
        <v>9</v>
      </c>
      <c r="AF46">
        <f t="shared" si="37"/>
        <v>1</v>
      </c>
      <c r="AG46">
        <f t="shared" si="37"/>
        <v>225</v>
      </c>
      <c r="AH46">
        <f t="shared" si="37"/>
        <v>1</v>
      </c>
      <c r="AI46">
        <f t="shared" si="37"/>
        <v>225</v>
      </c>
      <c r="AJ46">
        <f t="shared" si="37"/>
        <v>4</v>
      </c>
      <c r="AK46">
        <f t="shared" si="37"/>
        <v>289</v>
      </c>
      <c r="AN46" t="s">
        <v>109</v>
      </c>
      <c r="AO46" s="18">
        <v>0.80656990068754775</v>
      </c>
      <c r="AP46" s="18">
        <v>4.6333913233115744</v>
      </c>
      <c r="AQ46" s="18">
        <f t="shared" si="30"/>
        <v>1.9599639845400536</v>
      </c>
      <c r="AR46" t="s">
        <v>129</v>
      </c>
    </row>
    <row r="47" spans="1:44" x14ac:dyDescent="0.25">
      <c r="P47">
        <f t="shared" si="31"/>
        <v>9</v>
      </c>
      <c r="Q47">
        <f t="shared" ref="Q47:AK47" si="38">Q10^2</f>
        <v>9</v>
      </c>
      <c r="R47">
        <f t="shared" si="38"/>
        <v>9</v>
      </c>
      <c r="S47">
        <f t="shared" si="38"/>
        <v>4</v>
      </c>
      <c r="T47">
        <f t="shared" si="38"/>
        <v>25</v>
      </c>
      <c r="U47">
        <f t="shared" si="38"/>
        <v>64</v>
      </c>
      <c r="V47">
        <f t="shared" si="38"/>
        <v>0</v>
      </c>
      <c r="W47">
        <f t="shared" si="38"/>
        <v>0</v>
      </c>
      <c r="X47">
        <f t="shared" si="38"/>
        <v>1</v>
      </c>
      <c r="Y47">
        <f t="shared" si="38"/>
        <v>64</v>
      </c>
      <c r="Z47">
        <f t="shared" si="38"/>
        <v>121</v>
      </c>
      <c r="AA47">
        <f t="shared" si="38"/>
        <v>9</v>
      </c>
      <c r="AB47">
        <f t="shared" si="38"/>
        <v>1</v>
      </c>
      <c r="AC47">
        <f t="shared" si="38"/>
        <v>64</v>
      </c>
      <c r="AD47">
        <f t="shared" si="38"/>
        <v>121</v>
      </c>
      <c r="AE47">
        <f t="shared" si="38"/>
        <v>9</v>
      </c>
      <c r="AF47">
        <f t="shared" si="38"/>
        <v>49</v>
      </c>
      <c r="AG47">
        <f t="shared" si="38"/>
        <v>100</v>
      </c>
      <c r="AH47">
        <f t="shared" si="38"/>
        <v>49</v>
      </c>
      <c r="AI47">
        <f t="shared" si="38"/>
        <v>100</v>
      </c>
      <c r="AJ47">
        <f t="shared" si="38"/>
        <v>4</v>
      </c>
      <c r="AK47">
        <f t="shared" si="38"/>
        <v>64</v>
      </c>
      <c r="AN47" t="s">
        <v>110</v>
      </c>
      <c r="AO47" s="18">
        <v>0.3906799083269672</v>
      </c>
      <c r="AP47" s="18">
        <v>2.2442852081279971</v>
      </c>
      <c r="AQ47" s="18">
        <f t="shared" si="30"/>
        <v>1.9599639845400536</v>
      </c>
      <c r="AR47" t="s">
        <v>129</v>
      </c>
    </row>
    <row r="48" spans="1:44" x14ac:dyDescent="0.25">
      <c r="P48">
        <f t="shared" si="31"/>
        <v>10</v>
      </c>
      <c r="Q48">
        <f t="shared" ref="Q48:AK48" si="39">Q11^2</f>
        <v>256</v>
      </c>
      <c r="R48">
        <f t="shared" si="39"/>
        <v>196</v>
      </c>
      <c r="S48">
        <f t="shared" si="39"/>
        <v>9</v>
      </c>
      <c r="T48">
        <f t="shared" si="39"/>
        <v>25</v>
      </c>
      <c r="U48">
        <f t="shared" si="39"/>
        <v>4</v>
      </c>
      <c r="V48">
        <f t="shared" si="39"/>
        <v>1</v>
      </c>
      <c r="W48">
        <f t="shared" si="39"/>
        <v>4</v>
      </c>
      <c r="X48">
        <f t="shared" si="39"/>
        <v>361</v>
      </c>
      <c r="Y48">
        <f t="shared" si="39"/>
        <v>441</v>
      </c>
      <c r="Z48">
        <f t="shared" si="39"/>
        <v>324</v>
      </c>
      <c r="AA48">
        <f t="shared" si="39"/>
        <v>289</v>
      </c>
      <c r="AB48">
        <f t="shared" si="39"/>
        <v>289</v>
      </c>
      <c r="AC48">
        <f t="shared" si="39"/>
        <v>361</v>
      </c>
      <c r="AD48">
        <f t="shared" si="39"/>
        <v>256</v>
      </c>
      <c r="AE48">
        <f t="shared" si="39"/>
        <v>225</v>
      </c>
      <c r="AF48">
        <f t="shared" si="39"/>
        <v>4</v>
      </c>
      <c r="AG48">
        <f t="shared" si="39"/>
        <v>1</v>
      </c>
      <c r="AH48">
        <f t="shared" si="39"/>
        <v>4</v>
      </c>
      <c r="AI48">
        <f t="shared" si="39"/>
        <v>1</v>
      </c>
      <c r="AJ48">
        <f t="shared" si="39"/>
        <v>4</v>
      </c>
      <c r="AK48">
        <f t="shared" si="39"/>
        <v>1</v>
      </c>
      <c r="AN48" t="s">
        <v>111</v>
      </c>
      <c r="AO48" s="18">
        <v>5.8517952635599668E-2</v>
      </c>
      <c r="AP48" s="18">
        <v>0.33616004486234746</v>
      </c>
      <c r="AQ48" s="18">
        <f t="shared" si="30"/>
        <v>1.9599639845400536</v>
      </c>
      <c r="AR48" t="s">
        <v>130</v>
      </c>
    </row>
    <row r="49" spans="16:44" x14ac:dyDescent="0.25">
      <c r="P49">
        <f t="shared" si="31"/>
        <v>11</v>
      </c>
      <c r="Q49">
        <f t="shared" ref="Q49:AK49" si="40">Q12^2</f>
        <v>0</v>
      </c>
      <c r="R49">
        <f t="shared" si="40"/>
        <v>0</v>
      </c>
      <c r="S49">
        <f t="shared" si="40"/>
        <v>0</v>
      </c>
      <c r="T49">
        <f t="shared" si="40"/>
        <v>9</v>
      </c>
      <c r="U49">
        <f t="shared" si="40"/>
        <v>1089</v>
      </c>
      <c r="V49">
        <f t="shared" si="40"/>
        <v>0</v>
      </c>
      <c r="W49">
        <f t="shared" si="40"/>
        <v>0</v>
      </c>
      <c r="X49">
        <f t="shared" si="40"/>
        <v>0</v>
      </c>
      <c r="Y49">
        <f t="shared" si="40"/>
        <v>9</v>
      </c>
      <c r="Z49">
        <f t="shared" si="40"/>
        <v>1089</v>
      </c>
      <c r="AA49">
        <f t="shared" si="40"/>
        <v>0</v>
      </c>
      <c r="AB49">
        <f t="shared" si="40"/>
        <v>0</v>
      </c>
      <c r="AC49">
        <f t="shared" si="40"/>
        <v>9</v>
      </c>
      <c r="AD49">
        <f t="shared" si="40"/>
        <v>1089</v>
      </c>
      <c r="AE49">
        <f t="shared" si="40"/>
        <v>0</v>
      </c>
      <c r="AF49">
        <f t="shared" si="40"/>
        <v>9</v>
      </c>
      <c r="AG49">
        <f t="shared" si="40"/>
        <v>1089</v>
      </c>
      <c r="AH49">
        <f t="shared" si="40"/>
        <v>9</v>
      </c>
      <c r="AI49">
        <f t="shared" si="40"/>
        <v>1089</v>
      </c>
      <c r="AJ49">
        <f t="shared" si="40"/>
        <v>0</v>
      </c>
      <c r="AK49">
        <f t="shared" si="40"/>
        <v>1089</v>
      </c>
      <c r="AN49" t="s">
        <v>112</v>
      </c>
      <c r="AO49" s="18">
        <v>0.80198624904507254</v>
      </c>
      <c r="AP49" s="18">
        <v>4.6070602493014681</v>
      </c>
      <c r="AQ49" s="18">
        <f t="shared" si="30"/>
        <v>1.9599639845400536</v>
      </c>
      <c r="AR49" t="s">
        <v>129</v>
      </c>
    </row>
    <row r="50" spans="16:44" x14ac:dyDescent="0.25">
      <c r="P50">
        <f t="shared" si="31"/>
        <v>12</v>
      </c>
      <c r="Q50">
        <f t="shared" ref="Q50:AK50" si="41">Q13^2</f>
        <v>1</v>
      </c>
      <c r="R50">
        <f t="shared" si="41"/>
        <v>1</v>
      </c>
      <c r="S50">
        <f t="shared" si="41"/>
        <v>0</v>
      </c>
      <c r="T50">
        <f t="shared" si="41"/>
        <v>49</v>
      </c>
      <c r="U50">
        <f t="shared" si="41"/>
        <v>4</v>
      </c>
      <c r="V50">
        <f t="shared" si="41"/>
        <v>0</v>
      </c>
      <c r="W50">
        <f t="shared" si="41"/>
        <v>4</v>
      </c>
      <c r="X50">
        <f t="shared" si="41"/>
        <v>1</v>
      </c>
      <c r="Y50">
        <f t="shared" si="41"/>
        <v>36</v>
      </c>
      <c r="Z50">
        <f t="shared" si="41"/>
        <v>1</v>
      </c>
      <c r="AA50">
        <f t="shared" si="41"/>
        <v>1</v>
      </c>
      <c r="AB50">
        <f t="shared" si="41"/>
        <v>1</v>
      </c>
      <c r="AC50">
        <f t="shared" si="41"/>
        <v>64</v>
      </c>
      <c r="AD50">
        <f t="shared" si="41"/>
        <v>9</v>
      </c>
      <c r="AE50">
        <f t="shared" si="41"/>
        <v>1</v>
      </c>
      <c r="AF50">
        <f t="shared" si="41"/>
        <v>49</v>
      </c>
      <c r="AG50">
        <f t="shared" si="41"/>
        <v>4</v>
      </c>
      <c r="AH50">
        <f t="shared" si="41"/>
        <v>49</v>
      </c>
      <c r="AI50">
        <f t="shared" si="41"/>
        <v>4</v>
      </c>
      <c r="AJ50">
        <f t="shared" si="41"/>
        <v>0</v>
      </c>
      <c r="AK50">
        <f t="shared" si="41"/>
        <v>4</v>
      </c>
      <c r="AN50" t="s">
        <v>113</v>
      </c>
      <c r="AO50" s="18">
        <v>0.86371275783040491</v>
      </c>
      <c r="AP50" s="18">
        <v>4.9616520459708902</v>
      </c>
      <c r="AQ50" s="18">
        <f t="shared" si="30"/>
        <v>1.9599639845400536</v>
      </c>
      <c r="AR50" t="s">
        <v>129</v>
      </c>
    </row>
    <row r="51" spans="16:44" x14ac:dyDescent="0.25">
      <c r="P51">
        <f t="shared" si="31"/>
        <v>13</v>
      </c>
      <c r="Q51">
        <f t="shared" ref="Q51:AK51" si="42">Q14^2</f>
        <v>1</v>
      </c>
      <c r="R51">
        <f t="shared" si="42"/>
        <v>0</v>
      </c>
      <c r="S51">
        <f t="shared" si="42"/>
        <v>0</v>
      </c>
      <c r="T51">
        <f t="shared" si="42"/>
        <v>1</v>
      </c>
      <c r="U51">
        <f t="shared" si="42"/>
        <v>289</v>
      </c>
      <c r="V51">
        <f t="shared" si="42"/>
        <v>0</v>
      </c>
      <c r="W51">
        <f t="shared" si="42"/>
        <v>1</v>
      </c>
      <c r="X51">
        <f t="shared" si="42"/>
        <v>1</v>
      </c>
      <c r="Y51">
        <f t="shared" si="42"/>
        <v>0</v>
      </c>
      <c r="Z51">
        <f t="shared" si="42"/>
        <v>324</v>
      </c>
      <c r="AA51">
        <f t="shared" si="42"/>
        <v>1</v>
      </c>
      <c r="AB51">
        <f t="shared" si="42"/>
        <v>0</v>
      </c>
      <c r="AC51">
        <f t="shared" si="42"/>
        <v>1</v>
      </c>
      <c r="AD51">
        <f t="shared" si="42"/>
        <v>289</v>
      </c>
      <c r="AE51">
        <f t="shared" si="42"/>
        <v>0</v>
      </c>
      <c r="AF51">
        <f t="shared" si="42"/>
        <v>1</v>
      </c>
      <c r="AG51">
        <f t="shared" si="42"/>
        <v>289</v>
      </c>
      <c r="AH51">
        <f t="shared" si="42"/>
        <v>1</v>
      </c>
      <c r="AI51">
        <f t="shared" si="42"/>
        <v>289</v>
      </c>
      <c r="AJ51">
        <f t="shared" si="42"/>
        <v>0</v>
      </c>
      <c r="AK51">
        <f t="shared" si="42"/>
        <v>289</v>
      </c>
      <c r="AN51" t="s">
        <v>114</v>
      </c>
      <c r="AO51" s="18">
        <v>0.32498090145148972</v>
      </c>
      <c r="AP51" s="18">
        <v>1.8668731473164841</v>
      </c>
      <c r="AQ51" s="18">
        <f t="shared" si="30"/>
        <v>1.9599639845400536</v>
      </c>
      <c r="AR51" t="s">
        <v>130</v>
      </c>
    </row>
    <row r="52" spans="16:44" x14ac:dyDescent="0.25">
      <c r="P52">
        <f t="shared" si="31"/>
        <v>14</v>
      </c>
      <c r="Q52">
        <f t="shared" ref="Q52:AK52" si="43">Q15^2</f>
        <v>81</v>
      </c>
      <c r="R52">
        <f t="shared" si="43"/>
        <v>1</v>
      </c>
      <c r="S52">
        <f t="shared" si="43"/>
        <v>9</v>
      </c>
      <c r="T52">
        <f t="shared" si="43"/>
        <v>81</v>
      </c>
      <c r="U52">
        <f t="shared" si="43"/>
        <v>144</v>
      </c>
      <c r="V52">
        <f t="shared" si="43"/>
        <v>4</v>
      </c>
      <c r="W52">
        <f t="shared" si="43"/>
        <v>64</v>
      </c>
      <c r="X52">
        <f t="shared" si="43"/>
        <v>144</v>
      </c>
      <c r="Y52">
        <f t="shared" si="43"/>
        <v>0</v>
      </c>
      <c r="Z52">
        <f t="shared" si="43"/>
        <v>441</v>
      </c>
      <c r="AA52">
        <f t="shared" si="43"/>
        <v>121</v>
      </c>
      <c r="AB52">
        <f t="shared" si="43"/>
        <v>16</v>
      </c>
      <c r="AC52">
        <f t="shared" si="43"/>
        <v>64</v>
      </c>
      <c r="AD52">
        <f t="shared" si="43"/>
        <v>169</v>
      </c>
      <c r="AE52">
        <f t="shared" si="43"/>
        <v>9</v>
      </c>
      <c r="AF52">
        <f t="shared" si="43"/>
        <v>144</v>
      </c>
      <c r="AG52">
        <f t="shared" si="43"/>
        <v>81</v>
      </c>
      <c r="AH52">
        <f t="shared" si="43"/>
        <v>144</v>
      </c>
      <c r="AI52">
        <f t="shared" si="43"/>
        <v>81</v>
      </c>
      <c r="AJ52">
        <f t="shared" si="43"/>
        <v>1</v>
      </c>
      <c r="AK52">
        <f t="shared" si="43"/>
        <v>100</v>
      </c>
      <c r="AN52" t="s">
        <v>115</v>
      </c>
      <c r="AO52" s="18">
        <v>0.17860962566844918</v>
      </c>
      <c r="AP52" s="18">
        <v>1.026034183927113</v>
      </c>
      <c r="AQ52" s="18">
        <f t="shared" si="30"/>
        <v>1.9599639845400536</v>
      </c>
      <c r="AR52" t="s">
        <v>130</v>
      </c>
    </row>
    <row r="53" spans="16:44" x14ac:dyDescent="0.25">
      <c r="P53">
        <f t="shared" si="31"/>
        <v>15</v>
      </c>
      <c r="Q53">
        <f t="shared" ref="Q53:AK53" si="44">Q16^2</f>
        <v>0</v>
      </c>
      <c r="R53">
        <f t="shared" si="44"/>
        <v>1</v>
      </c>
      <c r="S53">
        <f t="shared" si="44"/>
        <v>0</v>
      </c>
      <c r="T53">
        <f t="shared" si="44"/>
        <v>1</v>
      </c>
      <c r="U53">
        <f t="shared" si="44"/>
        <v>1</v>
      </c>
      <c r="V53">
        <f t="shared" si="44"/>
        <v>0</v>
      </c>
      <c r="W53">
        <f t="shared" si="44"/>
        <v>1</v>
      </c>
      <c r="X53">
        <f t="shared" si="44"/>
        <v>0</v>
      </c>
      <c r="Y53">
        <f t="shared" si="44"/>
        <v>1</v>
      </c>
      <c r="Z53">
        <f t="shared" si="44"/>
        <v>1</v>
      </c>
      <c r="AA53">
        <f t="shared" si="44"/>
        <v>0</v>
      </c>
      <c r="AB53">
        <f t="shared" si="44"/>
        <v>1</v>
      </c>
      <c r="AC53">
        <f t="shared" si="44"/>
        <v>4</v>
      </c>
      <c r="AD53">
        <f t="shared" si="44"/>
        <v>0</v>
      </c>
      <c r="AE53">
        <f t="shared" si="44"/>
        <v>1</v>
      </c>
      <c r="AF53">
        <f t="shared" si="44"/>
        <v>1</v>
      </c>
      <c r="AG53">
        <f t="shared" si="44"/>
        <v>1</v>
      </c>
      <c r="AH53">
        <f t="shared" si="44"/>
        <v>1</v>
      </c>
      <c r="AI53">
        <f t="shared" si="44"/>
        <v>1</v>
      </c>
      <c r="AJ53">
        <f t="shared" si="44"/>
        <v>0</v>
      </c>
      <c r="AK53">
        <f t="shared" si="44"/>
        <v>1</v>
      </c>
      <c r="AN53" t="s">
        <v>116</v>
      </c>
      <c r="AO53" s="18">
        <v>0.85943468296409475</v>
      </c>
      <c r="AP53" s="18">
        <v>4.9370763768947921</v>
      </c>
      <c r="AQ53" s="18">
        <f t="shared" si="30"/>
        <v>1.9599639845400536</v>
      </c>
      <c r="AR53" t="s">
        <v>129</v>
      </c>
    </row>
    <row r="54" spans="16:44" x14ac:dyDescent="0.25">
      <c r="P54">
        <f t="shared" si="31"/>
        <v>16</v>
      </c>
      <c r="Q54">
        <f t="shared" ref="Q54:AK54" si="45">Q17^2</f>
        <v>169</v>
      </c>
      <c r="R54">
        <f t="shared" si="45"/>
        <v>25</v>
      </c>
      <c r="S54">
        <f t="shared" si="45"/>
        <v>1</v>
      </c>
      <c r="T54">
        <f t="shared" si="45"/>
        <v>361</v>
      </c>
      <c r="U54">
        <f t="shared" si="45"/>
        <v>16</v>
      </c>
      <c r="V54">
        <f t="shared" si="45"/>
        <v>4</v>
      </c>
      <c r="W54">
        <f t="shared" si="45"/>
        <v>64</v>
      </c>
      <c r="X54">
        <f t="shared" si="45"/>
        <v>144</v>
      </c>
      <c r="Y54">
        <f t="shared" si="45"/>
        <v>36</v>
      </c>
      <c r="Z54">
        <f t="shared" si="45"/>
        <v>81</v>
      </c>
      <c r="AA54">
        <f t="shared" si="45"/>
        <v>121</v>
      </c>
      <c r="AB54">
        <f t="shared" si="45"/>
        <v>16</v>
      </c>
      <c r="AC54">
        <f t="shared" si="45"/>
        <v>196</v>
      </c>
      <c r="AD54">
        <f t="shared" si="45"/>
        <v>1</v>
      </c>
      <c r="AE54">
        <f t="shared" si="45"/>
        <v>9</v>
      </c>
      <c r="AF54">
        <f t="shared" si="45"/>
        <v>324</v>
      </c>
      <c r="AG54">
        <f t="shared" si="45"/>
        <v>9</v>
      </c>
      <c r="AH54">
        <f t="shared" si="45"/>
        <v>324</v>
      </c>
      <c r="AI54">
        <f t="shared" si="45"/>
        <v>9</v>
      </c>
      <c r="AJ54">
        <f t="shared" si="45"/>
        <v>1</v>
      </c>
      <c r="AK54">
        <f t="shared" si="45"/>
        <v>4</v>
      </c>
      <c r="AN54" t="s">
        <v>117</v>
      </c>
      <c r="AO54" s="18">
        <v>0.42887700534759354</v>
      </c>
      <c r="AP54" s="18">
        <v>2.4637108248788762</v>
      </c>
      <c r="AQ54" s="18">
        <f t="shared" si="30"/>
        <v>1.9599639845400536</v>
      </c>
      <c r="AR54" t="s">
        <v>129</v>
      </c>
    </row>
    <row r="55" spans="16:44" x14ac:dyDescent="0.25">
      <c r="P55">
        <f t="shared" si="31"/>
        <v>17</v>
      </c>
      <c r="Q55">
        <f t="shared" ref="Q55:AK55" si="46">Q18^2</f>
        <v>1</v>
      </c>
      <c r="R55">
        <f t="shared" si="46"/>
        <v>16</v>
      </c>
      <c r="S55">
        <f t="shared" si="46"/>
        <v>36</v>
      </c>
      <c r="T55">
        <f t="shared" si="46"/>
        <v>100</v>
      </c>
      <c r="U55">
        <f t="shared" si="46"/>
        <v>16</v>
      </c>
      <c r="V55">
        <f t="shared" si="46"/>
        <v>36</v>
      </c>
      <c r="W55">
        <f t="shared" si="46"/>
        <v>9</v>
      </c>
      <c r="X55">
        <f t="shared" si="46"/>
        <v>25</v>
      </c>
      <c r="Y55">
        <f t="shared" si="46"/>
        <v>81</v>
      </c>
      <c r="Z55">
        <f t="shared" si="46"/>
        <v>9</v>
      </c>
      <c r="AA55">
        <f t="shared" si="46"/>
        <v>25</v>
      </c>
      <c r="AB55">
        <f t="shared" si="46"/>
        <v>4</v>
      </c>
      <c r="AC55">
        <f t="shared" si="46"/>
        <v>36</v>
      </c>
      <c r="AD55">
        <f t="shared" si="46"/>
        <v>0</v>
      </c>
      <c r="AE55">
        <f t="shared" si="46"/>
        <v>4</v>
      </c>
      <c r="AF55">
        <f t="shared" si="46"/>
        <v>16</v>
      </c>
      <c r="AG55">
        <f t="shared" si="46"/>
        <v>4</v>
      </c>
      <c r="AH55">
        <f t="shared" si="46"/>
        <v>16</v>
      </c>
      <c r="AI55">
        <f t="shared" si="46"/>
        <v>4</v>
      </c>
      <c r="AJ55">
        <f t="shared" si="46"/>
        <v>0</v>
      </c>
      <c r="AK55">
        <f t="shared" si="46"/>
        <v>4</v>
      </c>
      <c r="AN55" t="s">
        <v>118</v>
      </c>
      <c r="AO55" s="18">
        <v>0.37142857142857144</v>
      </c>
      <c r="AP55" s="18">
        <v>2.1336946972855535</v>
      </c>
      <c r="AQ55" s="18">
        <f t="shared" si="30"/>
        <v>1.9599639845400536</v>
      </c>
      <c r="AR55" t="s">
        <v>129</v>
      </c>
    </row>
    <row r="56" spans="16:44" x14ac:dyDescent="0.25">
      <c r="P56">
        <f t="shared" si="31"/>
        <v>18</v>
      </c>
      <c r="Q56">
        <f t="shared" ref="Q56:AK56" si="47">Q19^2</f>
        <v>0</v>
      </c>
      <c r="R56">
        <f t="shared" si="47"/>
        <v>0</v>
      </c>
      <c r="S56">
        <f t="shared" si="47"/>
        <v>0</v>
      </c>
      <c r="T56">
        <f t="shared" si="47"/>
        <v>4</v>
      </c>
      <c r="U56">
        <f t="shared" si="47"/>
        <v>81</v>
      </c>
      <c r="V56">
        <f t="shared" si="47"/>
        <v>9</v>
      </c>
      <c r="W56">
        <f t="shared" si="47"/>
        <v>0</v>
      </c>
      <c r="X56">
        <f t="shared" si="47"/>
        <v>0</v>
      </c>
      <c r="Y56">
        <f t="shared" si="47"/>
        <v>4</v>
      </c>
      <c r="Z56">
        <f t="shared" si="47"/>
        <v>81</v>
      </c>
      <c r="AA56">
        <f t="shared" si="47"/>
        <v>9</v>
      </c>
      <c r="AB56">
        <f t="shared" si="47"/>
        <v>0</v>
      </c>
      <c r="AC56">
        <f t="shared" si="47"/>
        <v>4</v>
      </c>
      <c r="AD56">
        <f t="shared" si="47"/>
        <v>81</v>
      </c>
      <c r="AE56">
        <f t="shared" si="47"/>
        <v>9</v>
      </c>
      <c r="AF56">
        <f t="shared" si="47"/>
        <v>4</v>
      </c>
      <c r="AG56">
        <f t="shared" si="47"/>
        <v>81</v>
      </c>
      <c r="AH56">
        <f t="shared" si="47"/>
        <v>4</v>
      </c>
      <c r="AI56">
        <f t="shared" si="47"/>
        <v>81</v>
      </c>
      <c r="AJ56">
        <f t="shared" si="47"/>
        <v>9</v>
      </c>
      <c r="AK56">
        <f t="shared" si="47"/>
        <v>36</v>
      </c>
      <c r="AN56" t="s">
        <v>119</v>
      </c>
      <c r="AO56" s="18">
        <v>0.42887700534759354</v>
      </c>
      <c r="AP56" s="18">
        <v>2.4637108248788762</v>
      </c>
      <c r="AQ56" s="18">
        <f t="shared" si="30"/>
        <v>1.9599639845400536</v>
      </c>
      <c r="AR56" t="s">
        <v>129</v>
      </c>
    </row>
    <row r="57" spans="16:44" x14ac:dyDescent="0.25">
      <c r="P57">
        <f t="shared" si="31"/>
        <v>19</v>
      </c>
      <c r="Q57">
        <f t="shared" ref="Q57:AK57" si="48">Q20^2</f>
        <v>81</v>
      </c>
      <c r="R57">
        <f t="shared" si="48"/>
        <v>36</v>
      </c>
      <c r="S57">
        <f t="shared" si="48"/>
        <v>1</v>
      </c>
      <c r="T57">
        <f t="shared" si="48"/>
        <v>64</v>
      </c>
      <c r="U57">
        <f t="shared" si="48"/>
        <v>100</v>
      </c>
      <c r="V57">
        <f t="shared" si="48"/>
        <v>16</v>
      </c>
      <c r="W57">
        <f t="shared" si="48"/>
        <v>9</v>
      </c>
      <c r="X57">
        <f t="shared" si="48"/>
        <v>100</v>
      </c>
      <c r="Y57">
        <f t="shared" si="48"/>
        <v>1</v>
      </c>
      <c r="Z57">
        <f t="shared" si="48"/>
        <v>361</v>
      </c>
      <c r="AA57">
        <f t="shared" si="48"/>
        <v>169</v>
      </c>
      <c r="AB57">
        <f t="shared" si="48"/>
        <v>49</v>
      </c>
      <c r="AC57">
        <f t="shared" si="48"/>
        <v>4</v>
      </c>
      <c r="AD57">
        <f t="shared" si="48"/>
        <v>256</v>
      </c>
      <c r="AE57">
        <f t="shared" si="48"/>
        <v>100</v>
      </c>
      <c r="AF57">
        <f t="shared" si="48"/>
        <v>81</v>
      </c>
      <c r="AG57">
        <f t="shared" si="48"/>
        <v>81</v>
      </c>
      <c r="AH57">
        <f t="shared" si="48"/>
        <v>81</v>
      </c>
      <c r="AI57">
        <f t="shared" si="48"/>
        <v>81</v>
      </c>
      <c r="AJ57">
        <f t="shared" si="48"/>
        <v>9</v>
      </c>
      <c r="AK57">
        <f t="shared" si="48"/>
        <v>36</v>
      </c>
      <c r="AN57" t="s">
        <v>120</v>
      </c>
      <c r="AO57" s="18">
        <v>0.37142857142857144</v>
      </c>
      <c r="AP57" s="18">
        <v>2.1336946972855535</v>
      </c>
      <c r="AQ57" s="18">
        <f t="shared" si="30"/>
        <v>1.9599639845400536</v>
      </c>
      <c r="AR57" t="s">
        <v>129</v>
      </c>
    </row>
    <row r="58" spans="16:44" x14ac:dyDescent="0.25">
      <c r="P58">
        <f t="shared" si="31"/>
        <v>20</v>
      </c>
      <c r="Q58">
        <f t="shared" ref="Q58:AK58" si="49">Q21^2</f>
        <v>9</v>
      </c>
      <c r="R58">
        <f t="shared" si="49"/>
        <v>4</v>
      </c>
      <c r="S58">
        <f t="shared" si="49"/>
        <v>1</v>
      </c>
      <c r="T58">
        <f t="shared" si="49"/>
        <v>324</v>
      </c>
      <c r="U58">
        <f t="shared" si="49"/>
        <v>0</v>
      </c>
      <c r="V58">
        <f t="shared" si="49"/>
        <v>4</v>
      </c>
      <c r="W58">
        <f t="shared" si="49"/>
        <v>25</v>
      </c>
      <c r="X58">
        <f t="shared" si="49"/>
        <v>4</v>
      </c>
      <c r="Y58">
        <f t="shared" si="49"/>
        <v>225</v>
      </c>
      <c r="Z58">
        <f t="shared" si="49"/>
        <v>9</v>
      </c>
      <c r="AA58">
        <f t="shared" si="49"/>
        <v>1</v>
      </c>
      <c r="AB58">
        <f t="shared" si="49"/>
        <v>9</v>
      </c>
      <c r="AC58">
        <f t="shared" si="49"/>
        <v>400</v>
      </c>
      <c r="AD58">
        <f t="shared" si="49"/>
        <v>4</v>
      </c>
      <c r="AE58">
        <f t="shared" si="49"/>
        <v>16</v>
      </c>
      <c r="AF58">
        <f t="shared" si="49"/>
        <v>289</v>
      </c>
      <c r="AG58">
        <f t="shared" si="49"/>
        <v>1</v>
      </c>
      <c r="AH58">
        <f t="shared" si="49"/>
        <v>289</v>
      </c>
      <c r="AI58">
        <f t="shared" si="49"/>
        <v>1</v>
      </c>
      <c r="AJ58">
        <f t="shared" si="49"/>
        <v>1</v>
      </c>
      <c r="AK58">
        <f t="shared" si="49"/>
        <v>4</v>
      </c>
      <c r="AN58" t="s">
        <v>121</v>
      </c>
      <c r="AO58" s="18">
        <v>0.97433155080213907</v>
      </c>
      <c r="AP58" s="18">
        <v>5.5971086320814374</v>
      </c>
      <c r="AQ58" s="18">
        <f t="shared" si="30"/>
        <v>1.9599639845400536</v>
      </c>
      <c r="AR58" t="s">
        <v>129</v>
      </c>
    </row>
    <row r="59" spans="16:44" x14ac:dyDescent="0.25">
      <c r="P59">
        <f t="shared" si="31"/>
        <v>21</v>
      </c>
      <c r="Q59">
        <f t="shared" ref="Q59:AK59" si="50">Q22^2</f>
        <v>16</v>
      </c>
      <c r="R59">
        <f t="shared" si="50"/>
        <v>25</v>
      </c>
      <c r="S59">
        <f t="shared" si="50"/>
        <v>64</v>
      </c>
      <c r="T59">
        <f t="shared" si="50"/>
        <v>16</v>
      </c>
      <c r="U59">
        <f t="shared" si="50"/>
        <v>121</v>
      </c>
      <c r="V59">
        <f t="shared" si="50"/>
        <v>16</v>
      </c>
      <c r="W59">
        <f t="shared" si="50"/>
        <v>1</v>
      </c>
      <c r="X59">
        <f t="shared" si="50"/>
        <v>16</v>
      </c>
      <c r="Y59">
        <f t="shared" si="50"/>
        <v>64</v>
      </c>
      <c r="Z59">
        <f t="shared" si="50"/>
        <v>49</v>
      </c>
      <c r="AA59">
        <f t="shared" si="50"/>
        <v>0</v>
      </c>
      <c r="AB59">
        <f t="shared" si="50"/>
        <v>9</v>
      </c>
      <c r="AC59">
        <f t="shared" si="50"/>
        <v>81</v>
      </c>
      <c r="AD59">
        <f t="shared" si="50"/>
        <v>36</v>
      </c>
      <c r="AE59">
        <f t="shared" si="50"/>
        <v>1</v>
      </c>
      <c r="AF59">
        <f t="shared" si="50"/>
        <v>144</v>
      </c>
      <c r="AG59">
        <f t="shared" si="50"/>
        <v>9</v>
      </c>
      <c r="AH59">
        <f t="shared" si="50"/>
        <v>144</v>
      </c>
      <c r="AI59">
        <f t="shared" si="50"/>
        <v>9</v>
      </c>
      <c r="AJ59">
        <f t="shared" si="50"/>
        <v>16</v>
      </c>
      <c r="AK59">
        <f t="shared" si="50"/>
        <v>49</v>
      </c>
      <c r="AN59" t="s">
        <v>122</v>
      </c>
      <c r="AO59" s="18">
        <v>0.44873949579831929</v>
      </c>
      <c r="AP59" s="18">
        <v>2.5778121455893337</v>
      </c>
      <c r="AQ59" s="18">
        <f t="shared" si="30"/>
        <v>1.9599639845400536</v>
      </c>
      <c r="AR59" t="s">
        <v>129</v>
      </c>
    </row>
    <row r="60" spans="16:44" x14ac:dyDescent="0.25">
      <c r="P60">
        <f t="shared" si="31"/>
        <v>22</v>
      </c>
      <c r="Q60">
        <f t="shared" ref="Q60:AK60" si="51">Q23^2</f>
        <v>16</v>
      </c>
      <c r="R60">
        <f t="shared" si="51"/>
        <v>1</v>
      </c>
      <c r="S60">
        <f t="shared" si="51"/>
        <v>49</v>
      </c>
      <c r="T60">
        <f t="shared" si="51"/>
        <v>225</v>
      </c>
      <c r="U60">
        <f t="shared" si="51"/>
        <v>100</v>
      </c>
      <c r="V60">
        <f t="shared" si="51"/>
        <v>0</v>
      </c>
      <c r="W60">
        <f t="shared" si="51"/>
        <v>25</v>
      </c>
      <c r="X60">
        <f t="shared" si="51"/>
        <v>9</v>
      </c>
      <c r="Y60">
        <f t="shared" si="51"/>
        <v>121</v>
      </c>
      <c r="Z60">
        <f t="shared" si="51"/>
        <v>196</v>
      </c>
      <c r="AA60">
        <f t="shared" si="51"/>
        <v>16</v>
      </c>
      <c r="AB60">
        <f t="shared" si="51"/>
        <v>64</v>
      </c>
      <c r="AC60">
        <f t="shared" si="51"/>
        <v>256</v>
      </c>
      <c r="AD60">
        <f t="shared" si="51"/>
        <v>81</v>
      </c>
      <c r="AE60">
        <f t="shared" si="51"/>
        <v>1</v>
      </c>
      <c r="AF60">
        <f t="shared" si="51"/>
        <v>64</v>
      </c>
      <c r="AG60">
        <f t="shared" si="51"/>
        <v>289</v>
      </c>
      <c r="AH60">
        <f t="shared" si="51"/>
        <v>64</v>
      </c>
      <c r="AI60">
        <f t="shared" si="51"/>
        <v>289</v>
      </c>
      <c r="AJ60">
        <f t="shared" si="51"/>
        <v>49</v>
      </c>
      <c r="AK60">
        <f t="shared" si="51"/>
        <v>100</v>
      </c>
    </row>
    <row r="61" spans="16:44" x14ac:dyDescent="0.25">
      <c r="P61">
        <f t="shared" si="31"/>
        <v>23</v>
      </c>
      <c r="Q61">
        <f t="shared" ref="Q61:AK61" si="52">Q24^2</f>
        <v>16</v>
      </c>
      <c r="R61">
        <f t="shared" si="52"/>
        <v>25</v>
      </c>
      <c r="S61">
        <f t="shared" si="52"/>
        <v>25</v>
      </c>
      <c r="T61">
        <f t="shared" si="52"/>
        <v>16</v>
      </c>
      <c r="U61">
        <f t="shared" si="52"/>
        <v>144</v>
      </c>
      <c r="V61">
        <f t="shared" si="52"/>
        <v>36</v>
      </c>
      <c r="W61">
        <f t="shared" si="52"/>
        <v>81</v>
      </c>
      <c r="X61">
        <f t="shared" si="52"/>
        <v>81</v>
      </c>
      <c r="Y61">
        <f t="shared" si="52"/>
        <v>0</v>
      </c>
      <c r="Z61">
        <f t="shared" si="52"/>
        <v>256</v>
      </c>
      <c r="AA61">
        <f t="shared" si="52"/>
        <v>100</v>
      </c>
      <c r="AB61">
        <f t="shared" si="52"/>
        <v>0</v>
      </c>
      <c r="AC61">
        <f t="shared" si="52"/>
        <v>81</v>
      </c>
      <c r="AD61">
        <f t="shared" si="52"/>
        <v>49</v>
      </c>
      <c r="AE61">
        <f t="shared" si="52"/>
        <v>1</v>
      </c>
      <c r="AF61">
        <f t="shared" si="52"/>
        <v>81</v>
      </c>
      <c r="AG61">
        <f t="shared" si="52"/>
        <v>49</v>
      </c>
      <c r="AH61">
        <f t="shared" si="52"/>
        <v>81</v>
      </c>
      <c r="AI61">
        <f t="shared" si="52"/>
        <v>49</v>
      </c>
      <c r="AJ61">
        <f t="shared" si="52"/>
        <v>1</v>
      </c>
      <c r="AK61">
        <f t="shared" si="52"/>
        <v>36</v>
      </c>
    </row>
    <row r="62" spans="16:44" x14ac:dyDescent="0.25">
      <c r="P62">
        <f t="shared" si="31"/>
        <v>24</v>
      </c>
      <c r="Q62">
        <f t="shared" ref="Q62:AK62" si="53">Q25^2</f>
        <v>25</v>
      </c>
      <c r="R62">
        <f t="shared" si="53"/>
        <v>0</v>
      </c>
      <c r="S62">
        <f t="shared" si="53"/>
        <v>36</v>
      </c>
      <c r="T62">
        <f t="shared" si="53"/>
        <v>225</v>
      </c>
      <c r="U62">
        <f t="shared" si="53"/>
        <v>729</v>
      </c>
      <c r="V62">
        <f t="shared" si="53"/>
        <v>64</v>
      </c>
      <c r="W62">
        <f t="shared" si="53"/>
        <v>25</v>
      </c>
      <c r="X62">
        <f t="shared" si="53"/>
        <v>1</v>
      </c>
      <c r="Y62">
        <f t="shared" si="53"/>
        <v>100</v>
      </c>
      <c r="Z62">
        <f t="shared" si="53"/>
        <v>484</v>
      </c>
      <c r="AA62">
        <f t="shared" si="53"/>
        <v>9</v>
      </c>
      <c r="AB62">
        <f t="shared" si="53"/>
        <v>36</v>
      </c>
      <c r="AC62">
        <f t="shared" si="53"/>
        <v>225</v>
      </c>
      <c r="AD62">
        <f t="shared" si="53"/>
        <v>729</v>
      </c>
      <c r="AE62">
        <f t="shared" si="53"/>
        <v>64</v>
      </c>
      <c r="AF62">
        <f t="shared" si="53"/>
        <v>81</v>
      </c>
      <c r="AG62">
        <f t="shared" si="53"/>
        <v>441</v>
      </c>
      <c r="AH62">
        <f t="shared" si="53"/>
        <v>81</v>
      </c>
      <c r="AI62">
        <f t="shared" si="53"/>
        <v>441</v>
      </c>
      <c r="AJ62">
        <f t="shared" si="53"/>
        <v>4</v>
      </c>
      <c r="AK62">
        <f t="shared" si="53"/>
        <v>361</v>
      </c>
    </row>
    <row r="63" spans="16:44" x14ac:dyDescent="0.25">
      <c r="P63">
        <f t="shared" si="31"/>
        <v>25</v>
      </c>
      <c r="Q63">
        <f t="shared" ref="Q63:AK63" si="54">Q26^2</f>
        <v>100</v>
      </c>
      <c r="R63">
        <f t="shared" si="54"/>
        <v>0</v>
      </c>
      <c r="S63">
        <f t="shared" si="54"/>
        <v>1</v>
      </c>
      <c r="T63">
        <f t="shared" si="54"/>
        <v>0</v>
      </c>
      <c r="U63">
        <f t="shared" si="54"/>
        <v>81</v>
      </c>
      <c r="V63">
        <f t="shared" si="54"/>
        <v>4</v>
      </c>
      <c r="W63">
        <f t="shared" si="54"/>
        <v>100</v>
      </c>
      <c r="X63">
        <f t="shared" si="54"/>
        <v>81</v>
      </c>
      <c r="Y63">
        <f t="shared" si="54"/>
        <v>100</v>
      </c>
      <c r="Z63">
        <f t="shared" si="54"/>
        <v>1</v>
      </c>
      <c r="AA63">
        <f t="shared" si="54"/>
        <v>64</v>
      </c>
      <c r="AB63">
        <f t="shared" si="54"/>
        <v>1</v>
      </c>
      <c r="AC63">
        <f t="shared" si="54"/>
        <v>0</v>
      </c>
      <c r="AD63">
        <f t="shared" si="54"/>
        <v>81</v>
      </c>
      <c r="AE63">
        <f t="shared" si="54"/>
        <v>4</v>
      </c>
      <c r="AF63">
        <f t="shared" si="54"/>
        <v>1</v>
      </c>
      <c r="AG63">
        <f t="shared" si="54"/>
        <v>64</v>
      </c>
      <c r="AH63">
        <f t="shared" si="54"/>
        <v>1</v>
      </c>
      <c r="AI63">
        <f t="shared" si="54"/>
        <v>64</v>
      </c>
      <c r="AJ63">
        <f t="shared" si="54"/>
        <v>1</v>
      </c>
      <c r="AK63">
        <f t="shared" si="54"/>
        <v>49</v>
      </c>
    </row>
    <row r="64" spans="16:44" x14ac:dyDescent="0.25">
      <c r="P64">
        <f t="shared" si="31"/>
        <v>26</v>
      </c>
      <c r="Q64">
        <f t="shared" ref="Q64:AK64" si="55">Q27^2</f>
        <v>81</v>
      </c>
      <c r="R64">
        <f t="shared" si="55"/>
        <v>0</v>
      </c>
      <c r="S64">
        <f t="shared" si="55"/>
        <v>81</v>
      </c>
      <c r="T64">
        <f t="shared" si="55"/>
        <v>81</v>
      </c>
      <c r="U64">
        <f t="shared" si="55"/>
        <v>169</v>
      </c>
      <c r="V64">
        <f t="shared" si="55"/>
        <v>81</v>
      </c>
      <c r="W64">
        <f t="shared" si="55"/>
        <v>81</v>
      </c>
      <c r="X64">
        <f t="shared" si="55"/>
        <v>0</v>
      </c>
      <c r="Y64">
        <f t="shared" si="55"/>
        <v>0</v>
      </c>
      <c r="Z64">
        <f t="shared" si="55"/>
        <v>16</v>
      </c>
      <c r="AA64">
        <f t="shared" si="55"/>
        <v>0</v>
      </c>
      <c r="AB64">
        <f t="shared" si="55"/>
        <v>81</v>
      </c>
      <c r="AC64">
        <f t="shared" si="55"/>
        <v>81</v>
      </c>
      <c r="AD64">
        <f t="shared" si="55"/>
        <v>169</v>
      </c>
      <c r="AE64">
        <f t="shared" si="55"/>
        <v>81</v>
      </c>
      <c r="AF64">
        <f t="shared" si="55"/>
        <v>0</v>
      </c>
      <c r="AG64">
        <f t="shared" si="55"/>
        <v>16</v>
      </c>
      <c r="AH64">
        <f t="shared" si="55"/>
        <v>0</v>
      </c>
      <c r="AI64">
        <f t="shared" si="55"/>
        <v>16</v>
      </c>
      <c r="AJ64">
        <f t="shared" si="55"/>
        <v>0</v>
      </c>
      <c r="AK64">
        <f t="shared" si="55"/>
        <v>16</v>
      </c>
    </row>
    <row r="65" spans="16:37" x14ac:dyDescent="0.25">
      <c r="P65">
        <f t="shared" si="31"/>
        <v>27</v>
      </c>
      <c r="Q65">
        <f t="shared" ref="Q65:AK65" si="56">Q28^2</f>
        <v>16</v>
      </c>
      <c r="R65">
        <f t="shared" si="56"/>
        <v>9</v>
      </c>
      <c r="S65">
        <f t="shared" si="56"/>
        <v>0</v>
      </c>
      <c r="T65">
        <f t="shared" si="56"/>
        <v>361</v>
      </c>
      <c r="U65">
        <f t="shared" si="56"/>
        <v>289</v>
      </c>
      <c r="V65">
        <f t="shared" si="56"/>
        <v>0</v>
      </c>
      <c r="W65">
        <f t="shared" si="56"/>
        <v>1</v>
      </c>
      <c r="X65">
        <f t="shared" si="56"/>
        <v>16</v>
      </c>
      <c r="Y65">
        <f t="shared" si="56"/>
        <v>529</v>
      </c>
      <c r="Z65">
        <f t="shared" si="56"/>
        <v>441</v>
      </c>
      <c r="AA65">
        <f t="shared" si="56"/>
        <v>16</v>
      </c>
      <c r="AB65">
        <f t="shared" si="56"/>
        <v>9</v>
      </c>
      <c r="AC65">
        <f t="shared" si="56"/>
        <v>484</v>
      </c>
      <c r="AD65">
        <f t="shared" si="56"/>
        <v>400</v>
      </c>
      <c r="AE65">
        <f t="shared" si="56"/>
        <v>9</v>
      </c>
      <c r="AF65">
        <f t="shared" si="56"/>
        <v>361</v>
      </c>
      <c r="AG65">
        <f t="shared" si="56"/>
        <v>289</v>
      </c>
      <c r="AH65">
        <f t="shared" si="56"/>
        <v>361</v>
      </c>
      <c r="AI65">
        <f t="shared" si="56"/>
        <v>289</v>
      </c>
      <c r="AJ65">
        <f t="shared" si="56"/>
        <v>0</v>
      </c>
      <c r="AK65">
        <f t="shared" si="56"/>
        <v>289</v>
      </c>
    </row>
    <row r="66" spans="16:37" x14ac:dyDescent="0.25">
      <c r="P66">
        <f t="shared" si="31"/>
        <v>28</v>
      </c>
      <c r="Q66">
        <f t="shared" ref="Q66:AK66" si="57">Q29^2</f>
        <v>1</v>
      </c>
      <c r="R66">
        <f t="shared" si="57"/>
        <v>1</v>
      </c>
      <c r="S66">
        <f t="shared" si="57"/>
        <v>9</v>
      </c>
      <c r="T66">
        <f t="shared" si="57"/>
        <v>324</v>
      </c>
      <c r="U66">
        <f t="shared" si="57"/>
        <v>1</v>
      </c>
      <c r="V66">
        <f t="shared" si="57"/>
        <v>1</v>
      </c>
      <c r="W66">
        <f t="shared" si="57"/>
        <v>4</v>
      </c>
      <c r="X66">
        <f t="shared" si="57"/>
        <v>16</v>
      </c>
      <c r="Y66">
        <f t="shared" si="57"/>
        <v>361</v>
      </c>
      <c r="Z66">
        <f t="shared" si="57"/>
        <v>4</v>
      </c>
      <c r="AA66">
        <f t="shared" si="57"/>
        <v>4</v>
      </c>
      <c r="AB66">
        <f t="shared" si="57"/>
        <v>4</v>
      </c>
      <c r="AC66">
        <f t="shared" si="57"/>
        <v>289</v>
      </c>
      <c r="AD66">
        <f t="shared" si="57"/>
        <v>0</v>
      </c>
      <c r="AE66">
        <f t="shared" si="57"/>
        <v>0</v>
      </c>
      <c r="AF66">
        <f t="shared" si="57"/>
        <v>225</v>
      </c>
      <c r="AG66">
        <f t="shared" si="57"/>
        <v>4</v>
      </c>
      <c r="AH66">
        <f t="shared" si="57"/>
        <v>225</v>
      </c>
      <c r="AI66">
        <f t="shared" si="57"/>
        <v>4</v>
      </c>
      <c r="AJ66">
        <f t="shared" si="57"/>
        <v>4</v>
      </c>
      <c r="AK66">
        <f t="shared" si="57"/>
        <v>0</v>
      </c>
    </row>
    <row r="67" spans="16:37" x14ac:dyDescent="0.25">
      <c r="P67">
        <f t="shared" si="31"/>
        <v>29</v>
      </c>
      <c r="Q67">
        <f t="shared" ref="Q67:AK67" si="58">Q30^2</f>
        <v>16</v>
      </c>
      <c r="R67">
        <f t="shared" si="58"/>
        <v>4</v>
      </c>
      <c r="S67">
        <f t="shared" si="58"/>
        <v>16</v>
      </c>
      <c r="T67">
        <f t="shared" si="58"/>
        <v>196</v>
      </c>
      <c r="U67">
        <f t="shared" si="58"/>
        <v>25</v>
      </c>
      <c r="V67">
        <f t="shared" si="58"/>
        <v>16</v>
      </c>
      <c r="W67">
        <f t="shared" si="58"/>
        <v>4</v>
      </c>
      <c r="X67">
        <f t="shared" si="58"/>
        <v>0</v>
      </c>
      <c r="Y67">
        <f t="shared" si="58"/>
        <v>324</v>
      </c>
      <c r="Z67">
        <f t="shared" si="58"/>
        <v>81</v>
      </c>
      <c r="AA67">
        <f t="shared" si="58"/>
        <v>0</v>
      </c>
      <c r="AB67">
        <f t="shared" si="58"/>
        <v>4</v>
      </c>
      <c r="AC67">
        <f t="shared" si="58"/>
        <v>256</v>
      </c>
      <c r="AD67">
        <f t="shared" si="58"/>
        <v>49</v>
      </c>
      <c r="AE67">
        <f t="shared" si="58"/>
        <v>4</v>
      </c>
      <c r="AF67">
        <f t="shared" si="58"/>
        <v>324</v>
      </c>
      <c r="AG67">
        <f t="shared" si="58"/>
        <v>81</v>
      </c>
      <c r="AH67">
        <f t="shared" si="58"/>
        <v>324</v>
      </c>
      <c r="AI67">
        <f t="shared" si="58"/>
        <v>81</v>
      </c>
      <c r="AJ67">
        <f t="shared" si="58"/>
        <v>0</v>
      </c>
      <c r="AK67">
        <f t="shared" si="58"/>
        <v>81</v>
      </c>
    </row>
    <row r="68" spans="16:37" x14ac:dyDescent="0.25">
      <c r="P68">
        <f t="shared" si="31"/>
        <v>30</v>
      </c>
      <c r="Q68">
        <f t="shared" ref="Q68:AK68" si="59">Q31^2</f>
        <v>1</v>
      </c>
      <c r="R68">
        <f t="shared" si="59"/>
        <v>1</v>
      </c>
      <c r="S68">
        <f t="shared" si="59"/>
        <v>1</v>
      </c>
      <c r="T68">
        <f t="shared" si="59"/>
        <v>361</v>
      </c>
      <c r="U68">
        <f t="shared" si="59"/>
        <v>64</v>
      </c>
      <c r="V68">
        <f t="shared" si="59"/>
        <v>0</v>
      </c>
      <c r="W68">
        <f t="shared" si="59"/>
        <v>0</v>
      </c>
      <c r="X68">
        <f t="shared" si="59"/>
        <v>0</v>
      </c>
      <c r="Y68">
        <f t="shared" si="59"/>
        <v>400</v>
      </c>
      <c r="Z68">
        <f t="shared" si="59"/>
        <v>81</v>
      </c>
      <c r="AA68">
        <f t="shared" si="59"/>
        <v>1</v>
      </c>
      <c r="AB68">
        <f t="shared" si="59"/>
        <v>0</v>
      </c>
      <c r="AC68">
        <f t="shared" si="59"/>
        <v>400</v>
      </c>
      <c r="AD68">
        <f t="shared" si="59"/>
        <v>81</v>
      </c>
      <c r="AE68">
        <f t="shared" si="59"/>
        <v>1</v>
      </c>
      <c r="AF68">
        <f t="shared" si="59"/>
        <v>400</v>
      </c>
      <c r="AG68">
        <f t="shared" si="59"/>
        <v>81</v>
      </c>
      <c r="AH68">
        <f t="shared" si="59"/>
        <v>400</v>
      </c>
      <c r="AI68">
        <f t="shared" si="59"/>
        <v>81</v>
      </c>
      <c r="AJ68">
        <f t="shared" si="59"/>
        <v>1</v>
      </c>
      <c r="AK68">
        <f t="shared" si="59"/>
        <v>64</v>
      </c>
    </row>
    <row r="69" spans="16:37" x14ac:dyDescent="0.25">
      <c r="P69">
        <f t="shared" si="31"/>
        <v>31</v>
      </c>
      <c r="Q69">
        <f t="shared" ref="Q69:AK69" si="60">Q32^2</f>
        <v>4</v>
      </c>
      <c r="R69">
        <f t="shared" si="60"/>
        <v>0</v>
      </c>
      <c r="S69">
        <f t="shared" si="60"/>
        <v>4</v>
      </c>
      <c r="T69">
        <f t="shared" si="60"/>
        <v>64</v>
      </c>
      <c r="U69">
        <f t="shared" si="60"/>
        <v>0</v>
      </c>
      <c r="V69">
        <f t="shared" si="60"/>
        <v>16</v>
      </c>
      <c r="W69">
        <f t="shared" si="60"/>
        <v>4</v>
      </c>
      <c r="X69">
        <f t="shared" si="60"/>
        <v>16</v>
      </c>
      <c r="Y69">
        <f t="shared" si="60"/>
        <v>36</v>
      </c>
      <c r="Z69">
        <f t="shared" si="60"/>
        <v>4</v>
      </c>
      <c r="AA69">
        <f t="shared" si="60"/>
        <v>36</v>
      </c>
      <c r="AB69">
        <f t="shared" si="60"/>
        <v>4</v>
      </c>
      <c r="AC69">
        <f t="shared" si="60"/>
        <v>64</v>
      </c>
      <c r="AD69">
        <f t="shared" si="60"/>
        <v>0</v>
      </c>
      <c r="AE69">
        <f t="shared" si="60"/>
        <v>16</v>
      </c>
      <c r="AF69">
        <f t="shared" si="60"/>
        <v>100</v>
      </c>
      <c r="AG69">
        <f t="shared" si="60"/>
        <v>4</v>
      </c>
      <c r="AH69">
        <f t="shared" si="60"/>
        <v>100</v>
      </c>
      <c r="AI69">
        <f t="shared" si="60"/>
        <v>4</v>
      </c>
      <c r="AJ69">
        <f t="shared" si="60"/>
        <v>4</v>
      </c>
      <c r="AK69">
        <f t="shared" si="60"/>
        <v>16</v>
      </c>
    </row>
    <row r="70" spans="16:37" x14ac:dyDescent="0.25">
      <c r="P70">
        <f t="shared" si="31"/>
        <v>32</v>
      </c>
      <c r="Q70">
        <f t="shared" ref="Q70:AK70" si="61">Q33^2</f>
        <v>1</v>
      </c>
      <c r="R70">
        <f t="shared" si="61"/>
        <v>9</v>
      </c>
      <c r="S70">
        <f t="shared" si="61"/>
        <v>36</v>
      </c>
      <c r="T70">
        <f t="shared" si="61"/>
        <v>9</v>
      </c>
      <c r="U70">
        <f t="shared" si="61"/>
        <v>121</v>
      </c>
      <c r="V70">
        <f t="shared" si="61"/>
        <v>4</v>
      </c>
      <c r="W70">
        <f t="shared" si="61"/>
        <v>4</v>
      </c>
      <c r="X70">
        <f t="shared" si="61"/>
        <v>25</v>
      </c>
      <c r="Y70">
        <f t="shared" si="61"/>
        <v>4</v>
      </c>
      <c r="Z70">
        <f t="shared" si="61"/>
        <v>100</v>
      </c>
      <c r="AA70">
        <f t="shared" si="61"/>
        <v>1</v>
      </c>
      <c r="AB70">
        <f t="shared" si="61"/>
        <v>9</v>
      </c>
      <c r="AC70">
        <f t="shared" si="61"/>
        <v>0</v>
      </c>
      <c r="AD70">
        <f t="shared" si="61"/>
        <v>64</v>
      </c>
      <c r="AE70">
        <f t="shared" si="61"/>
        <v>1</v>
      </c>
      <c r="AF70">
        <f t="shared" si="61"/>
        <v>9</v>
      </c>
      <c r="AG70">
        <f t="shared" si="61"/>
        <v>25</v>
      </c>
      <c r="AH70">
        <f t="shared" si="61"/>
        <v>9</v>
      </c>
      <c r="AI70">
        <f t="shared" si="61"/>
        <v>25</v>
      </c>
      <c r="AJ70">
        <f t="shared" si="61"/>
        <v>16</v>
      </c>
      <c r="AK70">
        <f t="shared" si="61"/>
        <v>81</v>
      </c>
    </row>
    <row r="71" spans="16:37" x14ac:dyDescent="0.25">
      <c r="P71">
        <f t="shared" si="31"/>
        <v>33</v>
      </c>
      <c r="Q71">
        <f t="shared" ref="Q71:AK71" si="62">Q34^2</f>
        <v>9</v>
      </c>
      <c r="R71">
        <f t="shared" si="62"/>
        <v>36</v>
      </c>
      <c r="S71">
        <f t="shared" si="62"/>
        <v>1</v>
      </c>
      <c r="T71">
        <f t="shared" si="62"/>
        <v>49</v>
      </c>
      <c r="U71">
        <f t="shared" si="62"/>
        <v>400</v>
      </c>
      <c r="V71">
        <f t="shared" si="62"/>
        <v>4</v>
      </c>
      <c r="W71">
        <f t="shared" si="62"/>
        <v>9</v>
      </c>
      <c r="X71">
        <f t="shared" si="62"/>
        <v>16</v>
      </c>
      <c r="Y71">
        <f t="shared" si="62"/>
        <v>16</v>
      </c>
      <c r="Z71">
        <f t="shared" si="62"/>
        <v>289</v>
      </c>
      <c r="AA71">
        <f t="shared" si="62"/>
        <v>1</v>
      </c>
      <c r="AB71">
        <f t="shared" si="62"/>
        <v>49</v>
      </c>
      <c r="AC71">
        <f t="shared" si="62"/>
        <v>1</v>
      </c>
      <c r="AD71">
        <f t="shared" si="62"/>
        <v>196</v>
      </c>
      <c r="AE71">
        <f t="shared" si="62"/>
        <v>16</v>
      </c>
      <c r="AF71">
        <f t="shared" si="62"/>
        <v>64</v>
      </c>
      <c r="AG71">
        <f t="shared" si="62"/>
        <v>441</v>
      </c>
      <c r="AH71">
        <f t="shared" si="62"/>
        <v>64</v>
      </c>
      <c r="AI71">
        <f t="shared" si="62"/>
        <v>441</v>
      </c>
      <c r="AJ71">
        <f t="shared" si="62"/>
        <v>9</v>
      </c>
      <c r="AK71">
        <f t="shared" si="62"/>
        <v>324</v>
      </c>
    </row>
    <row r="72" spans="16:37" x14ac:dyDescent="0.25">
      <c r="P72">
        <f t="shared" si="31"/>
        <v>34</v>
      </c>
      <c r="Q72">
        <f t="shared" ref="Q72:AK72" si="63">Q35^2</f>
        <v>81</v>
      </c>
      <c r="R72">
        <f t="shared" si="63"/>
        <v>121</v>
      </c>
      <c r="S72">
        <f t="shared" si="63"/>
        <v>9</v>
      </c>
      <c r="T72">
        <f t="shared" si="63"/>
        <v>169</v>
      </c>
      <c r="U72">
        <f t="shared" si="63"/>
        <v>1</v>
      </c>
      <c r="V72">
        <f t="shared" si="63"/>
        <v>4</v>
      </c>
      <c r="W72">
        <f t="shared" si="63"/>
        <v>4</v>
      </c>
      <c r="X72">
        <f t="shared" si="63"/>
        <v>36</v>
      </c>
      <c r="Y72">
        <f t="shared" si="63"/>
        <v>16</v>
      </c>
      <c r="Z72">
        <f t="shared" si="63"/>
        <v>100</v>
      </c>
      <c r="AA72">
        <f t="shared" si="63"/>
        <v>49</v>
      </c>
      <c r="AB72">
        <f t="shared" si="63"/>
        <v>64</v>
      </c>
      <c r="AC72">
        <f t="shared" si="63"/>
        <v>4</v>
      </c>
      <c r="AD72">
        <f t="shared" si="63"/>
        <v>144</v>
      </c>
      <c r="AE72">
        <f t="shared" si="63"/>
        <v>81</v>
      </c>
      <c r="AF72">
        <f t="shared" si="63"/>
        <v>100</v>
      </c>
      <c r="AG72">
        <f t="shared" si="63"/>
        <v>16</v>
      </c>
      <c r="AH72">
        <f t="shared" si="63"/>
        <v>100</v>
      </c>
      <c r="AI72">
        <f t="shared" si="63"/>
        <v>16</v>
      </c>
      <c r="AJ72">
        <f t="shared" si="63"/>
        <v>1</v>
      </c>
      <c r="AK72">
        <f t="shared" si="63"/>
        <v>9</v>
      </c>
    </row>
    <row r="73" spans="16:37" x14ac:dyDescent="0.25">
      <c r="Q73">
        <f>SUM(Q39:Q72)</f>
        <v>1194</v>
      </c>
      <c r="R73">
        <f t="shared" ref="R73:AK73" si="64">SUM(R39:R72)</f>
        <v>706</v>
      </c>
      <c r="S73">
        <f t="shared" si="64"/>
        <v>454</v>
      </c>
      <c r="T73">
        <f t="shared" si="64"/>
        <v>4104</v>
      </c>
      <c r="U73">
        <f t="shared" si="64"/>
        <v>4748</v>
      </c>
      <c r="V73">
        <f t="shared" si="64"/>
        <v>362</v>
      </c>
      <c r="W73">
        <f t="shared" si="64"/>
        <v>648</v>
      </c>
      <c r="X73">
        <f t="shared" si="64"/>
        <v>1266</v>
      </c>
      <c r="Y73">
        <f t="shared" si="64"/>
        <v>3988</v>
      </c>
      <c r="Z73">
        <f t="shared" si="64"/>
        <v>6162</v>
      </c>
      <c r="AA73">
        <f t="shared" si="64"/>
        <v>1296</v>
      </c>
      <c r="AB73">
        <f t="shared" si="64"/>
        <v>892</v>
      </c>
      <c r="AC73">
        <f t="shared" si="64"/>
        <v>4418</v>
      </c>
      <c r="AD73">
        <f t="shared" si="64"/>
        <v>5376</v>
      </c>
      <c r="AE73">
        <f t="shared" si="64"/>
        <v>920</v>
      </c>
      <c r="AF73">
        <f t="shared" si="64"/>
        <v>3738</v>
      </c>
      <c r="AG73">
        <f t="shared" si="64"/>
        <v>4114</v>
      </c>
      <c r="AH73">
        <f t="shared" si="64"/>
        <v>3738</v>
      </c>
      <c r="AI73">
        <f t="shared" si="64"/>
        <v>4114</v>
      </c>
      <c r="AJ73">
        <f t="shared" si="64"/>
        <v>168</v>
      </c>
      <c r="AK73">
        <f t="shared" si="64"/>
        <v>3608</v>
      </c>
    </row>
    <row r="75" spans="16:37" x14ac:dyDescent="0.25">
      <c r="Q75" s="20" t="s">
        <v>102</v>
      </c>
      <c r="R75" s="20" t="s">
        <v>103</v>
      </c>
      <c r="S75" s="20" t="s">
        <v>104</v>
      </c>
      <c r="T75" s="20" t="s">
        <v>105</v>
      </c>
      <c r="U75" s="20" t="s">
        <v>106</v>
      </c>
      <c r="V75" s="20" t="s">
        <v>107</v>
      </c>
      <c r="W75" s="20" t="s">
        <v>108</v>
      </c>
      <c r="X75" s="20" t="s">
        <v>109</v>
      </c>
      <c r="Y75" s="20" t="s">
        <v>110</v>
      </c>
      <c r="Z75" s="20" t="s">
        <v>111</v>
      </c>
      <c r="AA75" s="20" t="s">
        <v>112</v>
      </c>
      <c r="AB75" s="20" t="s">
        <v>113</v>
      </c>
      <c r="AC75" s="20" t="s">
        <v>114</v>
      </c>
      <c r="AD75" s="20" t="s">
        <v>115</v>
      </c>
      <c r="AE75" s="20" t="s">
        <v>116</v>
      </c>
      <c r="AF75" s="20" t="s">
        <v>117</v>
      </c>
      <c r="AG75" s="20" t="s">
        <v>118</v>
      </c>
      <c r="AH75" s="20" t="s">
        <v>119</v>
      </c>
      <c r="AI75" s="20" t="s">
        <v>120</v>
      </c>
      <c r="AJ75" s="20" t="s">
        <v>121</v>
      </c>
      <c r="AK75" s="20" t="s">
        <v>122</v>
      </c>
    </row>
    <row r="76" spans="16:37" x14ac:dyDescent="0.25">
      <c r="P76" s="20" t="s">
        <v>123</v>
      </c>
      <c r="Q76">
        <f t="shared" ref="Q76:W76" si="65">1-((6*Q73)/($P$72*($P$72^2-1)))</f>
        <v>0.81757066462948813</v>
      </c>
      <c r="R76">
        <f t="shared" si="65"/>
        <v>0.89213139801375096</v>
      </c>
      <c r="S76">
        <f t="shared" si="65"/>
        <v>0.93063407181054236</v>
      </c>
      <c r="T76">
        <f t="shared" si="65"/>
        <v>0.37295645530939647</v>
      </c>
      <c r="U76">
        <f t="shared" si="65"/>
        <v>0.27456073338426279</v>
      </c>
      <c r="V76">
        <f t="shared" si="65"/>
        <v>0.94469060351413292</v>
      </c>
      <c r="W76">
        <f t="shared" si="65"/>
        <v>0.90099312452253633</v>
      </c>
      <c r="X76">
        <f t="shared" ref="X76:AK76" si="66">1-((6*X73)/($P$72*($P$72^2-1)))</f>
        <v>0.80656990068754775</v>
      </c>
      <c r="Y76">
        <f t="shared" si="66"/>
        <v>0.3906799083269672</v>
      </c>
      <c r="Z76">
        <f t="shared" si="66"/>
        <v>5.8517952635599668E-2</v>
      </c>
      <c r="AA76">
        <f t="shared" si="66"/>
        <v>0.80198624904507254</v>
      </c>
      <c r="AB76">
        <f t="shared" si="66"/>
        <v>0.86371275783040491</v>
      </c>
      <c r="AC76">
        <f t="shared" si="66"/>
        <v>0.32498090145148972</v>
      </c>
      <c r="AD76">
        <f t="shared" si="66"/>
        <v>0.17860962566844918</v>
      </c>
      <c r="AE76">
        <f t="shared" si="66"/>
        <v>0.85943468296409475</v>
      </c>
      <c r="AF76">
        <f t="shared" si="66"/>
        <v>0.42887700534759354</v>
      </c>
      <c r="AG76">
        <f t="shared" si="66"/>
        <v>0.37142857142857144</v>
      </c>
      <c r="AH76">
        <f t="shared" si="66"/>
        <v>0.42887700534759354</v>
      </c>
      <c r="AI76">
        <f t="shared" si="66"/>
        <v>0.37142857142857144</v>
      </c>
      <c r="AJ76">
        <f t="shared" si="66"/>
        <v>0.97433155080213907</v>
      </c>
      <c r="AK76">
        <f t="shared" si="66"/>
        <v>0.44873949579831929</v>
      </c>
    </row>
    <row r="77" spans="16:37" x14ac:dyDescent="0.25">
      <c r="P77" t="s">
        <v>124</v>
      </c>
      <c r="Q77">
        <f>Q76*(SQRT($P$72-1))</f>
        <v>4.6965859009358271</v>
      </c>
      <c r="R77">
        <f t="shared" ref="R77:AK77" si="67">R76*(SQRT($P$72-1))</f>
        <v>5.1249047048335443</v>
      </c>
      <c r="S77">
        <f t="shared" si="67"/>
        <v>5.3460857265184307</v>
      </c>
      <c r="T77">
        <f t="shared" si="67"/>
        <v>2.1424717219555887</v>
      </c>
      <c r="U77">
        <f t="shared" si="67"/>
        <v>1.5772313332053227</v>
      </c>
      <c r="V77">
        <f t="shared" si="67"/>
        <v>5.4268343534827546</v>
      </c>
      <c r="W77">
        <f t="shared" si="67"/>
        <v>5.1758114479197488</v>
      </c>
      <c r="X77">
        <f t="shared" si="67"/>
        <v>4.6333913233115744</v>
      </c>
      <c r="Y77">
        <f t="shared" si="67"/>
        <v>2.2442852081279971</v>
      </c>
      <c r="Z77">
        <f t="shared" si="67"/>
        <v>0.33616004486234746</v>
      </c>
      <c r="AA77">
        <f t="shared" si="67"/>
        <v>4.6070602493014681</v>
      </c>
      <c r="AB77">
        <f t="shared" si="67"/>
        <v>4.9616520459708902</v>
      </c>
      <c r="AC77">
        <f t="shared" si="67"/>
        <v>1.8668731473164841</v>
      </c>
      <c r="AD77">
        <f t="shared" si="67"/>
        <v>1.026034183927113</v>
      </c>
      <c r="AE77">
        <f t="shared" si="67"/>
        <v>4.9370763768947921</v>
      </c>
      <c r="AF77">
        <f t="shared" si="67"/>
        <v>2.4637108248788762</v>
      </c>
      <c r="AG77">
        <f t="shared" si="67"/>
        <v>2.1336946972855535</v>
      </c>
      <c r="AH77">
        <f t="shared" si="67"/>
        <v>2.4637108248788762</v>
      </c>
      <c r="AI77">
        <f t="shared" si="67"/>
        <v>2.1336946972855535</v>
      </c>
      <c r="AJ77">
        <f t="shared" si="67"/>
        <v>5.5971086320814374</v>
      </c>
      <c r="AK77">
        <f t="shared" si="67"/>
        <v>2.5778121455893337</v>
      </c>
    </row>
    <row r="78" spans="16:37" x14ac:dyDescent="0.25">
      <c r="Q78" t="b">
        <f>Q77&gt;$Q$81</f>
        <v>1</v>
      </c>
      <c r="R78" t="b">
        <f t="shared" ref="R78:AK78" si="68">R77&gt;$Q$81</f>
        <v>1</v>
      </c>
      <c r="S78" t="b">
        <f t="shared" si="68"/>
        <v>1</v>
      </c>
      <c r="T78" t="b">
        <f t="shared" si="68"/>
        <v>1</v>
      </c>
      <c r="U78" t="b">
        <f t="shared" si="68"/>
        <v>0</v>
      </c>
      <c r="V78" t="b">
        <f t="shared" si="68"/>
        <v>1</v>
      </c>
      <c r="W78" t="b">
        <f t="shared" si="68"/>
        <v>1</v>
      </c>
      <c r="X78" t="b">
        <f t="shared" si="68"/>
        <v>1</v>
      </c>
      <c r="Y78" t="b">
        <f t="shared" si="68"/>
        <v>1</v>
      </c>
      <c r="Z78" t="b">
        <f t="shared" si="68"/>
        <v>0</v>
      </c>
      <c r="AA78" t="b">
        <f t="shared" si="68"/>
        <v>1</v>
      </c>
      <c r="AB78" t="b">
        <f t="shared" si="68"/>
        <v>1</v>
      </c>
      <c r="AC78" t="b">
        <f t="shared" si="68"/>
        <v>0</v>
      </c>
      <c r="AD78" t="b">
        <f t="shared" si="68"/>
        <v>0</v>
      </c>
      <c r="AE78" t="b">
        <f t="shared" si="68"/>
        <v>1</v>
      </c>
      <c r="AF78" t="b">
        <f t="shared" si="68"/>
        <v>1</v>
      </c>
      <c r="AG78" t="b">
        <f t="shared" si="68"/>
        <v>1</v>
      </c>
      <c r="AH78" t="b">
        <f t="shared" si="68"/>
        <v>1</v>
      </c>
      <c r="AI78" t="b">
        <f t="shared" si="68"/>
        <v>1</v>
      </c>
      <c r="AJ78" t="b">
        <f t="shared" si="68"/>
        <v>1</v>
      </c>
      <c r="AK78" t="b">
        <f t="shared" si="68"/>
        <v>1</v>
      </c>
    </row>
    <row r="81" spans="16:17" x14ac:dyDescent="0.25">
      <c r="P81" t="s">
        <v>125</v>
      </c>
      <c r="Q81" s="18">
        <f>_xlfn.NORM.S.INV(1 - 0.05/2)</f>
        <v>1.9599639845400536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1</vt:lpstr>
      <vt:lpstr>Sheet1</vt:lpstr>
      <vt:lpstr>Sheet2</vt:lpstr>
      <vt:lpstr>Sheet3</vt:lpstr>
      <vt:lpstr>Data 1 (2)</vt:lpstr>
      <vt:lpstr>Sheet4</vt:lpstr>
      <vt:lpstr>Sheet2 (2)</vt:lpstr>
      <vt:lpstr>RFCH</vt:lpstr>
      <vt:lpstr>Sheet5</vt:lpstr>
      <vt:lpstr>Rank-Spearman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</cp:lastModifiedBy>
  <dcterms:modified xsi:type="dcterms:W3CDTF">2024-08-07T15:16:08Z</dcterms:modified>
</cp:coreProperties>
</file>